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embeddings/oleObject7.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8790" activeTab="1"/>
  </bookViews>
  <sheets>
    <sheet name="Resumo" sheetId="3" r:id="rId1"/>
    <sheet name="Planilha" sheetId="4" r:id="rId2"/>
    <sheet name="Cronograma" sheetId="5" r:id="rId3"/>
    <sheet name="Parcela Maior Relevância" sheetId="2" r:id="rId4"/>
    <sheet name="BDI" sheetId="7" r:id="rId5"/>
    <sheet name="CPU's" sheetId="6" r:id="rId6"/>
    <sheet name="CPU's Sinapi e Goinfra" sheetId="8" r:id="rId7"/>
  </sheets>
  <externalReferences>
    <externalReference r:id="rId8"/>
  </externalReferences>
  <definedNames>
    <definedName name="_Fill" hidden="1">#REF!</definedName>
    <definedName name="_Key1" hidden="1">#REF!</definedName>
    <definedName name="_Key2" hidden="1">#REF!</definedName>
    <definedName name="_Order1" hidden="1">255</definedName>
    <definedName name="_Order2" hidden="1">0</definedName>
    <definedName name="_Sort" hidden="1">#REF!</definedName>
    <definedName name="AccessDatabase" hidden="1">"C:\Controle\DER\R. Mato Grosso\ct_matMAT GR0898.mdb"</definedName>
    <definedName name="ACRE" hidden="1">#REF!</definedName>
    <definedName name="ademir" localSheetId="4" hidden="1">{#N/A,#N/A,FALSE,"Cronograma";#N/A,#N/A,FALSE,"Cronogr. 2"}</definedName>
    <definedName name="ademir" hidden="1">{#N/A,#N/A,FALSE,"Cronograma";#N/A,#N/A,FALSE,"Cronogr. 2"}</definedName>
    <definedName name="_xlnm.Print_Area" localSheetId="4">BDI!$A$1:$E$52</definedName>
    <definedName name="_xlnm.Print_Area" localSheetId="5">'CPU''s'!$B$1:$J$477</definedName>
    <definedName name="_xlnm.Print_Area" localSheetId="6">'CPU''s Sinapi e Goinfra'!$B$1:$J$4801</definedName>
    <definedName name="_xlnm.Print_Area" localSheetId="2">Cronograma!$A$1:$M$79</definedName>
    <definedName name="_xlnm.Print_Area" localSheetId="1">Planilha!$B$1:$Q$1001</definedName>
    <definedName name="_xlnm.Print_Area" localSheetId="0">Resumo!$A$1:$E$32</definedName>
    <definedName name="BANDEIRAS">INDEX([1]LOGO!$E$5:$E$60,MATCH([1]LOGO!$H$5,[1]LOGO!$C$5:$C$60,0))</definedName>
    <definedName name="BANDEIRAS_PO">INDEX([1]LOGO!$E$5:$E$52,MATCH('[1]PLANILHA ORÇAM.'!#REF!,[1]LOGO!$C$5:$C$52,0))</definedName>
    <definedName name="BDI.Taxa">#REF!</definedName>
    <definedName name="bosta" localSheetId="4" hidden="1">{#N/A,#N/A,FALSE,"Cronograma";#N/A,#N/A,FALSE,"Cronogr. 2"}</definedName>
    <definedName name="bosta" hidden="1">{#N/A,#N/A,FALSE,"Cronograma";#N/A,#N/A,FALSE,"Cronogr. 2"}</definedName>
    <definedName name="Button_12">"ct_matMAT_GR0898_Lançamento_Lista1"</definedName>
    <definedName name="Button_13">"ct_matMAT_GR0898_Lançamento_Lista2"</definedName>
    <definedName name="CA´L" localSheetId="4" hidden="1">{#N/A,#N/A,FALSE,"Cronograma";#N/A,#N/A,FALSE,"Cronogr. 2"}</definedName>
    <definedName name="CA´L" hidden="1">{#N/A,#N/A,FALSE,"Cronograma";#N/A,#N/A,FALSE,"Cronogr. 2"}</definedName>
    <definedName name="CARIMBO">INDEX(#REF!,MATCH('[1]PLANILHA ORÇAM.'!$P$5,#REF!,0))</definedName>
    <definedName name="concorrentes" localSheetId="4" hidden="1">{#N/A,#N/A,FALSE,"Cronograma";#N/A,#N/A,FALSE,"Cronogr. 2"}</definedName>
    <definedName name="concorrentes" hidden="1">{#N/A,#N/A,FALSE,"Cronograma";#N/A,#N/A,FALSE,"Cronogr. 2"}</definedName>
    <definedName name="Popular" localSheetId="4" hidden="1">{#N/A,#N/A,FALSE,"Cronograma";#N/A,#N/A,FALSE,"Cronogr. 2"}</definedName>
    <definedName name="Popular" hidden="1">{#N/A,#N/A,FALSE,"Cronograma";#N/A,#N/A,FALSE,"Cronogr. 2"}</definedName>
    <definedName name="rio" localSheetId="4" hidden="1">{#N/A,#N/A,FALSE,"Cronograma";#N/A,#N/A,FALSE,"Cronogr. 2"}</definedName>
    <definedName name="rio" hidden="1">{#N/A,#N/A,FALSE,"Cronograma";#N/A,#N/A,FALSE,"Cronogr. 2"}</definedName>
    <definedName name="SINAPI_AC" hidden="1">#REF!</definedName>
    <definedName name="ss" localSheetId="4" hidden="1">{#N/A,#N/A,FALSE,"Cronograma";#N/A,#N/A,FALSE,"Cronogr. 2"}</definedName>
    <definedName name="ss" hidden="1">{#N/A,#N/A,FALSE,"Cronograma";#N/A,#N/A,FALSE,"Cronogr. 2"}</definedName>
    <definedName name="_xlnm.Print_Titles" localSheetId="5">'CPU''s'!$1:$5</definedName>
    <definedName name="_xlnm.Print_Titles" localSheetId="6">'CPU''s Sinapi e Goinfra'!$1:$5</definedName>
    <definedName name="_xlnm.Print_Titles" localSheetId="2">Cronograma!$1:$18</definedName>
    <definedName name="_xlnm.Print_Titles" localSheetId="1">Planilha!$1:$5</definedName>
    <definedName name="wrn.Cronograma." localSheetId="4" hidden="1">{#N/A,#N/A,FALSE,"Cronograma";#N/A,#N/A,FALSE,"Cronogr. 2"}</definedName>
    <definedName name="wrn.Cronograma." hidden="1">{#N/A,#N/A,FALSE,"Cronograma";#N/A,#N/A,FALSE,"Cronogr. 2"}</definedName>
    <definedName name="wrn.GERAL." localSheetId="4" hidden="1">{#N/A,#N/A,FALSE,"ET-CAPA";#N/A,#N/A,FALSE,"ET-PAG1";#N/A,#N/A,FALSE,"ET-PAG2";#N/A,#N/A,FALSE,"ET-PAG3";#N/A,#N/A,FALSE,"ET-PAG4";#N/A,#N/A,FALSE,"ET-PAG5"}</definedName>
    <definedName name="wrn.GERAL." hidden="1">{#N/A,#N/A,FALSE,"ET-CAPA";#N/A,#N/A,FALSE,"ET-PAG1";#N/A,#N/A,FALSE,"ET-PAG2";#N/A,#N/A,FALSE,"ET-PAG3";#N/A,#N/A,FALSE,"ET-PAG4";#N/A,#N/A,FALSE,"ET-PAG5"}</definedName>
    <definedName name="wrn.PENDENCIAS." localSheetId="4"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96" i="4" l="1"/>
  <c r="G2" i="8" l="1"/>
  <c r="G2" i="6" l="1"/>
  <c r="K16" i="5"/>
  <c r="L2" i="4"/>
  <c r="D15" i="3"/>
  <c r="G35" i="7"/>
  <c r="G32" i="7"/>
  <c r="H32" i="7" s="1"/>
  <c r="K31" i="7" s="1"/>
  <c r="E32" i="7"/>
  <c r="F32" i="7" s="1"/>
  <c r="J30" i="7"/>
  <c r="K30" i="7" s="1"/>
  <c r="D28" i="7"/>
  <c r="C28" i="7"/>
  <c r="B28" i="7"/>
  <c r="I74" i="5"/>
  <c r="J72" i="5"/>
  <c r="K70" i="5"/>
  <c r="L68" i="5"/>
  <c r="M66" i="5"/>
  <c r="F64" i="5"/>
  <c r="G62" i="5"/>
  <c r="G60" i="5"/>
  <c r="I58" i="5"/>
  <c r="H56" i="5"/>
  <c r="G54" i="5"/>
  <c r="L52" i="5"/>
  <c r="G50" i="5"/>
  <c r="F48" i="5"/>
  <c r="G46" i="5"/>
  <c r="H44" i="5"/>
  <c r="H42" i="5"/>
  <c r="J40" i="5"/>
  <c r="K38" i="5"/>
  <c r="L36" i="5"/>
  <c r="K34" i="5"/>
  <c r="F32" i="5"/>
  <c r="F30" i="5"/>
  <c r="L28" i="5"/>
  <c r="I26" i="5"/>
  <c r="J24" i="5"/>
  <c r="L22" i="5"/>
  <c r="H20" i="5"/>
  <c r="O32" i="4"/>
  <c r="O38" i="4"/>
  <c r="O43" i="4"/>
  <c r="O135" i="4"/>
  <c r="O149" i="4"/>
  <c r="O164" i="4"/>
  <c r="O272" i="4"/>
  <c r="O878" i="4"/>
  <c r="O593" i="4"/>
  <c r="O962" i="4"/>
  <c r="O970" i="4"/>
  <c r="O793" i="4"/>
  <c r="O687" i="4"/>
  <c r="O741" i="4"/>
  <c r="O199" i="4"/>
  <c r="O191" i="4"/>
  <c r="O396" i="4"/>
  <c r="O714" i="4"/>
  <c r="O916" i="4"/>
  <c r="O863" i="4"/>
  <c r="O763" i="4"/>
  <c r="O91" i="4"/>
  <c r="O231" i="4"/>
  <c r="O441" i="4"/>
  <c r="O106" i="4"/>
  <c r="O242" i="4"/>
  <c r="O243" i="4"/>
  <c r="O255" i="4"/>
  <c r="O257" i="4"/>
  <c r="O274" i="4"/>
  <c r="O276" i="4"/>
  <c r="O905" i="4"/>
  <c r="O939" i="4"/>
  <c r="O63" i="4"/>
  <c r="O608" i="4"/>
  <c r="O670" i="4"/>
  <c r="O311" i="4"/>
  <c r="O64" i="4"/>
  <c r="O267" i="4"/>
  <c r="O895" i="4"/>
  <c r="O907" i="4"/>
  <c r="O52" i="4"/>
  <c r="O59" i="4"/>
  <c r="O126" i="4"/>
  <c r="O977" i="4"/>
  <c r="O983" i="4"/>
  <c r="O987" i="4"/>
  <c r="O392" i="4"/>
  <c r="O598" i="4"/>
  <c r="O601" i="4"/>
  <c r="O721" i="4"/>
  <c r="O508" i="4"/>
  <c r="O478" i="4"/>
  <c r="O401" i="4"/>
  <c r="O379" i="4"/>
  <c r="O517" i="4"/>
  <c r="O519" i="4"/>
  <c r="O589" i="4"/>
  <c r="O632" i="4"/>
  <c r="O690" i="4"/>
  <c r="O707" i="4"/>
  <c r="O769" i="4"/>
  <c r="O768" i="4"/>
  <c r="O350" i="4"/>
  <c r="O636" i="4"/>
  <c r="O792" i="4"/>
  <c r="O376" i="4"/>
  <c r="O539" i="4"/>
  <c r="O652" i="4"/>
  <c r="O53" i="4"/>
  <c r="O359" i="4"/>
  <c r="O407" i="4"/>
  <c r="O569" i="4"/>
  <c r="O58" i="4"/>
  <c r="O507" i="4"/>
  <c r="O530" i="4"/>
  <c r="O695" i="4"/>
  <c r="O90" i="4"/>
  <c r="O207" i="4"/>
  <c r="O899" i="4"/>
  <c r="O911" i="4"/>
  <c r="O934" i="4"/>
  <c r="O28" i="4"/>
  <c r="O357" i="4"/>
  <c r="O613" i="4"/>
  <c r="O730" i="4"/>
  <c r="O810" i="4"/>
  <c r="O828" i="4"/>
  <c r="O829" i="4"/>
  <c r="O352" i="4"/>
  <c r="O630" i="4"/>
  <c r="O688" i="4"/>
  <c r="O122" i="4"/>
  <c r="O181" i="4"/>
  <c r="O814" i="4"/>
  <c r="O862" i="4"/>
  <c r="O868" i="4"/>
  <c r="O871" i="4"/>
  <c r="O873" i="4"/>
  <c r="O291" i="4"/>
  <c r="O104" i="4"/>
  <c r="O75" i="4"/>
  <c r="O77" i="4"/>
  <c r="O825" i="4"/>
  <c r="O819" i="4"/>
  <c r="O349" i="4"/>
  <c r="O372" i="4"/>
  <c r="O562" i="4"/>
  <c r="O647" i="4"/>
  <c r="O427" i="4"/>
  <c r="O491" i="4"/>
  <c r="O856" i="4"/>
  <c r="O50" i="4"/>
  <c r="O330" i="4"/>
  <c r="O509" i="4"/>
  <c r="O531" i="4"/>
  <c r="O568" i="4"/>
  <c r="O529" i="4"/>
  <c r="O375" i="4"/>
  <c r="O538" i="4"/>
  <c r="O584" i="4"/>
  <c r="O650" i="4"/>
  <c r="O713" i="4"/>
  <c r="O560" i="4"/>
  <c r="O633" i="4"/>
  <c r="O429" i="4"/>
  <c r="O710" i="4"/>
  <c r="O514" i="4"/>
  <c r="O607" i="4"/>
  <c r="O612" i="4"/>
  <c r="O674" i="4"/>
  <c r="O808" i="4"/>
  <c r="O476" i="4"/>
  <c r="O510" i="4"/>
  <c r="O634" i="4"/>
  <c r="O292" i="4"/>
  <c r="O116" i="4"/>
  <c r="O328" i="4"/>
  <c r="O119" i="4"/>
  <c r="O691" i="4"/>
  <c r="O545" i="4"/>
  <c r="O594" i="4"/>
  <c r="O716" i="4"/>
  <c r="O360" i="4"/>
  <c r="O533" i="4"/>
  <c r="O323" i="4"/>
  <c r="O390" i="4"/>
  <c r="O599" i="4"/>
  <c r="O664" i="4"/>
  <c r="O348" i="4"/>
  <c r="O532" i="4"/>
  <c r="O746" i="4"/>
  <c r="O384" i="4"/>
  <c r="O520" i="4"/>
  <c r="O947" i="4"/>
  <c r="O606" i="4"/>
  <c r="O724" i="4"/>
  <c r="O832" i="4"/>
  <c r="O648" i="4"/>
  <c r="O80" i="4"/>
  <c r="O223" i="4"/>
  <c r="O480" i="4"/>
  <c r="O497" i="4"/>
  <c r="O857" i="4"/>
  <c r="O864" i="4"/>
  <c r="O121" i="4"/>
  <c r="O327" i="4"/>
  <c r="O174" i="4"/>
  <c r="O130" i="4"/>
  <c r="O860" i="4"/>
  <c r="O445" i="4"/>
  <c r="O293" i="4"/>
  <c r="O133" i="4"/>
  <c r="O215" i="4"/>
  <c r="O869" i="4"/>
  <c r="O870" i="4"/>
  <c r="O447" i="4"/>
  <c r="O489" i="4"/>
  <c r="O494" i="4"/>
  <c r="O637" i="4"/>
  <c r="O748" i="4"/>
  <c r="O250" i="4"/>
  <c r="O370" i="4"/>
  <c r="O516" i="4"/>
  <c r="O645" i="4"/>
  <c r="O752" i="4"/>
  <c r="O406" i="4"/>
  <c r="O378" i="4"/>
  <c r="O518" i="4"/>
  <c r="O537" i="4"/>
  <c r="O657" i="4"/>
  <c r="O718" i="4"/>
  <c r="O25" i="4"/>
  <c r="O662" i="4"/>
  <c r="O720" i="4"/>
  <c r="O544" i="4"/>
  <c r="O605" i="4"/>
  <c r="O434" i="4"/>
  <c r="O137" i="4"/>
  <c r="O503" i="4"/>
  <c r="O527" i="4"/>
  <c r="O739" i="4"/>
  <c r="O335" i="4"/>
  <c r="O775" i="4"/>
  <c r="O397" i="4"/>
  <c r="O874" i="4"/>
  <c r="O875" i="4"/>
  <c r="O371" i="4"/>
  <c r="O646" i="4"/>
  <c r="O753" i="4"/>
  <c r="O345" i="4"/>
  <c r="O554" i="4"/>
  <c r="O432" i="4"/>
  <c r="O802" i="4"/>
  <c r="O175" i="4"/>
  <c r="O35" i="4"/>
  <c r="O51" i="4"/>
  <c r="O134" i="4"/>
  <c r="O216" i="4"/>
  <c r="O320" i="4"/>
  <c r="O321" i="4"/>
  <c r="O614" i="4"/>
  <c r="O676" i="4"/>
  <c r="O616" i="4"/>
  <c r="O811" i="4"/>
  <c r="O817" i="4"/>
  <c r="O833" i="4"/>
  <c r="O283" i="4"/>
  <c r="O279" i="4"/>
  <c r="O750" i="4"/>
  <c r="O790" i="4"/>
  <c r="O816" i="4"/>
  <c r="O286" i="4"/>
  <c r="O452" i="4"/>
  <c r="O466" i="4"/>
  <c r="O867" i="4"/>
  <c r="O249" i="4"/>
  <c r="O415" i="4"/>
  <c r="O474" i="4"/>
  <c r="O485" i="4"/>
  <c r="O550" i="4"/>
  <c r="O623" i="4"/>
  <c r="O761" i="4"/>
  <c r="O784" i="4"/>
  <c r="O894" i="4"/>
  <c r="O930" i="4"/>
  <c r="O942" i="4"/>
  <c r="O534" i="4"/>
  <c r="O641" i="4"/>
  <c r="O699" i="4"/>
  <c r="O700" i="4"/>
  <c r="O269" i="4"/>
  <c r="O431" i="4"/>
  <c r="O846" i="4"/>
  <c r="O815" i="4"/>
  <c r="O755" i="4"/>
  <c r="O34" i="4"/>
  <c r="O394" i="4"/>
  <c r="O196" i="4"/>
  <c r="O189" i="4"/>
  <c r="O602" i="4"/>
  <c r="O603" i="4"/>
  <c r="O111" i="4"/>
  <c r="O909" i="4"/>
  <c r="O921" i="4"/>
  <c r="O436" i="4"/>
  <c r="O281" i="4"/>
  <c r="O420" i="4"/>
  <c r="O416" i="4"/>
  <c r="O834" i="4"/>
  <c r="O395" i="4"/>
  <c r="O194" i="4"/>
  <c r="O821" i="4"/>
  <c r="O786" i="4"/>
  <c r="O67" i="4"/>
  <c r="O411" i="4"/>
  <c r="O186" i="4"/>
  <c r="O797" i="4"/>
  <c r="O449" i="4"/>
  <c r="O451" i="4"/>
  <c r="O457" i="4"/>
  <c r="O617" i="4"/>
  <c r="O84" i="4"/>
  <c r="O159" i="4"/>
  <c r="O201" i="4"/>
  <c r="O247" i="4"/>
  <c r="O414" i="4"/>
  <c r="O473" i="4"/>
  <c r="O523" i="4"/>
  <c r="O549" i="4"/>
  <c r="O622" i="4"/>
  <c r="O681" i="4"/>
  <c r="O735" i="4"/>
  <c r="O783" i="4"/>
  <c r="O788" i="4"/>
  <c r="O363" i="4"/>
  <c r="O574" i="4"/>
  <c r="O701" i="4"/>
  <c r="O771" i="4"/>
  <c r="O408" i="4"/>
  <c r="O512" i="4"/>
  <c r="O618" i="4"/>
  <c r="O619" i="4"/>
  <c r="O787" i="4"/>
  <c r="O455" i="4"/>
  <c r="O513" i="4"/>
  <c r="O822" i="4"/>
  <c r="O848" i="4"/>
  <c r="O234" i="4"/>
  <c r="O297" i="4"/>
  <c r="O12" i="4"/>
  <c r="O57" i="4"/>
  <c r="O76" i="4"/>
  <c r="O902" i="4"/>
  <c r="O914" i="4"/>
  <c r="O926" i="4"/>
  <c r="O937" i="4"/>
  <c r="O764" i="4"/>
  <c r="O95" i="4"/>
  <c r="O575" i="4"/>
  <c r="O820" i="4"/>
  <c r="O837" i="4"/>
  <c r="O840" i="4"/>
  <c r="O865" i="4"/>
  <c r="O866" i="4"/>
  <c r="O235" i="4"/>
  <c r="O898" i="4"/>
  <c r="O910" i="4"/>
  <c r="O922" i="4"/>
  <c r="O945" i="4"/>
  <c r="O146" i="4"/>
  <c r="O145" i="4"/>
  <c r="O300" i="4"/>
  <c r="O304" i="4"/>
  <c r="O305" i="4"/>
  <c r="O306" i="4"/>
  <c r="O27" i="4"/>
  <c r="O178" i="4"/>
  <c r="O239" i="4"/>
  <c r="O262" i="4"/>
  <c r="O270" i="4"/>
  <c r="O893" i="4"/>
  <c r="O903" i="4"/>
  <c r="O915" i="4"/>
  <c r="O927" i="4"/>
  <c r="O941" i="4"/>
  <c r="O143" i="4"/>
  <c r="O296" i="4"/>
  <c r="O410" i="4"/>
  <c r="O498" i="4"/>
  <c r="O299" i="4"/>
  <c r="O97" i="4"/>
  <c r="O604" i="4"/>
  <c r="O666" i="4"/>
  <c r="O156" i="4"/>
  <c r="O772" i="4"/>
  <c r="O481" i="4"/>
  <c r="O238" i="4"/>
  <c r="O251" i="4"/>
  <c r="O263" i="4"/>
  <c r="O913" i="4"/>
  <c r="O936" i="4"/>
  <c r="O71" i="4"/>
  <c r="O611" i="4"/>
  <c r="O672" i="4"/>
  <c r="O73" i="4"/>
  <c r="O807" i="4"/>
  <c r="O339" i="4"/>
  <c r="O60" i="4"/>
  <c r="O779" i="4"/>
  <c r="O15" i="4"/>
  <c r="O421" i="4"/>
  <c r="O185" i="4"/>
  <c r="O237" i="4"/>
  <c r="O888" i="4"/>
  <c r="O924" i="4"/>
  <c r="O386" i="4"/>
  <c r="O766" i="4"/>
  <c r="O210" i="4"/>
  <c r="O826" i="4"/>
  <c r="O94" i="4"/>
  <c r="O72" i="4"/>
  <c r="O842" i="4"/>
  <c r="O757" i="4"/>
  <c r="O282" i="4"/>
  <c r="O385" i="4"/>
  <c r="O879" i="4"/>
  <c r="O849" i="4"/>
  <c r="O469" i="4"/>
  <c r="N31" i="4"/>
  <c r="N39" i="4"/>
  <c r="N42" i="4"/>
  <c r="N43" i="4"/>
  <c r="N45" i="4"/>
  <c r="N46" i="4"/>
  <c r="N85" i="4"/>
  <c r="N87" i="4"/>
  <c r="N88" i="4"/>
  <c r="N140" i="4"/>
  <c r="N161" i="4"/>
  <c r="N162" i="4"/>
  <c r="N163" i="4"/>
  <c r="N202" i="4"/>
  <c r="N228" i="4"/>
  <c r="N229" i="4"/>
  <c r="N244" i="4"/>
  <c r="N253" i="4"/>
  <c r="N264" i="4"/>
  <c r="N308" i="4"/>
  <c r="N442" i="4"/>
  <c r="N659" i="4"/>
  <c r="N715" i="4"/>
  <c r="N488" i="4"/>
  <c r="N956" i="4"/>
  <c r="N958" i="4"/>
  <c r="N960" i="4"/>
  <c r="N964" i="4"/>
  <c r="N880" i="4"/>
  <c r="N789" i="4"/>
  <c r="N793" i="4"/>
  <c r="N794" i="4"/>
  <c r="N804" i="4"/>
  <c r="N813" i="4"/>
  <c r="N346" i="4"/>
  <c r="N628" i="4"/>
  <c r="N741" i="4"/>
  <c r="N221" i="4"/>
  <c r="N70" i="4"/>
  <c r="N556" i="4"/>
  <c r="N742" i="4"/>
  <c r="N440" i="4"/>
  <c r="N102" i="4"/>
  <c r="N191" i="4"/>
  <c r="N658" i="4"/>
  <c r="N847" i="4"/>
  <c r="N891" i="4"/>
  <c r="N904" i="4"/>
  <c r="N928" i="4"/>
  <c r="N951" i="4"/>
  <c r="N863" i="4"/>
  <c r="N18" i="4"/>
  <c r="N208" i="4"/>
  <c r="N231" i="4"/>
  <c r="N441" i="4"/>
  <c r="N241" i="4"/>
  <c r="N242" i="4"/>
  <c r="N256" i="4"/>
  <c r="N257" i="4"/>
  <c r="N275" i="4"/>
  <c r="N276" i="4"/>
  <c r="N917" i="4"/>
  <c r="N929" i="4"/>
  <c r="N952" i="4"/>
  <c r="N8" i="4"/>
  <c r="N171" i="4"/>
  <c r="N608" i="4"/>
  <c r="N365" i="4"/>
  <c r="N572" i="4"/>
  <c r="N108" i="4"/>
  <c r="N258" i="4"/>
  <c r="N895" i="4"/>
  <c r="N919" i="4"/>
  <c r="N931" i="4"/>
  <c r="N943" i="4"/>
  <c r="N59" i="4"/>
  <c r="N337" i="4"/>
  <c r="N979" i="4"/>
  <c r="N981" i="4"/>
  <c r="N985" i="4"/>
  <c r="N991" i="4"/>
  <c r="N993" i="4"/>
  <c r="N391" i="4"/>
  <c r="N598" i="4"/>
  <c r="N721" i="4"/>
  <c r="N479" i="4"/>
  <c r="N639" i="4"/>
  <c r="N401" i="4"/>
  <c r="N56" i="4"/>
  <c r="N379" i="4"/>
  <c r="N380" i="4"/>
  <c r="N559" i="4"/>
  <c r="N585" i="4"/>
  <c r="N651" i="4"/>
  <c r="N655" i="4"/>
  <c r="N745" i="4"/>
  <c r="N182" i="4"/>
  <c r="N350" i="4"/>
  <c r="N461" i="4"/>
  <c r="N563" i="4"/>
  <c r="N692" i="4"/>
  <c r="N460" i="4"/>
  <c r="N539" i="4"/>
  <c r="N541" i="4"/>
  <c r="N586" i="4"/>
  <c r="N709" i="4"/>
  <c r="N459" i="4"/>
  <c r="N359" i="4"/>
  <c r="N367" i="4"/>
  <c r="N407" i="4"/>
  <c r="N571" i="4"/>
  <c r="N640" i="4"/>
  <c r="N697" i="4"/>
  <c r="N58" i="4"/>
  <c r="N507" i="4"/>
  <c r="N530" i="4"/>
  <c r="N566" i="4"/>
  <c r="N638" i="4"/>
  <c r="N19" i="4"/>
  <c r="N230" i="4"/>
  <c r="N887" i="4"/>
  <c r="N899" i="4"/>
  <c r="N923" i="4"/>
  <c r="N405" i="4"/>
  <c r="N698" i="4"/>
  <c r="N505" i="4"/>
  <c r="N557" i="4"/>
  <c r="N630" i="4"/>
  <c r="N688" i="4"/>
  <c r="N122" i="4"/>
  <c r="N331" i="4"/>
  <c r="N868" i="4"/>
  <c r="N872" i="4"/>
  <c r="N103" i="4"/>
  <c r="N595" i="4"/>
  <c r="N77" i="4"/>
  <c r="N819" i="4"/>
  <c r="N581" i="4"/>
  <c r="N747" i="4"/>
  <c r="N491" i="4"/>
  <c r="N856" i="4"/>
  <c r="N859" i="4"/>
  <c r="N50" i="4"/>
  <c r="N492" i="4"/>
  <c r="N364" i="4"/>
  <c r="N353" i="4"/>
  <c r="N558" i="4"/>
  <c r="N744" i="4"/>
  <c r="N373" i="4"/>
  <c r="N538" i="4"/>
  <c r="N560" i="4"/>
  <c r="N570" i="4"/>
  <c r="N429" i="4"/>
  <c r="N377" i="4"/>
  <c r="N653" i="4"/>
  <c r="N404" i="4"/>
  <c r="N464" i="4"/>
  <c r="N674" i="4"/>
  <c r="N729" i="4"/>
  <c r="N877" i="4"/>
  <c r="N561" i="4"/>
  <c r="N292" i="4"/>
  <c r="N564" i="4"/>
  <c r="N333" i="4"/>
  <c r="N462" i="4"/>
  <c r="N540" i="4"/>
  <c r="N545" i="4"/>
  <c r="N594" i="4"/>
  <c r="N660" i="4"/>
  <c r="N716" i="4"/>
  <c r="N576" i="4"/>
  <c r="N702" i="4"/>
  <c r="N693" i="4"/>
  <c r="N600" i="4"/>
  <c r="N117" i="4"/>
  <c r="N532" i="4"/>
  <c r="N520" i="4"/>
  <c r="N947" i="4"/>
  <c r="N668" i="4"/>
  <c r="N724" i="4"/>
  <c r="N832" i="4"/>
  <c r="N223" i="4"/>
  <c r="N456" i="4"/>
  <c r="N857" i="4"/>
  <c r="N881" i="4"/>
  <c r="N128" i="4"/>
  <c r="N170" i="4"/>
  <c r="N112" i="4"/>
  <c r="N130" i="4"/>
  <c r="N493" i="4"/>
  <c r="N100" i="4"/>
  <c r="N578" i="4"/>
  <c r="N644" i="4"/>
  <c r="N133" i="4"/>
  <c r="N215" i="4"/>
  <c r="N319" i="4"/>
  <c r="N426" i="4"/>
  <c r="N351" i="4"/>
  <c r="N448" i="4"/>
  <c r="N489" i="4"/>
  <c r="N565" i="4"/>
  <c r="N423" i="4"/>
  <c r="N250" i="4"/>
  <c r="N118" i="4"/>
  <c r="N536" i="4"/>
  <c r="N705" i="4"/>
  <c r="N752" i="4"/>
  <c r="N463" i="4"/>
  <c r="N381" i="4"/>
  <c r="N518" i="4"/>
  <c r="N590" i="4"/>
  <c r="N656" i="4"/>
  <c r="N591" i="4"/>
  <c r="N657" i="4"/>
  <c r="N322" i="4"/>
  <c r="N312" i="4"/>
  <c r="N597" i="4"/>
  <c r="N294" i="4"/>
  <c r="N544" i="4"/>
  <c r="N723" i="4"/>
  <c r="N110" i="4"/>
  <c r="N313" i="4"/>
  <c r="N419" i="4"/>
  <c r="N344" i="4"/>
  <c r="N527" i="4"/>
  <c r="N685" i="4"/>
  <c r="N543" i="4"/>
  <c r="N609" i="4"/>
  <c r="N671" i="4"/>
  <c r="N727" i="4"/>
  <c r="N124" i="4"/>
  <c r="N775" i="4"/>
  <c r="N818" i="4"/>
  <c r="N402" i="4"/>
  <c r="N803" i="4"/>
  <c r="N874" i="4"/>
  <c r="N876" i="4"/>
  <c r="N580" i="4"/>
  <c r="N646" i="4"/>
  <c r="N706" i="4"/>
  <c r="N345" i="4"/>
  <c r="N504" i="4"/>
  <c r="N686" i="4"/>
  <c r="N740" i="4"/>
  <c r="N432" i="4"/>
  <c r="N583" i="4"/>
  <c r="N11" i="4"/>
  <c r="N98" i="4"/>
  <c r="N35" i="4"/>
  <c r="N51" i="4"/>
  <c r="N134" i="4"/>
  <c r="N216" i="4"/>
  <c r="N320" i="4"/>
  <c r="N853" i="4"/>
  <c r="M676" i="4"/>
  <c r="N187" i="4"/>
  <c r="N732" i="4"/>
  <c r="P817" i="4"/>
  <c r="Y817" i="4" s="1"/>
  <c r="N435" i="4"/>
  <c r="N816" i="4"/>
  <c r="P425" i="4"/>
  <c r="N249" i="4"/>
  <c r="N415" i="4"/>
  <c r="P485" i="4"/>
  <c r="Y485" i="4" s="1"/>
  <c r="N524" i="4"/>
  <c r="N736" i="4"/>
  <c r="N761" i="4"/>
  <c r="N906" i="4"/>
  <c r="N361" i="4"/>
  <c r="N362" i="4"/>
  <c r="N641" i="4"/>
  <c r="N749" i="4"/>
  <c r="N269" i="4"/>
  <c r="N845" i="4"/>
  <c r="P387" i="4"/>
  <c r="Y387" i="4" s="1"/>
  <c r="N189" i="4"/>
  <c r="N665" i="4"/>
  <c r="N897" i="4"/>
  <c r="N909" i="4"/>
  <c r="N436" i="4"/>
  <c r="N467" i="4"/>
  <c r="N843" i="4"/>
  <c r="M281" i="4"/>
  <c r="N420" i="4"/>
  <c r="N96" i="4"/>
  <c r="N834" i="4"/>
  <c r="M395" i="4"/>
  <c r="P450" i="4"/>
  <c r="Y450" i="4" s="1"/>
  <c r="N194" i="4"/>
  <c r="N786" i="4"/>
  <c r="N399" i="4"/>
  <c r="N66" i="4"/>
  <c r="N67" i="4"/>
  <c r="N217" i="4"/>
  <c r="N411" i="4"/>
  <c r="P186" i="4"/>
  <c r="Y186" i="4" s="1"/>
  <c r="P797" i="4"/>
  <c r="Y797" i="4" s="1"/>
  <c r="N449" i="4"/>
  <c r="M617" i="4"/>
  <c r="N84" i="4"/>
  <c r="N414" i="4"/>
  <c r="N473" i="4"/>
  <c r="N523" i="4"/>
  <c r="N549" i="4"/>
  <c r="N622" i="4"/>
  <c r="P681" i="4"/>
  <c r="P735" i="4"/>
  <c r="Y735" i="4" s="1"/>
  <c r="N760" i="4"/>
  <c r="M783" i="4"/>
  <c r="P788" i="4"/>
  <c r="Y788" i="4" s="1"/>
  <c r="N363" i="4"/>
  <c r="N574" i="4"/>
  <c r="P701" i="4"/>
  <c r="Y701" i="4" s="1"/>
  <c r="M771" i="4"/>
  <c r="N408" i="4"/>
  <c r="N512" i="4"/>
  <c r="N618" i="4"/>
  <c r="N619" i="4"/>
  <c r="P787" i="4"/>
  <c r="Y787" i="4" s="1"/>
  <c r="M455" i="4"/>
  <c r="N513" i="4"/>
  <c r="N822" i="4"/>
  <c r="N848" i="4"/>
  <c r="N234" i="4"/>
  <c r="N297" i="4"/>
  <c r="N12" i="4"/>
  <c r="P57" i="4"/>
  <c r="Y57" i="4" s="1"/>
  <c r="N76" i="4"/>
  <c r="N324" i="4"/>
  <c r="N890" i="4"/>
  <c r="N902" i="4"/>
  <c r="P914" i="4"/>
  <c r="Y914" i="4" s="1"/>
  <c r="M926" i="4"/>
  <c r="N937" i="4"/>
  <c r="N950" i="4"/>
  <c r="N764" i="4"/>
  <c r="N95" i="4"/>
  <c r="N575" i="4"/>
  <c r="N642" i="4"/>
  <c r="N820" i="4"/>
  <c r="P837" i="4"/>
  <c r="Y837" i="4" s="1"/>
  <c r="N840" i="4"/>
  <c r="M865" i="4"/>
  <c r="N866" i="4"/>
  <c r="P235" i="4"/>
  <c r="Y235" i="4" s="1"/>
  <c r="N886" i="4"/>
  <c r="M910" i="4"/>
  <c r="N922" i="4"/>
  <c r="N933" i="4"/>
  <c r="N945" i="4"/>
  <c r="N146" i="4"/>
  <c r="P147" i="4"/>
  <c r="Y147" i="4" s="1"/>
  <c r="M144" i="4"/>
  <c r="P145" i="4"/>
  <c r="Y145" i="4" s="1"/>
  <c r="N300" i="4"/>
  <c r="N302" i="4"/>
  <c r="N303" i="4"/>
  <c r="N304" i="4"/>
  <c r="N306" i="4"/>
  <c r="N953" i="4"/>
  <c r="N301" i="4"/>
  <c r="N27" i="4"/>
  <c r="P178" i="4"/>
  <c r="Y178" i="4" s="1"/>
  <c r="M239" i="4"/>
  <c r="N252" i="4"/>
  <c r="P262" i="4"/>
  <c r="N270" i="4"/>
  <c r="M893" i="4"/>
  <c r="N903" i="4"/>
  <c r="P915" i="4"/>
  <c r="Y915" i="4" s="1"/>
  <c r="N927" i="4"/>
  <c r="N941" i="4"/>
  <c r="N142" i="4"/>
  <c r="P143" i="4"/>
  <c r="M296" i="4"/>
  <c r="N298" i="4"/>
  <c r="N151" i="4"/>
  <c r="P340" i="4"/>
  <c r="Y340" i="4" s="1"/>
  <c r="P410" i="4"/>
  <c r="Y410" i="4" s="1"/>
  <c r="N852" i="4"/>
  <c r="N284" i="4"/>
  <c r="N498" i="4"/>
  <c r="P299" i="4"/>
  <c r="Y299" i="4" s="1"/>
  <c r="N97" i="4"/>
  <c r="N403" i="4"/>
  <c r="P604" i="4"/>
  <c r="Y604" i="4" s="1"/>
  <c r="N666" i="4"/>
  <c r="N156" i="4"/>
  <c r="N10" i="4"/>
  <c r="P772" i="4"/>
  <c r="Y772" i="4" s="1"/>
  <c r="P481" i="4"/>
  <c r="Y481" i="4" s="1"/>
  <c r="N496" i="4"/>
  <c r="N422" i="4"/>
  <c r="P238" i="4"/>
  <c r="Y238" i="4" s="1"/>
  <c r="P251" i="4"/>
  <c r="Y251" i="4" s="1"/>
  <c r="N263" i="4"/>
  <c r="N271" i="4"/>
  <c r="N889" i="4"/>
  <c r="N913" i="4"/>
  <c r="N925" i="4"/>
  <c r="N936" i="4"/>
  <c r="N949" i="4"/>
  <c r="N71" i="4"/>
  <c r="N610" i="4"/>
  <c r="N672" i="4"/>
  <c r="N673" i="4"/>
  <c r="N728" i="4"/>
  <c r="P36" i="4"/>
  <c r="Y36" i="4" s="1"/>
  <c r="P73" i="4"/>
  <c r="Y73" i="4" s="1"/>
  <c r="N180" i="4"/>
  <c r="N830" i="4"/>
  <c r="N153" i="4"/>
  <c r="N807" i="4"/>
  <c r="N339" i="4"/>
  <c r="N152" i="4"/>
  <c r="P74" i="4"/>
  <c r="Y74" i="4" s="1"/>
  <c r="N779" i="4"/>
  <c r="N14" i="4"/>
  <c r="N15" i="4"/>
  <c r="N421" i="4"/>
  <c r="N185" i="4"/>
  <c r="N796" i="4"/>
  <c r="P237" i="4"/>
  <c r="Y237" i="4" s="1"/>
  <c r="N248" i="4"/>
  <c r="N888" i="4"/>
  <c r="N900" i="4"/>
  <c r="P912" i="4"/>
  <c r="Y912" i="4" s="1"/>
  <c r="M924" i="4"/>
  <c r="N935" i="4"/>
  <c r="N948" i="4"/>
  <c r="N386" i="4"/>
  <c r="N754" i="4"/>
  <c r="N766" i="4"/>
  <c r="N93" i="4"/>
  <c r="N166" i="4"/>
  <c r="M210" i="4"/>
  <c r="N826" i="4"/>
  <c r="N839" i="4"/>
  <c r="M94" i="4"/>
  <c r="N72" i="4"/>
  <c r="N842" i="4"/>
  <c r="N841" i="4"/>
  <c r="N757" i="4"/>
  <c r="P282" i="4"/>
  <c r="Y282" i="4" s="1"/>
  <c r="N385" i="4"/>
  <c r="N155" i="4"/>
  <c r="M879" i="4"/>
  <c r="N849" i="4"/>
  <c r="N855" i="4"/>
  <c r="N469" i="4"/>
  <c r="O21" i="4"/>
  <c r="N21" i="4"/>
  <c r="G20" i="5" l="1"/>
  <c r="F66" i="5"/>
  <c r="K56" i="5"/>
  <c r="H54" i="5"/>
  <c r="D70" i="5"/>
  <c r="M22" i="5"/>
  <c r="J20" i="5"/>
  <c r="H68" i="5"/>
  <c r="E28" i="5"/>
  <c r="D40" i="5"/>
  <c r="E40" i="5"/>
  <c r="H72" i="5"/>
  <c r="M40" i="5"/>
  <c r="I42" i="5"/>
  <c r="F36" i="5"/>
  <c r="I54" i="5"/>
  <c r="M72" i="5"/>
  <c r="L38" i="5"/>
  <c r="L54" i="5"/>
  <c r="D26" i="5"/>
  <c r="F54" i="5"/>
  <c r="H70" i="5"/>
  <c r="M24" i="5"/>
  <c r="K40" i="5"/>
  <c r="K72" i="5"/>
  <c r="J44" i="5"/>
  <c r="K20" i="5"/>
  <c r="G36" i="5"/>
  <c r="E50" i="5"/>
  <c r="J68" i="5"/>
  <c r="D20" i="5"/>
  <c r="L26" i="5"/>
  <c r="D38" i="5"/>
  <c r="M46" i="5"/>
  <c r="J54" i="5"/>
  <c r="J74" i="5"/>
  <c r="G28" i="5"/>
  <c r="J50" i="5"/>
  <c r="F70" i="5"/>
  <c r="H30" i="5"/>
  <c r="L50" i="5"/>
  <c r="D60" i="5"/>
  <c r="F22" i="5"/>
  <c r="F34" i="5"/>
  <c r="D54" i="5"/>
  <c r="E60" i="5"/>
  <c r="L70" i="5"/>
  <c r="L34" i="5"/>
  <c r="M60" i="5"/>
  <c r="F20" i="5"/>
  <c r="M26" i="5"/>
  <c r="E36" i="5"/>
  <c r="L40" i="5"/>
  <c r="H50" i="5"/>
  <c r="I60" i="5"/>
  <c r="D74" i="5"/>
  <c r="E24" i="5"/>
  <c r="J28" i="5"/>
  <c r="M42" i="5"/>
  <c r="M50" i="5"/>
  <c r="I56" i="5"/>
  <c r="H66" i="5"/>
  <c r="D72" i="5"/>
  <c r="L20" i="5"/>
  <c r="K24" i="5"/>
  <c r="M28" i="5"/>
  <c r="I44" i="5"/>
  <c r="E52" i="5"/>
  <c r="J56" i="5"/>
  <c r="E68" i="5"/>
  <c r="F72" i="5"/>
  <c r="F28" i="5"/>
  <c r="J30" i="5"/>
  <c r="D46" i="5"/>
  <c r="D50" i="5"/>
  <c r="K54" i="5"/>
  <c r="H60" i="5"/>
  <c r="M70" i="5"/>
  <c r="L74" i="5"/>
  <c r="K30" i="5"/>
  <c r="E46" i="5"/>
  <c r="I28" i="5"/>
  <c r="D34" i="5"/>
  <c r="E38" i="5"/>
  <c r="E42" i="5"/>
  <c r="H46" i="5"/>
  <c r="F50" i="5"/>
  <c r="E54" i="5"/>
  <c r="M54" i="5"/>
  <c r="J60" i="5"/>
  <c r="I46" i="5"/>
  <c r="J26" i="5"/>
  <c r="K28" i="5"/>
  <c r="H34" i="5"/>
  <c r="M38" i="5"/>
  <c r="J42" i="5"/>
  <c r="J46" i="5"/>
  <c r="I50" i="5"/>
  <c r="H62" i="5"/>
  <c r="E70" i="5"/>
  <c r="K46" i="5"/>
  <c r="J62" i="5"/>
  <c r="G30" i="5"/>
  <c r="L46" i="5"/>
  <c r="M20" i="5"/>
  <c r="E20" i="5"/>
  <c r="E26" i="5"/>
  <c r="H28" i="5"/>
  <c r="M34" i="5"/>
  <c r="D42" i="5"/>
  <c r="H48" i="5"/>
  <c r="K50" i="5"/>
  <c r="D56" i="5"/>
  <c r="F60" i="5"/>
  <c r="M68" i="5"/>
  <c r="E72" i="5"/>
  <c r="K74" i="5"/>
  <c r="G32" i="5"/>
  <c r="I20" i="5"/>
  <c r="F24" i="5"/>
  <c r="D28" i="5"/>
  <c r="E34" i="5"/>
  <c r="H36" i="5"/>
  <c r="G40" i="5"/>
  <c r="L42" i="5"/>
  <c r="F52" i="5"/>
  <c r="L56" i="5"/>
  <c r="K60" i="5"/>
  <c r="F68" i="5"/>
  <c r="L72" i="5"/>
  <c r="M36" i="5"/>
  <c r="M52" i="5"/>
  <c r="J58" i="5"/>
  <c r="L60" i="5"/>
  <c r="G68" i="5"/>
  <c r="M754" i="4"/>
  <c r="P470" i="4"/>
  <c r="Y470" i="4" s="1"/>
  <c r="M451" i="4"/>
  <c r="M60" i="4"/>
  <c r="P898" i="4"/>
  <c r="Y898" i="4" s="1"/>
  <c r="P573" i="4"/>
  <c r="Y573" i="4" s="1"/>
  <c r="P901" i="4"/>
  <c r="Y901" i="4" s="1"/>
  <c r="P611" i="4"/>
  <c r="Y611" i="4" s="1"/>
  <c r="P305" i="4"/>
  <c r="Y305" i="4" s="1"/>
  <c r="O754" i="4"/>
  <c r="M470" i="4"/>
  <c r="M757" i="4"/>
  <c r="M386" i="4"/>
  <c r="M421" i="4"/>
  <c r="M889" i="4"/>
  <c r="M201" i="4"/>
  <c r="Y425" i="4"/>
  <c r="M248" i="4"/>
  <c r="M303" i="4"/>
  <c r="M512" i="4"/>
  <c r="Y681" i="4"/>
  <c r="M21" i="4"/>
  <c r="M166" i="4"/>
  <c r="M949" i="4"/>
  <c r="M933" i="4"/>
  <c r="M760" i="4"/>
  <c r="P21" i="4"/>
  <c r="Y143" i="4"/>
  <c r="Y262" i="4"/>
  <c r="M912" i="4"/>
  <c r="M74" i="4"/>
  <c r="M153" i="4"/>
  <c r="G22" i="5"/>
  <c r="G48" i="5"/>
  <c r="K64" i="5"/>
  <c r="I48" i="5"/>
  <c r="J48" i="5"/>
  <c r="K48" i="5"/>
  <c r="L48" i="5"/>
  <c r="E22" i="5"/>
  <c r="G64" i="5"/>
  <c r="D48" i="5"/>
  <c r="H64" i="5"/>
  <c r="E74" i="5"/>
  <c r="M74" i="5"/>
  <c r="F74" i="5"/>
  <c r="G74" i="5"/>
  <c r="G77" i="5" s="1"/>
  <c r="H74" i="5"/>
  <c r="G72" i="5"/>
  <c r="I72" i="5"/>
  <c r="I77" i="5" s="1"/>
  <c r="G70" i="5"/>
  <c r="I70" i="5"/>
  <c r="J70" i="5"/>
  <c r="I68" i="5"/>
  <c r="K68" i="5"/>
  <c r="D68" i="5"/>
  <c r="G66" i="5"/>
  <c r="I66" i="5"/>
  <c r="J66" i="5"/>
  <c r="K66" i="5"/>
  <c r="D66" i="5"/>
  <c r="L66" i="5"/>
  <c r="E66" i="5"/>
  <c r="I64" i="5"/>
  <c r="J64" i="5"/>
  <c r="D64" i="5"/>
  <c r="L64" i="5"/>
  <c r="E64" i="5"/>
  <c r="M64" i="5"/>
  <c r="I62" i="5"/>
  <c r="K62" i="5"/>
  <c r="D62" i="5"/>
  <c r="L62" i="5"/>
  <c r="E62" i="5"/>
  <c r="M62" i="5"/>
  <c r="F62" i="5"/>
  <c r="K58" i="5"/>
  <c r="D58" i="5"/>
  <c r="E58" i="5"/>
  <c r="M58" i="5"/>
  <c r="F58" i="5"/>
  <c r="G58" i="5"/>
  <c r="H58" i="5"/>
  <c r="L58" i="5"/>
  <c r="E56" i="5"/>
  <c r="M56" i="5"/>
  <c r="F56" i="5"/>
  <c r="G56" i="5"/>
  <c r="G52" i="5"/>
  <c r="H52" i="5"/>
  <c r="I52" i="5"/>
  <c r="J52" i="5"/>
  <c r="K52" i="5"/>
  <c r="D52" i="5"/>
  <c r="E48" i="5"/>
  <c r="M48" i="5"/>
  <c r="F46" i="5"/>
  <c r="K44" i="5"/>
  <c r="D44" i="5"/>
  <c r="L44" i="5"/>
  <c r="E44" i="5"/>
  <c r="M44" i="5"/>
  <c r="F44" i="5"/>
  <c r="G44" i="5"/>
  <c r="K42" i="5"/>
  <c r="F42" i="5"/>
  <c r="G42" i="5"/>
  <c r="F40" i="5"/>
  <c r="H40" i="5"/>
  <c r="I40" i="5"/>
  <c r="F38" i="5"/>
  <c r="G38" i="5"/>
  <c r="H38" i="5"/>
  <c r="I38" i="5"/>
  <c r="J38" i="5"/>
  <c r="I36" i="5"/>
  <c r="J36" i="5"/>
  <c r="K36" i="5"/>
  <c r="D36" i="5"/>
  <c r="G34" i="5"/>
  <c r="I34" i="5"/>
  <c r="J34" i="5"/>
  <c r="H32" i="5"/>
  <c r="I32" i="5"/>
  <c r="J32" i="5"/>
  <c r="K32" i="5"/>
  <c r="D32" i="5"/>
  <c r="L32" i="5"/>
  <c r="E32" i="5"/>
  <c r="M32" i="5"/>
  <c r="I30" i="5"/>
  <c r="D30" i="5"/>
  <c r="L30" i="5"/>
  <c r="E30" i="5"/>
  <c r="M30" i="5"/>
  <c r="K26" i="5"/>
  <c r="F26" i="5"/>
  <c r="G26" i="5"/>
  <c r="H26" i="5"/>
  <c r="D24" i="5"/>
  <c r="L24" i="5"/>
  <c r="G24" i="5"/>
  <c r="H24" i="5"/>
  <c r="I24" i="5"/>
  <c r="H22" i="5"/>
  <c r="I22" i="5"/>
  <c r="J22" i="5"/>
  <c r="K22" i="5"/>
  <c r="D22" i="5"/>
  <c r="N633" i="4"/>
  <c r="P633" i="4"/>
  <c r="N696" i="4"/>
  <c r="P696" i="4"/>
  <c r="N195" i="4"/>
  <c r="P195" i="4"/>
  <c r="P647" i="4"/>
  <c r="N647" i="4"/>
  <c r="P193" i="4"/>
  <c r="N193" i="4"/>
  <c r="N291" i="4"/>
  <c r="P291" i="4"/>
  <c r="N352" i="4"/>
  <c r="P352" i="4"/>
  <c r="N236" i="4"/>
  <c r="P236" i="4"/>
  <c r="N546" i="4"/>
  <c r="P546" i="4"/>
  <c r="P356" i="4"/>
  <c r="N356" i="4"/>
  <c r="M812" i="4"/>
  <c r="N812" i="4"/>
  <c r="P254" i="4"/>
  <c r="N254" i="4"/>
  <c r="N499" i="4"/>
  <c r="P499" i="4"/>
  <c r="P974" i="4"/>
  <c r="N974" i="4"/>
  <c r="P383" i="4"/>
  <c r="N383" i="4"/>
  <c r="P218" i="4"/>
  <c r="N218" i="4"/>
  <c r="M469" i="4"/>
  <c r="O470" i="4"/>
  <c r="N282" i="4"/>
  <c r="M72" i="4"/>
  <c r="M839" i="4"/>
  <c r="P386" i="4"/>
  <c r="O912" i="4"/>
  <c r="M888" i="4"/>
  <c r="N237" i="4"/>
  <c r="P421" i="4"/>
  <c r="M15" i="4"/>
  <c r="O74" i="4"/>
  <c r="M807" i="4"/>
  <c r="N36" i="4"/>
  <c r="M672" i="4"/>
  <c r="M936" i="4"/>
  <c r="N901" i="4"/>
  <c r="N481" i="4"/>
  <c r="M10" i="4"/>
  <c r="N604" i="4"/>
  <c r="N340" i="4"/>
  <c r="M915" i="4"/>
  <c r="P252" i="4"/>
  <c r="M301" i="4"/>
  <c r="O301" i="4"/>
  <c r="M305" i="4"/>
  <c r="P146" i="4"/>
  <c r="N898" i="4"/>
  <c r="M820" i="4"/>
  <c r="P937" i="4"/>
  <c r="M937" i="4"/>
  <c r="M76" i="4"/>
  <c r="P513" i="4"/>
  <c r="M787" i="4"/>
  <c r="P363" i="4"/>
  <c r="N783" i="4"/>
  <c r="M549" i="4"/>
  <c r="N797" i="4"/>
  <c r="M411" i="4"/>
  <c r="P897" i="4"/>
  <c r="M897" i="4"/>
  <c r="O897" i="4"/>
  <c r="M34" i="4"/>
  <c r="P431" i="4"/>
  <c r="N431" i="4"/>
  <c r="N811" i="4"/>
  <c r="P811" i="4"/>
  <c r="N321" i="4"/>
  <c r="P321" i="4"/>
  <c r="N137" i="4"/>
  <c r="P137" i="4"/>
  <c r="N718" i="4"/>
  <c r="M718" i="4"/>
  <c r="P718" i="4"/>
  <c r="N588" i="4"/>
  <c r="P588" i="4"/>
  <c r="N370" i="4"/>
  <c r="P370" i="4"/>
  <c r="N494" i="4"/>
  <c r="P494" i="4"/>
  <c r="N293" i="4"/>
  <c r="P293" i="4"/>
  <c r="N746" i="4"/>
  <c r="P746" i="4"/>
  <c r="N599" i="4"/>
  <c r="P599" i="4"/>
  <c r="N457" i="4"/>
  <c r="P457" i="4"/>
  <c r="N416" i="4"/>
  <c r="P416" i="4"/>
  <c r="P603" i="4"/>
  <c r="N603" i="4"/>
  <c r="N942" i="4"/>
  <c r="P942" i="4"/>
  <c r="M867" i="4"/>
  <c r="N867" i="4"/>
  <c r="P867" i="4"/>
  <c r="P627" i="4"/>
  <c r="N627" i="4"/>
  <c r="M397" i="4"/>
  <c r="N397" i="4"/>
  <c r="P503" i="4"/>
  <c r="N503" i="4"/>
  <c r="M503" i="4"/>
  <c r="N406" i="4"/>
  <c r="P406" i="4"/>
  <c r="N781" i="4"/>
  <c r="M781" i="4"/>
  <c r="N390" i="4"/>
  <c r="M390" i="4"/>
  <c r="P390" i="4"/>
  <c r="N360" i="4"/>
  <c r="M360" i="4"/>
  <c r="P360" i="4"/>
  <c r="M510" i="4"/>
  <c r="N510" i="4"/>
  <c r="P710" i="4"/>
  <c r="N710" i="4"/>
  <c r="N568" i="4"/>
  <c r="M568" i="4"/>
  <c r="P568" i="4"/>
  <c r="N68" i="4"/>
  <c r="P68" i="4"/>
  <c r="P635" i="4"/>
  <c r="N635" i="4"/>
  <c r="N873" i="4"/>
  <c r="P873" i="4"/>
  <c r="M873" i="4"/>
  <c r="P181" i="4"/>
  <c r="M181" i="4"/>
  <c r="N181" i="4"/>
  <c r="N829" i="4"/>
  <c r="P829" i="4"/>
  <c r="N357" i="4"/>
  <c r="M357" i="4"/>
  <c r="P569" i="4"/>
  <c r="N569" i="4"/>
  <c r="N652" i="4"/>
  <c r="P652" i="4"/>
  <c r="P636" i="4"/>
  <c r="N636" i="4"/>
  <c r="N707" i="4"/>
  <c r="P707" i="4"/>
  <c r="M519" i="4"/>
  <c r="P519" i="4"/>
  <c r="N519" i="4"/>
  <c r="N731" i="4"/>
  <c r="P731" i="4"/>
  <c r="P995" i="4"/>
  <c r="N995" i="4"/>
  <c r="N64" i="4"/>
  <c r="P64" i="4"/>
  <c r="P726" i="4"/>
  <c r="N726" i="4"/>
  <c r="N939" i="4"/>
  <c r="P939" i="4"/>
  <c r="N274" i="4"/>
  <c r="P274" i="4"/>
  <c r="P106" i="4"/>
  <c r="N106" i="4"/>
  <c r="P763" i="4"/>
  <c r="N763" i="4"/>
  <c r="N240" i="4"/>
  <c r="P240" i="4"/>
  <c r="N439" i="4"/>
  <c r="P439" i="4"/>
  <c r="N972" i="4"/>
  <c r="P972" i="4"/>
  <c r="N861" i="4"/>
  <c r="P861" i="4"/>
  <c r="N206" i="4"/>
  <c r="P206" i="4"/>
  <c r="N470" i="4"/>
  <c r="M282" i="4"/>
  <c r="M841" i="4"/>
  <c r="P166" i="4"/>
  <c r="M935" i="4"/>
  <c r="N912" i="4"/>
  <c r="P248" i="4"/>
  <c r="M237" i="4"/>
  <c r="N74" i="4"/>
  <c r="M152" i="4"/>
  <c r="P153" i="4"/>
  <c r="M180" i="4"/>
  <c r="M36" i="4"/>
  <c r="M71" i="4"/>
  <c r="M901" i="4"/>
  <c r="N238" i="4"/>
  <c r="M481" i="4"/>
  <c r="M604" i="4"/>
  <c r="N299" i="4"/>
  <c r="M340" i="4"/>
  <c r="N178" i="4"/>
  <c r="P303" i="4"/>
  <c r="O303" i="4"/>
  <c r="N145" i="4"/>
  <c r="M898" i="4"/>
  <c r="P866" i="4"/>
  <c r="P764" i="4"/>
  <c r="P926" i="4"/>
  <c r="P234" i="4"/>
  <c r="M363" i="4"/>
  <c r="N681" i="4"/>
  <c r="M414" i="4"/>
  <c r="N450" i="4"/>
  <c r="N817" i="4"/>
  <c r="P527" i="4"/>
  <c r="P894" i="4"/>
  <c r="N894" i="4"/>
  <c r="P662" i="4"/>
  <c r="M662" i="4"/>
  <c r="N662" i="4"/>
  <c r="M174" i="4"/>
  <c r="N174" i="4"/>
  <c r="P174" i="4"/>
  <c r="N691" i="4"/>
  <c r="P691" i="4"/>
  <c r="N677" i="4"/>
  <c r="P677" i="4"/>
  <c r="P484" i="4"/>
  <c r="N484" i="4"/>
  <c r="P921" i="4"/>
  <c r="M921" i="4"/>
  <c r="N921" i="4"/>
  <c r="N815" i="4"/>
  <c r="M815" i="4"/>
  <c r="P815" i="4"/>
  <c r="N700" i="4"/>
  <c r="P700" i="4"/>
  <c r="P682" i="4"/>
  <c r="N682" i="4"/>
  <c r="N790" i="4"/>
  <c r="P790" i="4"/>
  <c r="N175" i="4"/>
  <c r="M175" i="4"/>
  <c r="P434" i="4"/>
  <c r="M434" i="4"/>
  <c r="N537" i="4"/>
  <c r="M537" i="4"/>
  <c r="P537" i="4"/>
  <c r="N602" i="4"/>
  <c r="P602" i="4"/>
  <c r="N846" i="4"/>
  <c r="M846" i="4"/>
  <c r="P846" i="4"/>
  <c r="M699" i="4"/>
  <c r="N699" i="4"/>
  <c r="N930" i="4"/>
  <c r="P930" i="4"/>
  <c r="M930" i="4"/>
  <c r="N623" i="4"/>
  <c r="P623" i="4"/>
  <c r="M466" i="4"/>
  <c r="P466" i="4"/>
  <c r="N750" i="4"/>
  <c r="P750" i="4"/>
  <c r="M616" i="4"/>
  <c r="P616" i="4"/>
  <c r="N616" i="4"/>
  <c r="P712" i="4"/>
  <c r="N712" i="4"/>
  <c r="N554" i="4"/>
  <c r="M554" i="4"/>
  <c r="P554" i="4"/>
  <c r="P371" i="4"/>
  <c r="N371" i="4"/>
  <c r="N838" i="4"/>
  <c r="P838" i="4"/>
  <c r="P858" i="4"/>
  <c r="N858" i="4"/>
  <c r="P765" i="4"/>
  <c r="N765" i="4"/>
  <c r="N445" i="4"/>
  <c r="P445" i="4"/>
  <c r="N497" i="4"/>
  <c r="P497" i="4"/>
  <c r="P348" i="4"/>
  <c r="N348" i="4"/>
  <c r="N389" i="4"/>
  <c r="P389" i="4"/>
  <c r="P119" i="4"/>
  <c r="N119" i="4"/>
  <c r="P476" i="4"/>
  <c r="N476" i="4"/>
  <c r="N669" i="4"/>
  <c r="P669" i="4"/>
  <c r="P713" i="4"/>
  <c r="N713" i="4"/>
  <c r="P689" i="4"/>
  <c r="N689" i="4"/>
  <c r="N531" i="4"/>
  <c r="P531" i="4"/>
  <c r="N75" i="4"/>
  <c r="P75" i="4"/>
  <c r="N828" i="4"/>
  <c r="P828" i="4"/>
  <c r="P28" i="4"/>
  <c r="N28" i="4"/>
  <c r="P207" i="4"/>
  <c r="M207" i="4"/>
  <c r="N207" i="4"/>
  <c r="M690" i="4"/>
  <c r="N690" i="4"/>
  <c r="M517" i="4"/>
  <c r="N517" i="4"/>
  <c r="M478" i="4"/>
  <c r="N478" i="4"/>
  <c r="P478" i="4"/>
  <c r="M977" i="4"/>
  <c r="N977" i="4"/>
  <c r="P977" i="4"/>
  <c r="N311" i="4"/>
  <c r="M311" i="4"/>
  <c r="P311" i="4"/>
  <c r="P670" i="4"/>
  <c r="M670" i="4"/>
  <c r="N670" i="4"/>
  <c r="N938" i="4"/>
  <c r="P938" i="4"/>
  <c r="P266" i="4"/>
  <c r="N266" i="4"/>
  <c r="N105" i="4"/>
  <c r="P105" i="4"/>
  <c r="N396" i="4"/>
  <c r="P396" i="4"/>
  <c r="N629" i="4"/>
  <c r="P629" i="4"/>
  <c r="N970" i="4"/>
  <c r="P970" i="4"/>
  <c r="P289" i="4"/>
  <c r="N289" i="4"/>
  <c r="P443" i="4"/>
  <c r="N443" i="4"/>
  <c r="N205" i="4"/>
  <c r="P205" i="4"/>
  <c r="N160" i="4"/>
  <c r="P160" i="4"/>
  <c r="N86" i="4"/>
  <c r="P86" i="4"/>
  <c r="N38" i="4"/>
  <c r="P38" i="4"/>
  <c r="M155" i="4"/>
  <c r="P94" i="4"/>
  <c r="O166" i="4"/>
  <c r="M766" i="4"/>
  <c r="P924" i="4"/>
  <c r="O248" i="4"/>
  <c r="O153" i="4"/>
  <c r="P949" i="4"/>
  <c r="M925" i="4"/>
  <c r="P889" i="4"/>
  <c r="M263" i="4"/>
  <c r="M238" i="4"/>
  <c r="M156" i="4"/>
  <c r="M299" i="4"/>
  <c r="M852" i="4"/>
  <c r="O852" i="4"/>
  <c r="N143" i="4"/>
  <c r="P927" i="4"/>
  <c r="M252" i="4"/>
  <c r="M178" i="4"/>
  <c r="M145" i="4"/>
  <c r="P840" i="4"/>
  <c r="O642" i="4"/>
  <c r="M642" i="4"/>
  <c r="N926" i="4"/>
  <c r="N57" i="4"/>
  <c r="M513" i="4"/>
  <c r="N701" i="4"/>
  <c r="M681" i="4"/>
  <c r="P414" i="4"/>
  <c r="P84" i="4"/>
  <c r="M84" i="4"/>
  <c r="P451" i="4"/>
  <c r="M786" i="4"/>
  <c r="M450" i="4"/>
  <c r="O450" i="4"/>
  <c r="M314" i="4"/>
  <c r="O314" i="4"/>
  <c r="N387" i="4"/>
  <c r="M431" i="4"/>
  <c r="M597" i="4"/>
  <c r="N394" i="4"/>
  <c r="M394" i="4"/>
  <c r="P394" i="4"/>
  <c r="M918" i="4"/>
  <c r="N918" i="4"/>
  <c r="M550" i="4"/>
  <c r="N550" i="4"/>
  <c r="N454" i="4"/>
  <c r="P454" i="4"/>
  <c r="N398" i="4"/>
  <c r="P398" i="4"/>
  <c r="N649" i="4"/>
  <c r="P649" i="4"/>
  <c r="N528" i="4"/>
  <c r="P528" i="4"/>
  <c r="N62" i="4"/>
  <c r="P62" i="4"/>
  <c r="N831" i="4"/>
  <c r="P831" i="4"/>
  <c r="P667" i="4"/>
  <c r="N667" i="4"/>
  <c r="P711" i="4"/>
  <c r="N711" i="4"/>
  <c r="N447" i="4"/>
  <c r="P447" i="4"/>
  <c r="P704" i="4"/>
  <c r="N704" i="4"/>
  <c r="P860" i="4"/>
  <c r="M860" i="4"/>
  <c r="N860" i="4"/>
  <c r="N327" i="4"/>
  <c r="M327" i="4"/>
  <c r="P327" i="4"/>
  <c r="P480" i="4"/>
  <c r="M480" i="4"/>
  <c r="N480" i="4"/>
  <c r="N606" i="4"/>
  <c r="P606" i="4"/>
  <c r="P169" i="4"/>
  <c r="N169" i="4"/>
  <c r="N428" i="4"/>
  <c r="P428" i="4"/>
  <c r="P328" i="4"/>
  <c r="M328" i="4"/>
  <c r="N328" i="4"/>
  <c r="N347" i="4"/>
  <c r="P347" i="4"/>
  <c r="N615" i="4"/>
  <c r="P615" i="4"/>
  <c r="N587" i="4"/>
  <c r="P587" i="4"/>
  <c r="N650" i="4"/>
  <c r="P650" i="4"/>
  <c r="N631" i="4"/>
  <c r="P631" i="4"/>
  <c r="N509" i="4"/>
  <c r="P509" i="4"/>
  <c r="M509" i="4"/>
  <c r="P562" i="4"/>
  <c r="N562" i="4"/>
  <c r="N717" i="4"/>
  <c r="P717" i="4"/>
  <c r="P871" i="4"/>
  <c r="M871" i="4"/>
  <c r="N871" i="4"/>
  <c r="N743" i="4"/>
  <c r="P743" i="4"/>
  <c r="N810" i="4"/>
  <c r="P810" i="4"/>
  <c r="N934" i="4"/>
  <c r="M934" i="4"/>
  <c r="P934" i="4"/>
  <c r="N90" i="4"/>
  <c r="P90" i="4"/>
  <c r="N355" i="4"/>
  <c r="P355" i="4"/>
  <c r="N694" i="4"/>
  <c r="P694" i="4"/>
  <c r="N663" i="4"/>
  <c r="P663" i="4"/>
  <c r="P907" i="4"/>
  <c r="N907" i="4"/>
  <c r="P9" i="4"/>
  <c r="N9" i="4"/>
  <c r="M714" i="4"/>
  <c r="N714" i="4"/>
  <c r="N687" i="4"/>
  <c r="P687" i="4"/>
  <c r="M687" i="4"/>
  <c r="N968" i="4"/>
  <c r="P968" i="4"/>
  <c r="M878" i="4"/>
  <c r="P878" i="4"/>
  <c r="N878" i="4"/>
  <c r="P204" i="4"/>
  <c r="N204" i="4"/>
  <c r="P149" i="4"/>
  <c r="N149" i="4"/>
  <c r="N32" i="4"/>
  <c r="P32" i="4"/>
  <c r="M855" i="4"/>
  <c r="P757" i="4"/>
  <c r="M826" i="4"/>
  <c r="P754" i="4"/>
  <c r="M14" i="4"/>
  <c r="N73" i="4"/>
  <c r="M728" i="4"/>
  <c r="N611" i="4"/>
  <c r="O949" i="4"/>
  <c r="O889" i="4"/>
  <c r="P666" i="4"/>
  <c r="M403" i="4"/>
  <c r="P498" i="4"/>
  <c r="M151" i="4"/>
  <c r="M143" i="4"/>
  <c r="M903" i="4"/>
  <c r="P304" i="4"/>
  <c r="N144" i="4"/>
  <c r="M146" i="4"/>
  <c r="P910" i="4"/>
  <c r="M764" i="4"/>
  <c r="P890" i="4"/>
  <c r="M57" i="4"/>
  <c r="P455" i="4"/>
  <c r="M701" i="4"/>
  <c r="M247" i="4"/>
  <c r="N617" i="4"/>
  <c r="N451" i="4"/>
  <c r="N186" i="4"/>
  <c r="P217" i="4"/>
  <c r="M217" i="4"/>
  <c r="O217" i="4"/>
  <c r="O96" i="4"/>
  <c r="M96" i="4"/>
  <c r="N573" i="4"/>
  <c r="N425" i="4"/>
  <c r="M686" i="4"/>
  <c r="N534" i="4"/>
  <c r="M534" i="4"/>
  <c r="P534" i="4"/>
  <c r="N247" i="4"/>
  <c r="P247" i="4"/>
  <c r="M821" i="4"/>
  <c r="N821" i="4"/>
  <c r="N136" i="4"/>
  <c r="P136" i="4"/>
  <c r="N885" i="4"/>
  <c r="P885" i="4"/>
  <c r="N196" i="4"/>
  <c r="P196" i="4"/>
  <c r="N844" i="4"/>
  <c r="P844" i="4"/>
  <c r="N453" i="4"/>
  <c r="P453" i="4"/>
  <c r="N279" i="4"/>
  <c r="P279" i="4"/>
  <c r="N739" i="4"/>
  <c r="P739" i="4"/>
  <c r="P433" i="4"/>
  <c r="N433" i="4"/>
  <c r="N605" i="4"/>
  <c r="P605" i="4"/>
  <c r="N109" i="4"/>
  <c r="M109" i="4"/>
  <c r="M708" i="4"/>
  <c r="N708" i="4"/>
  <c r="N378" i="4"/>
  <c r="M378" i="4"/>
  <c r="P378" i="4"/>
  <c r="M645" i="4"/>
  <c r="N645" i="4"/>
  <c r="P645" i="4"/>
  <c r="N121" i="4"/>
  <c r="P121" i="4"/>
  <c r="M121" i="4"/>
  <c r="N323" i="4"/>
  <c r="P323" i="4"/>
  <c r="P116" i="4"/>
  <c r="N116" i="4"/>
  <c r="N612" i="4"/>
  <c r="P612" i="4"/>
  <c r="N584" i="4"/>
  <c r="P584" i="4"/>
  <c r="N444" i="4"/>
  <c r="P444" i="4"/>
  <c r="N372" i="4"/>
  <c r="P372" i="4"/>
  <c r="N730" i="4"/>
  <c r="P730" i="4"/>
  <c r="P65" i="4"/>
  <c r="N65" i="4"/>
  <c r="P601" i="4"/>
  <c r="N601" i="4"/>
  <c r="N989" i="4"/>
  <c r="P989" i="4"/>
  <c r="N126" i="4"/>
  <c r="M126" i="4"/>
  <c r="P126" i="4"/>
  <c r="N24" i="4"/>
  <c r="M24" i="4"/>
  <c r="P767" i="4"/>
  <c r="N767" i="4"/>
  <c r="N61" i="4"/>
  <c r="P61" i="4"/>
  <c r="N78" i="4"/>
  <c r="P78" i="4"/>
  <c r="P966" i="4"/>
  <c r="N966" i="4"/>
  <c r="N477" i="4"/>
  <c r="P477" i="4"/>
  <c r="N203" i="4"/>
  <c r="P203" i="4"/>
  <c r="P879" i="4"/>
  <c r="M842" i="4"/>
  <c r="N94" i="4"/>
  <c r="P210" i="4"/>
  <c r="N924" i="4"/>
  <c r="M796" i="4"/>
  <c r="P60" i="4"/>
  <c r="M73" i="4"/>
  <c r="M611" i="4"/>
  <c r="N251" i="4"/>
  <c r="M422" i="4"/>
  <c r="N772" i="4"/>
  <c r="N410" i="4"/>
  <c r="M298" i="4"/>
  <c r="O298" i="4"/>
  <c r="M927" i="4"/>
  <c r="N239" i="4"/>
  <c r="P27" i="4"/>
  <c r="M306" i="4"/>
  <c r="P300" i="4"/>
  <c r="N910" i="4"/>
  <c r="M866" i="4"/>
  <c r="N837" i="4"/>
  <c r="P950" i="4"/>
  <c r="M234" i="4"/>
  <c r="N455" i="4"/>
  <c r="P760" i="4"/>
  <c r="O760" i="4"/>
  <c r="M186" i="4"/>
  <c r="N395" i="4"/>
  <c r="M467" i="4"/>
  <c r="M761" i="4"/>
  <c r="N466" i="4"/>
  <c r="M732" i="4"/>
  <c r="P281" i="4"/>
  <c r="N281" i="4"/>
  <c r="M452" i="4"/>
  <c r="N452" i="4"/>
  <c r="M802" i="4"/>
  <c r="N802" i="4"/>
  <c r="P802" i="4"/>
  <c r="N374" i="4"/>
  <c r="M374" i="4"/>
  <c r="N579" i="4"/>
  <c r="P579" i="4"/>
  <c r="N748" i="4"/>
  <c r="P748" i="4"/>
  <c r="M115" i="4"/>
  <c r="N115" i="4"/>
  <c r="N722" i="4"/>
  <c r="P722" i="4"/>
  <c r="P808" i="4"/>
  <c r="N808" i="4"/>
  <c r="N607" i="4"/>
  <c r="P607" i="4"/>
  <c r="M607" i="4"/>
  <c r="N582" i="4"/>
  <c r="P582" i="4"/>
  <c r="N529" i="4"/>
  <c r="P529" i="4"/>
  <c r="N349" i="4"/>
  <c r="P349" i="4"/>
  <c r="N212" i="4"/>
  <c r="P212" i="4"/>
  <c r="P862" i="4"/>
  <c r="M862" i="4"/>
  <c r="N862" i="4"/>
  <c r="P911" i="4"/>
  <c r="N911" i="4"/>
  <c r="N791" i="4"/>
  <c r="P791" i="4"/>
  <c r="N358" i="4"/>
  <c r="P358" i="4"/>
  <c r="P376" i="4"/>
  <c r="M376" i="4"/>
  <c r="N376" i="4"/>
  <c r="M768" i="4"/>
  <c r="N768" i="4"/>
  <c r="P768" i="4"/>
  <c r="N632" i="4"/>
  <c r="P632" i="4"/>
  <c r="N354" i="4"/>
  <c r="P354" i="4"/>
  <c r="P567" i="4"/>
  <c r="N567" i="4"/>
  <c r="P987" i="4"/>
  <c r="N987" i="4"/>
  <c r="P277" i="4"/>
  <c r="N277" i="4"/>
  <c r="N809" i="4"/>
  <c r="P809" i="4"/>
  <c r="N905" i="4"/>
  <c r="P905" i="4"/>
  <c r="N255" i="4"/>
  <c r="P255" i="4"/>
  <c r="N940" i="4"/>
  <c r="P940" i="4"/>
  <c r="N592" i="4"/>
  <c r="P592" i="4"/>
  <c r="N555" i="4"/>
  <c r="P555" i="4"/>
  <c r="P495" i="4"/>
  <c r="N495" i="4"/>
  <c r="P309" i="4"/>
  <c r="N309" i="4"/>
  <c r="N227" i="4"/>
  <c r="P227" i="4"/>
  <c r="N138" i="4"/>
  <c r="P138" i="4"/>
  <c r="P469" i="4"/>
  <c r="M385" i="4"/>
  <c r="P72" i="4"/>
  <c r="M900" i="4"/>
  <c r="P15" i="4"/>
  <c r="P807" i="4"/>
  <c r="M673" i="4"/>
  <c r="O673" i="4"/>
  <c r="M251" i="4"/>
  <c r="M772" i="4"/>
  <c r="M666" i="4"/>
  <c r="M498" i="4"/>
  <c r="M410" i="4"/>
  <c r="P296" i="4"/>
  <c r="N262" i="4"/>
  <c r="M304" i="4"/>
  <c r="P886" i="4"/>
  <c r="N865" i="4"/>
  <c r="M837" i="4"/>
  <c r="P575" i="4"/>
  <c r="M575" i="4"/>
  <c r="M950" i="4"/>
  <c r="O324" i="4"/>
  <c r="M324" i="4"/>
  <c r="P771" i="4"/>
  <c r="N788" i="4"/>
  <c r="N735" i="4"/>
  <c r="M484" i="4"/>
  <c r="O484" i="4"/>
  <c r="P66" i="4"/>
  <c r="P194" i="4"/>
  <c r="M420" i="4"/>
  <c r="M321" i="4"/>
  <c r="N201" i="4"/>
  <c r="P201" i="4"/>
  <c r="M485" i="4"/>
  <c r="N485" i="4"/>
  <c r="P283" i="4"/>
  <c r="M283" i="4"/>
  <c r="N283" i="4"/>
  <c r="P676" i="4"/>
  <c r="N676" i="4"/>
  <c r="N875" i="4"/>
  <c r="M875" i="4"/>
  <c r="P875" i="4"/>
  <c r="N317" i="4"/>
  <c r="P317" i="4"/>
  <c r="P25" i="4"/>
  <c r="N25" i="4"/>
  <c r="M159" i="4"/>
  <c r="N159" i="4"/>
  <c r="N111" i="4"/>
  <c r="M111" i="4"/>
  <c r="P34" i="4"/>
  <c r="N34" i="4"/>
  <c r="N511" i="4"/>
  <c r="P511" i="4"/>
  <c r="M784" i="4"/>
  <c r="N784" i="4"/>
  <c r="P784" i="4"/>
  <c r="N474" i="4"/>
  <c r="M474" i="4"/>
  <c r="P474" i="4"/>
  <c r="N286" i="4"/>
  <c r="P286" i="4"/>
  <c r="M833" i="4"/>
  <c r="N833" i="4"/>
  <c r="N614" i="4"/>
  <c r="P614" i="4"/>
  <c r="N213" i="4"/>
  <c r="P213" i="4"/>
  <c r="P753" i="4"/>
  <c r="N753" i="4"/>
  <c r="P335" i="4"/>
  <c r="M335" i="4"/>
  <c r="N335" i="4"/>
  <c r="M626" i="4"/>
  <c r="N626" i="4"/>
  <c r="N799" i="4"/>
  <c r="P799" i="4"/>
  <c r="P654" i="4"/>
  <c r="N654" i="4"/>
  <c r="N487" i="4"/>
  <c r="P487" i="4"/>
  <c r="P637" i="4"/>
  <c r="N637" i="4"/>
  <c r="N870" i="4"/>
  <c r="P870" i="4"/>
  <c r="N515" i="4"/>
  <c r="P515" i="4"/>
  <c r="N80" i="4"/>
  <c r="P80" i="4"/>
  <c r="P384" i="4"/>
  <c r="N384" i="4"/>
  <c r="M664" i="4"/>
  <c r="P664" i="4"/>
  <c r="N664" i="4"/>
  <c r="P533" i="4"/>
  <c r="M533" i="4"/>
  <c r="N533" i="4"/>
  <c r="N514" i="4"/>
  <c r="M514" i="4"/>
  <c r="P514" i="4"/>
  <c r="N946" i="4"/>
  <c r="P946" i="4"/>
  <c r="P506" i="4"/>
  <c r="N506" i="4"/>
  <c r="P330" i="4"/>
  <c r="N330" i="4"/>
  <c r="M330" i="4"/>
  <c r="N427" i="4"/>
  <c r="P427" i="4"/>
  <c r="N104" i="4"/>
  <c r="P104" i="4"/>
  <c r="M104" i="4"/>
  <c r="P814" i="4"/>
  <c r="N814" i="4"/>
  <c r="N675" i="4"/>
  <c r="M675" i="4"/>
  <c r="M695" i="4"/>
  <c r="N695" i="4"/>
  <c r="N53" i="4"/>
  <c r="P53" i="4"/>
  <c r="P792" i="4"/>
  <c r="N792" i="4"/>
  <c r="N769" i="4"/>
  <c r="P769" i="4"/>
  <c r="P589" i="4"/>
  <c r="N589" i="4"/>
  <c r="N54" i="4"/>
  <c r="P54" i="4"/>
  <c r="M508" i="4"/>
  <c r="N508" i="4"/>
  <c r="P508" i="4"/>
  <c r="P393" i="4"/>
  <c r="N393" i="4"/>
  <c r="N55" i="4"/>
  <c r="P55" i="4"/>
  <c r="P267" i="4"/>
  <c r="N267" i="4"/>
  <c r="N366" i="4"/>
  <c r="P366" i="4"/>
  <c r="P63" i="4"/>
  <c r="M63" i="4"/>
  <c r="N63" i="4"/>
  <c r="P892" i="4"/>
  <c r="N892" i="4"/>
  <c r="N243" i="4"/>
  <c r="P243" i="4"/>
  <c r="M243" i="4"/>
  <c r="N273" i="4"/>
  <c r="P273" i="4"/>
  <c r="N341" i="4"/>
  <c r="P341" i="4"/>
  <c r="N438" i="4"/>
  <c r="P438" i="4"/>
  <c r="P962" i="4"/>
  <c r="N962" i="4"/>
  <c r="P226" i="4"/>
  <c r="N226" i="4"/>
  <c r="N164" i="4"/>
  <c r="P164" i="4"/>
  <c r="N135" i="4"/>
  <c r="P135" i="4"/>
  <c r="P44" i="4"/>
  <c r="N44" i="4"/>
  <c r="M849" i="4"/>
  <c r="N879" i="4"/>
  <c r="N210" i="4"/>
  <c r="M948" i="4"/>
  <c r="M779" i="4"/>
  <c r="N60" i="4"/>
  <c r="P672" i="4"/>
  <c r="P936" i="4"/>
  <c r="M496" i="4"/>
  <c r="O496" i="4"/>
  <c r="N296" i="4"/>
  <c r="M142" i="4"/>
  <c r="N893" i="4"/>
  <c r="M262" i="4"/>
  <c r="M27" i="4"/>
  <c r="M300" i="4"/>
  <c r="N147" i="4"/>
  <c r="N235" i="4"/>
  <c r="P820" i="4"/>
  <c r="N914" i="4"/>
  <c r="P76" i="4"/>
  <c r="P512" i="4"/>
  <c r="N771" i="4"/>
  <c r="M574" i="4"/>
  <c r="M788" i="4"/>
  <c r="M735" i="4"/>
  <c r="P411" i="4"/>
  <c r="M66" i="4"/>
  <c r="P834" i="4"/>
  <c r="M682" i="4"/>
  <c r="M580" i="4"/>
  <c r="P397" i="4"/>
  <c r="N434" i="4"/>
  <c r="P314" i="4"/>
  <c r="N314" i="4"/>
  <c r="M678" i="4"/>
  <c r="N678" i="4"/>
  <c r="M755" i="4"/>
  <c r="N755" i="4"/>
  <c r="N261" i="4"/>
  <c r="M261" i="4"/>
  <c r="N553" i="4"/>
  <c r="P553" i="4"/>
  <c r="N720" i="4"/>
  <c r="M720" i="4"/>
  <c r="P720" i="4"/>
  <c r="P400" i="4"/>
  <c r="N400" i="4"/>
  <c r="N516" i="4"/>
  <c r="P516" i="4"/>
  <c r="N869" i="4"/>
  <c r="P869" i="4"/>
  <c r="N369" i="4"/>
  <c r="P369" i="4"/>
  <c r="P173" i="4"/>
  <c r="N173" i="4"/>
  <c r="P864" i="4"/>
  <c r="M864" i="4"/>
  <c r="N864" i="4"/>
  <c r="N648" i="4"/>
  <c r="P648" i="4"/>
  <c r="N382" i="4"/>
  <c r="P382" i="4"/>
  <c r="P634" i="4"/>
  <c r="N634" i="4"/>
  <c r="N725" i="4"/>
  <c r="M725" i="4"/>
  <c r="N375" i="4"/>
  <c r="P375" i="4"/>
  <c r="N825" i="4"/>
  <c r="P825" i="4"/>
  <c r="N490" i="4"/>
  <c r="P490" i="4"/>
  <c r="N613" i="4"/>
  <c r="P613" i="4"/>
  <c r="M392" i="4"/>
  <c r="N392" i="4"/>
  <c r="M983" i="4"/>
  <c r="N983" i="4"/>
  <c r="P983" i="4"/>
  <c r="N52" i="4"/>
  <c r="P52" i="4"/>
  <c r="P259" i="4"/>
  <c r="N259" i="4"/>
  <c r="M91" i="4"/>
  <c r="P91" i="4"/>
  <c r="N91" i="4"/>
  <c r="N916" i="4"/>
  <c r="M916" i="4"/>
  <c r="P916" i="4"/>
  <c r="N265" i="4"/>
  <c r="P265" i="4"/>
  <c r="N154" i="4"/>
  <c r="M154" i="4"/>
  <c r="N199" i="4"/>
  <c r="P199" i="4"/>
  <c r="N316" i="4"/>
  <c r="P316" i="4"/>
  <c r="N593" i="4"/>
  <c r="P593" i="4"/>
  <c r="N272" i="4"/>
  <c r="P272" i="4"/>
  <c r="M272" i="4"/>
  <c r="N225" i="4"/>
  <c r="P225" i="4"/>
  <c r="N89" i="4"/>
  <c r="P89" i="4"/>
  <c r="M93" i="4"/>
  <c r="O935" i="4"/>
  <c r="M185" i="4"/>
  <c r="O180" i="4"/>
  <c r="O36" i="4"/>
  <c r="M610" i="4"/>
  <c r="O901" i="4"/>
  <c r="O340" i="4"/>
  <c r="N915" i="4"/>
  <c r="N305" i="4"/>
  <c r="M147" i="4"/>
  <c r="P933" i="4"/>
  <c r="M235" i="4"/>
  <c r="M914" i="4"/>
  <c r="N787" i="4"/>
  <c r="M457" i="4"/>
  <c r="P449" i="4"/>
  <c r="M449" i="4"/>
  <c r="P399" i="4"/>
  <c r="M834" i="4"/>
  <c r="M603" i="4"/>
  <c r="M845" i="4"/>
  <c r="M700" i="4"/>
  <c r="M362" i="4"/>
  <c r="P727" i="4"/>
  <c r="M433" i="4"/>
  <c r="O433" i="4"/>
  <c r="M799" i="4"/>
  <c r="P590" i="4"/>
  <c r="M590" i="4"/>
  <c r="O590" i="4"/>
  <c r="M765" i="4"/>
  <c r="O765" i="4"/>
  <c r="O704" i="4"/>
  <c r="M704" i="4"/>
  <c r="P170" i="4"/>
  <c r="O170" i="4"/>
  <c r="M170" i="4"/>
  <c r="M830" i="4"/>
  <c r="M913" i="4"/>
  <c r="M284" i="4"/>
  <c r="P144" i="4"/>
  <c r="M902" i="4"/>
  <c r="M408" i="4"/>
  <c r="M622" i="4"/>
  <c r="O66" i="4"/>
  <c r="M194" i="4"/>
  <c r="P420" i="4"/>
  <c r="P189" i="4"/>
  <c r="M189" i="4"/>
  <c r="P362" i="4"/>
  <c r="O362" i="4"/>
  <c r="M623" i="4"/>
  <c r="M750" i="4"/>
  <c r="M817" i="4"/>
  <c r="M727" i="4"/>
  <c r="O727" i="4"/>
  <c r="P561" i="4"/>
  <c r="M44" i="4"/>
  <c r="O44" i="4"/>
  <c r="M941" i="4"/>
  <c r="M302" i="4"/>
  <c r="M922" i="4"/>
  <c r="M618" i="4"/>
  <c r="P574" i="4"/>
  <c r="M894" i="4"/>
  <c r="P761" i="4"/>
  <c r="P415" i="4"/>
  <c r="M415" i="4"/>
  <c r="M11" i="4"/>
  <c r="O11" i="4"/>
  <c r="M583" i="4"/>
  <c r="O627" i="4"/>
  <c r="M627" i="4"/>
  <c r="M753" i="4"/>
  <c r="P580" i="4"/>
  <c r="O580" i="4"/>
  <c r="M527" i="4"/>
  <c r="M313" i="4"/>
  <c r="M223" i="4"/>
  <c r="M382" i="4"/>
  <c r="O382" i="4"/>
  <c r="M570" i="4"/>
  <c r="M416" i="4"/>
  <c r="M843" i="4"/>
  <c r="P845" i="4"/>
  <c r="O845" i="4"/>
  <c r="P816" i="4"/>
  <c r="M816" i="4"/>
  <c r="M811" i="4"/>
  <c r="M398" i="4"/>
  <c r="M671" i="4"/>
  <c r="M685" i="4"/>
  <c r="P312" i="4"/>
  <c r="O791" i="4"/>
  <c r="M791" i="4"/>
  <c r="O136" i="4"/>
  <c r="M136" i="4"/>
  <c r="O885" i="4"/>
  <c r="M885" i="4"/>
  <c r="P261" i="4"/>
  <c r="O261" i="4"/>
  <c r="O682" i="4"/>
  <c r="M435" i="4"/>
  <c r="P110" i="4"/>
  <c r="M369" i="4"/>
  <c r="O369" i="4"/>
  <c r="M339" i="4"/>
  <c r="M271" i="4"/>
  <c r="M97" i="4"/>
  <c r="P893" i="4"/>
  <c r="P239" i="4"/>
  <c r="P953" i="4"/>
  <c r="M297" i="4"/>
  <c r="P549" i="4"/>
  <c r="M399" i="4"/>
  <c r="P678" i="4"/>
  <c r="O678" i="4"/>
  <c r="M602" i="4"/>
  <c r="M942" i="4"/>
  <c r="P918" i="4"/>
  <c r="O918" i="4"/>
  <c r="M454" i="4"/>
  <c r="P187" i="4"/>
  <c r="M187" i="4"/>
  <c r="P175" i="4"/>
  <c r="P708" i="4"/>
  <c r="O708" i="4"/>
  <c r="M487" i="4"/>
  <c r="M173" i="4"/>
  <c r="P467" i="4"/>
  <c r="O467" i="4"/>
  <c r="P749" i="4"/>
  <c r="P641" i="4"/>
  <c r="M641" i="4"/>
  <c r="P732" i="4"/>
  <c r="O400" i="4"/>
  <c r="M400" i="4"/>
  <c r="O665" i="4"/>
  <c r="M665" i="4"/>
  <c r="O511" i="4"/>
  <c r="M511" i="4"/>
  <c r="O453" i="4"/>
  <c r="M453" i="4"/>
  <c r="P740" i="4"/>
  <c r="M605" i="4"/>
  <c r="M654" i="4"/>
  <c r="O654" i="4"/>
  <c r="P786" i="4"/>
  <c r="O843" i="4"/>
  <c r="P550" i="4"/>
  <c r="P452" i="4"/>
  <c r="M425" i="4"/>
  <c r="M790" i="4"/>
  <c r="O213" i="4"/>
  <c r="M213" i="4"/>
  <c r="M609" i="4"/>
  <c r="M456" i="4"/>
  <c r="P724" i="4"/>
  <c r="M724" i="4"/>
  <c r="M722" i="4"/>
  <c r="O722" i="4"/>
  <c r="P729" i="4"/>
  <c r="O729" i="4"/>
  <c r="M729" i="4"/>
  <c r="M710" i="4"/>
  <c r="M946" i="4"/>
  <c r="O946" i="4"/>
  <c r="P98" i="4"/>
  <c r="O712" i="4"/>
  <c r="M712" i="4"/>
  <c r="P543" i="4"/>
  <c r="M711" i="4"/>
  <c r="O579" i="4"/>
  <c r="M579" i="4"/>
  <c r="M565" i="4"/>
  <c r="M644" i="4"/>
  <c r="M497" i="4"/>
  <c r="M348" i="4"/>
  <c r="O347" i="4"/>
  <c r="M347" i="4"/>
  <c r="M538" i="4"/>
  <c r="P638" i="4"/>
  <c r="P395" i="4"/>
  <c r="P755" i="4"/>
  <c r="M279" i="4"/>
  <c r="M853" i="4"/>
  <c r="M320" i="4"/>
  <c r="M51" i="4"/>
  <c r="P803" i="4"/>
  <c r="O838" i="4"/>
  <c r="M838" i="4"/>
  <c r="M317" i="4"/>
  <c r="M858" i="4"/>
  <c r="O858" i="4"/>
  <c r="M705" i="4"/>
  <c r="M870" i="4"/>
  <c r="M648" i="4"/>
  <c r="P520" i="4"/>
  <c r="M520" i="4"/>
  <c r="M119" i="4"/>
  <c r="O615" i="4"/>
  <c r="M615" i="4"/>
  <c r="M353" i="4"/>
  <c r="P223" i="4"/>
  <c r="M677" i="4"/>
  <c r="O677" i="4"/>
  <c r="P464" i="4"/>
  <c r="O68" i="4"/>
  <c r="M68" i="4"/>
  <c r="P381" i="4"/>
  <c r="O487" i="4"/>
  <c r="M406" i="4"/>
  <c r="M118" i="4"/>
  <c r="M447" i="4"/>
  <c r="M293" i="4"/>
  <c r="P115" i="4"/>
  <c r="O115" i="4"/>
  <c r="P857" i="4"/>
  <c r="P292" i="4"/>
  <c r="M292" i="4"/>
  <c r="M814" i="4"/>
  <c r="P351" i="4"/>
  <c r="O351" i="4"/>
  <c r="M606" i="4"/>
  <c r="M384" i="4"/>
  <c r="M599" i="4"/>
  <c r="M808" i="4"/>
  <c r="P744" i="4"/>
  <c r="M744" i="4"/>
  <c r="O744" i="4"/>
  <c r="M516" i="4"/>
  <c r="M869" i="4"/>
  <c r="P781" i="4"/>
  <c r="O781" i="4"/>
  <c r="M652" i="4"/>
  <c r="M504" i="4"/>
  <c r="P706" i="4"/>
  <c r="M876" i="4"/>
  <c r="O671" i="4"/>
  <c r="M344" i="4"/>
  <c r="O711" i="4"/>
  <c r="M463" i="4"/>
  <c r="M752" i="4"/>
  <c r="M370" i="4"/>
  <c r="M494" i="4"/>
  <c r="M445" i="4"/>
  <c r="O173" i="4"/>
  <c r="O456" i="4"/>
  <c r="O428" i="4"/>
  <c r="M428" i="4"/>
  <c r="M691" i="4"/>
  <c r="M689" i="4"/>
  <c r="O689" i="4"/>
  <c r="M75" i="4"/>
  <c r="M707" i="4"/>
  <c r="M354" i="4"/>
  <c r="M171" i="4"/>
  <c r="M275" i="4"/>
  <c r="M371" i="4"/>
  <c r="M818" i="4"/>
  <c r="P124" i="4"/>
  <c r="P419" i="4"/>
  <c r="M723" i="4"/>
  <c r="M657" i="4"/>
  <c r="M637" i="4"/>
  <c r="M130" i="4"/>
  <c r="O631" i="4"/>
  <c r="M631" i="4"/>
  <c r="P675" i="4"/>
  <c r="O675" i="4"/>
  <c r="M586" i="4"/>
  <c r="O56" i="4"/>
  <c r="M56" i="4"/>
  <c r="M721" i="4"/>
  <c r="M917" i="4"/>
  <c r="O89" i="4"/>
  <c r="M89" i="4"/>
  <c r="M134" i="4"/>
  <c r="M646" i="4"/>
  <c r="M402" i="4"/>
  <c r="P671" i="4"/>
  <c r="M739" i="4"/>
  <c r="M137" i="4"/>
  <c r="M322" i="4"/>
  <c r="M423" i="4"/>
  <c r="M319" i="4"/>
  <c r="P456" i="4"/>
  <c r="M80" i="4"/>
  <c r="P532" i="4"/>
  <c r="M532" i="4"/>
  <c r="M323" i="4"/>
  <c r="M116" i="4"/>
  <c r="O669" i="4"/>
  <c r="M669" i="4"/>
  <c r="P404" i="4"/>
  <c r="M650" i="4"/>
  <c r="O582" i="4"/>
  <c r="M582" i="4"/>
  <c r="P373" i="4"/>
  <c r="P819" i="4"/>
  <c r="M819" i="4"/>
  <c r="M663" i="4"/>
  <c r="O663" i="4"/>
  <c r="M995" i="4"/>
  <c r="O995" i="4"/>
  <c r="O981" i="4"/>
  <c r="M981" i="4"/>
  <c r="M443" i="4"/>
  <c r="O443" i="4"/>
  <c r="M647" i="4"/>
  <c r="M358" i="4"/>
  <c r="M993" i="4"/>
  <c r="M372" i="4"/>
  <c r="M77" i="4"/>
  <c r="P557" i="4"/>
  <c r="M829" i="4"/>
  <c r="M991" i="4"/>
  <c r="M277" i="4"/>
  <c r="O277" i="4"/>
  <c r="O229" i="4"/>
  <c r="M229" i="4"/>
  <c r="M160" i="4"/>
  <c r="O160" i="4"/>
  <c r="M696" i="4"/>
  <c r="O696" i="4"/>
  <c r="M635" i="4"/>
  <c r="M256" i="4"/>
  <c r="M212" i="4"/>
  <c r="O212" i="4"/>
  <c r="M505" i="4"/>
  <c r="M694" i="4"/>
  <c r="P510" i="4"/>
  <c r="M584" i="4"/>
  <c r="M529" i="4"/>
  <c r="P859" i="4"/>
  <c r="M562" i="4"/>
  <c r="M349" i="4"/>
  <c r="M828" i="4"/>
  <c r="P357" i="4"/>
  <c r="M65" i="4"/>
  <c r="P566" i="4"/>
  <c r="M569" i="4"/>
  <c r="O358" i="4"/>
  <c r="M182" i="4"/>
  <c r="M393" i="4"/>
  <c r="O393" i="4"/>
  <c r="P228" i="4"/>
  <c r="M612" i="4"/>
  <c r="M633" i="4"/>
  <c r="P538" i="4"/>
  <c r="M427" i="4"/>
  <c r="P77" i="4"/>
  <c r="M291" i="4"/>
  <c r="M352" i="4"/>
  <c r="M730" i="4"/>
  <c r="M709" i="4"/>
  <c r="M541" i="4"/>
  <c r="M636" i="4"/>
  <c r="M655" i="4"/>
  <c r="M589" i="4"/>
  <c r="O354" i="4"/>
  <c r="O694" i="4"/>
  <c r="P993" i="4"/>
  <c r="O993" i="4"/>
  <c r="M987" i="4"/>
  <c r="M267" i="4"/>
  <c r="M905" i="4"/>
  <c r="M274" i="4"/>
  <c r="M255" i="4"/>
  <c r="M106" i="4"/>
  <c r="M341" i="4"/>
  <c r="O341" i="4"/>
  <c r="M887" i="4"/>
  <c r="P407" i="4"/>
  <c r="M585" i="4"/>
  <c r="O546" i="4"/>
  <c r="M546" i="4"/>
  <c r="M731" i="4"/>
  <c r="O731" i="4"/>
  <c r="M985" i="4"/>
  <c r="P658" i="4"/>
  <c r="P789" i="4"/>
  <c r="M205" i="4"/>
  <c r="O205" i="4"/>
  <c r="M86" i="4"/>
  <c r="O86" i="4"/>
  <c r="P39" i="4"/>
  <c r="M640" i="4"/>
  <c r="M651" i="4"/>
  <c r="O651" i="4"/>
  <c r="M726" i="4"/>
  <c r="O726" i="4"/>
  <c r="O892" i="4"/>
  <c r="M892" i="4"/>
  <c r="O266" i="4"/>
  <c r="M266" i="4"/>
  <c r="M105" i="4"/>
  <c r="O105" i="4"/>
  <c r="O9" i="4"/>
  <c r="M9" i="4"/>
  <c r="M970" i="4"/>
  <c r="M476" i="4"/>
  <c r="M810" i="4"/>
  <c r="M28" i="4"/>
  <c r="P530" i="4"/>
  <c r="M530" i="4"/>
  <c r="M460" i="4"/>
  <c r="M401" i="4"/>
  <c r="M391" i="4"/>
  <c r="M895" i="4"/>
  <c r="M259" i="4"/>
  <c r="O259" i="4"/>
  <c r="O366" i="4"/>
  <c r="M366" i="4"/>
  <c r="M938" i="4"/>
  <c r="O938" i="4"/>
  <c r="M396" i="4"/>
  <c r="P70" i="4"/>
  <c r="O968" i="4"/>
  <c r="M968" i="4"/>
  <c r="O204" i="4"/>
  <c r="M204" i="4"/>
  <c r="M163" i="4"/>
  <c r="M38" i="4"/>
  <c r="M236" i="4"/>
  <c r="O236" i="4"/>
  <c r="M90" i="4"/>
  <c r="M53" i="4"/>
  <c r="M632" i="4"/>
  <c r="M380" i="4"/>
  <c r="M54" i="4"/>
  <c r="O54" i="4"/>
  <c r="P721" i="4"/>
  <c r="O989" i="4"/>
  <c r="M989" i="4"/>
  <c r="M931" i="4"/>
  <c r="O931" i="4"/>
  <c r="M809" i="4"/>
  <c r="O809" i="4"/>
  <c r="M952" i="4"/>
  <c r="M221" i="4"/>
  <c r="O316" i="4"/>
  <c r="M316" i="4"/>
  <c r="M438" i="4"/>
  <c r="M960" i="4"/>
  <c r="M769" i="4"/>
  <c r="P479" i="4"/>
  <c r="O55" i="4"/>
  <c r="M55" i="4"/>
  <c r="P161" i="4"/>
  <c r="M135" i="4"/>
  <c r="M911" i="4"/>
  <c r="M792" i="4"/>
  <c r="M350" i="4"/>
  <c r="M559" i="4"/>
  <c r="M907" i="4"/>
  <c r="M365" i="4"/>
  <c r="M741" i="4"/>
  <c r="M962" i="4"/>
  <c r="P715" i="4"/>
  <c r="M226" i="4"/>
  <c r="M692" i="4"/>
  <c r="M919" i="4"/>
  <c r="M767" i="4"/>
  <c r="M659" i="4"/>
  <c r="M164" i="4"/>
  <c r="P695" i="4"/>
  <c r="M461" i="4"/>
  <c r="M745" i="4"/>
  <c r="M379" i="4"/>
  <c r="M52" i="4"/>
  <c r="M64" i="4"/>
  <c r="M939" i="4"/>
  <c r="M863" i="4"/>
  <c r="M191" i="4"/>
  <c r="P45" i="4"/>
  <c r="M273" i="4"/>
  <c r="P849" i="4"/>
  <c r="P385" i="4"/>
  <c r="P842" i="4"/>
  <c r="P826" i="4"/>
  <c r="P766" i="4"/>
  <c r="P935" i="4"/>
  <c r="P888" i="4"/>
  <c r="P185" i="4"/>
  <c r="P779" i="4"/>
  <c r="P339" i="4"/>
  <c r="P180" i="4"/>
  <c r="P673" i="4"/>
  <c r="P71" i="4"/>
  <c r="P913" i="4"/>
  <c r="P263" i="4"/>
  <c r="P496" i="4"/>
  <c r="P156" i="4"/>
  <c r="P97" i="4"/>
  <c r="P852" i="4"/>
  <c r="P298" i="4"/>
  <c r="P941" i="4"/>
  <c r="M270" i="4"/>
  <c r="P301" i="4"/>
  <c r="M953" i="4"/>
  <c r="M945" i="4"/>
  <c r="P922" i="4"/>
  <c r="M95" i="4"/>
  <c r="P902" i="4"/>
  <c r="M890" i="4"/>
  <c r="P297" i="4"/>
  <c r="P618" i="4"/>
  <c r="P622" i="4"/>
  <c r="M473" i="4"/>
  <c r="M67" i="4"/>
  <c r="P843" i="4"/>
  <c r="M909" i="4"/>
  <c r="O387" i="4"/>
  <c r="M387" i="4"/>
  <c r="O361" i="4"/>
  <c r="P361" i="4"/>
  <c r="M361" i="4"/>
  <c r="P841" i="4"/>
  <c r="P900" i="4"/>
  <c r="P796" i="4"/>
  <c r="P152" i="4"/>
  <c r="P728" i="4"/>
  <c r="P403" i="4"/>
  <c r="P302" i="4"/>
  <c r="O886" i="4"/>
  <c r="P642" i="4"/>
  <c r="O950" i="4"/>
  <c r="P523" i="4"/>
  <c r="P159" i="4"/>
  <c r="O399" i="4"/>
  <c r="P436" i="4"/>
  <c r="P111" i="4"/>
  <c r="P269" i="4"/>
  <c r="O906" i="4"/>
  <c r="P906" i="4"/>
  <c r="M906" i="4"/>
  <c r="P839" i="4"/>
  <c r="P93" i="4"/>
  <c r="P948" i="4"/>
  <c r="P14" i="4"/>
  <c r="P830" i="4"/>
  <c r="P610" i="4"/>
  <c r="P925" i="4"/>
  <c r="P271" i="4"/>
  <c r="P422" i="4"/>
  <c r="P10" i="4"/>
  <c r="P284" i="4"/>
  <c r="P151" i="4"/>
  <c r="P142" i="4"/>
  <c r="P903" i="4"/>
  <c r="O252" i="4"/>
  <c r="O147" i="4"/>
  <c r="M822" i="4"/>
  <c r="P822" i="4"/>
  <c r="O855" i="4"/>
  <c r="O155" i="4"/>
  <c r="O841" i="4"/>
  <c r="O839" i="4"/>
  <c r="O93" i="4"/>
  <c r="O948" i="4"/>
  <c r="O900" i="4"/>
  <c r="O796" i="4"/>
  <c r="O14" i="4"/>
  <c r="O152" i="4"/>
  <c r="O830" i="4"/>
  <c r="O728" i="4"/>
  <c r="O610" i="4"/>
  <c r="O925" i="4"/>
  <c r="O271" i="4"/>
  <c r="O422" i="4"/>
  <c r="O10" i="4"/>
  <c r="O403" i="4"/>
  <c r="O284" i="4"/>
  <c r="O151" i="4"/>
  <c r="O142" i="4"/>
  <c r="P306" i="4"/>
  <c r="O302" i="4"/>
  <c r="O933" i="4"/>
  <c r="P865" i="4"/>
  <c r="M840" i="4"/>
  <c r="P324" i="4"/>
  <c r="P848" i="4"/>
  <c r="P408" i="4"/>
  <c r="P783" i="4"/>
  <c r="M797" i="4"/>
  <c r="P821" i="4"/>
  <c r="P96" i="4"/>
  <c r="M196" i="4"/>
  <c r="O844" i="4"/>
  <c r="M844" i="4"/>
  <c r="P855" i="4"/>
  <c r="P155" i="4"/>
  <c r="O144" i="4"/>
  <c r="M886" i="4"/>
  <c r="M523" i="4"/>
  <c r="P617" i="4"/>
  <c r="M436" i="4"/>
  <c r="P665" i="4"/>
  <c r="M269" i="4"/>
  <c r="P699" i="4"/>
  <c r="O736" i="4"/>
  <c r="P736" i="4"/>
  <c r="M736" i="4"/>
  <c r="P270" i="4"/>
  <c r="P945" i="4"/>
  <c r="P95" i="4"/>
  <c r="M848" i="4"/>
  <c r="P473" i="4"/>
  <c r="P909" i="4"/>
  <c r="O749" i="4"/>
  <c r="M749" i="4"/>
  <c r="O524" i="4"/>
  <c r="P524" i="4"/>
  <c r="M524" i="4"/>
  <c r="O953" i="4"/>
  <c r="O890" i="4"/>
  <c r="M12" i="4"/>
  <c r="P12" i="4"/>
  <c r="M619" i="4"/>
  <c r="P619" i="4"/>
  <c r="P67" i="4"/>
  <c r="O573" i="4"/>
  <c r="M573" i="4"/>
  <c r="M286" i="4"/>
  <c r="P435" i="4"/>
  <c r="P833" i="4"/>
  <c r="O732" i="4"/>
  <c r="O187" i="4"/>
  <c r="O853" i="4"/>
  <c r="P686" i="4"/>
  <c r="M528" i="4"/>
  <c r="O528" i="4"/>
  <c r="P402" i="4"/>
  <c r="M831" i="4"/>
  <c r="O831" i="4"/>
  <c r="O626" i="4"/>
  <c r="P626" i="4"/>
  <c r="M544" i="4"/>
  <c r="O312" i="4"/>
  <c r="P657" i="4"/>
  <c r="P752" i="4"/>
  <c r="O118" i="4"/>
  <c r="P118" i="4"/>
  <c r="M489" i="4"/>
  <c r="P426" i="4"/>
  <c r="M426" i="4"/>
  <c r="O426" i="4"/>
  <c r="M668" i="4"/>
  <c r="P668" i="4"/>
  <c r="O668" i="4"/>
  <c r="O169" i="4"/>
  <c r="M169" i="4"/>
  <c r="O353" i="4"/>
  <c r="P353" i="4"/>
  <c r="P50" i="4"/>
  <c r="M50" i="4"/>
  <c r="M249" i="4"/>
  <c r="O435" i="4"/>
  <c r="P320" i="4"/>
  <c r="M216" i="4"/>
  <c r="P51" i="4"/>
  <c r="M35" i="4"/>
  <c r="M432" i="4"/>
  <c r="O686" i="4"/>
  <c r="M345" i="4"/>
  <c r="M874" i="4"/>
  <c r="O402" i="4"/>
  <c r="M775" i="4"/>
  <c r="P685" i="4"/>
  <c r="O344" i="4"/>
  <c r="P344" i="4"/>
  <c r="O597" i="4"/>
  <c r="P597" i="4"/>
  <c r="O463" i="4"/>
  <c r="P463" i="4"/>
  <c r="M250" i="4"/>
  <c r="O565" i="4"/>
  <c r="P565" i="4"/>
  <c r="O578" i="4"/>
  <c r="P578" i="4"/>
  <c r="M578" i="4"/>
  <c r="M128" i="4"/>
  <c r="O128" i="4"/>
  <c r="M947" i="4"/>
  <c r="P947" i="4"/>
  <c r="M540" i="4"/>
  <c r="O540" i="4"/>
  <c r="P540" i="4"/>
  <c r="M333" i="4"/>
  <c r="O333" i="4"/>
  <c r="P333" i="4"/>
  <c r="O743" i="4"/>
  <c r="M743" i="4"/>
  <c r="O460" i="4"/>
  <c r="P460" i="4"/>
  <c r="M98" i="4"/>
  <c r="O98" i="4"/>
  <c r="P504" i="4"/>
  <c r="M706" i="4"/>
  <c r="O706" i="4"/>
  <c r="P818" i="4"/>
  <c r="M124" i="4"/>
  <c r="O124" i="4"/>
  <c r="O685" i="4"/>
  <c r="O313" i="4"/>
  <c r="P313" i="4"/>
  <c r="M312" i="4"/>
  <c r="O322" i="4"/>
  <c r="P322" i="4"/>
  <c r="M536" i="4"/>
  <c r="O536" i="4"/>
  <c r="P536" i="4"/>
  <c r="O100" i="4"/>
  <c r="P100" i="4"/>
  <c r="M100" i="4"/>
  <c r="M877" i="4"/>
  <c r="O877" i="4"/>
  <c r="P877" i="4"/>
  <c r="O581" i="4"/>
  <c r="M581" i="4"/>
  <c r="P581" i="4"/>
  <c r="M557" i="4"/>
  <c r="O557" i="4"/>
  <c r="O19" i="4"/>
  <c r="M19" i="4"/>
  <c r="P19" i="4"/>
  <c r="M359" i="4"/>
  <c r="P359" i="4"/>
  <c r="O398" i="4"/>
  <c r="O504" i="4"/>
  <c r="O818" i="4"/>
  <c r="M543" i="4"/>
  <c r="O543" i="4"/>
  <c r="O723" i="4"/>
  <c r="P723" i="4"/>
  <c r="M294" i="4"/>
  <c r="O294" i="4"/>
  <c r="P294" i="4"/>
  <c r="O656" i="4"/>
  <c r="M656" i="4"/>
  <c r="P656" i="4"/>
  <c r="M381" i="4"/>
  <c r="O381" i="4"/>
  <c r="O374" i="4"/>
  <c r="P374" i="4"/>
  <c r="M881" i="4"/>
  <c r="O881" i="4"/>
  <c r="P881" i="4"/>
  <c r="O702" i="4"/>
  <c r="M702" i="4"/>
  <c r="P702" i="4"/>
  <c r="O462" i="4"/>
  <c r="P462" i="4"/>
  <c r="M462" i="4"/>
  <c r="O103" i="4"/>
  <c r="P103" i="4"/>
  <c r="M103" i="4"/>
  <c r="O640" i="4"/>
  <c r="P640" i="4"/>
  <c r="O425" i="4"/>
  <c r="M614" i="4"/>
  <c r="P134" i="4"/>
  <c r="P11" i="4"/>
  <c r="M649" i="4"/>
  <c r="O649" i="4"/>
  <c r="P646" i="4"/>
  <c r="M62" i="4"/>
  <c r="O62" i="4"/>
  <c r="M553" i="4"/>
  <c r="O553" i="4"/>
  <c r="O317" i="4"/>
  <c r="O799" i="4"/>
  <c r="M448" i="4"/>
  <c r="O448" i="4"/>
  <c r="P448" i="4"/>
  <c r="M351" i="4"/>
  <c r="P644" i="4"/>
  <c r="M857" i="4"/>
  <c r="O693" i="4"/>
  <c r="M693" i="4"/>
  <c r="P693" i="4"/>
  <c r="M377" i="4"/>
  <c r="P377" i="4"/>
  <c r="O377" i="4"/>
  <c r="M560" i="4"/>
  <c r="P560" i="4"/>
  <c r="O492" i="4"/>
  <c r="M492" i="4"/>
  <c r="P492" i="4"/>
  <c r="P230" i="4"/>
  <c r="M230" i="4"/>
  <c r="O230" i="4"/>
  <c r="M419" i="4"/>
  <c r="O419" i="4"/>
  <c r="P544" i="4"/>
  <c r="O423" i="4"/>
  <c r="P423" i="4"/>
  <c r="M133" i="4"/>
  <c r="P133" i="4"/>
  <c r="O644" i="4"/>
  <c r="M515" i="4"/>
  <c r="O515" i="4"/>
  <c r="M112" i="4"/>
  <c r="O112" i="4"/>
  <c r="P112" i="4"/>
  <c r="O364" i="4"/>
  <c r="M364" i="4"/>
  <c r="P364" i="4"/>
  <c r="O717" i="4"/>
  <c r="M717" i="4"/>
  <c r="O459" i="4"/>
  <c r="P459" i="4"/>
  <c r="M459" i="4"/>
  <c r="P249" i="4"/>
  <c r="P35" i="4"/>
  <c r="P583" i="4"/>
  <c r="M740" i="4"/>
  <c r="O740" i="4"/>
  <c r="P345" i="4"/>
  <c r="P876" i="4"/>
  <c r="M803" i="4"/>
  <c r="O803" i="4"/>
  <c r="P775" i="4"/>
  <c r="M110" i="4"/>
  <c r="O110" i="4"/>
  <c r="O109" i="4"/>
  <c r="P109" i="4"/>
  <c r="M591" i="4"/>
  <c r="O591" i="4"/>
  <c r="P591" i="4"/>
  <c r="O705" i="4"/>
  <c r="P705" i="4"/>
  <c r="P250" i="4"/>
  <c r="P489" i="4"/>
  <c r="P319" i="4"/>
  <c r="O319" i="4"/>
  <c r="O600" i="4"/>
  <c r="P600" i="4"/>
  <c r="M600" i="4"/>
  <c r="M576" i="4"/>
  <c r="O576" i="4"/>
  <c r="P576" i="4"/>
  <c r="M856" i="4"/>
  <c r="P856" i="4"/>
  <c r="O454" i="4"/>
  <c r="P853" i="4"/>
  <c r="P216" i="4"/>
  <c r="O583" i="4"/>
  <c r="P432" i="4"/>
  <c r="O876" i="4"/>
  <c r="P874" i="4"/>
  <c r="O609" i="4"/>
  <c r="P609" i="4"/>
  <c r="M667" i="4"/>
  <c r="O667" i="4"/>
  <c r="M588" i="4"/>
  <c r="O588" i="4"/>
  <c r="M518" i="4"/>
  <c r="P518" i="4"/>
  <c r="M493" i="4"/>
  <c r="P493" i="4"/>
  <c r="O493" i="4"/>
  <c r="P128" i="4"/>
  <c r="O564" i="4"/>
  <c r="M564" i="4"/>
  <c r="P564" i="4"/>
  <c r="M404" i="4"/>
  <c r="O404" i="4"/>
  <c r="P653" i="4"/>
  <c r="M653" i="4"/>
  <c r="O653" i="4"/>
  <c r="M697" i="4"/>
  <c r="P697" i="4"/>
  <c r="O697" i="4"/>
  <c r="O367" i="4"/>
  <c r="P367" i="4"/>
  <c r="M367" i="4"/>
  <c r="M25" i="4"/>
  <c r="M748" i="4"/>
  <c r="P215" i="4"/>
  <c r="M215" i="4"/>
  <c r="M746" i="4"/>
  <c r="M117" i="4"/>
  <c r="O117" i="4"/>
  <c r="P117" i="4"/>
  <c r="O389" i="4"/>
  <c r="M389" i="4"/>
  <c r="P545" i="4"/>
  <c r="M545" i="4"/>
  <c r="O587" i="4"/>
  <c r="M587" i="4"/>
  <c r="M713" i="4"/>
  <c r="M506" i="4"/>
  <c r="O506" i="4"/>
  <c r="M531" i="4"/>
  <c r="M444" i="4"/>
  <c r="O444" i="4"/>
  <c r="O747" i="4"/>
  <c r="P747" i="4"/>
  <c r="M747" i="4"/>
  <c r="M868" i="4"/>
  <c r="P868" i="4"/>
  <c r="M331" i="4"/>
  <c r="O331" i="4"/>
  <c r="P331" i="4"/>
  <c r="O698" i="4"/>
  <c r="M698" i="4"/>
  <c r="P698" i="4"/>
  <c r="O355" i="4"/>
  <c r="M355" i="4"/>
  <c r="O563" i="4"/>
  <c r="P563" i="4"/>
  <c r="M563" i="4"/>
  <c r="M674" i="4"/>
  <c r="P674" i="4"/>
  <c r="P491" i="4"/>
  <c r="M491" i="4"/>
  <c r="O872" i="4"/>
  <c r="M872" i="4"/>
  <c r="P872" i="4"/>
  <c r="M899" i="4"/>
  <c r="P899" i="4"/>
  <c r="M407" i="4"/>
  <c r="O182" i="4"/>
  <c r="P182" i="4"/>
  <c r="M832" i="4"/>
  <c r="P832" i="4"/>
  <c r="O660" i="4"/>
  <c r="M660" i="4"/>
  <c r="P660" i="4"/>
  <c r="M373" i="4"/>
  <c r="O373" i="4"/>
  <c r="M595" i="4"/>
  <c r="O595" i="4"/>
  <c r="P595" i="4"/>
  <c r="M405" i="4"/>
  <c r="O405" i="4"/>
  <c r="P405" i="4"/>
  <c r="O638" i="4"/>
  <c r="M638" i="4"/>
  <c r="M195" i="4"/>
  <c r="O195" i="4"/>
  <c r="P122" i="4"/>
  <c r="M122" i="4"/>
  <c r="M688" i="4"/>
  <c r="P688" i="4"/>
  <c r="O887" i="4"/>
  <c r="P887" i="4"/>
  <c r="P716" i="4"/>
  <c r="M716" i="4"/>
  <c r="M594" i="4"/>
  <c r="P594" i="4"/>
  <c r="O725" i="4"/>
  <c r="P725" i="4"/>
  <c r="O635" i="4"/>
  <c r="M193" i="4"/>
  <c r="O193" i="4"/>
  <c r="O490" i="4"/>
  <c r="M490" i="4"/>
  <c r="P630" i="4"/>
  <c r="M630" i="4"/>
  <c r="O505" i="4"/>
  <c r="P505" i="4"/>
  <c r="M923" i="4"/>
  <c r="O923" i="4"/>
  <c r="P923" i="4"/>
  <c r="O65" i="4"/>
  <c r="M539" i="4"/>
  <c r="P539" i="4"/>
  <c r="O639" i="4"/>
  <c r="P639" i="4"/>
  <c r="M639" i="4"/>
  <c r="M561" i="4"/>
  <c r="O561" i="4"/>
  <c r="O464" i="4"/>
  <c r="M464" i="4"/>
  <c r="P429" i="4"/>
  <c r="M429" i="4"/>
  <c r="O570" i="4"/>
  <c r="P570" i="4"/>
  <c r="M558" i="4"/>
  <c r="O558" i="4"/>
  <c r="P558" i="4"/>
  <c r="O859" i="4"/>
  <c r="M859" i="4"/>
  <c r="M566" i="4"/>
  <c r="O566" i="4"/>
  <c r="P507" i="4"/>
  <c r="M507" i="4"/>
  <c r="M58" i="4"/>
  <c r="P58" i="4"/>
  <c r="M571" i="4"/>
  <c r="O571" i="4"/>
  <c r="P571" i="4"/>
  <c r="O586" i="4"/>
  <c r="P586" i="4"/>
  <c r="P350" i="4"/>
  <c r="P651" i="4"/>
  <c r="P379" i="4"/>
  <c r="P401" i="4"/>
  <c r="M598" i="4"/>
  <c r="P598" i="4"/>
  <c r="O985" i="4"/>
  <c r="P985" i="4"/>
  <c r="P931" i="4"/>
  <c r="O880" i="4"/>
  <c r="M880" i="4"/>
  <c r="P880" i="4"/>
  <c r="O585" i="4"/>
  <c r="P585" i="4"/>
  <c r="O24" i="4"/>
  <c r="P24" i="4"/>
  <c r="P8" i="4"/>
  <c r="M8" i="4"/>
  <c r="O8" i="4"/>
  <c r="P929" i="4"/>
  <c r="M929" i="4"/>
  <c r="O929" i="4"/>
  <c r="O241" i="4"/>
  <c r="P241" i="4"/>
  <c r="M241" i="4"/>
  <c r="M87" i="4"/>
  <c r="O87" i="4"/>
  <c r="P87" i="4"/>
  <c r="O356" i="4"/>
  <c r="M356" i="4"/>
  <c r="O991" i="4"/>
  <c r="P991" i="4"/>
  <c r="M337" i="4"/>
  <c r="O337" i="4"/>
  <c r="P337" i="4"/>
  <c r="M59" i="4"/>
  <c r="P59" i="4"/>
  <c r="M794" i="4"/>
  <c r="O794" i="4"/>
  <c r="P794" i="4"/>
  <c r="M253" i="4"/>
  <c r="O253" i="4"/>
  <c r="P253" i="4"/>
  <c r="P130" i="4"/>
  <c r="M634" i="4"/>
  <c r="M375" i="4"/>
  <c r="M825" i="4"/>
  <c r="M613" i="4"/>
  <c r="P709" i="4"/>
  <c r="P692" i="4"/>
  <c r="P745" i="4"/>
  <c r="P559" i="4"/>
  <c r="O479" i="4"/>
  <c r="M601" i="4"/>
  <c r="M979" i="4"/>
  <c r="O979" i="4"/>
  <c r="P979" i="4"/>
  <c r="O258" i="4"/>
  <c r="P258" i="4"/>
  <c r="M258" i="4"/>
  <c r="M572" i="4"/>
  <c r="O572" i="4"/>
  <c r="P572" i="4"/>
  <c r="M628" i="4"/>
  <c r="O628" i="4"/>
  <c r="P628" i="4"/>
  <c r="O709" i="4"/>
  <c r="O692" i="4"/>
  <c r="O745" i="4"/>
  <c r="O559" i="4"/>
  <c r="M567" i="4"/>
  <c r="O567" i="4"/>
  <c r="O391" i="4"/>
  <c r="P391" i="4"/>
  <c r="O541" i="4"/>
  <c r="P541" i="4"/>
  <c r="O461" i="4"/>
  <c r="P461" i="4"/>
  <c r="P690" i="4"/>
  <c r="O655" i="4"/>
  <c r="P655" i="4"/>
  <c r="P517" i="4"/>
  <c r="O380" i="4"/>
  <c r="P380" i="4"/>
  <c r="M479" i="4"/>
  <c r="P392" i="4"/>
  <c r="O919" i="4"/>
  <c r="P919" i="4"/>
  <c r="M891" i="4"/>
  <c r="O891" i="4"/>
  <c r="P891" i="4"/>
  <c r="P56" i="4"/>
  <c r="P981" i="4"/>
  <c r="O943" i="4"/>
  <c r="M943" i="4"/>
  <c r="P943" i="4"/>
  <c r="M108" i="4"/>
  <c r="O108" i="4"/>
  <c r="P108" i="4"/>
  <c r="O812" i="4"/>
  <c r="P812" i="4"/>
  <c r="P276" i="4"/>
  <c r="M276" i="4"/>
  <c r="P231" i="4"/>
  <c r="M951" i="4"/>
  <c r="O951" i="4"/>
  <c r="P951" i="4"/>
  <c r="M847" i="4"/>
  <c r="O847" i="4"/>
  <c r="P847" i="4"/>
  <c r="O265" i="4"/>
  <c r="M265" i="4"/>
  <c r="M629" i="4"/>
  <c r="O629" i="4"/>
  <c r="P793" i="4"/>
  <c r="M289" i="4"/>
  <c r="O289" i="4"/>
  <c r="M442" i="4"/>
  <c r="O442" i="4"/>
  <c r="P442" i="4"/>
  <c r="M244" i="4"/>
  <c r="O244" i="4"/>
  <c r="P244" i="4"/>
  <c r="O225" i="4"/>
  <c r="M225" i="4"/>
  <c r="M140" i="4"/>
  <c r="O140" i="4"/>
  <c r="P140" i="4"/>
  <c r="P365" i="4"/>
  <c r="O171" i="4"/>
  <c r="P171" i="4"/>
  <c r="P257" i="4"/>
  <c r="M257" i="4"/>
  <c r="P714" i="4"/>
  <c r="O154" i="4"/>
  <c r="P154" i="4"/>
  <c r="P221" i="4"/>
  <c r="M495" i="4"/>
  <c r="O495" i="4"/>
  <c r="O960" i="4"/>
  <c r="P960" i="4"/>
  <c r="P659" i="4"/>
  <c r="P229" i="4"/>
  <c r="M42" i="4"/>
  <c r="O42" i="4"/>
  <c r="P42" i="4"/>
  <c r="P895" i="4"/>
  <c r="O365" i="4"/>
  <c r="O952" i="4"/>
  <c r="P952" i="4"/>
  <c r="P242" i="4"/>
  <c r="M242" i="4"/>
  <c r="M231" i="4"/>
  <c r="M592" i="4"/>
  <c r="O592" i="4"/>
  <c r="M102" i="4"/>
  <c r="O102" i="4"/>
  <c r="P102" i="4"/>
  <c r="O556" i="4"/>
  <c r="M556" i="4"/>
  <c r="P556" i="4"/>
  <c r="O221" i="4"/>
  <c r="M813" i="4"/>
  <c r="O813" i="4"/>
  <c r="P813" i="4"/>
  <c r="M793" i="4"/>
  <c r="M964" i="4"/>
  <c r="O964" i="4"/>
  <c r="P964" i="4"/>
  <c r="O488" i="4"/>
  <c r="M488" i="4"/>
  <c r="P488" i="4"/>
  <c r="O659" i="4"/>
  <c r="M227" i="4"/>
  <c r="O227" i="4"/>
  <c r="O163" i="4"/>
  <c r="P163" i="4"/>
  <c r="O917" i="4"/>
  <c r="P917" i="4"/>
  <c r="P441" i="4"/>
  <c r="M441" i="4"/>
  <c r="M904" i="4"/>
  <c r="O904" i="4"/>
  <c r="P904" i="4"/>
  <c r="M440" i="4"/>
  <c r="O440" i="4"/>
  <c r="P440" i="4"/>
  <c r="M958" i="4"/>
  <c r="O958" i="4"/>
  <c r="P958" i="4"/>
  <c r="M264" i="4"/>
  <c r="O264" i="4"/>
  <c r="P264" i="4"/>
  <c r="M202" i="4"/>
  <c r="O202" i="4"/>
  <c r="P202" i="4"/>
  <c r="O275" i="4"/>
  <c r="P275" i="4"/>
  <c r="M18" i="4"/>
  <c r="O18" i="4"/>
  <c r="P18" i="4"/>
  <c r="M346" i="4"/>
  <c r="O346" i="4"/>
  <c r="P346" i="4"/>
  <c r="M162" i="4"/>
  <c r="O162" i="4"/>
  <c r="P162" i="4"/>
  <c r="P608" i="4"/>
  <c r="M608" i="4"/>
  <c r="O256" i="4"/>
  <c r="P256" i="4"/>
  <c r="M208" i="4"/>
  <c r="O208" i="4"/>
  <c r="P208" i="4"/>
  <c r="M928" i="4"/>
  <c r="O928" i="4"/>
  <c r="P928" i="4"/>
  <c r="M742" i="4"/>
  <c r="O742" i="4"/>
  <c r="P742" i="4"/>
  <c r="M78" i="4"/>
  <c r="O78" i="4"/>
  <c r="M804" i="4"/>
  <c r="O804" i="4"/>
  <c r="P804" i="4"/>
  <c r="M956" i="4"/>
  <c r="O956" i="4"/>
  <c r="P956" i="4"/>
  <c r="M477" i="4"/>
  <c r="O477" i="4"/>
  <c r="M308" i="4"/>
  <c r="O308" i="4"/>
  <c r="P308" i="4"/>
  <c r="O85" i="4"/>
  <c r="P85" i="4"/>
  <c r="M85" i="4"/>
  <c r="M240" i="4"/>
  <c r="O240" i="4"/>
  <c r="M499" i="4"/>
  <c r="O499" i="4"/>
  <c r="M972" i="4"/>
  <c r="O972" i="4"/>
  <c r="M383" i="4"/>
  <c r="O383" i="4"/>
  <c r="M206" i="4"/>
  <c r="O206" i="4"/>
  <c r="O767" i="4"/>
  <c r="M763" i="4"/>
  <c r="M940" i="4"/>
  <c r="O940" i="4"/>
  <c r="O273" i="4"/>
  <c r="M61" i="4"/>
  <c r="O61" i="4"/>
  <c r="M555" i="4"/>
  <c r="O555" i="4"/>
  <c r="O438" i="4"/>
  <c r="M966" i="4"/>
  <c r="O966" i="4"/>
  <c r="M309" i="4"/>
  <c r="O309" i="4"/>
  <c r="O226" i="4"/>
  <c r="M203" i="4"/>
  <c r="O203" i="4"/>
  <c r="M138" i="4"/>
  <c r="O138" i="4"/>
  <c r="M46" i="4"/>
  <c r="O46" i="4"/>
  <c r="P46" i="4"/>
  <c r="M254" i="4"/>
  <c r="O254" i="4"/>
  <c r="M199" i="4"/>
  <c r="M439" i="4"/>
  <c r="O439" i="4"/>
  <c r="M974" i="4"/>
  <c r="O974" i="4"/>
  <c r="M593" i="4"/>
  <c r="M861" i="4"/>
  <c r="O861" i="4"/>
  <c r="M218" i="4"/>
  <c r="O218" i="4"/>
  <c r="M149" i="4"/>
  <c r="P43" i="4"/>
  <c r="M32" i="4"/>
  <c r="P863" i="4"/>
  <c r="M658" i="4"/>
  <c r="O658" i="4"/>
  <c r="P191" i="4"/>
  <c r="M70" i="4"/>
  <c r="O70" i="4"/>
  <c r="P741" i="4"/>
  <c r="M789" i="4"/>
  <c r="O789" i="4"/>
  <c r="M715" i="4"/>
  <c r="O715" i="4"/>
  <c r="M228" i="4"/>
  <c r="O228" i="4"/>
  <c r="M161" i="4"/>
  <c r="O161" i="4"/>
  <c r="M88" i="4"/>
  <c r="O88" i="4"/>
  <c r="P88" i="4"/>
  <c r="M39" i="4"/>
  <c r="O39" i="4"/>
  <c r="M43" i="4"/>
  <c r="M45" i="4"/>
  <c r="O45" i="4"/>
  <c r="M31" i="4"/>
  <c r="O31" i="4"/>
  <c r="P31" i="4"/>
  <c r="F77" i="5" l="1"/>
  <c r="L77" i="5"/>
  <c r="M77" i="5"/>
  <c r="M76" i="5" s="1"/>
  <c r="K77" i="5"/>
  <c r="E77" i="5"/>
  <c r="J77" i="5"/>
  <c r="J76" i="5" s="1"/>
  <c r="H77" i="5"/>
  <c r="D77" i="5"/>
  <c r="N996" i="4"/>
  <c r="O996" i="4"/>
  <c r="Y221" i="4"/>
  <c r="Y979" i="4"/>
  <c r="Y493" i="4"/>
  <c r="Y947" i="4"/>
  <c r="Y426" i="4"/>
  <c r="Y269" i="4"/>
  <c r="Y538" i="4"/>
  <c r="Y708" i="4"/>
  <c r="Y916" i="4"/>
  <c r="Y314" i="4"/>
  <c r="Y273" i="4"/>
  <c r="Y25" i="4"/>
  <c r="Y555" i="4"/>
  <c r="Y579" i="4"/>
  <c r="Y378" i="4"/>
  <c r="Y498" i="4"/>
  <c r="Y327" i="4"/>
  <c r="Y46" i="4"/>
  <c r="Y956" i="4"/>
  <c r="Y346" i="4"/>
  <c r="Y56" i="4"/>
  <c r="Y541" i="4"/>
  <c r="Y130" i="4"/>
  <c r="Y87" i="4"/>
  <c r="Y880" i="4"/>
  <c r="Y594" i="4"/>
  <c r="Y563" i="4"/>
  <c r="Y545" i="4"/>
  <c r="Y583" i="4"/>
  <c r="Y536" i="4"/>
  <c r="Y578" i="4"/>
  <c r="Y473" i="4"/>
  <c r="Y783" i="4"/>
  <c r="Y271" i="4"/>
  <c r="Y796" i="4"/>
  <c r="Y298" i="4"/>
  <c r="Y826" i="4"/>
  <c r="Y721" i="4"/>
  <c r="Y671" i="4"/>
  <c r="Y781" i="4"/>
  <c r="Y144" i="4"/>
  <c r="Y375" i="4"/>
  <c r="Y76" i="4"/>
  <c r="Y54" i="4"/>
  <c r="Y741" i="4"/>
  <c r="Y43" i="4"/>
  <c r="Y42" i="4"/>
  <c r="Y517" i="4"/>
  <c r="Y391" i="4"/>
  <c r="Y628" i="4"/>
  <c r="Y692" i="4"/>
  <c r="Y651" i="4"/>
  <c r="Y923" i="4"/>
  <c r="Y868" i="4"/>
  <c r="Y853" i="4"/>
  <c r="Y600" i="4"/>
  <c r="Y591" i="4"/>
  <c r="Y249" i="4"/>
  <c r="Y230" i="4"/>
  <c r="Y646" i="4"/>
  <c r="Y19" i="4"/>
  <c r="Y877" i="4"/>
  <c r="Y565" i="4"/>
  <c r="Y353" i="4"/>
  <c r="Y686" i="4"/>
  <c r="Y95" i="4"/>
  <c r="Y665" i="4"/>
  <c r="Y848" i="4"/>
  <c r="Y903" i="4"/>
  <c r="Y610" i="4"/>
  <c r="Y642" i="4"/>
  <c r="Y841" i="4"/>
  <c r="Y922" i="4"/>
  <c r="Y97" i="4"/>
  <c r="Y339" i="4"/>
  <c r="Y385" i="4"/>
  <c r="Y479" i="4"/>
  <c r="Y859" i="4"/>
  <c r="Y404" i="4"/>
  <c r="Y456" i="4"/>
  <c r="Y464" i="4"/>
  <c r="Y395" i="4"/>
  <c r="Y452" i="4"/>
  <c r="Y732" i="4"/>
  <c r="Y239" i="4"/>
  <c r="Y816" i="4"/>
  <c r="Y420" i="4"/>
  <c r="Y89" i="4"/>
  <c r="Y259" i="4"/>
  <c r="Y613" i="4"/>
  <c r="Y553" i="4"/>
  <c r="Y411" i="4"/>
  <c r="Y820" i="4"/>
  <c r="Y946" i="4"/>
  <c r="Y654" i="4"/>
  <c r="Y286" i="4"/>
  <c r="Y511" i="4"/>
  <c r="Y676" i="4"/>
  <c r="Y771" i="4"/>
  <c r="Y886" i="4"/>
  <c r="Y469" i="4"/>
  <c r="Y495" i="4"/>
  <c r="Y987" i="4"/>
  <c r="Y349" i="4"/>
  <c r="Y477" i="4"/>
  <c r="Y116" i="4"/>
  <c r="Y605" i="4"/>
  <c r="Y453" i="4"/>
  <c r="Y136" i="4"/>
  <c r="Y217" i="4"/>
  <c r="Y890" i="4"/>
  <c r="Y90" i="4"/>
  <c r="Y428" i="4"/>
  <c r="Y480" i="4"/>
  <c r="Y704" i="4"/>
  <c r="Y266" i="4"/>
  <c r="Y828" i="4"/>
  <c r="Y389" i="4"/>
  <c r="Y554" i="4"/>
  <c r="Y750" i="4"/>
  <c r="Y537" i="4"/>
  <c r="Y894" i="4"/>
  <c r="Y926" i="4"/>
  <c r="Y166" i="4"/>
  <c r="Y972" i="4"/>
  <c r="Y64" i="4"/>
  <c r="Y569" i="4"/>
  <c r="Y457" i="4"/>
  <c r="Y494" i="4"/>
  <c r="Y431" i="4"/>
  <c r="Y291" i="4"/>
  <c r="Y696" i="4"/>
  <c r="Y21" i="4"/>
  <c r="Y514" i="4"/>
  <c r="Y213" i="4"/>
  <c r="Y474" i="4"/>
  <c r="Y317" i="4"/>
  <c r="Y194" i="4"/>
  <c r="Y567" i="4"/>
  <c r="Y911" i="4"/>
  <c r="Y529" i="4"/>
  <c r="Y808" i="4"/>
  <c r="Y300" i="4"/>
  <c r="Y210" i="4"/>
  <c r="Y601" i="4"/>
  <c r="Y844" i="4"/>
  <c r="Y910" i="4"/>
  <c r="Y754" i="4"/>
  <c r="Y687" i="4"/>
  <c r="Y663" i="4"/>
  <c r="Y934" i="4"/>
  <c r="Y451" i="4"/>
  <c r="Y75" i="4"/>
  <c r="Y669" i="4"/>
  <c r="Y466" i="4"/>
  <c r="Y682" i="4"/>
  <c r="Y921" i="4"/>
  <c r="Y866" i="4"/>
  <c r="Y439" i="4"/>
  <c r="Y274" i="4"/>
  <c r="Y503" i="4"/>
  <c r="Y942" i="4"/>
  <c r="Y599" i="4"/>
  <c r="Y370" i="4"/>
  <c r="Y421" i="4"/>
  <c r="Y499" i="4"/>
  <c r="Y546" i="4"/>
  <c r="Y633" i="4"/>
  <c r="Y928" i="4"/>
  <c r="Y964" i="4"/>
  <c r="Y350" i="4"/>
  <c r="Y182" i="4"/>
  <c r="Y609" i="4"/>
  <c r="Y693" i="4"/>
  <c r="Y51" i="4"/>
  <c r="Y524" i="4"/>
  <c r="Y156" i="4"/>
  <c r="Y789" i="4"/>
  <c r="Y550" i="4"/>
  <c r="Y52" i="4"/>
  <c r="Y753" i="4"/>
  <c r="Y149" i="4"/>
  <c r="Y509" i="4"/>
  <c r="Y62" i="4"/>
  <c r="Y205" i="4"/>
  <c r="Y977" i="4"/>
  <c r="Y765" i="4"/>
  <c r="Y764" i="4"/>
  <c r="Y873" i="4"/>
  <c r="Y137" i="4"/>
  <c r="Y146" i="4"/>
  <c r="Y356" i="4"/>
  <c r="Y904" i="4"/>
  <c r="Y442" i="4"/>
  <c r="Y943" i="4"/>
  <c r="Y24" i="4"/>
  <c r="Y586" i="4"/>
  <c r="Y491" i="4"/>
  <c r="Y367" i="4"/>
  <c r="Y881" i="4"/>
  <c r="Y111" i="4"/>
  <c r="Y185" i="4"/>
  <c r="Y530" i="4"/>
  <c r="Y566" i="4"/>
  <c r="Y675" i="4"/>
  <c r="Y803" i="4"/>
  <c r="Y312" i="4"/>
  <c r="Y490" i="4"/>
  <c r="Y226" i="4"/>
  <c r="Y63" i="4"/>
  <c r="Y393" i="4"/>
  <c r="Y191" i="4"/>
  <c r="Y162" i="4"/>
  <c r="Y242" i="4"/>
  <c r="Y229" i="4"/>
  <c r="Y690" i="4"/>
  <c r="Y572" i="4"/>
  <c r="Y639" i="4"/>
  <c r="Y505" i="4"/>
  <c r="Y674" i="4"/>
  <c r="Y747" i="4"/>
  <c r="Y518" i="4"/>
  <c r="Y874" i="4"/>
  <c r="Y319" i="4"/>
  <c r="Y109" i="4"/>
  <c r="Y345" i="4"/>
  <c r="Y544" i="4"/>
  <c r="Y11" i="4"/>
  <c r="Y333" i="4"/>
  <c r="Y463" i="4"/>
  <c r="Y320" i="4"/>
  <c r="Y118" i="4"/>
  <c r="Y96" i="4"/>
  <c r="Y865" i="4"/>
  <c r="Y284" i="4"/>
  <c r="Y948" i="4"/>
  <c r="Y436" i="4"/>
  <c r="Y403" i="4"/>
  <c r="Y618" i="4"/>
  <c r="Y301" i="4"/>
  <c r="Y263" i="4"/>
  <c r="Y888" i="4"/>
  <c r="Y45" i="4"/>
  <c r="Y715" i="4"/>
  <c r="Y510" i="4"/>
  <c r="Y819" i="4"/>
  <c r="Y744" i="4"/>
  <c r="Y223" i="4"/>
  <c r="Y786" i="4"/>
  <c r="Y749" i="4"/>
  <c r="Y678" i="4"/>
  <c r="Y261" i="4"/>
  <c r="Y590" i="4"/>
  <c r="Y199" i="4"/>
  <c r="Y983" i="4"/>
  <c r="Y634" i="4"/>
  <c r="Y397" i="4"/>
  <c r="Y936" i="4"/>
  <c r="Y366" i="4"/>
  <c r="Y508" i="4"/>
  <c r="Y34" i="4"/>
  <c r="Y283" i="4"/>
  <c r="Y66" i="4"/>
  <c r="Y296" i="4"/>
  <c r="Y807" i="4"/>
  <c r="Y227" i="4"/>
  <c r="Y592" i="4"/>
  <c r="Y809" i="4"/>
  <c r="Y354" i="4"/>
  <c r="Y722" i="4"/>
  <c r="Y281" i="4"/>
  <c r="Y760" i="4"/>
  <c r="Y966" i="4"/>
  <c r="Y584" i="4"/>
  <c r="Y433" i="4"/>
  <c r="Y666" i="4"/>
  <c r="Y204" i="4"/>
  <c r="Y871" i="4"/>
  <c r="Y631" i="4"/>
  <c r="Y347" i="4"/>
  <c r="Y169" i="4"/>
  <c r="Y528" i="4"/>
  <c r="Y949" i="4"/>
  <c r="Y38" i="4"/>
  <c r="Y396" i="4"/>
  <c r="Y348" i="4"/>
  <c r="Y858" i="4"/>
  <c r="Y846" i="4"/>
  <c r="Y700" i="4"/>
  <c r="Y995" i="4"/>
  <c r="Y829" i="4"/>
  <c r="Y710" i="4"/>
  <c r="Y321" i="4"/>
  <c r="Y513" i="4"/>
  <c r="Y193" i="4"/>
  <c r="Y18" i="4"/>
  <c r="Y709" i="4"/>
  <c r="Y423" i="4"/>
  <c r="Y685" i="4"/>
  <c r="Y324" i="4"/>
  <c r="Y849" i="4"/>
  <c r="Y419" i="4"/>
  <c r="Y520" i="4"/>
  <c r="Y589" i="4"/>
  <c r="Y664" i="4"/>
  <c r="Y905" i="4"/>
  <c r="Y444" i="4"/>
  <c r="Y889" i="4"/>
  <c r="Y938" i="4"/>
  <c r="Y174" i="4"/>
  <c r="Y707" i="4"/>
  <c r="Y390" i="4"/>
  <c r="Y608" i="4"/>
  <c r="Y154" i="4"/>
  <c r="Y919" i="4"/>
  <c r="Y991" i="4"/>
  <c r="Y507" i="4"/>
  <c r="Y887" i="4"/>
  <c r="Y698" i="4"/>
  <c r="Y876" i="4"/>
  <c r="Y270" i="4"/>
  <c r="Y151" i="4"/>
  <c r="Y302" i="4"/>
  <c r="Y622" i="4"/>
  <c r="Y658" i="4"/>
  <c r="Y706" i="4"/>
  <c r="Y641" i="4"/>
  <c r="Y845" i="4"/>
  <c r="Y958" i="4"/>
  <c r="Y102" i="4"/>
  <c r="Y659" i="4"/>
  <c r="Y847" i="4"/>
  <c r="Y276" i="4"/>
  <c r="Y461" i="4"/>
  <c r="Y585" i="4"/>
  <c r="Y598" i="4"/>
  <c r="Y571" i="4"/>
  <c r="Y725" i="4"/>
  <c r="Y688" i="4"/>
  <c r="Y405" i="4"/>
  <c r="Y660" i="4"/>
  <c r="Y899" i="4"/>
  <c r="Y564" i="4"/>
  <c r="Y576" i="4"/>
  <c r="Y489" i="4"/>
  <c r="Y560" i="4"/>
  <c r="Y134" i="4"/>
  <c r="Y294" i="4"/>
  <c r="Y100" i="4"/>
  <c r="Y313" i="4"/>
  <c r="Y504" i="4"/>
  <c r="Y833" i="4"/>
  <c r="Y12" i="4"/>
  <c r="Y736" i="4"/>
  <c r="Y821" i="4"/>
  <c r="Y822" i="4"/>
  <c r="Y10" i="4"/>
  <c r="Y93" i="4"/>
  <c r="Y728" i="4"/>
  <c r="Y297" i="4"/>
  <c r="Y913" i="4"/>
  <c r="Y935" i="4"/>
  <c r="Y695" i="4"/>
  <c r="Y39" i="4"/>
  <c r="Y993" i="4"/>
  <c r="Y228" i="4"/>
  <c r="Y357" i="4"/>
  <c r="Y557" i="4"/>
  <c r="Y373" i="4"/>
  <c r="Y292" i="4"/>
  <c r="Y543" i="4"/>
  <c r="Y187" i="4"/>
  <c r="Y580" i="4"/>
  <c r="Y415" i="4"/>
  <c r="Y170" i="4"/>
  <c r="Y933" i="4"/>
  <c r="Y825" i="4"/>
  <c r="Y382" i="4"/>
  <c r="Y173" i="4"/>
  <c r="Y400" i="4"/>
  <c r="Y672" i="4"/>
  <c r="Y44" i="4"/>
  <c r="Y962" i="4"/>
  <c r="Y243" i="4"/>
  <c r="Y384" i="4"/>
  <c r="Y637" i="4"/>
  <c r="Y614" i="4"/>
  <c r="Y875" i="4"/>
  <c r="Y15" i="4"/>
  <c r="Y376" i="4"/>
  <c r="Y582" i="4"/>
  <c r="Y27" i="4"/>
  <c r="Y78" i="4"/>
  <c r="Y126" i="4"/>
  <c r="Y65" i="4"/>
  <c r="Y121" i="4"/>
  <c r="Y739" i="4"/>
  <c r="Y196" i="4"/>
  <c r="Y247" i="4"/>
  <c r="Y757" i="4"/>
  <c r="Y694" i="4"/>
  <c r="Y717" i="4"/>
  <c r="Y606" i="4"/>
  <c r="Y711" i="4"/>
  <c r="Y84" i="4"/>
  <c r="Y443" i="4"/>
  <c r="Y478" i="4"/>
  <c r="Y531" i="4"/>
  <c r="Y497" i="4"/>
  <c r="Y838" i="4"/>
  <c r="Y712" i="4"/>
  <c r="Y623" i="4"/>
  <c r="Y434" i="4"/>
  <c r="Y484" i="4"/>
  <c r="Y206" i="4"/>
  <c r="Y240" i="4"/>
  <c r="Y939" i="4"/>
  <c r="Y731" i="4"/>
  <c r="Y636" i="4"/>
  <c r="Y635" i="4"/>
  <c r="Y746" i="4"/>
  <c r="Y588" i="4"/>
  <c r="Y897" i="4"/>
  <c r="Y236" i="4"/>
  <c r="Y163" i="4"/>
  <c r="Y655" i="4"/>
  <c r="Y931" i="4"/>
  <c r="Y117" i="4"/>
  <c r="Y656" i="4"/>
  <c r="Y67" i="4"/>
  <c r="Y830" i="4"/>
  <c r="Y407" i="4"/>
  <c r="Y724" i="4"/>
  <c r="Y316" i="4"/>
  <c r="Y427" i="4"/>
  <c r="Y138" i="4"/>
  <c r="Y907" i="4"/>
  <c r="Y615" i="4"/>
  <c r="Y454" i="4"/>
  <c r="Y927" i="4"/>
  <c r="Y94" i="4"/>
  <c r="Y629" i="4"/>
  <c r="Y527" i="4"/>
  <c r="Y153" i="4"/>
  <c r="Y106" i="4"/>
  <c r="Y363" i="4"/>
  <c r="Y974" i="4"/>
  <c r="Y140" i="4"/>
  <c r="Y231" i="4"/>
  <c r="Y794" i="4"/>
  <c r="Y241" i="4"/>
  <c r="Y985" i="4"/>
  <c r="Y570" i="4"/>
  <c r="Y856" i="4"/>
  <c r="Y459" i="4"/>
  <c r="Y103" i="4"/>
  <c r="Y619" i="4"/>
  <c r="Y617" i="4"/>
  <c r="Y14" i="4"/>
  <c r="Y361" i="4"/>
  <c r="Y496" i="4"/>
  <c r="Y124" i="4"/>
  <c r="Y175" i="4"/>
  <c r="Y225" i="4"/>
  <c r="Y864" i="4"/>
  <c r="Y769" i="4"/>
  <c r="Y208" i="4"/>
  <c r="Y275" i="4"/>
  <c r="Y952" i="4"/>
  <c r="Y714" i="4"/>
  <c r="Y392" i="4"/>
  <c r="Y31" i="4"/>
  <c r="Y88" i="4"/>
  <c r="Y813" i="4"/>
  <c r="Y960" i="4"/>
  <c r="Y812" i="4"/>
  <c r="Y981" i="4"/>
  <c r="Y59" i="4"/>
  <c r="Y429" i="4"/>
  <c r="Y539" i="4"/>
  <c r="Y331" i="4"/>
  <c r="Y697" i="4"/>
  <c r="Y432" i="4"/>
  <c r="Y250" i="4"/>
  <c r="Y644" i="4"/>
  <c r="Y462" i="4"/>
  <c r="Y374" i="4"/>
  <c r="Y581" i="4"/>
  <c r="Y597" i="4"/>
  <c r="Y668" i="4"/>
  <c r="Y752" i="4"/>
  <c r="Y402" i="4"/>
  <c r="Y435" i="4"/>
  <c r="Y909" i="4"/>
  <c r="Y422" i="4"/>
  <c r="Y839" i="4"/>
  <c r="Y159" i="4"/>
  <c r="Y152" i="4"/>
  <c r="Y941" i="4"/>
  <c r="Y71" i="4"/>
  <c r="Y766" i="4"/>
  <c r="Y161" i="4"/>
  <c r="Y70" i="4"/>
  <c r="Y857" i="4"/>
  <c r="Y381" i="4"/>
  <c r="Y729" i="4"/>
  <c r="Y467" i="4"/>
  <c r="Y549" i="4"/>
  <c r="Y761" i="4"/>
  <c r="Y362" i="4"/>
  <c r="Y399" i="4"/>
  <c r="Y272" i="4"/>
  <c r="Y91" i="4"/>
  <c r="Y369" i="4"/>
  <c r="Y720" i="4"/>
  <c r="Y512" i="4"/>
  <c r="Y135" i="4"/>
  <c r="Y438" i="4"/>
  <c r="Y792" i="4"/>
  <c r="Y814" i="4"/>
  <c r="Y330" i="4"/>
  <c r="Y80" i="4"/>
  <c r="Y487" i="4"/>
  <c r="Y784" i="4"/>
  <c r="Y575" i="4"/>
  <c r="Y940" i="4"/>
  <c r="Y632" i="4"/>
  <c r="Y358" i="4"/>
  <c r="Y862" i="4"/>
  <c r="Y802" i="4"/>
  <c r="Y879" i="4"/>
  <c r="Y730" i="4"/>
  <c r="Y612" i="4"/>
  <c r="Y304" i="4"/>
  <c r="Y878" i="4"/>
  <c r="Y810" i="4"/>
  <c r="Y650" i="4"/>
  <c r="Y649" i="4"/>
  <c r="Y414" i="4"/>
  <c r="Y840" i="4"/>
  <c r="Y86" i="4"/>
  <c r="Y105" i="4"/>
  <c r="Y670" i="4"/>
  <c r="Y207" i="4"/>
  <c r="Y476" i="4"/>
  <c r="Y815" i="4"/>
  <c r="Y677" i="4"/>
  <c r="Y248" i="4"/>
  <c r="Y652" i="4"/>
  <c r="Y68" i="4"/>
  <c r="Y603" i="4"/>
  <c r="Y811" i="4"/>
  <c r="Y252" i="4"/>
  <c r="Y218" i="4"/>
  <c r="Y254" i="4"/>
  <c r="Y647" i="4"/>
  <c r="Y804" i="4"/>
  <c r="Y264" i="4"/>
  <c r="Y365" i="4"/>
  <c r="Y716" i="4"/>
  <c r="Y653" i="4"/>
  <c r="Y492" i="4"/>
  <c r="Y818" i="4"/>
  <c r="Y626" i="4"/>
  <c r="Y142" i="4"/>
  <c r="Y779" i="4"/>
  <c r="Y351" i="4"/>
  <c r="Y893" i="4"/>
  <c r="Y516" i="4"/>
  <c r="Y870" i="4"/>
  <c r="Y767" i="4"/>
  <c r="Y447" i="4"/>
  <c r="Y713" i="4"/>
  <c r="Y863" i="4"/>
  <c r="Y742" i="4"/>
  <c r="Y202" i="4"/>
  <c r="Y441" i="4"/>
  <c r="Y488" i="4"/>
  <c r="Y257" i="4"/>
  <c r="Y380" i="4"/>
  <c r="Y559" i="4"/>
  <c r="Y929" i="4"/>
  <c r="Y401" i="4"/>
  <c r="Y630" i="4"/>
  <c r="Y872" i="4"/>
  <c r="Y215" i="4"/>
  <c r="Y705" i="4"/>
  <c r="Y364" i="4"/>
  <c r="Y359" i="4"/>
  <c r="Y540" i="4"/>
  <c r="Y657" i="4"/>
  <c r="Y699" i="4"/>
  <c r="Y155" i="4"/>
  <c r="Y306" i="4"/>
  <c r="Y523" i="4"/>
  <c r="Y902" i="4"/>
  <c r="Y673" i="4"/>
  <c r="Y532" i="4"/>
  <c r="Y561" i="4"/>
  <c r="Y648" i="4"/>
  <c r="Y834" i="4"/>
  <c r="Y267" i="4"/>
  <c r="Y53" i="4"/>
  <c r="Y201" i="4"/>
  <c r="Y72" i="4"/>
  <c r="Y309" i="4"/>
  <c r="Y277" i="4"/>
  <c r="Y212" i="4"/>
  <c r="Y950" i="4"/>
  <c r="Y203" i="4"/>
  <c r="Y61" i="4"/>
  <c r="Y645" i="4"/>
  <c r="Y885" i="4"/>
  <c r="Y534" i="4"/>
  <c r="Y455" i="4"/>
  <c r="Y32" i="4"/>
  <c r="Y355" i="4"/>
  <c r="Y860" i="4"/>
  <c r="Y667" i="4"/>
  <c r="Y924" i="4"/>
  <c r="Y289" i="4"/>
  <c r="Y311" i="4"/>
  <c r="Y445" i="4"/>
  <c r="Y616" i="4"/>
  <c r="Y602" i="4"/>
  <c r="Y662" i="4"/>
  <c r="Y303" i="4"/>
  <c r="Y861" i="4"/>
  <c r="Y360" i="4"/>
  <c r="Y406" i="4"/>
  <c r="Y627" i="4"/>
  <c r="Y416" i="4"/>
  <c r="Y293" i="4"/>
  <c r="Y718" i="4"/>
  <c r="Y937" i="4"/>
  <c r="Y386" i="4"/>
  <c r="Y352" i="4"/>
  <c r="Y195" i="4"/>
  <c r="Y308" i="4"/>
  <c r="Y556" i="4"/>
  <c r="Y8" i="4"/>
  <c r="Y112" i="4"/>
  <c r="Y322" i="4"/>
  <c r="Y945" i="4"/>
  <c r="Y638" i="4"/>
  <c r="Y799" i="4"/>
  <c r="Y323" i="4"/>
  <c r="Y279" i="4"/>
  <c r="Y85" i="4"/>
  <c r="Y256" i="4"/>
  <c r="Y440" i="4"/>
  <c r="Y917" i="4"/>
  <c r="Y895" i="4"/>
  <c r="Y171" i="4"/>
  <c r="Y244" i="4"/>
  <c r="Y793" i="4"/>
  <c r="Y951" i="4"/>
  <c r="Y108" i="4"/>
  <c r="Y891" i="4"/>
  <c r="Y258" i="4"/>
  <c r="Y745" i="4"/>
  <c r="Y253" i="4"/>
  <c r="Y337" i="4"/>
  <c r="Y379" i="4"/>
  <c r="Y58" i="4"/>
  <c r="Y558" i="4"/>
  <c r="Y122" i="4"/>
  <c r="Y595" i="4"/>
  <c r="Y832" i="4"/>
  <c r="Y128" i="4"/>
  <c r="Y216" i="4"/>
  <c r="Y775" i="4"/>
  <c r="Y35" i="4"/>
  <c r="Y133" i="4"/>
  <c r="Y377" i="4"/>
  <c r="Y448" i="4"/>
  <c r="Y640" i="4"/>
  <c r="Y702" i="4"/>
  <c r="Y723" i="4"/>
  <c r="Y460" i="4"/>
  <c r="Y344" i="4"/>
  <c r="Y50" i="4"/>
  <c r="Y855" i="4"/>
  <c r="Y408" i="4"/>
  <c r="Y925" i="4"/>
  <c r="Y906" i="4"/>
  <c r="Y900" i="4"/>
  <c r="Y843" i="4"/>
  <c r="Y852" i="4"/>
  <c r="Y180" i="4"/>
  <c r="Y842" i="4"/>
  <c r="Y77" i="4"/>
  <c r="Y115" i="4"/>
  <c r="Y755" i="4"/>
  <c r="Y98" i="4"/>
  <c r="Y740" i="4"/>
  <c r="Y918" i="4"/>
  <c r="Y953" i="4"/>
  <c r="Y110" i="4"/>
  <c r="Y574" i="4"/>
  <c r="Y189" i="4"/>
  <c r="Y727" i="4"/>
  <c r="Y449" i="4"/>
  <c r="Y593" i="4"/>
  <c r="Y265" i="4"/>
  <c r="Y869" i="4"/>
  <c r="Y164" i="4"/>
  <c r="Y341" i="4"/>
  <c r="Y892" i="4"/>
  <c r="Y55" i="4"/>
  <c r="Y104" i="4"/>
  <c r="Y506" i="4"/>
  <c r="Y533" i="4"/>
  <c r="Y515" i="4"/>
  <c r="Y335" i="4"/>
  <c r="Y255" i="4"/>
  <c r="Y768" i="4"/>
  <c r="Y791" i="4"/>
  <c r="Y607" i="4"/>
  <c r="Y748" i="4"/>
  <c r="Y60" i="4"/>
  <c r="Y989" i="4"/>
  <c r="Y372" i="4"/>
  <c r="Y968" i="4"/>
  <c r="Y9" i="4"/>
  <c r="Y743" i="4"/>
  <c r="Y562" i="4"/>
  <c r="Y587" i="4"/>
  <c r="Y328" i="4"/>
  <c r="Y831" i="4"/>
  <c r="Y398" i="4"/>
  <c r="Y394" i="4"/>
  <c r="Y160" i="4"/>
  <c r="Y970" i="4"/>
  <c r="Y28" i="4"/>
  <c r="Y689" i="4"/>
  <c r="Y119" i="4"/>
  <c r="Y371" i="4"/>
  <c r="Y930" i="4"/>
  <c r="Y790" i="4"/>
  <c r="Y691" i="4"/>
  <c r="Y234" i="4"/>
  <c r="Y763" i="4"/>
  <c r="Y726" i="4"/>
  <c r="Y519" i="4"/>
  <c r="Y181" i="4"/>
  <c r="Y568" i="4"/>
  <c r="Y867" i="4"/>
  <c r="Y383" i="4"/>
  <c r="G76" i="5"/>
  <c r="K76" i="5"/>
  <c r="L76" i="5"/>
  <c r="E76" i="5"/>
  <c r="H76" i="5"/>
  <c r="F76" i="5"/>
  <c r="I76" i="5"/>
  <c r="D79" i="5"/>
  <c r="E79" i="5" l="1"/>
  <c r="F79" i="5" s="1"/>
  <c r="G79" i="5" s="1"/>
  <c r="H79" i="5" s="1"/>
  <c r="I79" i="5" s="1"/>
  <c r="J79" i="5" s="1"/>
  <c r="K79" i="5" s="1"/>
  <c r="L79" i="5" s="1"/>
  <c r="M79" i="5" s="1"/>
  <c r="D76" i="5"/>
  <c r="D78" i="5" s="1"/>
  <c r="E78" i="5" s="1"/>
  <c r="F78" i="5" s="1"/>
  <c r="G78" i="5" s="1"/>
  <c r="H78" i="5" s="1"/>
  <c r="I78" i="5" s="1"/>
  <c r="J78" i="5" s="1"/>
  <c r="K78" i="5" s="1"/>
  <c r="L78" i="5" s="1"/>
  <c r="M78" i="5" s="1"/>
  <c r="Y996" i="4" l="1"/>
  <c r="P994" i="4"/>
  <c r="P992" i="4" l="1"/>
  <c r="Y994" i="4"/>
  <c r="P990" i="4" l="1"/>
  <c r="Y992" i="4"/>
  <c r="P988" i="4" l="1"/>
  <c r="Y990" i="4"/>
  <c r="P986" i="4" l="1"/>
  <c r="Y988" i="4"/>
  <c r="P984" i="4" l="1"/>
  <c r="Y986" i="4"/>
  <c r="P982" i="4" l="1"/>
  <c r="Y984" i="4"/>
  <c r="P980" i="4" l="1"/>
  <c r="Y982" i="4"/>
  <c r="P978" i="4" l="1"/>
  <c r="Y980" i="4"/>
  <c r="P976" i="4" l="1"/>
  <c r="Y978" i="4"/>
  <c r="Y976" i="4" l="1"/>
  <c r="P975" i="4"/>
  <c r="P973" i="4" l="1"/>
  <c r="Y975" i="4"/>
  <c r="P971" i="4" l="1"/>
  <c r="Y973" i="4"/>
  <c r="P969" i="4" l="1"/>
  <c r="Y971" i="4"/>
  <c r="P967" i="4" l="1"/>
  <c r="Y969" i="4"/>
  <c r="P965" i="4" l="1"/>
  <c r="Y967" i="4"/>
  <c r="P963" i="4" l="1"/>
  <c r="Y965" i="4"/>
  <c r="P961" i="4" l="1"/>
  <c r="Y963" i="4"/>
  <c r="P959" i="4" l="1"/>
  <c r="Y961" i="4"/>
  <c r="P957" i="4" l="1"/>
  <c r="Y959" i="4"/>
  <c r="P955" i="4" l="1"/>
  <c r="Y957" i="4"/>
  <c r="Y955" i="4" l="1"/>
  <c r="P954" i="4"/>
  <c r="P944" i="4" l="1"/>
  <c r="Y954" i="4"/>
  <c r="P932" i="4" l="1"/>
  <c r="Y944" i="4"/>
  <c r="P920" i="4" l="1"/>
  <c r="Y932" i="4"/>
  <c r="P908" i="4" l="1"/>
  <c r="Y920" i="4"/>
  <c r="P896" i="4" l="1"/>
  <c r="Y908" i="4"/>
  <c r="P884" i="4" l="1"/>
  <c r="Y896" i="4"/>
  <c r="Y884" i="4" l="1"/>
  <c r="P883" i="4"/>
  <c r="P882" i="4" l="1"/>
  <c r="Y883" i="4"/>
  <c r="C31" i="3" l="1"/>
  <c r="D31" i="3" s="1"/>
  <c r="P854" i="4"/>
  <c r="Y882" i="4"/>
  <c r="P851" i="4" l="1"/>
  <c r="Y854" i="4"/>
  <c r="Y851" i="4" l="1"/>
  <c r="P850" i="4"/>
  <c r="C30" i="3" l="1"/>
  <c r="D30" i="3" s="1"/>
  <c r="P836" i="4"/>
  <c r="Y850" i="4"/>
  <c r="P835" i="4" l="1"/>
  <c r="Y836" i="4"/>
  <c r="P827" i="4" l="1"/>
  <c r="Y835" i="4"/>
  <c r="P824" i="4" l="1"/>
  <c r="Y827" i="4"/>
  <c r="P823" i="4" l="1"/>
  <c r="Y824" i="4"/>
  <c r="P806" i="4" l="1"/>
  <c r="Y823" i="4"/>
  <c r="P805" i="4" l="1"/>
  <c r="Y806" i="4"/>
  <c r="P801" i="4" l="1"/>
  <c r="Y805" i="4"/>
  <c r="Y801" i="4" l="1"/>
  <c r="P800" i="4"/>
  <c r="P798" i="4" l="1"/>
  <c r="Y800" i="4"/>
  <c r="P795" i="4" l="1"/>
  <c r="Y798" i="4"/>
  <c r="P785" i="4" l="1"/>
  <c r="Y795" i="4"/>
  <c r="P782" i="4" l="1"/>
  <c r="Y785" i="4"/>
  <c r="P780" i="4" l="1"/>
  <c r="Y782" i="4"/>
  <c r="P778" i="4" l="1"/>
  <c r="Y780" i="4"/>
  <c r="Y778" i="4" l="1"/>
  <c r="P777" i="4"/>
  <c r="P776" i="4" l="1"/>
  <c r="Y777" i="4"/>
  <c r="C29" i="3" l="1"/>
  <c r="D29" i="3" s="1"/>
  <c r="P774" i="4"/>
  <c r="Y776" i="4"/>
  <c r="P773" i="4" l="1"/>
  <c r="Y774" i="4"/>
  <c r="P770" i="4" l="1"/>
  <c r="Y773" i="4"/>
  <c r="P762" i="4" l="1"/>
  <c r="Y770" i="4"/>
  <c r="P759" i="4" l="1"/>
  <c r="Y762" i="4"/>
  <c r="Y759" i="4" l="1"/>
  <c r="P758" i="4"/>
  <c r="C28" i="3" l="1"/>
  <c r="D28" i="3" s="1"/>
  <c r="P756" i="4"/>
  <c r="Y758" i="4"/>
  <c r="P751" i="4" l="1"/>
  <c r="Y756" i="4"/>
  <c r="P738" i="4" l="1"/>
  <c r="Y751" i="4"/>
  <c r="Y738" i="4" l="1"/>
  <c r="P737" i="4"/>
  <c r="P734" i="4" l="1"/>
  <c r="Y737" i="4"/>
  <c r="Y734" i="4" l="1"/>
  <c r="P733" i="4"/>
  <c r="P719" i="4" l="1"/>
  <c r="Y733" i="4"/>
  <c r="P703" i="4" l="1"/>
  <c r="Y719" i="4"/>
  <c r="P684" i="4" l="1"/>
  <c r="Y703" i="4"/>
  <c r="Y684" i="4" l="1"/>
  <c r="P683" i="4"/>
  <c r="P680" i="4" l="1"/>
  <c r="Y683" i="4"/>
  <c r="Y680" i="4" l="1"/>
  <c r="P679" i="4"/>
  <c r="P661" i="4" l="1"/>
  <c r="Y679" i="4"/>
  <c r="P643" i="4" l="1"/>
  <c r="Y661" i="4"/>
  <c r="P625" i="4" l="1"/>
  <c r="Y643" i="4"/>
  <c r="P624" i="4" l="1"/>
  <c r="Y625" i="4"/>
  <c r="P621" i="4" l="1"/>
  <c r="Y624" i="4"/>
  <c r="Y621" i="4" l="1"/>
  <c r="P620" i="4"/>
  <c r="P596" i="4" l="1"/>
  <c r="Y620" i="4"/>
  <c r="P577" i="4" l="1"/>
  <c r="Y596" i="4"/>
  <c r="P552" i="4" l="1"/>
  <c r="Y577" i="4"/>
  <c r="Y552" i="4" l="1"/>
  <c r="P551" i="4"/>
  <c r="P548" i="4" l="1"/>
  <c r="Y551" i="4"/>
  <c r="Y548" i="4" l="1"/>
  <c r="P547" i="4"/>
  <c r="P542" i="4" l="1"/>
  <c r="Y547" i="4"/>
  <c r="P535" i="4" l="1"/>
  <c r="Y542" i="4"/>
  <c r="P526" i="4" l="1"/>
  <c r="Y535" i="4"/>
  <c r="P525" i="4" l="1"/>
  <c r="Y526" i="4"/>
  <c r="P522" i="4" l="1"/>
  <c r="Y525" i="4"/>
  <c r="Y522" i="4" l="1"/>
  <c r="P521" i="4"/>
  <c r="P502" i="4" l="1"/>
  <c r="Y521" i="4"/>
  <c r="P501" i="4" l="1"/>
  <c r="Y502" i="4"/>
  <c r="Y501" i="4" l="1"/>
  <c r="P500" i="4"/>
  <c r="C27" i="3" l="1"/>
  <c r="D27" i="3" s="1"/>
  <c r="P486" i="4"/>
  <c r="Y500" i="4"/>
  <c r="P483" i="4" l="1"/>
  <c r="Y486" i="4"/>
  <c r="P482" i="4" l="1"/>
  <c r="Y483" i="4"/>
  <c r="C26" i="3" l="1"/>
  <c r="D26" i="3" s="1"/>
  <c r="P475" i="4"/>
  <c r="Y482" i="4"/>
  <c r="P472" i="4" l="1"/>
  <c r="Y475" i="4"/>
  <c r="P471" i="4" l="1"/>
  <c r="Y472" i="4"/>
  <c r="C25" i="3" l="1"/>
  <c r="D25" i="3" s="1"/>
  <c r="P468" i="4"/>
  <c r="Y471" i="4"/>
  <c r="P465" i="4" l="1"/>
  <c r="Y468" i="4"/>
  <c r="P458" i="4" l="1"/>
  <c r="Y465" i="4"/>
  <c r="P446" i="4" l="1"/>
  <c r="Y458" i="4"/>
  <c r="P437" i="4" l="1"/>
  <c r="Y446" i="4"/>
  <c r="P430" i="4" l="1"/>
  <c r="Y437" i="4"/>
  <c r="P424" i="4" l="1"/>
  <c r="Y430" i="4"/>
  <c r="P418" i="4" l="1"/>
  <c r="Y424" i="4"/>
  <c r="P417" i="4" l="1"/>
  <c r="Y418" i="4"/>
  <c r="P413" i="4" l="1"/>
  <c r="Y417" i="4"/>
  <c r="Y413" i="4" l="1"/>
  <c r="P412" i="4"/>
  <c r="C24" i="3" l="1"/>
  <c r="D24" i="3" s="1"/>
  <c r="P409" i="4"/>
  <c r="Y412" i="4"/>
  <c r="P388" i="4" l="1"/>
  <c r="Y409" i="4"/>
  <c r="P368" i="4" l="1"/>
  <c r="Y388" i="4"/>
  <c r="P343" i="4" l="1"/>
  <c r="Y368" i="4"/>
  <c r="Y343" i="4" l="1"/>
  <c r="P342" i="4"/>
  <c r="P338" i="4" l="1"/>
  <c r="Y342" i="4"/>
  <c r="P336" i="4" l="1"/>
  <c r="Y338" i="4"/>
  <c r="P334" i="4" l="1"/>
  <c r="Y336" i="4"/>
  <c r="P332" i="4" l="1"/>
  <c r="Y334" i="4"/>
  <c r="P329" i="4" l="1"/>
  <c r="Y332" i="4"/>
  <c r="P326" i="4" l="1"/>
  <c r="Y329" i="4"/>
  <c r="Y326" i="4" l="1"/>
  <c r="P325" i="4"/>
  <c r="P318" i="4" l="1"/>
  <c r="Y325" i="4"/>
  <c r="P315" i="4" l="1"/>
  <c r="Y318" i="4"/>
  <c r="P310" i="4" l="1"/>
  <c r="Y315" i="4"/>
  <c r="P307" i="4" l="1"/>
  <c r="Y310" i="4"/>
  <c r="P295" i="4" l="1"/>
  <c r="Y307" i="4"/>
  <c r="P290" i="4" l="1"/>
  <c r="Y295" i="4"/>
  <c r="P288" i="4" l="1"/>
  <c r="Y290" i="4"/>
  <c r="P287" i="4" l="1"/>
  <c r="Y288" i="4"/>
  <c r="P285" i="4" l="1"/>
  <c r="Y287" i="4"/>
  <c r="P280" i="4" l="1"/>
  <c r="Y285" i="4"/>
  <c r="P278" i="4" l="1"/>
  <c r="Y280" i="4"/>
  <c r="P268" i="4" l="1"/>
  <c r="Y278" i="4"/>
  <c r="P260" i="4" l="1"/>
  <c r="Y268" i="4"/>
  <c r="P246" i="4" l="1"/>
  <c r="Y260" i="4"/>
  <c r="P245" i="4" l="1"/>
  <c r="Y246" i="4"/>
  <c r="P233" i="4" l="1"/>
  <c r="Y245" i="4"/>
  <c r="Y233" i="4" l="1"/>
  <c r="P232" i="4"/>
  <c r="P224" i="4" l="1"/>
  <c r="Y232" i="4"/>
  <c r="P222" i="4" l="1"/>
  <c r="Y224" i="4"/>
  <c r="P220" i="4" l="1"/>
  <c r="Y222" i="4"/>
  <c r="Y220" i="4" l="1"/>
  <c r="P219" i="4"/>
  <c r="C23" i="3" l="1"/>
  <c r="D23" i="3" s="1"/>
  <c r="P214" i="4"/>
  <c r="Y219" i="4"/>
  <c r="P211" i="4" l="1"/>
  <c r="Y214" i="4"/>
  <c r="P209" i="4" l="1"/>
  <c r="Y211" i="4"/>
  <c r="P200" i="4" l="1"/>
  <c r="Y209" i="4"/>
  <c r="P198" i="4" l="1"/>
  <c r="Y200" i="4"/>
  <c r="P197" i="4" l="1"/>
  <c r="Y198" i="4"/>
  <c r="C22" i="3" l="1"/>
  <c r="D22" i="3" s="1"/>
  <c r="P192" i="4"/>
  <c r="Y197" i="4"/>
  <c r="P190" i="4" l="1"/>
  <c r="Y192" i="4"/>
  <c r="P188" i="4" l="1"/>
  <c r="Y190" i="4"/>
  <c r="P184" i="4" l="1"/>
  <c r="Y188" i="4"/>
  <c r="Y184" i="4" l="1"/>
  <c r="P183" i="4"/>
  <c r="C21" i="3" l="1"/>
  <c r="D21" i="3" s="1"/>
  <c r="P179" i="4"/>
  <c r="Y183" i="4"/>
  <c r="P177" i="4" l="1"/>
  <c r="Y179" i="4"/>
  <c r="Y177" i="4" l="1"/>
  <c r="P176" i="4"/>
  <c r="P172" i="4" l="1"/>
  <c r="Y176" i="4"/>
  <c r="P168" i="4" l="1"/>
  <c r="Y172" i="4"/>
  <c r="Y168" i="4" l="1"/>
  <c r="P167" i="4"/>
  <c r="P165" i="4" l="1"/>
  <c r="Y167" i="4"/>
  <c r="P158" i="4" l="1"/>
  <c r="Y165" i="4"/>
  <c r="Y158" i="4" l="1"/>
  <c r="P157" i="4"/>
  <c r="P150" i="4" l="1"/>
  <c r="Y157" i="4"/>
  <c r="P148" i="4" l="1"/>
  <c r="Y150" i="4"/>
  <c r="P141" i="4" l="1"/>
  <c r="Y148" i="4"/>
  <c r="P139" i="4" l="1"/>
  <c r="Y141" i="4"/>
  <c r="P132" i="4" l="1"/>
  <c r="Y139" i="4"/>
  <c r="Y132" i="4" l="1"/>
  <c r="P131" i="4"/>
  <c r="P129" i="4" l="1"/>
  <c r="Y131" i="4"/>
  <c r="P127" i="4" l="1"/>
  <c r="Y129" i="4"/>
  <c r="P125" i="4" l="1"/>
  <c r="Y127" i="4"/>
  <c r="P123" i="4" l="1"/>
  <c r="Y125" i="4"/>
  <c r="P120" i="4" l="1"/>
  <c r="Y123" i="4"/>
  <c r="P114" i="4" l="1"/>
  <c r="Y120" i="4"/>
  <c r="Y114" i="4" l="1"/>
  <c r="P113" i="4"/>
  <c r="P107" i="4" l="1"/>
  <c r="Y113" i="4"/>
  <c r="P101" i="4" l="1"/>
  <c r="Y107" i="4"/>
  <c r="P99" i="4" l="1"/>
  <c r="Y101" i="4"/>
  <c r="P92" i="4" l="1"/>
  <c r="Y99" i="4"/>
  <c r="P83" i="4" l="1"/>
  <c r="Y92" i="4"/>
  <c r="Y83" i="4" l="1"/>
  <c r="P82" i="4"/>
  <c r="P81" i="4" l="1"/>
  <c r="Y82" i="4"/>
  <c r="P79" i="4" l="1"/>
  <c r="Y81" i="4"/>
  <c r="Y79" i="4" l="1"/>
  <c r="P69" i="4"/>
  <c r="P49" i="4" l="1"/>
  <c r="Y69" i="4"/>
  <c r="Y49" i="4" l="1"/>
  <c r="P48" i="4"/>
  <c r="Y48" i="4" l="1"/>
  <c r="P47" i="4"/>
  <c r="C20" i="3" l="1"/>
  <c r="D20" i="3" s="1"/>
  <c r="P41" i="4"/>
  <c r="Y47" i="4"/>
  <c r="Y41" i="4" l="1"/>
  <c r="P40" i="4"/>
  <c r="C19" i="3" l="1"/>
  <c r="D19" i="3" s="1"/>
  <c r="P37" i="4"/>
  <c r="Y40" i="4"/>
  <c r="P33" i="4" l="1"/>
  <c r="Y37" i="4"/>
  <c r="P30" i="4" l="1"/>
  <c r="Y33" i="4"/>
  <c r="Y30" i="4" l="1"/>
  <c r="P29" i="4"/>
  <c r="C18" i="3" l="1"/>
  <c r="D18" i="3" s="1"/>
  <c r="P26" i="4"/>
  <c r="Y29" i="4"/>
  <c r="P23" i="4" l="1"/>
  <c r="Y26" i="4"/>
  <c r="Y23" i="4" l="1"/>
  <c r="P22" i="4"/>
  <c r="P20" i="4" l="1"/>
  <c r="Y22" i="4"/>
  <c r="P17" i="4" l="1"/>
  <c r="Y20" i="4"/>
  <c r="Y17" i="4" l="1"/>
  <c r="P16" i="4"/>
  <c r="P13" i="4" l="1"/>
  <c r="Y16" i="4"/>
  <c r="P7" i="4" l="1"/>
  <c r="Y13" i="4"/>
  <c r="Y7" i="4" l="1"/>
  <c r="P6" i="4"/>
  <c r="O998" i="4" s="1"/>
  <c r="Q7" i="4" s="1"/>
  <c r="Q192" i="4" l="1"/>
  <c r="Q912" i="4"/>
  <c r="Q921" i="4"/>
  <c r="Q583" i="4"/>
  <c r="Q893" i="4"/>
  <c r="Q15" i="4"/>
  <c r="Q102" i="4"/>
  <c r="Q874" i="4"/>
  <c r="Q64" i="4"/>
  <c r="Q586" i="4"/>
  <c r="Q793" i="4"/>
  <c r="Q951" i="4"/>
  <c r="Q681" i="4"/>
  <c r="Q454" i="4"/>
  <c r="Q672" i="4"/>
  <c r="Q96" i="4"/>
  <c r="Q466" i="4"/>
  <c r="Q781" i="4"/>
  <c r="Q272" i="4"/>
  <c r="Q916" i="4"/>
  <c r="Q91" i="4"/>
  <c r="Q258" i="4"/>
  <c r="Q901" i="4"/>
  <c r="Q18" i="4"/>
  <c r="Q52" i="4"/>
  <c r="Q868" i="4"/>
  <c r="Q358" i="4"/>
  <c r="Q159" i="4"/>
  <c r="Q899" i="4"/>
  <c r="Q169" i="4"/>
  <c r="Q186" i="4"/>
  <c r="Q185" i="4"/>
  <c r="Q479" i="4"/>
  <c r="Q309" i="4"/>
  <c r="Q746" i="4"/>
  <c r="Q78" i="4"/>
  <c r="Q819" i="4"/>
  <c r="Q693" i="4"/>
  <c r="Q320" i="4"/>
  <c r="Q392" i="4"/>
  <c r="Q983" i="4"/>
  <c r="Q665" i="4"/>
  <c r="Q826" i="4"/>
  <c r="Q360" i="4"/>
  <c r="Q550" i="4"/>
  <c r="Q945" i="4"/>
  <c r="O999" i="4"/>
  <c r="Y999" i="4" s="1"/>
  <c r="Q880" i="4"/>
  <c r="Q384" i="4"/>
  <c r="Q505" i="4"/>
  <c r="Q977" i="4"/>
  <c r="Q231" i="4"/>
  <c r="Q775" i="4"/>
  <c r="Q51" i="4"/>
  <c r="Q36" i="4"/>
  <c r="Q707" i="4"/>
  <c r="Q511" i="4"/>
  <c r="Q864" i="4"/>
  <c r="Q711" i="4"/>
  <c r="Q160" i="4"/>
  <c r="Q396" i="4"/>
  <c r="Q212" i="4"/>
  <c r="Q491" i="4"/>
  <c r="Q523" i="4"/>
  <c r="Q44" i="4"/>
  <c r="Q439" i="4"/>
  <c r="Q929" i="4"/>
  <c r="Q449" i="4"/>
  <c r="Q506" i="4"/>
  <c r="Q601" i="4"/>
  <c r="Q958" i="4"/>
  <c r="Q610" i="4"/>
  <c r="Q730" i="4"/>
  <c r="Q938" i="4"/>
  <c r="Q638" i="4"/>
  <c r="Q607" i="4"/>
  <c r="Q729" i="4"/>
  <c r="Q293" i="4"/>
  <c r="Q572" i="4"/>
  <c r="Q289" i="4"/>
  <c r="Q838" i="4"/>
  <c r="Q149" i="4"/>
  <c r="Q271" i="4"/>
  <c r="Q119" i="4"/>
  <c r="Q234" i="4"/>
  <c r="Q174" i="4"/>
  <c r="Q611" i="4"/>
  <c r="Q747" i="4"/>
  <c r="Q259" i="4"/>
  <c r="Q616" i="4"/>
  <c r="Q856" i="4"/>
  <c r="Q484" i="4"/>
  <c r="Q722" i="4"/>
  <c r="Q873" i="4"/>
  <c r="Q45" i="4"/>
  <c r="Q55" i="4"/>
  <c r="Q164" i="4"/>
  <c r="Q923" i="4"/>
  <c r="Q941" i="4"/>
  <c r="Q619" i="4"/>
  <c r="Q949" i="4"/>
  <c r="Q530" i="4"/>
  <c r="Q946" i="4"/>
  <c r="Q779" i="4"/>
  <c r="Q600" i="4"/>
  <c r="Q863" i="4"/>
  <c r="Q328" i="4"/>
  <c r="Q143" i="4"/>
  <c r="Q576" i="4"/>
  <c r="Q936" i="4"/>
  <c r="Q605" i="4"/>
  <c r="Q956" i="4"/>
  <c r="Q254" i="4"/>
  <c r="Q376" i="4"/>
  <c r="Q736" i="4"/>
  <c r="Q485" i="4"/>
  <c r="Q223" i="4"/>
  <c r="Q663" i="4"/>
  <c r="Q273" i="4"/>
  <c r="Q435" i="4"/>
  <c r="Q241" i="4"/>
  <c r="Q849" i="4"/>
  <c r="Q544" i="4"/>
  <c r="Q281" i="4"/>
  <c r="Q46" i="4"/>
  <c r="Q382" i="4"/>
  <c r="Q229" i="4"/>
  <c r="Q546" i="4"/>
  <c r="Q830" i="4"/>
  <c r="Q767" i="4"/>
  <c r="Q189" i="4"/>
  <c r="Q817" i="4"/>
  <c r="Q503" i="4"/>
  <c r="Q399" i="4"/>
  <c r="Q641" i="4"/>
  <c r="Q419" i="4"/>
  <c r="Q311" i="4"/>
  <c r="Q397" i="4"/>
  <c r="Q215" i="4"/>
  <c r="Q19" i="4"/>
  <c r="Q960" i="4"/>
  <c r="Q393" i="4"/>
  <c r="Q441" i="4"/>
  <c r="Q152" i="4"/>
  <c r="Q72" i="4"/>
  <c r="Q256" i="4"/>
  <c r="Q265" i="4"/>
  <c r="Q151" i="4"/>
  <c r="Q877" i="4"/>
  <c r="Q73" i="4"/>
  <c r="Q528" i="4"/>
  <c r="Q182" i="4"/>
  <c r="Q671" i="4"/>
  <c r="Q438" i="4"/>
  <c r="Q432" i="4"/>
  <c r="Q461" i="4"/>
  <c r="Q508" i="4"/>
  <c r="Q507" i="4"/>
  <c r="Q394" i="4"/>
  <c r="Q937" i="4"/>
  <c r="Q116" i="4"/>
  <c r="Q653" i="4"/>
  <c r="Q879" i="4"/>
  <c r="Q489" i="4"/>
  <c r="Q858" i="4"/>
  <c r="Q942" i="4"/>
  <c r="Q452" i="4"/>
  <c r="Q428" i="4"/>
  <c r="Q292" i="4"/>
  <c r="Q623" i="4"/>
  <c r="Q178" i="4"/>
  <c r="Q65" i="4"/>
  <c r="Q444" i="4"/>
  <c r="Q421" i="4"/>
  <c r="Q613" i="4"/>
  <c r="Q322" i="4"/>
  <c r="Q124" i="4"/>
  <c r="Q712" i="4"/>
  <c r="Q251" i="4"/>
  <c r="Q658" i="4"/>
  <c r="Q943" i="4"/>
  <c r="Q95" i="4"/>
  <c r="Q492" i="4"/>
  <c r="Q720" i="4"/>
  <c r="Q993" i="4"/>
  <c r="Q664" i="4"/>
  <c r="Q282" i="4"/>
  <c r="Q669" i="4"/>
  <c r="Q71" i="4"/>
  <c r="Q876" i="4"/>
  <c r="Q710" i="4"/>
  <c r="Q885" i="4"/>
  <c r="Q745" i="4"/>
  <c r="Q828" i="4"/>
  <c r="Q837" i="4"/>
  <c r="Q348" i="4"/>
  <c r="Q859" i="4"/>
  <c r="Q94" i="4"/>
  <c r="Q582" i="4"/>
  <c r="Q989" i="4"/>
  <c r="Q445" i="4"/>
  <c r="Q900" i="4"/>
  <c r="Q509" i="4"/>
  <c r="Q657" i="4"/>
  <c r="Q557" i="4"/>
  <c r="Q451" i="4"/>
  <c r="Q488" i="4"/>
  <c r="Q77" i="4"/>
  <c r="Q341" i="4"/>
  <c r="Q569" i="4"/>
  <c r="Q694" i="4"/>
  <c r="Q238" i="4"/>
  <c r="Q598" i="4"/>
  <c r="Q109" i="4"/>
  <c r="Q820" i="4"/>
  <c r="Q221" i="4"/>
  <c r="Q677" i="4"/>
  <c r="Q173" i="4"/>
  <c r="Q622" i="4"/>
  <c r="Q935" i="4"/>
  <c r="Q34" i="4"/>
  <c r="Q305" i="4"/>
  <c r="Q370" i="4"/>
  <c r="Q473" i="4"/>
  <c r="Q447" i="4"/>
  <c r="Q121" i="4"/>
  <c r="Q12" i="4"/>
  <c r="Q463" i="4"/>
  <c r="Q431" i="4"/>
  <c r="Q111" i="4"/>
  <c r="Q122" i="4"/>
  <c r="Q379" i="4"/>
  <c r="Q701" i="4"/>
  <c r="Q527" i="4"/>
  <c r="Q497" i="4"/>
  <c r="Q436" i="4"/>
  <c r="Q866" i="4"/>
  <c r="Q692" i="4"/>
  <c r="Q80" i="4"/>
  <c r="Q555" i="4"/>
  <c r="Q237" i="4"/>
  <c r="Q695" i="4"/>
  <c r="Q433" i="4"/>
  <c r="Q389" i="4"/>
  <c r="Q76" i="4"/>
  <c r="Q699" i="4"/>
  <c r="Q588" i="4"/>
  <c r="Q962" i="4"/>
  <c r="Q299" i="4"/>
  <c r="Q631" i="4"/>
  <c r="Q42" i="4"/>
  <c r="Q907" i="4"/>
  <c r="Q614" i="4"/>
  <c r="Q791" i="4"/>
  <c r="Q675" i="4"/>
  <c r="Q304" i="4"/>
  <c r="Q721" i="4"/>
  <c r="Q974" i="4"/>
  <c r="Q356" i="4"/>
  <c r="Q365" i="4"/>
  <c r="Q581" i="4"/>
  <c r="Q630" i="4"/>
  <c r="Q593" i="4"/>
  <c r="Q741" i="4"/>
  <c r="Q887" i="4"/>
  <c r="Q249" i="4"/>
  <c r="Q857" i="4"/>
  <c r="Q846" i="4"/>
  <c r="Q662" i="4"/>
  <c r="Q740" i="4"/>
  <c r="Q531" i="4"/>
  <c r="Q201" i="4"/>
  <c r="Q369" i="4"/>
  <c r="Q898" i="4"/>
  <c r="Q875" i="4"/>
  <c r="Q995" i="4"/>
  <c r="Q567" i="4"/>
  <c r="Q395" i="4"/>
  <c r="Q860" i="4"/>
  <c r="Q140" i="4"/>
  <c r="Q757" i="4"/>
  <c r="Q615" i="4"/>
  <c r="Q155" i="4"/>
  <c r="Q425" i="4"/>
  <c r="Q118" i="4"/>
  <c r="Q987" i="4"/>
  <c r="Q308" i="4"/>
  <c r="Q496" i="4"/>
  <c r="Q163" i="4"/>
  <c r="Q966" i="4"/>
  <c r="Q904" i="4"/>
  <c r="Q744" i="4"/>
  <c r="Q515" i="4"/>
  <c r="Q104" i="4"/>
  <c r="Q591" i="4"/>
  <c r="Q70" i="4"/>
  <c r="Q225" i="4"/>
  <c r="Q513" i="4"/>
  <c r="Q312" i="4"/>
  <c r="Q469" i="4"/>
  <c r="Q713" i="4"/>
  <c r="Q646" i="4"/>
  <c r="Y998" i="4"/>
  <c r="Q84" i="4"/>
  <c r="Q833" i="4"/>
  <c r="Q367" i="4"/>
  <c r="Q494" i="4"/>
  <c r="Q498" i="4"/>
  <c r="Q812" i="4"/>
  <c r="Q316" i="4"/>
  <c r="Q56" i="4"/>
  <c r="Q407" i="4"/>
  <c r="Q764" i="4"/>
  <c r="Q207" i="4"/>
  <c r="Q981" i="4"/>
  <c r="Q650" i="4"/>
  <c r="Q872" i="4"/>
  <c r="Q35" i="4"/>
  <c r="Q808" i="4"/>
  <c r="Q142" i="4"/>
  <c r="Q302" i="4"/>
  <c r="Q926" i="4"/>
  <c r="Q716" i="4"/>
  <c r="Q852" i="4"/>
  <c r="Q821" i="4"/>
  <c r="Q902" i="4"/>
  <c r="Q196" i="4"/>
  <c r="Q928" i="4"/>
  <c r="Q708" i="4"/>
  <c r="Q655" i="4"/>
  <c r="Q727" i="4"/>
  <c r="Q32" i="4"/>
  <c r="Q61" i="4"/>
  <c r="Q797" i="4"/>
  <c r="Q43" i="4"/>
  <c r="Q735" i="4"/>
  <c r="Q427" i="4"/>
  <c r="Q543" i="4"/>
  <c r="Q518" i="4"/>
  <c r="Q934" i="4"/>
  <c r="Q298" i="4"/>
  <c r="Q766" i="4"/>
  <c r="Q979" i="4"/>
  <c r="Q761" i="4"/>
  <c r="Q195" i="4"/>
  <c r="Q914" i="4"/>
  <c r="Q321" i="4"/>
  <c r="Q524" i="4"/>
  <c r="Q628" i="4"/>
  <c r="Q784" i="4"/>
  <c r="Q668" i="4"/>
  <c r="Q725" i="4"/>
  <c r="Q204" i="4"/>
  <c r="Q270" i="4"/>
  <c r="Q269" i="4"/>
  <c r="Q377" i="4"/>
  <c r="Q217" i="4"/>
  <c r="Q742" i="4"/>
  <c r="Q878" i="4"/>
  <c r="Q100" i="4"/>
  <c r="Q709" i="4"/>
  <c r="Q499" i="4"/>
  <c r="Q420" i="4"/>
  <c r="Q317" i="4"/>
  <c r="Q579" i="4"/>
  <c r="Q208" i="4"/>
  <c r="Q117" i="4"/>
  <c r="Q261" i="4"/>
  <c r="Q753" i="4"/>
  <c r="Q565" i="4"/>
  <c r="Q840" i="4"/>
  <c r="Q578" i="4"/>
  <c r="Q194" i="4"/>
  <c r="Q218" i="4"/>
  <c r="Q991" i="4"/>
  <c r="Q554" i="4"/>
  <c r="Q476" i="4"/>
  <c r="Q925" i="4"/>
  <c r="Q115" i="4"/>
  <c r="Q181" i="4"/>
  <c r="Q809" i="4"/>
  <c r="Q541" i="4"/>
  <c r="Q429" i="4"/>
  <c r="Q634" i="4"/>
  <c r="Q331" i="4"/>
  <c r="Q203" i="4"/>
  <c r="Q53" i="4"/>
  <c r="Q763" i="4"/>
  <c r="Q362" i="4"/>
  <c r="Q324" i="4"/>
  <c r="Q349" i="4"/>
  <c r="Q353" i="4"/>
  <c r="Q385" i="4"/>
  <c r="Q228" i="4"/>
  <c r="Q253" i="4"/>
  <c r="Q57" i="4"/>
  <c r="Q146" i="4"/>
  <c r="Q264" i="4"/>
  <c r="Q913" i="4"/>
  <c r="Q659" i="4"/>
  <c r="Q718" i="4"/>
  <c r="Q831" i="4"/>
  <c r="Q199" i="4"/>
  <c r="Q147" i="4"/>
  <c r="Q822" i="4"/>
  <c r="Q696" i="4"/>
  <c r="Q374" i="4"/>
  <c r="Q636" i="4"/>
  <c r="Q768" i="4"/>
  <c r="Q931" i="4"/>
  <c r="Q440" i="4"/>
  <c r="Q788" i="4"/>
  <c r="Q63" i="4"/>
  <c r="Q391" i="4"/>
  <c r="Q402" i="4"/>
  <c r="Q794" i="4"/>
  <c r="Q354" i="4"/>
  <c r="Q24" i="4"/>
  <c r="Q339" i="4"/>
  <c r="Q818" i="4"/>
  <c r="Q651" i="4"/>
  <c r="Q626" i="4"/>
  <c r="Q9" i="4"/>
  <c r="Q235" i="4"/>
  <c r="Q405" i="4"/>
  <c r="Q333" i="4"/>
  <c r="Q886" i="4"/>
  <c r="Q947" i="4"/>
  <c r="Q603" i="4"/>
  <c r="Q637" i="4"/>
  <c r="Q313" i="4"/>
  <c r="Q580" i="4"/>
  <c r="Q700" i="4"/>
  <c r="Q470" i="4"/>
  <c r="Q633" i="4"/>
  <c r="Q796" i="4"/>
  <c r="Q705" i="4"/>
  <c r="Q247" i="4"/>
  <c r="Q10" i="4"/>
  <c r="Q865" i="4"/>
  <c r="Q754" i="4"/>
  <c r="Q690" i="4"/>
  <c r="Q903" i="4"/>
  <c r="Q135" i="4"/>
  <c r="Q697" i="4"/>
  <c r="Q706" i="4"/>
  <c r="Q786" i="4"/>
  <c r="Q90" i="4"/>
  <c r="Q426" i="4"/>
  <c r="Q841" i="4"/>
  <c r="Q678" i="4"/>
  <c r="Q378" i="4"/>
  <c r="Q617" i="4"/>
  <c r="Q590" i="4"/>
  <c r="Q400" i="4"/>
  <c r="Q867" i="4"/>
  <c r="Q584" i="4"/>
  <c r="Q811" i="4"/>
  <c r="Q243" i="4"/>
  <c r="Q213" i="4"/>
  <c r="Q534" i="4"/>
  <c r="Q739" i="4"/>
  <c r="Q842" i="4"/>
  <c r="Q648" i="4"/>
  <c r="Q323" i="4"/>
  <c r="Q340" i="4"/>
  <c r="Q375" i="4"/>
  <c r="Q717" i="4"/>
  <c r="Q403" i="4"/>
  <c r="Q674" i="4"/>
  <c r="Q814" i="4"/>
  <c r="Q306" i="4"/>
  <c r="Q748" i="4"/>
  <c r="Q145" i="4"/>
  <c r="Q919" i="4"/>
  <c r="Q286" i="4"/>
  <c r="Q804" i="4"/>
  <c r="Q330" i="4"/>
  <c r="Q660" i="4"/>
  <c r="Q347" i="4"/>
  <c r="Q210" i="4"/>
  <c r="Q404" i="4"/>
  <c r="Q136" i="4"/>
  <c r="Q504" i="4"/>
  <c r="Q825" i="4"/>
  <c r="Q387" i="4"/>
  <c r="Q27" i="4"/>
  <c r="Q520" i="4"/>
  <c r="Q300" i="4"/>
  <c r="Q816" i="4"/>
  <c r="Q602" i="4"/>
  <c r="Q459" i="4"/>
  <c r="Q478" i="4"/>
  <c r="Q629" i="4"/>
  <c r="Q673" i="4"/>
  <c r="Q74" i="4"/>
  <c r="Q948" i="4"/>
  <c r="Q537" i="4"/>
  <c r="Q112" i="4"/>
  <c r="Q275" i="4"/>
  <c r="Q656" i="4"/>
  <c r="Q38" i="4"/>
  <c r="Q566" i="4"/>
  <c r="Q749" i="4"/>
  <c r="Q514" i="4"/>
  <c r="Q493" i="4"/>
  <c r="Q68" i="4"/>
  <c r="Q170" i="4"/>
  <c r="Q390" i="4"/>
  <c r="Q881" i="4"/>
  <c r="Q266" i="4"/>
  <c r="Q599" i="4"/>
  <c r="Q415" i="4"/>
  <c r="Q972" i="4"/>
  <c r="Q277" i="4"/>
  <c r="Q126" i="4"/>
  <c r="Q843" i="4"/>
  <c r="Q562" i="4"/>
  <c r="Q561" i="4"/>
  <c r="Q587" i="4"/>
  <c r="Q597" i="4"/>
  <c r="Q283" i="4"/>
  <c r="Q642" i="4"/>
  <c r="Q517" i="4"/>
  <c r="Q640" i="4"/>
  <c r="Q359" i="4"/>
  <c r="Q255" i="4"/>
  <c r="Q772" i="4"/>
  <c r="Q765" i="4"/>
  <c r="Q670" i="4"/>
  <c r="Q560" i="4"/>
  <c r="Q845" i="4"/>
  <c r="Q406" i="4"/>
  <c r="Q723" i="4"/>
  <c r="Q442" i="4"/>
  <c r="Q686" i="4"/>
  <c r="Q59" i="4"/>
  <c r="Q62" i="4"/>
  <c r="Q888" i="4"/>
  <c r="Q161" i="4"/>
  <c r="Q352" i="4"/>
  <c r="Q398" i="4"/>
  <c r="Q162" i="4"/>
  <c r="Q276" i="4"/>
  <c r="Q187" i="4"/>
  <c r="Q87" i="4"/>
  <c r="Q103" i="4"/>
  <c r="Q175" i="4"/>
  <c r="Q411" i="4"/>
  <c r="Q639" i="4"/>
  <c r="Q911" i="4"/>
  <c r="Q618" i="4"/>
  <c r="Q702" i="4"/>
  <c r="Q250" i="4"/>
  <c r="Q968" i="4"/>
  <c r="Q570" i="4"/>
  <c r="Q297" i="4"/>
  <c r="Q964" i="4"/>
  <c r="Q529" i="4"/>
  <c r="Q137" i="4"/>
  <c r="Q381" i="4"/>
  <c r="Q180" i="4"/>
  <c r="Q410" i="4"/>
  <c r="Q760" i="4"/>
  <c r="Q536" i="4"/>
  <c r="Q731" i="4"/>
  <c r="Q134" i="4"/>
  <c r="Q110" i="4"/>
  <c r="Q687" i="4"/>
  <c r="Q422" i="4"/>
  <c r="Q982" i="4"/>
  <c r="Q967" i="4"/>
  <c r="Q944" i="4"/>
  <c r="Q854" i="4"/>
  <c r="Q806" i="4"/>
  <c r="Q780" i="4"/>
  <c r="Q759" i="4"/>
  <c r="Q719" i="4"/>
  <c r="Q625" i="4"/>
  <c r="Q548" i="4"/>
  <c r="Q502" i="4"/>
  <c r="Q471" i="4"/>
  <c r="Q418" i="4"/>
  <c r="Q342" i="4"/>
  <c r="Q318" i="4"/>
  <c r="Q285" i="4"/>
  <c r="Q232" i="4"/>
  <c r="Q200" i="4"/>
  <c r="Q501" i="4"/>
  <c r="Q417" i="4"/>
  <c r="Q315" i="4"/>
  <c r="Q280" i="4"/>
  <c r="Q198" i="4"/>
  <c r="Q278" i="4"/>
  <c r="Q197" i="4"/>
  <c r="Q698" i="4"/>
  <c r="Q952" i="4"/>
  <c r="Q8" i="4"/>
  <c r="Q363" i="4"/>
  <c r="Q556" i="4"/>
  <c r="Q240" i="4"/>
  <c r="Q138" i="4"/>
  <c r="Q563" i="4"/>
  <c r="Q689" i="4"/>
  <c r="Q267" i="4"/>
  <c r="Q533" i="4"/>
  <c r="Q847" i="4"/>
  <c r="Q571" i="4"/>
  <c r="Q227" i="4"/>
  <c r="Q688" i="4"/>
  <c r="Q144" i="4"/>
  <c r="Q58" i="4"/>
  <c r="Q279" i="4"/>
  <c r="Q257" i="4"/>
  <c r="Q31" i="4"/>
  <c r="Q829" i="4"/>
  <c r="Q296" i="4"/>
  <c r="Q834" i="4"/>
  <c r="Q303" i="4"/>
  <c r="Q456" i="4"/>
  <c r="Q314" i="4"/>
  <c r="Q236" i="4"/>
  <c r="Q156" i="4"/>
  <c r="Q862" i="4"/>
  <c r="Q714" i="4"/>
  <c r="Q905" i="4"/>
  <c r="Q649" i="4"/>
  <c r="Q128" i="4"/>
  <c r="Q980" i="4"/>
  <c r="Q965" i="4"/>
  <c r="Q932" i="4"/>
  <c r="Q851" i="4"/>
  <c r="Q805" i="4"/>
  <c r="Q778" i="4"/>
  <c r="Q758" i="4"/>
  <c r="Q703" i="4"/>
  <c r="Q624" i="4"/>
  <c r="Q547" i="4"/>
  <c r="Q468" i="4"/>
  <c r="Q338" i="4"/>
  <c r="Q224" i="4"/>
  <c r="Q939" i="4"/>
  <c r="Q559" i="4"/>
  <c r="Q869" i="4"/>
  <c r="Q532" i="4"/>
  <c r="Q892" i="4"/>
  <c r="Q632" i="4"/>
  <c r="Q202" i="4"/>
  <c r="Q789" i="4"/>
  <c r="Q75" i="4"/>
  <c r="Q383" i="4"/>
  <c r="Q11" i="4"/>
  <c r="Q635" i="4"/>
  <c r="Q927" i="4"/>
  <c r="Q933" i="4"/>
  <c r="Q897" i="4"/>
  <c r="Q895" i="4"/>
  <c r="Q647" i="4"/>
  <c r="Q915" i="4"/>
  <c r="Q457" i="4"/>
  <c r="Q594" i="4"/>
  <c r="Q606" i="4"/>
  <c r="Q564" i="4"/>
  <c r="Q98" i="4"/>
  <c r="Q750" i="4"/>
  <c r="Q644" i="4"/>
  <c r="Q291" i="4"/>
  <c r="Q815" i="4"/>
  <c r="Q889" i="4"/>
  <c r="Q676" i="4"/>
  <c r="Q86" i="4"/>
  <c r="Q50" i="4"/>
  <c r="Q906" i="4"/>
  <c r="Q930" i="4"/>
  <c r="Q978" i="4"/>
  <c r="Q963" i="4"/>
  <c r="Q920" i="4"/>
  <c r="Q850" i="4"/>
  <c r="Q801" i="4"/>
  <c r="Q777" i="4"/>
  <c r="Q756" i="4"/>
  <c r="Q684" i="4"/>
  <c r="Q621" i="4"/>
  <c r="Q542" i="4"/>
  <c r="Q500" i="4"/>
  <c r="Q465" i="4"/>
  <c r="Q413" i="4"/>
  <c r="Q336" i="4"/>
  <c r="Q310" i="4"/>
  <c r="Q222" i="4"/>
  <c r="Q894" i="4"/>
  <c r="Q423" i="4"/>
  <c r="Q166" i="4"/>
  <c r="Q154" i="4"/>
  <c r="Q645" i="4"/>
  <c r="Q464" i="4"/>
  <c r="Q366" i="4"/>
  <c r="Q106" i="4"/>
  <c r="Q252" i="4"/>
  <c r="Q108" i="4"/>
  <c r="Q988" i="4"/>
  <c r="Q105" i="4"/>
  <c r="Q380" i="4"/>
  <c r="Q909" i="4"/>
  <c r="Q940" i="4"/>
  <c r="Q743" i="4"/>
  <c r="Q861" i="4"/>
  <c r="Q787" i="4"/>
  <c r="Q807" i="4"/>
  <c r="Q609" i="4"/>
  <c r="Q575" i="4"/>
  <c r="Q769" i="4"/>
  <c r="Q871" i="4"/>
  <c r="Q612" i="4"/>
  <c r="Q558" i="4"/>
  <c r="Q715" i="4"/>
  <c r="Q538" i="4"/>
  <c r="Q153" i="4"/>
  <c r="Q191" i="4"/>
  <c r="Q685" i="4"/>
  <c r="Q726" i="4"/>
  <c r="Q545" i="4"/>
  <c r="Q487" i="4"/>
  <c r="Q976" i="4"/>
  <c r="Q961" i="4"/>
  <c r="Q908" i="4"/>
  <c r="Q836" i="4"/>
  <c r="Q800" i="4"/>
  <c r="Q776" i="4"/>
  <c r="Q751" i="4"/>
  <c r="Q683" i="4"/>
  <c r="Q620" i="4"/>
  <c r="Q535" i="4"/>
  <c r="Q486" i="4"/>
  <c r="Q458" i="4"/>
  <c r="Q412" i="4"/>
  <c r="Q334" i="4"/>
  <c r="Q307" i="4"/>
  <c r="Q268" i="4"/>
  <c r="Q220" i="4"/>
  <c r="Q345" i="4"/>
  <c r="Q67" i="4"/>
  <c r="Q248" i="4"/>
  <c r="Q171" i="4"/>
  <c r="Q986" i="4"/>
  <c r="Q803" i="4"/>
  <c r="Q443" i="4"/>
  <c r="Q654" i="4"/>
  <c r="Q216" i="4"/>
  <c r="Q372" i="4"/>
  <c r="Q990" i="4"/>
  <c r="Q239" i="4"/>
  <c r="Q910" i="4"/>
  <c r="Q54" i="4"/>
  <c r="Q917" i="4"/>
  <c r="Q60" i="4"/>
  <c r="Q855" i="4"/>
  <c r="Q262" i="4"/>
  <c r="Q434" i="4"/>
  <c r="Q589" i="4"/>
  <c r="Q553" i="4"/>
  <c r="Q802" i="4"/>
  <c r="Q595" i="4"/>
  <c r="Q832" i="4"/>
  <c r="Q28" i="4"/>
  <c r="Q728" i="4"/>
  <c r="Q704" i="4"/>
  <c r="Q364" i="4"/>
  <c r="Q373" i="4"/>
  <c r="Q408" i="4"/>
  <c r="Q371" i="4"/>
  <c r="Q540" i="4"/>
  <c r="Q755" i="4"/>
  <c r="Q975" i="4"/>
  <c r="Q959" i="4"/>
  <c r="Q896" i="4"/>
  <c r="Q835" i="4"/>
  <c r="Q798" i="4"/>
  <c r="Q774" i="4"/>
  <c r="Q738" i="4"/>
  <c r="Q680" i="4"/>
  <c r="Q596" i="4"/>
  <c r="Q526" i="4"/>
  <c r="Q483" i="4"/>
  <c r="Q446" i="4"/>
  <c r="Q409" i="4"/>
  <c r="Q332" i="4"/>
  <c r="Q295" i="4"/>
  <c r="Q260" i="4"/>
  <c r="Q219" i="4"/>
  <c r="Q549" i="4"/>
  <c r="Q848" i="4"/>
  <c r="Q344" i="4"/>
  <c r="Q813" i="4"/>
  <c r="Q21" i="4"/>
  <c r="Q839" i="4"/>
  <c r="Q130" i="4"/>
  <c r="Q284" i="4"/>
  <c r="Q85" i="4"/>
  <c r="Q924" i="4"/>
  <c r="Q994" i="4"/>
  <c r="Q357" i="4"/>
  <c r="Q666" i="4"/>
  <c r="Q608" i="4"/>
  <c r="Q790" i="4"/>
  <c r="Q88" i="4"/>
  <c r="Q337" i="4"/>
  <c r="Q480" i="4"/>
  <c r="Q414" i="4"/>
  <c r="Q724" i="4"/>
  <c r="Q490" i="4"/>
  <c r="Q89" i="4"/>
  <c r="Q691" i="4"/>
  <c r="Q519" i="4"/>
  <c r="Q14" i="4"/>
  <c r="Q361" i="4"/>
  <c r="Q510" i="4"/>
  <c r="Q230" i="4"/>
  <c r="Q346" i="4"/>
  <c r="Q792" i="4"/>
  <c r="Q274" i="4"/>
  <c r="Q386" i="4"/>
  <c r="Q992" i="4"/>
  <c r="Q973" i="4"/>
  <c r="Q957" i="4"/>
  <c r="Q884" i="4"/>
  <c r="Q827" i="4"/>
  <c r="Q795" i="4"/>
  <c r="Q773" i="4"/>
  <c r="Q737" i="4"/>
  <c r="Q679" i="4"/>
  <c r="Q577" i="4"/>
  <c r="Q525" i="4"/>
  <c r="Q482" i="4"/>
  <c r="Q437" i="4"/>
  <c r="Q388" i="4"/>
  <c r="Q329" i="4"/>
  <c r="Q290" i="4"/>
  <c r="Q246" i="4"/>
  <c r="Q214" i="4"/>
  <c r="Q190" i="4"/>
  <c r="Q785" i="4"/>
  <c r="Q734" i="4"/>
  <c r="Q552" i="4"/>
  <c r="Q475" i="4"/>
  <c r="Q368" i="4"/>
  <c r="Q288" i="4"/>
  <c r="Q245" i="4"/>
  <c r="Q25" i="4"/>
  <c r="Q319" i="4"/>
  <c r="Q799" i="4"/>
  <c r="Q455" i="4"/>
  <c r="Q481" i="4"/>
  <c r="Q355" i="4"/>
  <c r="Q474" i="4"/>
  <c r="Q585" i="4"/>
  <c r="Q335" i="4"/>
  <c r="Q460" i="4"/>
  <c r="Q450" i="4"/>
  <c r="Q467" i="4"/>
  <c r="Q810" i="4"/>
  <c r="Q985" i="4"/>
  <c r="Q350" i="4"/>
  <c r="Q667" i="4"/>
  <c r="Q539" i="4"/>
  <c r="Q301" i="4"/>
  <c r="Q890" i="4"/>
  <c r="Q516" i="4"/>
  <c r="Q93" i="4"/>
  <c r="Q133" i="4"/>
  <c r="Q970" i="4"/>
  <c r="Q351" i="4"/>
  <c r="Q891" i="4"/>
  <c r="Q401" i="4"/>
  <c r="Q39" i="4"/>
  <c r="Q205" i="4"/>
  <c r="Q682" i="4"/>
  <c r="Q226" i="4"/>
  <c r="Q652" i="4"/>
  <c r="Q918" i="4"/>
  <c r="O1000" i="4"/>
  <c r="Y1000" i="4" s="1"/>
  <c r="Q971" i="4"/>
  <c r="Q955" i="4"/>
  <c r="Q883" i="4"/>
  <c r="Q824" i="4"/>
  <c r="Q770" i="4"/>
  <c r="Q661" i="4"/>
  <c r="Q522" i="4"/>
  <c r="Q430" i="4"/>
  <c r="Q326" i="4"/>
  <c r="Q211" i="4"/>
  <c r="Q453" i="4"/>
  <c r="Q206" i="4"/>
  <c r="Q574" i="4"/>
  <c r="Q448" i="4"/>
  <c r="Q922" i="4"/>
  <c r="Q242" i="4"/>
  <c r="Q66" i="4"/>
  <c r="Q512" i="4"/>
  <c r="Q953" i="4"/>
  <c r="Q752" i="4"/>
  <c r="Q604" i="4"/>
  <c r="Q97" i="4"/>
  <c r="Q783" i="4"/>
  <c r="Q477" i="4"/>
  <c r="Q870" i="4"/>
  <c r="Q495" i="4"/>
  <c r="Q244" i="4"/>
  <c r="Q294" i="4"/>
  <c r="Q263" i="4"/>
  <c r="Q853" i="4"/>
  <c r="Q327" i="4"/>
  <c r="Q568" i="4"/>
  <c r="Q732" i="4"/>
  <c r="Q416" i="4"/>
  <c r="Q573" i="4"/>
  <c r="Q844" i="4"/>
  <c r="Q462" i="4"/>
  <c r="Q193" i="4"/>
  <c r="Q592" i="4"/>
  <c r="Q950" i="4"/>
  <c r="Q627" i="4"/>
  <c r="Q771" i="4"/>
  <c r="Q984" i="4"/>
  <c r="Q969" i="4"/>
  <c r="Q954" i="4"/>
  <c r="Q882" i="4"/>
  <c r="Q823" i="4"/>
  <c r="Q782" i="4"/>
  <c r="Q762" i="4"/>
  <c r="Q733" i="4"/>
  <c r="Q643" i="4"/>
  <c r="Q551" i="4"/>
  <c r="Q521" i="4"/>
  <c r="Q472" i="4"/>
  <c r="Q424" i="4"/>
  <c r="Q343" i="4"/>
  <c r="Q325" i="4"/>
  <c r="Q287" i="4"/>
  <c r="Q233" i="4"/>
  <c r="Q209" i="4"/>
  <c r="Q188" i="4"/>
  <c r="Q184" i="4"/>
  <c r="Q183" i="4"/>
  <c r="Q179" i="4"/>
  <c r="Q177" i="4"/>
  <c r="Q176" i="4"/>
  <c r="Q172" i="4"/>
  <c r="Q168" i="4"/>
  <c r="Q167" i="4"/>
  <c r="Q165" i="4"/>
  <c r="Q158" i="4"/>
  <c r="Q157" i="4"/>
  <c r="Q150" i="4"/>
  <c r="Q148" i="4"/>
  <c r="Q141" i="4"/>
  <c r="Q139" i="4"/>
  <c r="Q132" i="4"/>
  <c r="Q131" i="4"/>
  <c r="Q129" i="4"/>
  <c r="Q127" i="4"/>
  <c r="Q125" i="4"/>
  <c r="Q123" i="4"/>
  <c r="Q120" i="4"/>
  <c r="Q114" i="4"/>
  <c r="Q113" i="4"/>
  <c r="Q107" i="4"/>
  <c r="Q101" i="4"/>
  <c r="Q99" i="4"/>
  <c r="Q92" i="4"/>
  <c r="Q83" i="4"/>
  <c r="Q82" i="4"/>
  <c r="Q81" i="4"/>
  <c r="Q79" i="4"/>
  <c r="Q69" i="4"/>
  <c r="Q49" i="4"/>
  <c r="Q48" i="4"/>
  <c r="Q47" i="4"/>
  <c r="Q41" i="4"/>
  <c r="Q40" i="4"/>
  <c r="Q37" i="4"/>
  <c r="Q33" i="4"/>
  <c r="Q30" i="4"/>
  <c r="Q29" i="4"/>
  <c r="Q26" i="4"/>
  <c r="Q23" i="4"/>
  <c r="Q22" i="4"/>
  <c r="Q20" i="4"/>
  <c r="Q17" i="4"/>
  <c r="Q16" i="4"/>
  <c r="Q13" i="4"/>
  <c r="C17" i="3"/>
  <c r="Y6" i="4"/>
  <c r="Q6" i="4"/>
  <c r="D17" i="3" l="1"/>
  <c r="C32" i="3"/>
  <c r="D32" i="3" s="1"/>
  <c r="E31" i="3" l="1"/>
  <c r="E30" i="3"/>
  <c r="E29" i="3"/>
  <c r="E28" i="3"/>
  <c r="E27" i="3"/>
  <c r="E26" i="3"/>
  <c r="E25" i="3"/>
  <c r="E24" i="3"/>
  <c r="E23" i="3"/>
  <c r="E22" i="3"/>
  <c r="E21" i="3"/>
  <c r="E20" i="3"/>
  <c r="E19" i="3"/>
  <c r="E18" i="3"/>
  <c r="E17" i="3"/>
  <c r="E32" i="3" l="1"/>
</calcChain>
</file>

<file path=xl/sharedStrings.xml><?xml version="1.0" encoding="utf-8"?>
<sst xmlns="http://schemas.openxmlformats.org/spreadsheetml/2006/main" count="43770" uniqueCount="9402">
  <si>
    <t>ITEM</t>
  </si>
  <si>
    <t>SERVIÇOS</t>
  </si>
  <si>
    <t>DESCRIÇÃO</t>
  </si>
  <si>
    <t>UND</t>
  </si>
  <si>
    <t>QUANT.</t>
  </si>
  <si>
    <t>ESTRUTURA</t>
  </si>
  <si>
    <t>CONCRETO FCK 25MPA</t>
  </si>
  <si>
    <t>m³</t>
  </si>
  <si>
    <t>-</t>
  </si>
  <si>
    <t>REVESTIMENTO DE PISO</t>
  </si>
  <si>
    <t>PISO GRANITINA</t>
  </si>
  <si>
    <t>m²</t>
  </si>
  <si>
    <t>COBERTURA</t>
  </si>
  <si>
    <t>TELHAS</t>
  </si>
  <si>
    <t>ALIMENTAÇÃO</t>
  </si>
  <si>
    <t>ESTRUTURA TIPO N3 COM TRANSFORMADOR 150 Kva</t>
  </si>
  <si>
    <t>KVA</t>
  </si>
  <si>
    <t>DISCRIMINAÇÃO DE SERVIÇOS</t>
  </si>
  <si>
    <t>TOTAL COM BDI (R$)</t>
  </si>
  <si>
    <t>PART. (%)</t>
  </si>
  <si>
    <t>CANTEIRO DE OBRAS</t>
  </si>
  <si>
    <t>ADMINISTRATIVO</t>
  </si>
  <si>
    <t>TERRAPLANAGEM</t>
  </si>
  <si>
    <t>REFORMA</t>
  </si>
  <si>
    <t>ACESSIBILIDADE</t>
  </si>
  <si>
    <t>PASSARELAS</t>
  </si>
  <si>
    <t>COZINHA COM REFEITÓRIO 2015 - SEC. XXI</t>
  </si>
  <si>
    <t>PROJETO DE INSTALAÇÕES ELÉTRICAS</t>
  </si>
  <si>
    <t>LIGAÇÃO DA BOMBA DO HIDRANTE</t>
  </si>
  <si>
    <t>SPDA</t>
  </si>
  <si>
    <t>INSTALAÇÕES HIDROSSANITÁRIA</t>
  </si>
  <si>
    <t>DRENAGEM PLUVIAL</t>
  </si>
  <si>
    <t>SISTEMAS PARA PREVENÇÃO DE COMBATE CONTRA INCÊNDIO</t>
  </si>
  <si>
    <t>GLP (GÁS LIQUEFEITO DE PETRÓLEO)</t>
  </si>
  <si>
    <t>CUSTO TOTAL</t>
  </si>
  <si>
    <t>Item</t>
  </si>
  <si>
    <t>Código</t>
  </si>
  <si>
    <t>Banco</t>
  </si>
  <si>
    <t>Descrição</t>
  </si>
  <si>
    <t>Und</t>
  </si>
  <si>
    <t>Valor Unit</t>
  </si>
  <si>
    <t>Total</t>
  </si>
  <si>
    <t>Peso (%)</t>
  </si>
  <si>
    <t>M. O.</t>
  </si>
  <si>
    <t>MAT.</t>
  </si>
  <si>
    <t>SERVIÇOS PRELIMINARES</t>
  </si>
  <si>
    <t>1.1.1</t>
  </si>
  <si>
    <t>1.1.2</t>
  </si>
  <si>
    <t>RASPAGEM E LIMPEZA MANUAL DO TERRENO</t>
  </si>
  <si>
    <t>1.1.4</t>
  </si>
  <si>
    <t>1.1.5</t>
  </si>
  <si>
    <t>TRANSPORTES</t>
  </si>
  <si>
    <t>SERVIÇO EM TERRA</t>
  </si>
  <si>
    <t>1.3.1</t>
  </si>
  <si>
    <t>BARRACÃO DE OBRAS</t>
  </si>
  <si>
    <t>1.3.1.1</t>
  </si>
  <si>
    <t>1.3.1.2</t>
  </si>
  <si>
    <t>APILOAMENTO</t>
  </si>
  <si>
    <t>FUNDAÇÕES E SONDAGENS</t>
  </si>
  <si>
    <t>1.4.1</t>
  </si>
  <si>
    <t>SONDAGENS PARA INTERIOR - (OBRAS CIVIS)</t>
  </si>
  <si>
    <t>m</t>
  </si>
  <si>
    <t>REVESTIMENTO DE PAREDE</t>
  </si>
  <si>
    <t>1.5.1</t>
  </si>
  <si>
    <t>MURO</t>
  </si>
  <si>
    <t>1.5.1.1</t>
  </si>
  <si>
    <t>CHAPISCO COMUM</t>
  </si>
  <si>
    <t>DIVERSOS</t>
  </si>
  <si>
    <t>1.6.1</t>
  </si>
  <si>
    <t>COMP004</t>
  </si>
  <si>
    <t>Próprio</t>
  </si>
  <si>
    <t>1.6.2</t>
  </si>
  <si>
    <t>PLACA DE INAUGURAÇÃO AÇO ESCOVADO 60 X 120 CM</t>
  </si>
  <si>
    <t>un</t>
  </si>
  <si>
    <t>2.1.1</t>
  </si>
  <si>
    <t>2.1.2</t>
  </si>
  <si>
    <t>ADMINISTRAÇÃO</t>
  </si>
  <si>
    <t>2.2.1</t>
  </si>
  <si>
    <t>ENCARREGADO - (OBRAS CIVIS)</t>
  </si>
  <si>
    <t>H</t>
  </si>
  <si>
    <t>2.2.2</t>
  </si>
  <si>
    <t>ALMOXARIFE - (OBRAS CIVIS)</t>
  </si>
  <si>
    <t>2.2.3</t>
  </si>
  <si>
    <t>ENGENHEIRO - (OBRAS CIVIS)</t>
  </si>
  <si>
    <t>2.3.1</t>
  </si>
  <si>
    <t>CAFE DA MANHA</t>
  </si>
  <si>
    <t>RE</t>
  </si>
  <si>
    <t>2.3.2</t>
  </si>
  <si>
    <t>CANTINA - (OBRAS CIVIS)</t>
  </si>
  <si>
    <t>3.1.1</t>
  </si>
  <si>
    <t>ESCAVACAO MECANICA</t>
  </si>
  <si>
    <t>3.1.2</t>
  </si>
  <si>
    <t>CARGA MECANIZADA</t>
  </si>
  <si>
    <t>3.1.3</t>
  </si>
  <si>
    <t>TRANSPORTE DE MATERIAL ESCAVADO M3.KM</t>
  </si>
  <si>
    <t>3.1.4</t>
  </si>
  <si>
    <t>COMPACTAÇÃO MECÂNICA SEM CONTROLE LABORATÓRIO</t>
  </si>
  <si>
    <t>3.1.5</t>
  </si>
  <si>
    <t>TRANSPORTE COM LÂMINA ATE 100 M - (OBRAS CIVIS)</t>
  </si>
  <si>
    <t>DEMOLIÇÕES E RETIRADAS</t>
  </si>
  <si>
    <t>4.1.1</t>
  </si>
  <si>
    <t>DEMOLIÇÕES BLOCOS</t>
  </si>
  <si>
    <t>4.1.1.1</t>
  </si>
  <si>
    <t>SINAPI</t>
  </si>
  <si>
    <t>4.1.1.2</t>
  </si>
  <si>
    <t>4.1.1.3</t>
  </si>
  <si>
    <t>Un</t>
  </si>
  <si>
    <t>4.1.1.4</t>
  </si>
  <si>
    <t>4.1.1.6</t>
  </si>
  <si>
    <t>4.1.1.7</t>
  </si>
  <si>
    <t>4.1.1.8</t>
  </si>
  <si>
    <t>4.1.1.9</t>
  </si>
  <si>
    <t>4.1.1.10</t>
  </si>
  <si>
    <t>4.1.1.11</t>
  </si>
  <si>
    <t>4.1.1.12</t>
  </si>
  <si>
    <t>4.1.1.13</t>
  </si>
  <si>
    <t>4.1.1.14</t>
  </si>
  <si>
    <t>4.1.1.15</t>
  </si>
  <si>
    <t>4.1.1.16</t>
  </si>
  <si>
    <t>REMOCAO DE PINTURA ANTIGA A LATEX</t>
  </si>
  <si>
    <t>4.1.1.17</t>
  </si>
  <si>
    <t>COMP696</t>
  </si>
  <si>
    <t>REMOÇÃO DE TABELA DE BASQUETE</t>
  </si>
  <si>
    <t>4.1.1.18</t>
  </si>
  <si>
    <t>COMP693</t>
  </si>
  <si>
    <t>REMOÇÃO DE TRAVE DE FUTSALL</t>
  </si>
  <si>
    <t>4.1.1.19</t>
  </si>
  <si>
    <t>REMOCAO DE PINTURA ANTIGA A OLEO OU ESMALTE</t>
  </si>
  <si>
    <t>4.1.2</t>
  </si>
  <si>
    <t>DEMOLIÇÕES EXTERNA</t>
  </si>
  <si>
    <t>4.1.2.1</t>
  </si>
  <si>
    <t>CAPINA - (OBRAS CIVIS)</t>
  </si>
  <si>
    <t>4.1.2.2</t>
  </si>
  <si>
    <t>UN</t>
  </si>
  <si>
    <t>4.1.2.3</t>
  </si>
  <si>
    <t>4.1.2.4</t>
  </si>
  <si>
    <t>4.1.2.5</t>
  </si>
  <si>
    <t>4.1.2.6</t>
  </si>
  <si>
    <t>4.1.2.7</t>
  </si>
  <si>
    <t>4.1.2.8</t>
  </si>
  <si>
    <t>4.1.2.9</t>
  </si>
  <si>
    <t>4.1.3</t>
  </si>
  <si>
    <t>TRANSPORTE DE ENTULHOS</t>
  </si>
  <si>
    <t>4.1.3.1</t>
  </si>
  <si>
    <t>TRANSPORTE DE ENTULHO EM CAMINHÃO INCLUSO A CARGA MANUAL</t>
  </si>
  <si>
    <t>CONSTRUÇÃO</t>
  </si>
  <si>
    <t>4.2.1</t>
  </si>
  <si>
    <t>BLOCOS</t>
  </si>
  <si>
    <t>4.2.1.1</t>
  </si>
  <si>
    <t>4.2.1.1.1</t>
  </si>
  <si>
    <t>ESCAVACAO MANUAL DE VALAS &lt; 1 MTS. (OBRAS CIVIS)</t>
  </si>
  <si>
    <t>4.2.1.1.2</t>
  </si>
  <si>
    <t>4.2.1.1.3</t>
  </si>
  <si>
    <t>4.2.1.1.4</t>
  </si>
  <si>
    <t>INDENIZAÇÃO DE JAZIDA</t>
  </si>
  <si>
    <t>4.2.1.1.5</t>
  </si>
  <si>
    <t>4.2.1.1.6</t>
  </si>
  <si>
    <t>4.2.1.1.7</t>
  </si>
  <si>
    <t>4.2.1.1.8</t>
  </si>
  <si>
    <t>4.2.1.2</t>
  </si>
  <si>
    <t>ALVENARIAS</t>
  </si>
  <si>
    <t>4.2.1.2.1</t>
  </si>
  <si>
    <t>EMBASAMENTO COM TIJOLO COMUM</t>
  </si>
  <si>
    <t>4.2.1.2.4</t>
  </si>
  <si>
    <t>4.2.1.2.5</t>
  </si>
  <si>
    <t>DIVISORIA DE GRANITO POLIDO</t>
  </si>
  <si>
    <t>4.2.1.3</t>
  </si>
  <si>
    <t>IMPERMEABILIZAÇÃO</t>
  </si>
  <si>
    <t>4.2.1.3.1</t>
  </si>
  <si>
    <t>4.2.1.4</t>
  </si>
  <si>
    <t>COBERTURAS</t>
  </si>
  <si>
    <t>4.2.1.4.1</t>
  </si>
  <si>
    <t>4.2.1.4.2</t>
  </si>
  <si>
    <t>4.2.1.4.3</t>
  </si>
  <si>
    <t>4.2.1.4.4</t>
  </si>
  <si>
    <t>CUMEEIRA PARA TELHA GALVANIZADA ONDULADA 0,5 MM</t>
  </si>
  <si>
    <t>4.2.1.4.5</t>
  </si>
  <si>
    <t>CUMEEIRA PARA TELHA GALVANIZADA TRAPEZOIDAL 0,5 MM</t>
  </si>
  <si>
    <t>4.2.1.5</t>
  </si>
  <si>
    <t>4.2.1.5.1</t>
  </si>
  <si>
    <t>4.2.1.5.3</t>
  </si>
  <si>
    <t>EMBOÇO (1CI:4 ARML)</t>
  </si>
  <si>
    <t>4.2.1.5.4</t>
  </si>
  <si>
    <t>REVESTIMENTO COM CERÂMICA</t>
  </si>
  <si>
    <t>4.2.1.5.5</t>
  </si>
  <si>
    <t>REGULARIZAÇÃO (1:3) E=2 CM</t>
  </si>
  <si>
    <t>4.2.1.6</t>
  </si>
  <si>
    <t>PINTURA</t>
  </si>
  <si>
    <t>4.2.1.6.1</t>
  </si>
  <si>
    <t>PINTURA PAREDES</t>
  </si>
  <si>
    <t>4.2.1.6.1.1</t>
  </si>
  <si>
    <t>EMASSAMENTO COM MASSA PVA DUAS DEMAOS</t>
  </si>
  <si>
    <t>4.2.1.6.1.2</t>
  </si>
  <si>
    <t>PINTURA LATEX ACRILICO 2 DEMAOS</t>
  </si>
  <si>
    <t>4.2.1.6.1.3</t>
  </si>
  <si>
    <t>4.2.1.6.1.4</t>
  </si>
  <si>
    <t>EMASSAMENTO ACRILICO 2 DEMAOS</t>
  </si>
  <si>
    <t>4.2.1.6.1.5</t>
  </si>
  <si>
    <t>PINTURA LATEX ACRILICA 2 DEMAOS C/SELADOR</t>
  </si>
  <si>
    <t>4.2.1.6.2</t>
  </si>
  <si>
    <t>PINTURA FORRO</t>
  </si>
  <si>
    <t>4.2.1.6.2.1</t>
  </si>
  <si>
    <t>4.2.1.6.2.2</t>
  </si>
  <si>
    <t>PINTURA PVA LATEX 2 DEMAOS SEM SELADOR</t>
  </si>
  <si>
    <t>4.2.1.6.3</t>
  </si>
  <si>
    <t>PINTURA ESQUADRIAS</t>
  </si>
  <si>
    <t>4.2.1.6.3.1</t>
  </si>
  <si>
    <t>4.2.1.6.4</t>
  </si>
  <si>
    <t>PINTURA ALAMBRADO</t>
  </si>
  <si>
    <t>4.2.1.6.4.1</t>
  </si>
  <si>
    <t>PINTURA ESMALTE ALQUIDICO ESTRUTURA METALICA 2 DEMAOS</t>
  </si>
  <si>
    <t>4.2.1.6.5</t>
  </si>
  <si>
    <t>PINTURA PISO</t>
  </si>
  <si>
    <t>4.2.1.6.5.1</t>
  </si>
  <si>
    <t>DEMARCAÇÃO DE QUADRA/VAGAS COM TINTA POLIESPORTIVA</t>
  </si>
  <si>
    <t>4.2.1.7</t>
  </si>
  <si>
    <t>FORRO</t>
  </si>
  <si>
    <t>4.2.1.7.1</t>
  </si>
  <si>
    <t>4.2.1.8</t>
  </si>
  <si>
    <t>4.2.1.8.1</t>
  </si>
  <si>
    <t>PISO NOVO</t>
  </si>
  <si>
    <t>4.2.1.8.1.1</t>
  </si>
  <si>
    <t>4.2.1.8.1.2</t>
  </si>
  <si>
    <t>4.2.1.8.1.3</t>
  </si>
  <si>
    <t>RODAPÉ FUNDIDO DE GRANITINA 7CM</t>
  </si>
  <si>
    <t>4.2.1.8.1.4</t>
  </si>
  <si>
    <t>4.2.1.8.1.5</t>
  </si>
  <si>
    <t>4.2.1.8.1.6</t>
  </si>
  <si>
    <t>RASPAGEM E APLICAÇÃO RESINA ACRÍLICA DUAS DEMÃOS</t>
  </si>
  <si>
    <t>4.2.1.8.2</t>
  </si>
  <si>
    <t>PISO EXISTENTE</t>
  </si>
  <si>
    <t>4.2.1.8.2.1</t>
  </si>
  <si>
    <t>4.2.1.9</t>
  </si>
  <si>
    <t>ESQUADRIAS METÁLICAS</t>
  </si>
  <si>
    <t>4.2.1.9.1</t>
  </si>
  <si>
    <t>JANELA BASCULANTE EM CHAPA J17, J18 e J19 C/FERRAGENS</t>
  </si>
  <si>
    <t>4.2.1.9.2</t>
  </si>
  <si>
    <t>JANELA DE CORRER CHAPA/VIDRO J9/J10/J12/J13 C/FERRAGENS</t>
  </si>
  <si>
    <t>4.2.1.9.3</t>
  </si>
  <si>
    <t>PORTA DE ABRIR DE 01 FOLHA EM CHAPA METÁLICA PF-1 C/FERRAGENS</t>
  </si>
  <si>
    <t>4.2.1.9.4</t>
  </si>
  <si>
    <t>4.2.1.9.5</t>
  </si>
  <si>
    <t>PORTÃO DE CORRER E ABRIR CONJUGADO PT-8 C/FERRAGENS</t>
  </si>
  <si>
    <t>4.2.1.9.6</t>
  </si>
  <si>
    <t>PORTÃO DE ABRIR 01 FOLHA CHAPA 14 PT-4 C/FERRAGENS</t>
  </si>
  <si>
    <t>4.2.1.10</t>
  </si>
  <si>
    <t>VIDROS</t>
  </si>
  <si>
    <t>4.2.1.10.1</t>
  </si>
  <si>
    <t>VIDRO LISO 4 MM - COLOCADO</t>
  </si>
  <si>
    <t>4.2.1.11</t>
  </si>
  <si>
    <t>4.2.1.11.1</t>
  </si>
  <si>
    <t>BANCADA DE GRANITO C/ ESPELHO</t>
  </si>
  <si>
    <t>4.2.1.11.2</t>
  </si>
  <si>
    <t>CJ</t>
  </si>
  <si>
    <t>4.2.1.11.3</t>
  </si>
  <si>
    <t>4.2.1.11.4</t>
  </si>
  <si>
    <t>COMP717</t>
  </si>
  <si>
    <t>TELA DE ALAMBRADO (GOINFRA)</t>
  </si>
  <si>
    <t>4.2.1.11.5</t>
  </si>
  <si>
    <t>4.2.2</t>
  </si>
  <si>
    <t>EXTERNA</t>
  </si>
  <si>
    <t>4.2.2.1</t>
  </si>
  <si>
    <t>4.2.2.1.1</t>
  </si>
  <si>
    <t>4.2.2.1.2</t>
  </si>
  <si>
    <t>4.2.2.1.3</t>
  </si>
  <si>
    <t>4.2.2.1.4</t>
  </si>
  <si>
    <t>4.2.2.1.5</t>
  </si>
  <si>
    <t>4.2.2.1.6</t>
  </si>
  <si>
    <t>4.2.2.2</t>
  </si>
  <si>
    <t>4.2.2.2.1</t>
  </si>
  <si>
    <t>4.2.2.3</t>
  </si>
  <si>
    <t>4.2.2.3.1</t>
  </si>
  <si>
    <t>4.2.2.3.1.1</t>
  </si>
  <si>
    <t>PINTURA TINTA POLIESPORTIVA - 2 DEMÃOS (PISOS E CIMENTADOS)</t>
  </si>
  <si>
    <t>4.2.2.3.1.2</t>
  </si>
  <si>
    <t>4.2.2.3.1.3</t>
  </si>
  <si>
    <t>CAIAÇAO 2 DEMAOS EM POSTE/ VIGAS E MEIO FIO(OC)</t>
  </si>
  <si>
    <t>4.2.2.4</t>
  </si>
  <si>
    <t>4.2.2.4.1</t>
  </si>
  <si>
    <t>PISO LAMINADO COM CONCRETO USINADO 20MPA E=5CM</t>
  </si>
  <si>
    <t>4.2.2.4.2</t>
  </si>
  <si>
    <t>4.2.2.5</t>
  </si>
  <si>
    <t>4.2.2.5.1</t>
  </si>
  <si>
    <t>4.2.2.5.2</t>
  </si>
  <si>
    <t>OUTROS</t>
  </si>
  <si>
    <t>4.2.2.5.2.1</t>
  </si>
  <si>
    <t>4.2.2.5.2.2</t>
  </si>
  <si>
    <t>4.2.2.5.2.3</t>
  </si>
  <si>
    <t>GUARDA BICICLETAS</t>
  </si>
  <si>
    <t>M</t>
  </si>
  <si>
    <t>5.1.2</t>
  </si>
  <si>
    <t>5.1.3</t>
  </si>
  <si>
    <t>GUARDA CORPO COM CORRIMÃO/TUBO INDUSTRIAL GC-1</t>
  </si>
  <si>
    <t>5.2.1</t>
  </si>
  <si>
    <t>5.3.1</t>
  </si>
  <si>
    <t>PINTURA ESMALTE ALQUIDICO ESTRUTURA METALICA 1 DEMAO</t>
  </si>
  <si>
    <t>5.4.1</t>
  </si>
  <si>
    <t>SIRENE AUDIOVISUAL</t>
  </si>
  <si>
    <t>5.4.2</t>
  </si>
  <si>
    <t>COMP484</t>
  </si>
  <si>
    <t>ACIONADOR MANUAL DE ALARME (GOINFRA + SBC)</t>
  </si>
  <si>
    <t>5.4.3</t>
  </si>
  <si>
    <t>PLACA PARA IDENTIFICAÇÃO DE PORTAS EM BRAILLE</t>
  </si>
  <si>
    <t>UD</t>
  </si>
  <si>
    <t>5.4.5</t>
  </si>
  <si>
    <t>COMP485</t>
  </si>
  <si>
    <t>MAPA TÁTIL ACRILICO (70X50)CM C/ INSTALAÇÃO (GOINFRA + ORSE)</t>
  </si>
  <si>
    <t>6.2.1</t>
  </si>
  <si>
    <t>6.2.2</t>
  </si>
  <si>
    <t>6.2.3</t>
  </si>
  <si>
    <t>6.2.4</t>
  </si>
  <si>
    <t>6.2.5</t>
  </si>
  <si>
    <t>6.2.6</t>
  </si>
  <si>
    <t>6.2.7</t>
  </si>
  <si>
    <t>6.2.8</t>
  </si>
  <si>
    <t>6.3.1</t>
  </si>
  <si>
    <t>6.4.1</t>
  </si>
  <si>
    <t>6.4.2</t>
  </si>
  <si>
    <t>RUFO DE CHAPA GALVANIZADA</t>
  </si>
  <si>
    <t>6.5.1</t>
  </si>
  <si>
    <t>6.5.2</t>
  </si>
  <si>
    <t>6.5.3</t>
  </si>
  <si>
    <t>6.5.4</t>
  </si>
  <si>
    <t>7.2.1</t>
  </si>
  <si>
    <t>7.3.1</t>
  </si>
  <si>
    <t>7.3.2</t>
  </si>
  <si>
    <t>7.3.3</t>
  </si>
  <si>
    <t>7.3.4</t>
  </si>
  <si>
    <t>7.3.5</t>
  </si>
  <si>
    <t>7.3.6</t>
  </si>
  <si>
    <t>7.3.7</t>
  </si>
  <si>
    <t>7.4.1</t>
  </si>
  <si>
    <t>ESTACAS E BLOCOS</t>
  </si>
  <si>
    <t>7.4.1.1</t>
  </si>
  <si>
    <t>ESTACA A TRADO DIAM.30 CM SEM FERRO</t>
  </si>
  <si>
    <t>7.4.1.2</t>
  </si>
  <si>
    <t>ESCAVACAO MANUAL DE VALAS (SAPATAS/BLOCOS)</t>
  </si>
  <si>
    <t>7.4.1.3</t>
  </si>
  <si>
    <t>APILOAMENTO (BLOCOS/SAPATAS)</t>
  </si>
  <si>
    <t>7.4.1.4</t>
  </si>
  <si>
    <t>7.4.1.5</t>
  </si>
  <si>
    <t>7.4.1.6</t>
  </si>
  <si>
    <t>LANÇAMENTO/APLICAÇÃO/ADENSAMENTO MANUAL DE CONCRETO - (O.C.)</t>
  </si>
  <si>
    <t>7.4.1.7</t>
  </si>
  <si>
    <t>ACO CA-60 - 5,0 MM - (OBRAS CIVIS)</t>
  </si>
  <si>
    <t>Kg</t>
  </si>
  <si>
    <t>7.4.1.8</t>
  </si>
  <si>
    <t>ACO CA-50A - 6,3 MM (1/4") - (OBRAS CIVIS)</t>
  </si>
  <si>
    <t>7.4.1.9</t>
  </si>
  <si>
    <t>ACO CA 50-A - 8,0 MM (5/16") - (OBRAS CIVIS)</t>
  </si>
  <si>
    <t>7.4.1.10</t>
  </si>
  <si>
    <t>ACO CA-50A - 10,0 MM (3/8") - (OBRAS CIVIS)</t>
  </si>
  <si>
    <t>7.4.1.11</t>
  </si>
  <si>
    <t>CORPO DE PROVA</t>
  </si>
  <si>
    <t>7.5.1</t>
  </si>
  <si>
    <t>VIGAS BALDRAMES</t>
  </si>
  <si>
    <t>7.5.1.1</t>
  </si>
  <si>
    <t>7.5.1.2</t>
  </si>
  <si>
    <t>7.5.1.3</t>
  </si>
  <si>
    <t>REATERRO COM APILOAMENTO</t>
  </si>
  <si>
    <t>7.5.1.4</t>
  </si>
  <si>
    <t>FORMA DE TABUA CINTA BALDRAME U=8 VEZES</t>
  </si>
  <si>
    <t>7.5.1.5</t>
  </si>
  <si>
    <t>7.5.1.6</t>
  </si>
  <si>
    <t>7.5.1.7</t>
  </si>
  <si>
    <t>7.5.1.8</t>
  </si>
  <si>
    <t>ACO CA - 60 - 5,0 MM - (OBRAS CIVIS)</t>
  </si>
  <si>
    <t>7.5.1.9</t>
  </si>
  <si>
    <t>ACO CA-50-A - 6,3 MM (1/4") - (OBRAS CIVIS)</t>
  </si>
  <si>
    <t>7.5.1.10</t>
  </si>
  <si>
    <t>ACO CA-50 A - 8,0 MM (5/16") - (OBRAS CIVIS)</t>
  </si>
  <si>
    <t>7.5.1.11</t>
  </si>
  <si>
    <t>7.5.1.12</t>
  </si>
  <si>
    <t>ACO CA-50A - 12,5 MM (1/2") - (OBRAS CIVIS)</t>
  </si>
  <si>
    <t>7.5.1.13</t>
  </si>
  <si>
    <t>ACO CA-50 - 16,0 MM (5/8") - (OBRAS CIVIS)</t>
  </si>
  <si>
    <t>7.5.2</t>
  </si>
  <si>
    <t>PILARES</t>
  </si>
  <si>
    <t>7.5.2.1</t>
  </si>
  <si>
    <t>7.5.2.2</t>
  </si>
  <si>
    <t>7.5.2.3</t>
  </si>
  <si>
    <t>7.5.2.4</t>
  </si>
  <si>
    <t>7.5.2.5</t>
  </si>
  <si>
    <t>7.5.2.6</t>
  </si>
  <si>
    <t>7.5.2.7</t>
  </si>
  <si>
    <t>7.5.3</t>
  </si>
  <si>
    <t>VIGAS DE COBERTURA</t>
  </si>
  <si>
    <t>7.5.3.1</t>
  </si>
  <si>
    <t>7.5.3.2</t>
  </si>
  <si>
    <t>7.5.3.3</t>
  </si>
  <si>
    <t>7.5.3.4</t>
  </si>
  <si>
    <t>7.5.3.5</t>
  </si>
  <si>
    <t>7.5.3.6</t>
  </si>
  <si>
    <t>7.5.3.7</t>
  </si>
  <si>
    <t>7.5.3.8</t>
  </si>
  <si>
    <t>7.5.3.9</t>
  </si>
  <si>
    <t>7.5.4</t>
  </si>
  <si>
    <t>LAJE</t>
  </si>
  <si>
    <t>7.5.4.1</t>
  </si>
  <si>
    <t>7.6.1</t>
  </si>
  <si>
    <t>7.6.2</t>
  </si>
  <si>
    <t>VERGA/CONTRAVERGA EM CONCRETO ARMADO FCK = 20 MPA</t>
  </si>
  <si>
    <t>7.6.3</t>
  </si>
  <si>
    <t>7.6.4</t>
  </si>
  <si>
    <t>ELEMENTO VAZADO DE CONCRETO (MODELO COPINHO)</t>
  </si>
  <si>
    <t>7.7.1</t>
  </si>
  <si>
    <t>IMPERMEABILIZACAO VIGAS BALDRAMES E=2,0 CM</t>
  </si>
  <si>
    <t>ESTRUTURAS METÁLICAS</t>
  </si>
  <si>
    <t>7.8.1</t>
  </si>
  <si>
    <t>ESTRUTURA DA COBERTURA</t>
  </si>
  <si>
    <t>7.9.1</t>
  </si>
  <si>
    <t>7.9.3</t>
  </si>
  <si>
    <t>EMBOCAMENTO LATERAL (OITOES)</t>
  </si>
  <si>
    <t>7.9.4</t>
  </si>
  <si>
    <t>EMBOCAMENTO DE BEIRAL</t>
  </si>
  <si>
    <t>7.10.1</t>
  </si>
  <si>
    <t>7.10.2</t>
  </si>
  <si>
    <t>GRADE PROTECAO TIPO TIJOLINHO GP-1/GP-2</t>
  </si>
  <si>
    <t>7.10.3</t>
  </si>
  <si>
    <t>7.10.4</t>
  </si>
  <si>
    <t>PORTA DE ENROLAR C/FERRAGENS</t>
  </si>
  <si>
    <t>7.10.5</t>
  </si>
  <si>
    <t>PORTA DE ABRIR DE 02 FOLHAS EM VENEZIANA PF-5 C/FERRAGENS</t>
  </si>
  <si>
    <t>7.10.6</t>
  </si>
  <si>
    <t>7.10.7</t>
  </si>
  <si>
    <t>7.10.8</t>
  </si>
  <si>
    <t>PORTA DE ABRIR DE 01 FOLHA (VENEZIANA/VIDRO) PF-3 C/FERRAGENS</t>
  </si>
  <si>
    <t>7.10.9</t>
  </si>
  <si>
    <t>PORTA DE ABRIR DE 01 FOLHA EM VENEZIANA PF-4 C/FERRAGENS</t>
  </si>
  <si>
    <t>7.10.10</t>
  </si>
  <si>
    <t>PORTA DE ABRIR DE 02 FOLHAS (VENEZIANA / VIDRO) PF-11 C/FERRAGENS</t>
  </si>
  <si>
    <t>7.10.11</t>
  </si>
  <si>
    <t>7.11.1</t>
  </si>
  <si>
    <t>7.11.2</t>
  </si>
  <si>
    <t>VIDRO MINI-BOREAL - COLOCADO</t>
  </si>
  <si>
    <t>7.12.1</t>
  </si>
  <si>
    <t>7.12.3</t>
  </si>
  <si>
    <t>7.12.4</t>
  </si>
  <si>
    <t>7.13.1</t>
  </si>
  <si>
    <t>CHAPISCO ROLADO (1CIM:3 ARML)+(1 COLA:10 CIM)</t>
  </si>
  <si>
    <t>7.13.2</t>
  </si>
  <si>
    <t>GESSO CORRIDO EM TETO</t>
  </si>
  <si>
    <t>7.14.1</t>
  </si>
  <si>
    <t>7.14.2</t>
  </si>
  <si>
    <t>7.14.3</t>
  </si>
  <si>
    <t>7.14.4</t>
  </si>
  <si>
    <t>PISO CONCRETO DESEMPENADO ESPESSURA = 5 CM 1:2,5:3,5</t>
  </si>
  <si>
    <t>7.14.5</t>
  </si>
  <si>
    <t>RODAPE DE MASSA (ICI:3 ARMG)</t>
  </si>
  <si>
    <t>7.15.1</t>
  </si>
  <si>
    <t>PINTURA INTERNA</t>
  </si>
  <si>
    <t>7.15.1.1</t>
  </si>
  <si>
    <t>7.15.1.2</t>
  </si>
  <si>
    <t>7.15.2</t>
  </si>
  <si>
    <t>PINTURA TETO</t>
  </si>
  <si>
    <t>7.15.2.1</t>
  </si>
  <si>
    <t>EMASSAMENTO COM MASSA PVA UMA DEMAO</t>
  </si>
  <si>
    <t>7.15.2.2</t>
  </si>
  <si>
    <t>7.15.3</t>
  </si>
  <si>
    <t>PINTURA EXTERNA</t>
  </si>
  <si>
    <t>7.15.3.1</t>
  </si>
  <si>
    <t>7.15.4</t>
  </si>
  <si>
    <t>7.15.4.1</t>
  </si>
  <si>
    <t>7.15.5</t>
  </si>
  <si>
    <t>PINTURA ESTRUTURA METÁLICA</t>
  </si>
  <si>
    <t>7.15.5.1</t>
  </si>
  <si>
    <t>7.16.1</t>
  </si>
  <si>
    <t>7.16.2</t>
  </si>
  <si>
    <t>7.16.3</t>
  </si>
  <si>
    <t>LIMPEZA FINAL DE OBRA - (OBRAS CIVIS)</t>
  </si>
  <si>
    <t>7.17.1</t>
  </si>
  <si>
    <t>Instalações de água fria</t>
  </si>
  <si>
    <t>7.17.1.1</t>
  </si>
  <si>
    <t>7.17.1.2</t>
  </si>
  <si>
    <t>7.17.1.3</t>
  </si>
  <si>
    <t>7.17.1.4</t>
  </si>
  <si>
    <t>7.17.1.5</t>
  </si>
  <si>
    <t>7.17.1.6</t>
  </si>
  <si>
    <t>7.17.1.7</t>
  </si>
  <si>
    <t>7.17.1.8</t>
  </si>
  <si>
    <t>TE REDUCAO 90 GRAUS SOLDAVEL 50 X 32 mm</t>
  </si>
  <si>
    <t>7.17.1.9</t>
  </si>
  <si>
    <t>7.17.1.10</t>
  </si>
  <si>
    <t>7.17.1.11</t>
  </si>
  <si>
    <t>7.17.1.13</t>
  </si>
  <si>
    <t>JOELHO DE REDUCAO 90 GRAUS SOLDÁVEL COM BUCHA LATAO 25X1/2"</t>
  </si>
  <si>
    <t>7.17.1.14</t>
  </si>
  <si>
    <t>COMP09</t>
  </si>
  <si>
    <t>7.17.1.15</t>
  </si>
  <si>
    <t>BUCHA DE REDUCAO SOLDAVEL LONGA 50 X 25 mm</t>
  </si>
  <si>
    <t>7.17.1.16</t>
  </si>
  <si>
    <t>BUCHA DE REDUCAO SOLDAVEL LONGA 50 X 32 mm</t>
  </si>
  <si>
    <t>7.17.1.18</t>
  </si>
  <si>
    <t>REGISTRO DE GAVETA C/CANOPLA DIAMETRO 3/4"</t>
  </si>
  <si>
    <t>7.17.1.19</t>
  </si>
  <si>
    <t>REGISTRO DE GAVETA C/CANOPLA DIAMETRO 1"</t>
  </si>
  <si>
    <t>7.17.1.20</t>
  </si>
  <si>
    <t>REGISTRO DE GAVETA C/CANOPLA DIAMETRO 1.1/2"</t>
  </si>
  <si>
    <t>7.17.1.21</t>
  </si>
  <si>
    <t>JOELHO DE REDUÇÃO 90 GRAUS SOLDAVEL DIAM. 32 MM X 25 MM</t>
  </si>
  <si>
    <t>7.17.1.22</t>
  </si>
  <si>
    <t>7.17.1.23</t>
  </si>
  <si>
    <t>ADAPTADOR SOLDÁVEL CURTO C/ BOLSA E ROSCA PARA REGISTRO 32X1"</t>
  </si>
  <si>
    <t>7.17.1.24</t>
  </si>
  <si>
    <t>7.17.2</t>
  </si>
  <si>
    <t>Instalações de esgoto</t>
  </si>
  <si>
    <t>7.17.2.6</t>
  </si>
  <si>
    <t>COMP14</t>
  </si>
  <si>
    <t>7.17.2.10</t>
  </si>
  <si>
    <t>COMP15</t>
  </si>
  <si>
    <t>7.17.2.13</t>
  </si>
  <si>
    <t>COMP16</t>
  </si>
  <si>
    <t>7.17.2.14</t>
  </si>
  <si>
    <t>COMP17</t>
  </si>
  <si>
    <t>TERMINAL DE VENTILAÇÃO 50MM (FORNECIMENTO E INSTALAÇÃO).</t>
  </si>
  <si>
    <t>7.17.2.15</t>
  </si>
  <si>
    <t>COMP18</t>
  </si>
  <si>
    <t>CHAPA GALVANIZADA PARA PROTEÇÃO DO TERMINAL DE VENTILAÇÃO.</t>
  </si>
  <si>
    <t>7.17.2.17</t>
  </si>
  <si>
    <t>7.17.2.18</t>
  </si>
  <si>
    <t>CAIXA DE PASSAGEM 60X60X80 CM (MEDIDAS INTERNAS) SEM TAMPA</t>
  </si>
  <si>
    <t>7.17.2.19</t>
  </si>
  <si>
    <t>TAMPA PARA CAIXA PASSAGEM FERRO FUNDIDO T-33 - TRÁFEGO LEVE</t>
  </si>
  <si>
    <t>7.17.3</t>
  </si>
  <si>
    <t>Aparelhos sanitários, louças, metais e outros</t>
  </si>
  <si>
    <t>7.17.3.1</t>
  </si>
  <si>
    <t>7.17.3.2</t>
  </si>
  <si>
    <t>7.17.3.3</t>
  </si>
  <si>
    <t>COMP25</t>
  </si>
  <si>
    <t>7.17.3.4</t>
  </si>
  <si>
    <t>COMP24</t>
  </si>
  <si>
    <t>7.17.3.5</t>
  </si>
  <si>
    <t>COMP20</t>
  </si>
  <si>
    <t>7.17.3.8</t>
  </si>
  <si>
    <t>7.17.3.10</t>
  </si>
  <si>
    <t>TANQUE (PANELAO) INOX 60 X 70 X 40 CM CH.18</t>
  </si>
  <si>
    <t>7.17.3.12</t>
  </si>
  <si>
    <t>7.17.3.13</t>
  </si>
  <si>
    <t>7.17.3.14</t>
  </si>
  <si>
    <t>7.17.3.15</t>
  </si>
  <si>
    <t>7.17.3.16</t>
  </si>
  <si>
    <t>CONJUNTO DE FIXACAO P/VASO SANITARIO (PAR)</t>
  </si>
  <si>
    <t>7.17.3.17</t>
  </si>
  <si>
    <t>7.17.3.18</t>
  </si>
  <si>
    <t>TUBO PARA VÁLVULA DE DESCARGA ( CURTO 1.1/4" )</t>
  </si>
  <si>
    <t>7.17.3.19</t>
  </si>
  <si>
    <t>TUBO DE LIGACAO PVC CROMADO 1.1/2" / ESPUDE - (ENTRADA)</t>
  </si>
  <si>
    <t>7.17.3.20</t>
  </si>
  <si>
    <t>COMP34</t>
  </si>
  <si>
    <t>BEBEDOURO INDUSTRIAL 220L/H INOX - 127V -COM 6 TORNEIRAS.</t>
  </si>
  <si>
    <t>7.17.4</t>
  </si>
  <si>
    <t>Escavação de vala para passagem de tubulação</t>
  </si>
  <si>
    <t>7.17.4.1</t>
  </si>
  <si>
    <t>7.17.4.2</t>
  </si>
  <si>
    <t>REATERRO MANUAL APILOADO COM SOQUETE. AF_10/2017</t>
  </si>
  <si>
    <t>8.1.1</t>
  </si>
  <si>
    <t>8.1.2</t>
  </si>
  <si>
    <t>INSTALAÇÕES ELÉTRICAS</t>
  </si>
  <si>
    <t>8.2.1</t>
  </si>
  <si>
    <t>ILUMINAÇÃO</t>
  </si>
  <si>
    <t>8.2.1.1</t>
  </si>
  <si>
    <t>8.2.1.4</t>
  </si>
  <si>
    <t>COMP04</t>
  </si>
  <si>
    <t>LUMINÁRIA LED REFLETOR RETANGULAR BIVOLT, LUZ BRANCA, 50 W</t>
  </si>
  <si>
    <t>8.2.1.5</t>
  </si>
  <si>
    <t>COMP005</t>
  </si>
  <si>
    <t>GAIOLA DE PROTEÇÃO PARA REFLETORES DE LED C/ INSTALAÇÃO</t>
  </si>
  <si>
    <t>8.2.2</t>
  </si>
  <si>
    <t>CAIXAS PVC</t>
  </si>
  <si>
    <t>8.2.2.1</t>
  </si>
  <si>
    <t>8.2.2.2</t>
  </si>
  <si>
    <t>8.2.2.3</t>
  </si>
  <si>
    <t>8.2.2.4</t>
  </si>
  <si>
    <t>8.2.3</t>
  </si>
  <si>
    <t>TOMADAS E INTERRUPTORES</t>
  </si>
  <si>
    <t>8.2.3.1</t>
  </si>
  <si>
    <t>8.2.3.2</t>
  </si>
  <si>
    <t>8.2.3.3</t>
  </si>
  <si>
    <t>8.2.3.4</t>
  </si>
  <si>
    <t>8.2.3.5</t>
  </si>
  <si>
    <t>8.2.3.6</t>
  </si>
  <si>
    <t>8.2.4</t>
  </si>
  <si>
    <t>CONDUTORES</t>
  </si>
  <si>
    <t>8.2.4.5</t>
  </si>
  <si>
    <t>8.2.4.6</t>
  </si>
  <si>
    <t>8.2.4.7</t>
  </si>
  <si>
    <t>CABO FLEXÍVEL EPR/XLPE (90°C), 0,6/1 KV, 95 MM2</t>
  </si>
  <si>
    <t>8.2.4.8</t>
  </si>
  <si>
    <t>CABO FLEXÍVEL EPR/XLPE (90°C), 0,6/1 KV, 150 MM2</t>
  </si>
  <si>
    <t>8.2.5</t>
  </si>
  <si>
    <t>PROTEÇÃO DE EQUIPAMENTOS</t>
  </si>
  <si>
    <t>8.2.5.1</t>
  </si>
  <si>
    <t>DISJUNTOR MONOPOLAR DE 10 A 32-A</t>
  </si>
  <si>
    <t>8.2.5.2</t>
  </si>
  <si>
    <t>DISJUNTOR MONOPOLAR DE 35 A 50-A</t>
  </si>
  <si>
    <t>8.2.5.3</t>
  </si>
  <si>
    <t>DISJUNTOR TRIPOLAR 40 A 50A</t>
  </si>
  <si>
    <t>8.2.5.4</t>
  </si>
  <si>
    <t>8.2.5.5</t>
  </si>
  <si>
    <t>DISJUNTOR TRIPOLAR DE 250-A</t>
  </si>
  <si>
    <t>8.2.5.6</t>
  </si>
  <si>
    <t>INTERRUPTOR DIFERENCIAL RESIDUAL (D.R.) BIPOLAR DE 25A-30mA</t>
  </si>
  <si>
    <t>8.2.5.7</t>
  </si>
  <si>
    <t>INTERRUPTOR DIFERENCIAL RESIDUAL (D.R.) BIPOLAR DE 40A-30mA</t>
  </si>
  <si>
    <t>8.2.5.8</t>
  </si>
  <si>
    <t>INTERRUPTOR DIFERENCIAL RESIDUAL (D.R.) BIPOLAR DE 63A-30mA</t>
  </si>
  <si>
    <t>8.2.5.9</t>
  </si>
  <si>
    <t>DISPOSITIVO DE PROTEÇÃO CONTRA SURTOS (D.P.S.) 275V DE 8 A 40KA</t>
  </si>
  <si>
    <t>8.2.5.10</t>
  </si>
  <si>
    <t>8.2.5.11</t>
  </si>
  <si>
    <t>DISJUNTOR TRIPOLAR DE 60 A 100-A</t>
  </si>
  <si>
    <t>8.2.6</t>
  </si>
  <si>
    <t>ELETRODUTOS E TUBOS</t>
  </si>
  <si>
    <t>8.2.6.5</t>
  </si>
  <si>
    <t>8.2.6.6</t>
  </si>
  <si>
    <t>TAMPA DE ENCAIXE PARA ELETROCALHA DE 50 X 50 MM</t>
  </si>
  <si>
    <t>8.2.7</t>
  </si>
  <si>
    <t>QUADROS</t>
  </si>
  <si>
    <t>8.2.8</t>
  </si>
  <si>
    <t>8.2.8.1</t>
  </si>
  <si>
    <t>COMP220</t>
  </si>
  <si>
    <t>8.2.8.2</t>
  </si>
  <si>
    <t>COMP07</t>
  </si>
  <si>
    <t>ESTRUTURA TIPO N3-N3 COM CHAVE FÚSIVEL</t>
  </si>
  <si>
    <t>SERVIÇOS EM TERRA</t>
  </si>
  <si>
    <t>9.1.1</t>
  </si>
  <si>
    <t>9.1.2</t>
  </si>
  <si>
    <t>9.2.1</t>
  </si>
  <si>
    <t>9.2.5</t>
  </si>
  <si>
    <t>9.2.6</t>
  </si>
  <si>
    <t>CAIXA DE PASSAGEM METÁLICA DE EMBUTIR 40X40X15 CM</t>
  </si>
  <si>
    <t>10.1.1</t>
  </si>
  <si>
    <t>10.1.2</t>
  </si>
  <si>
    <t>10.2.1</t>
  </si>
  <si>
    <t>10.2.2</t>
  </si>
  <si>
    <t>COMP41</t>
  </si>
  <si>
    <t>10.2.3</t>
  </si>
  <si>
    <t>CONECTOR TIPO PARAFUSO FENDIDO 35 MM2</t>
  </si>
  <si>
    <t>10.2.4</t>
  </si>
  <si>
    <t>CABO DE COBRE NU 35 MM2</t>
  </si>
  <si>
    <t>10.2.5</t>
  </si>
  <si>
    <t>CABO DE COBRE NU 50 MM2</t>
  </si>
  <si>
    <t>10.2.8</t>
  </si>
  <si>
    <t>COMP487</t>
  </si>
  <si>
    <t>CONECTOR DE MEDIÇÃO 04 PARAFUSOS, ATÉ 70 MM² (GOINFRA+SBC)</t>
  </si>
  <si>
    <t>10.2.9</t>
  </si>
  <si>
    <t>COMP006</t>
  </si>
  <si>
    <t>SOLDA EXOTÉRMICA PARA CONEXÃO DE CABO 50 MM² E HASTE 5/8"</t>
  </si>
  <si>
    <t>10.2.10</t>
  </si>
  <si>
    <t>COMP488</t>
  </si>
  <si>
    <t>10.2.11</t>
  </si>
  <si>
    <t>10.2.12</t>
  </si>
  <si>
    <t>PARA RAIOS FRANKLIM 4 PONTAS</t>
  </si>
  <si>
    <t>10.2.13</t>
  </si>
  <si>
    <t>COMP50</t>
  </si>
  <si>
    <t>BEBEDOUROS E BEBEDOURO PCD</t>
  </si>
  <si>
    <t>11.1.1</t>
  </si>
  <si>
    <t>INSTALAÇÕES HIDROSSANITÁRIAS</t>
  </si>
  <si>
    <t>11.1.1.1</t>
  </si>
  <si>
    <t>11.1.1.2</t>
  </si>
  <si>
    <t>11.1.1.3</t>
  </si>
  <si>
    <t>11.1.1.4</t>
  </si>
  <si>
    <t>11.1.1.6</t>
  </si>
  <si>
    <t>11.1.1.7</t>
  </si>
  <si>
    <t>11.1.1.8</t>
  </si>
  <si>
    <t>11.1.1.9</t>
  </si>
  <si>
    <t>11.1.1.10</t>
  </si>
  <si>
    <t>11.1.1.11</t>
  </si>
  <si>
    <t>COMP489</t>
  </si>
  <si>
    <t>BEBEDOURO DE PRESSÃO SUSPENSO INOX PARA PCD (GOINFRA+SBC)</t>
  </si>
  <si>
    <t>11.1.1.12</t>
  </si>
  <si>
    <t>11.1.1.16</t>
  </si>
  <si>
    <t>LABORATÓRIO DE CIÊNCIAS</t>
  </si>
  <si>
    <t>11.2.1</t>
  </si>
  <si>
    <t>11.2.1.1</t>
  </si>
  <si>
    <t>11.2.1.2</t>
  </si>
  <si>
    <t>11.2.2</t>
  </si>
  <si>
    <t>11.2.2.1</t>
  </si>
  <si>
    <t>INSTALAÇÕES DE ÁGUA FRIA</t>
  </si>
  <si>
    <t>11.2.2.1.1</t>
  </si>
  <si>
    <t>11.2.2.1.2</t>
  </si>
  <si>
    <t>11.2.2.1.3</t>
  </si>
  <si>
    <t>11.2.2.1.5</t>
  </si>
  <si>
    <t>11.2.2.1.6</t>
  </si>
  <si>
    <t>11.2.2.1.8</t>
  </si>
  <si>
    <t>11.2.2.2</t>
  </si>
  <si>
    <t>INSTALAÇÕES DE ESGOTO</t>
  </si>
  <si>
    <t>11.2.2.2.2</t>
  </si>
  <si>
    <t>11.2.2.2.5</t>
  </si>
  <si>
    <t>CORPO CAIXA SIFONADA DIAM. 150 X 150 X 50</t>
  </si>
  <si>
    <t>11.2.2.3</t>
  </si>
  <si>
    <t>APARELHOS SANITÁRIOS, LOUÇAS, METAIS E OUTROS</t>
  </si>
  <si>
    <t>11.2.2.3.1</t>
  </si>
  <si>
    <t>CUBA INOX 56X34X17CM E=0,6MM-AÇO 304 (CUBA Nº2)</t>
  </si>
  <si>
    <t>11.2.2.3.2</t>
  </si>
  <si>
    <t>SIFAO PARA PIA 1.1/2" X 2" PVC</t>
  </si>
  <si>
    <t>11.2.2.3.3</t>
  </si>
  <si>
    <t>VALVULA PARA PIA TIPO AMERICANA DIAMETRO 3.1/2" (METALICA)</t>
  </si>
  <si>
    <t>11.2.2.3.4</t>
  </si>
  <si>
    <t>VESTIÁRIO</t>
  </si>
  <si>
    <t>11.3.1</t>
  </si>
  <si>
    <t>11.3.1.1</t>
  </si>
  <si>
    <t>11.3.1.2</t>
  </si>
  <si>
    <t>11.3.2</t>
  </si>
  <si>
    <t>11.3.2.1</t>
  </si>
  <si>
    <t>11.3.2.1.1</t>
  </si>
  <si>
    <t>11.3.2.1.2</t>
  </si>
  <si>
    <t>11.3.2.1.3</t>
  </si>
  <si>
    <t>11.3.2.1.4</t>
  </si>
  <si>
    <t>11.3.2.1.5</t>
  </si>
  <si>
    <t>11.3.2.1.6</t>
  </si>
  <si>
    <t>11.3.2.1.7</t>
  </si>
  <si>
    <t>11.3.2.1.8</t>
  </si>
  <si>
    <t>11.3.2.1.9</t>
  </si>
  <si>
    <t>11.3.2.1.10</t>
  </si>
  <si>
    <t>11.3.2.1.11</t>
  </si>
  <si>
    <t>11.3.2.1.12</t>
  </si>
  <si>
    <t>11.3.2.1.13</t>
  </si>
  <si>
    <t>11.3.2.1.15</t>
  </si>
  <si>
    <t>11.3.2.1.16</t>
  </si>
  <si>
    <t>11.3.2.1.17</t>
  </si>
  <si>
    <t>11.3.2.1.18</t>
  </si>
  <si>
    <t>BUCHA DE REDUÇÃO SOLDÁVEL LONGA 75 X 50 MM</t>
  </si>
  <si>
    <t>11.3.2.1.19</t>
  </si>
  <si>
    <t>11.3.2.1.20</t>
  </si>
  <si>
    <t>BUCHA DE REDUCAO SOLDÁVEL CURTA 32 X 25 MM</t>
  </si>
  <si>
    <t>11.3.2.1.21</t>
  </si>
  <si>
    <t>11.3.2.1.22</t>
  </si>
  <si>
    <t>11.3.2.1.23</t>
  </si>
  <si>
    <t>REGISTRO DE GAVETA BRUTO DIAMETRO 2.1/2"</t>
  </si>
  <si>
    <t>11.3.2.2</t>
  </si>
  <si>
    <t>11.3.2.2.6</t>
  </si>
  <si>
    <t>JUNCAO SIMPLES DIAM. 100 X 50 MM (ESGOTO)</t>
  </si>
  <si>
    <t>11.3.2.2.11</t>
  </si>
  <si>
    <t>11.3.2.2.13</t>
  </si>
  <si>
    <t>11.3.2.2.14</t>
  </si>
  <si>
    <t>CURVA 45 GRAUS DIAMETRO 100 MM (ESGOTO)</t>
  </si>
  <si>
    <t>11.3.2.2.15</t>
  </si>
  <si>
    <t>TERMINAL DE VENTILACAO DIAMETRO 50 MM (ESGOTO)</t>
  </si>
  <si>
    <t>11.3.2.2.16</t>
  </si>
  <si>
    <t>11.3.2.2.17</t>
  </si>
  <si>
    <t>11.3.2.3</t>
  </si>
  <si>
    <t>11.3.2.3.1</t>
  </si>
  <si>
    <t>PORTA PAPEL HIGIÊNICO EM METAL/ACABAMENTO CROMADO</t>
  </si>
  <si>
    <t>11.3.2.3.2</t>
  </si>
  <si>
    <t>11.3.2.3.3</t>
  </si>
  <si>
    <t>11.3.2.3.4</t>
  </si>
  <si>
    <t>11.3.2.3.5</t>
  </si>
  <si>
    <t>11.3.2.3.6</t>
  </si>
  <si>
    <t>11.3.2.3.7</t>
  </si>
  <si>
    <t>11.3.2.3.8</t>
  </si>
  <si>
    <t>LAVATÓRIO DE CANTO SEM COLUNA</t>
  </si>
  <si>
    <t>11.3.2.3.9</t>
  </si>
  <si>
    <t>SIFAO PARA LAVATORIO PVC CROMADO DIAM.1"X1.1/2"</t>
  </si>
  <si>
    <t>11.3.2.3.10</t>
  </si>
  <si>
    <t>LIGAÇÃO FLEXÍVEL PVC DIAM.1/2" (ENGATE)</t>
  </si>
  <si>
    <t>11.3.2.3.11</t>
  </si>
  <si>
    <t>TORNEIRA DE MESA PARA LAVATÓRIO DIÂMETRO DE 1/2"</t>
  </si>
  <si>
    <t>11.3.2.3.12</t>
  </si>
  <si>
    <t>11.3.2.3.13</t>
  </si>
  <si>
    <t>CUBA DE LOUCA DE EMBUTIR OVAL MÉDIA</t>
  </si>
  <si>
    <t>11.3.2.3.14</t>
  </si>
  <si>
    <t>11.3.2.3.15</t>
  </si>
  <si>
    <t>11.3.2.3.16</t>
  </si>
  <si>
    <t>11.3.2.3.17</t>
  </si>
  <si>
    <t>11.3.2.3.18</t>
  </si>
  <si>
    <t>COMP28</t>
  </si>
  <si>
    <t>11.3.2.3.19</t>
  </si>
  <si>
    <t>11.3.2.3.20</t>
  </si>
  <si>
    <t>CHUVEIRO ELÉTRICO EM PVC COM BRAÇO METÁLICO</t>
  </si>
  <si>
    <t>11.3.2.3.21</t>
  </si>
  <si>
    <t>11.3.2.3.22</t>
  </si>
  <si>
    <t>11.3.2.3.23</t>
  </si>
  <si>
    <t>COMP35</t>
  </si>
  <si>
    <t>BEBEDOURO COLUNA PRESSÃO AÇO INOX BAG40 - 127V</t>
  </si>
  <si>
    <t>SANITÁRIOS 01</t>
  </si>
  <si>
    <t>11.4.1</t>
  </si>
  <si>
    <t>11.4.1.1</t>
  </si>
  <si>
    <t>11.4.1.2</t>
  </si>
  <si>
    <t>11.4.2</t>
  </si>
  <si>
    <t>11.4.2.1</t>
  </si>
  <si>
    <t>11.4.2.1.1</t>
  </si>
  <si>
    <t>11.4.2.1.2</t>
  </si>
  <si>
    <t>11.4.2.1.3</t>
  </si>
  <si>
    <t>11.4.2.1.4</t>
  </si>
  <si>
    <t>11.4.2.1.5</t>
  </si>
  <si>
    <t>11.4.2.1.6</t>
  </si>
  <si>
    <t>11.4.2.1.7</t>
  </si>
  <si>
    <t>11.4.2.1.8</t>
  </si>
  <si>
    <t>11.4.2.1.9</t>
  </si>
  <si>
    <t>11.4.2.1.10</t>
  </si>
  <si>
    <t>11.4.2.1.11</t>
  </si>
  <si>
    <t>11.4.2.1.12</t>
  </si>
  <si>
    <t>11.4.2.1.14</t>
  </si>
  <si>
    <t>11.4.2.1.15</t>
  </si>
  <si>
    <t>11.4.2.1.16</t>
  </si>
  <si>
    <t>11.4.2.1.17</t>
  </si>
  <si>
    <t>11.4.2.2</t>
  </si>
  <si>
    <t>11.4.2.2.6</t>
  </si>
  <si>
    <t>11.4.2.2.11</t>
  </si>
  <si>
    <t>11.4.2.2.13</t>
  </si>
  <si>
    <t>11.4.2.2.14</t>
  </si>
  <si>
    <t>11.4.2.2.15</t>
  </si>
  <si>
    <t>11.4.2.2.16</t>
  </si>
  <si>
    <t>11.4.2.2.17</t>
  </si>
  <si>
    <t>11.4.2.3</t>
  </si>
  <si>
    <t>11.4.2.3.1</t>
  </si>
  <si>
    <t>11.4.2.3.2</t>
  </si>
  <si>
    <t>11.4.2.3.3</t>
  </si>
  <si>
    <t>11.4.2.3.4</t>
  </si>
  <si>
    <t>11.4.2.3.5</t>
  </si>
  <si>
    <t>11.4.2.3.6</t>
  </si>
  <si>
    <t>11.4.2.3.7</t>
  </si>
  <si>
    <t>11.4.2.3.8</t>
  </si>
  <si>
    <t>11.4.2.3.9</t>
  </si>
  <si>
    <t>11.4.2.3.10</t>
  </si>
  <si>
    <t>11.4.2.3.11</t>
  </si>
  <si>
    <t>11.4.2.3.12</t>
  </si>
  <si>
    <t>11.4.2.3.13</t>
  </si>
  <si>
    <t>11.4.2.3.14</t>
  </si>
  <si>
    <t>11.4.2.3.15</t>
  </si>
  <si>
    <t>11.4.2.3.16</t>
  </si>
  <si>
    <t>11.4.2.3.17</t>
  </si>
  <si>
    <t>SANITÁRIOS 02</t>
  </si>
  <si>
    <t>11.5.1</t>
  </si>
  <si>
    <t>11.5.1.1</t>
  </si>
  <si>
    <t>11.5.1.2</t>
  </si>
  <si>
    <t>11.5.2</t>
  </si>
  <si>
    <t>11.5.2.1</t>
  </si>
  <si>
    <t>11.5.2.1.1</t>
  </si>
  <si>
    <t>11.5.2.1.2</t>
  </si>
  <si>
    <t>11.5.2.1.3</t>
  </si>
  <si>
    <t>11.5.2.1.4</t>
  </si>
  <si>
    <t>11.5.2.1.5</t>
  </si>
  <si>
    <t>11.5.2.1.6</t>
  </si>
  <si>
    <t>11.5.2.1.7</t>
  </si>
  <si>
    <t>11.5.2.1.8</t>
  </si>
  <si>
    <t>11.5.2.1.10</t>
  </si>
  <si>
    <t>11.5.2.1.12</t>
  </si>
  <si>
    <t>11.5.2.1.13</t>
  </si>
  <si>
    <t>11.5.2.1.14</t>
  </si>
  <si>
    <t>LUVA SOLDAVEL C/ROSCA DIAMETRO 25 X 3/4"</t>
  </si>
  <si>
    <t>11.5.2.1.15</t>
  </si>
  <si>
    <t>11.5.2.1.16</t>
  </si>
  <si>
    <t>11.5.2.1.17</t>
  </si>
  <si>
    <t>11.5.2.2</t>
  </si>
  <si>
    <t>11.5.2.2.5</t>
  </si>
  <si>
    <t>11.5.2.2.8</t>
  </si>
  <si>
    <t>11.5.2.2.9</t>
  </si>
  <si>
    <t>11.5.2.2.11</t>
  </si>
  <si>
    <t>11.5.2.2.12</t>
  </si>
  <si>
    <t>11.5.2.2.13</t>
  </si>
  <si>
    <t>11.5.2.2.15</t>
  </si>
  <si>
    <t>11.5.2.3</t>
  </si>
  <si>
    <t>11.5.2.3.1</t>
  </si>
  <si>
    <t>11.5.2.3.2</t>
  </si>
  <si>
    <t>11.5.2.3.3</t>
  </si>
  <si>
    <t>11.5.2.3.4</t>
  </si>
  <si>
    <t>11.5.2.3.5</t>
  </si>
  <si>
    <t>11.5.2.3.6</t>
  </si>
  <si>
    <t>11.5.2.3.7</t>
  </si>
  <si>
    <t>11.5.2.3.8</t>
  </si>
  <si>
    <t>11.5.2.3.9</t>
  </si>
  <si>
    <t>11.5.2.3.10</t>
  </si>
  <si>
    <t>11.5.2.3.11</t>
  </si>
  <si>
    <t>11.5.2.3.12</t>
  </si>
  <si>
    <t>11.5.2.3.13</t>
  </si>
  <si>
    <t>EXTERNAS</t>
  </si>
  <si>
    <t>11.6.1</t>
  </si>
  <si>
    <t>11.6.1.1</t>
  </si>
  <si>
    <t>11.6.1.2</t>
  </si>
  <si>
    <t>11.6.2</t>
  </si>
  <si>
    <t>11.6.2.1</t>
  </si>
  <si>
    <t>11.6.2.1.1</t>
  </si>
  <si>
    <t>11.6.2.1.2</t>
  </si>
  <si>
    <t>11.6.2.1.3</t>
  </si>
  <si>
    <t>11.6.2.1.4</t>
  </si>
  <si>
    <t>11.6.2.1.5</t>
  </si>
  <si>
    <t>11.6.2.1.6</t>
  </si>
  <si>
    <t>11.6.2.1.7</t>
  </si>
  <si>
    <t>11.6.2.1.8</t>
  </si>
  <si>
    <t>11.6.2.1.9</t>
  </si>
  <si>
    <t>11.6.2.1.10</t>
  </si>
  <si>
    <t>11.6.2.1.11</t>
  </si>
  <si>
    <t>11.6.2.1.12</t>
  </si>
  <si>
    <t>REGISTRO GAVETA BRUTO DIAMETRO 1/2"</t>
  </si>
  <si>
    <t>11.6.2.2</t>
  </si>
  <si>
    <t>11.6.2.2.3</t>
  </si>
  <si>
    <t>11.6.2.2.4</t>
  </si>
  <si>
    <t>11.6.2.3</t>
  </si>
  <si>
    <t>RESERVATÓRIO METÁLICO</t>
  </si>
  <si>
    <t>11.6.2.3.2</t>
  </si>
  <si>
    <t>COMP501</t>
  </si>
  <si>
    <t>12.1.1</t>
  </si>
  <si>
    <t>12.1.2</t>
  </si>
  <si>
    <t>12.2.2</t>
  </si>
  <si>
    <t>COMP22</t>
  </si>
  <si>
    <t>12.2.4</t>
  </si>
  <si>
    <t>12.3.1</t>
  </si>
  <si>
    <t>12.3.2</t>
  </si>
  <si>
    <t>12.4.1</t>
  </si>
  <si>
    <t>PINTURA GRELHA</t>
  </si>
  <si>
    <t>12.4.1.1</t>
  </si>
  <si>
    <t>13.1.1</t>
  </si>
  <si>
    <t>13.1.1.1</t>
  </si>
  <si>
    <t>13.1.2</t>
  </si>
  <si>
    <t>TRANSPORTE ENTULHO</t>
  </si>
  <si>
    <t>13.1.2.1</t>
  </si>
  <si>
    <t>13.1.3</t>
  </si>
  <si>
    <t>13.1.3.1</t>
  </si>
  <si>
    <t>13.1.3.2</t>
  </si>
  <si>
    <t>13.1.4</t>
  </si>
  <si>
    <t>INSTALAÇÕES ESPECIAIS</t>
  </si>
  <si>
    <t>13.1.4.1</t>
  </si>
  <si>
    <t>TUBO FERRO GALVANIZADO 2.1/2"</t>
  </si>
  <si>
    <t>13.1.4.2</t>
  </si>
  <si>
    <t>TUBO FERRO GALVANIZADO 3"</t>
  </si>
  <si>
    <t>13.1.4.3</t>
  </si>
  <si>
    <t>TÊ DE FERRO GALVANIZADO 90º X 2 1/2"</t>
  </si>
  <si>
    <t>13.1.4.4</t>
  </si>
  <si>
    <t>SINALIZADOR FOTOLUMINESCENTE DE EMERGÊNCIA (GOINFRA + SINAPI)</t>
  </si>
  <si>
    <t>13.1.4.5</t>
  </si>
  <si>
    <t>COTOVELO DE FERRO GALV. 90° X 2 1/2" (GOINFRA + SINAPI)</t>
  </si>
  <si>
    <t>13.1.4.6</t>
  </si>
  <si>
    <t>13.1.4.7</t>
  </si>
  <si>
    <t>COMP490</t>
  </si>
  <si>
    <t>13.1.4.8</t>
  </si>
  <si>
    <t>13.1.4.9</t>
  </si>
  <si>
    <t>13.1.5</t>
  </si>
  <si>
    <t>13.1.5.2</t>
  </si>
  <si>
    <t>13.1.6</t>
  </si>
  <si>
    <t>13.1.6.1</t>
  </si>
  <si>
    <t>SINALIZAÇÃO E EXTINTORES</t>
  </si>
  <si>
    <t>13.2.1</t>
  </si>
  <si>
    <t>13.2.1.1</t>
  </si>
  <si>
    <t>13.2.1.2</t>
  </si>
  <si>
    <t>13.2.1.3</t>
  </si>
  <si>
    <t>SINALIZADOR FOTOLUMINESCENTE PARA EXTINTOR (GOINFRA + SINAPI)</t>
  </si>
  <si>
    <t>HIDRANTE</t>
  </si>
  <si>
    <t>13.3.1</t>
  </si>
  <si>
    <t>13.3.1.2</t>
  </si>
  <si>
    <t>MANGUEIRA DE INCÊNDIO DI=38 MM TIPO 2 COMP. = 15 M</t>
  </si>
  <si>
    <t>13.3.1.3</t>
  </si>
  <si>
    <t>ESGUICHO REGULÁVEL 1.1/2"</t>
  </si>
  <si>
    <t>13.3.1.4</t>
  </si>
  <si>
    <t>ADAPTADOR PARA ENGATE STORZ 2.1/2" X 1.1/2"</t>
  </si>
  <si>
    <t>13.3.1.5</t>
  </si>
  <si>
    <t>REGISTRO GLOBO ANGULAR 2.1/2"</t>
  </si>
  <si>
    <t>13.3.1.6</t>
  </si>
  <si>
    <t>13.3.1.7</t>
  </si>
  <si>
    <t>13.3.1.8</t>
  </si>
  <si>
    <t>13.3.1.10</t>
  </si>
  <si>
    <t>13.3.1.11</t>
  </si>
  <si>
    <t>13.3.1.12</t>
  </si>
  <si>
    <t>13.3.1.13</t>
  </si>
  <si>
    <t>COMP150</t>
  </si>
  <si>
    <t>TAMPÃO CEGO COM CORRENTE 1 1/2'' (GOINFRA + SINAPI)</t>
  </si>
  <si>
    <t>13.3.1.14</t>
  </si>
  <si>
    <t>13.3.1.15</t>
  </si>
  <si>
    <t>13.3.1.16</t>
  </si>
  <si>
    <t>COMP491</t>
  </si>
  <si>
    <t>SISTEMA DE ALARME CONTRA INCÊNDIO</t>
  </si>
  <si>
    <t>13.4.1</t>
  </si>
  <si>
    <t>13.4.1.1</t>
  </si>
  <si>
    <t>13.4.1.3</t>
  </si>
  <si>
    <t>COMP500</t>
  </si>
  <si>
    <t>13.4.2</t>
  </si>
  <si>
    <t>13.4.2.1</t>
  </si>
  <si>
    <t>TAMPÃO CEGO COM CORRENTE 2.1/2"</t>
  </si>
  <si>
    <t>13.4.2.2</t>
  </si>
  <si>
    <t>13.4.2.3</t>
  </si>
  <si>
    <t>CAIXA DE PASSEIO C/TAMPA DE FERRO FUNDIDO 40X60 CM P/INCÊNDIO</t>
  </si>
  <si>
    <t>13.4.2.4</t>
  </si>
  <si>
    <t>NIPLE DUPLO FERRO GALVANIZADO 2.1/2"</t>
  </si>
  <si>
    <t>13.4.2.5</t>
  </si>
  <si>
    <t>LUVA EM AÇO GALVANIZADO DIÂMETRO 2.1/2"</t>
  </si>
  <si>
    <t>13.4.2.6</t>
  </si>
  <si>
    <t>13.4.2.8</t>
  </si>
  <si>
    <t>COMP499</t>
  </si>
  <si>
    <t>BOMBAS</t>
  </si>
  <si>
    <t>13.5.1</t>
  </si>
  <si>
    <t>13.5.1.1</t>
  </si>
  <si>
    <t>13.5.1.2</t>
  </si>
  <si>
    <t>13.5.1.3</t>
  </si>
  <si>
    <t>COMP492</t>
  </si>
  <si>
    <t>BOMBA DE PRESSURIZAÇÃO 3,0 CV (GOINFRA+SBC)</t>
  </si>
  <si>
    <t>13.5.1.4</t>
  </si>
  <si>
    <t>VÁLVULA DE RETENÇÃO HORIZONTAL 2.1/2"</t>
  </si>
  <si>
    <t>13.5.1.5</t>
  </si>
  <si>
    <t>COMP155</t>
  </si>
  <si>
    <t>BOMBA PARA INCÊNDIO COMBUSTÃO 12,5CV VAZÃO 400L/m</t>
  </si>
  <si>
    <t>13.5.1.6</t>
  </si>
  <si>
    <t>COMP508</t>
  </si>
  <si>
    <t>BOMBA PARA INCÊNDIO 15CV 220V 34,90 A 71,20 M³/H - (GOINFRA+ORSE)</t>
  </si>
  <si>
    <t>13.5.1.8</t>
  </si>
  <si>
    <t>TANQUE DE PRESSÃO DE 10 L</t>
  </si>
  <si>
    <t>13.5.1.9</t>
  </si>
  <si>
    <t>PRESSOSTATO 50 A 80 PSI</t>
  </si>
  <si>
    <t>13.5.1.10</t>
  </si>
  <si>
    <t>MANOMETRO - 0 A 10 KG/CM2</t>
  </si>
  <si>
    <t>13.5.1.11</t>
  </si>
  <si>
    <t>BUJÃO DE REBORDO 2.1/2" (GOINFRA + COT)</t>
  </si>
  <si>
    <t>13.5.1.12</t>
  </si>
  <si>
    <t>13.5.1.13</t>
  </si>
  <si>
    <t>COMP160</t>
  </si>
  <si>
    <t>MOVIMENTO DE TERRA / TUBO</t>
  </si>
  <si>
    <t>14.1.1</t>
  </si>
  <si>
    <t>14.1.2</t>
  </si>
  <si>
    <t>14.2.1</t>
  </si>
  <si>
    <t>14.2.7</t>
  </si>
  <si>
    <t>BUCHA DE NYLON S-8</t>
  </si>
  <si>
    <t>14.2.8</t>
  </si>
  <si>
    <t>VÁLVULA DE RETENÇÃO EM LATÃO 7/16" NS (I) X 1/2" NPT (E)</t>
  </si>
  <si>
    <t>14.2.9</t>
  </si>
  <si>
    <t>14.2.10</t>
  </si>
  <si>
    <t>COMP69</t>
  </si>
  <si>
    <t>CAP OU TAMPAO DE FERRO GALVANIZADO, COM ROSCA BSP, DE 1/2"</t>
  </si>
  <si>
    <t>14.2.11</t>
  </si>
  <si>
    <t>COMP493</t>
  </si>
  <si>
    <t>REGULADOR DE 2º ESTÁGIO 7KG/H (GOINFRA + ORSE)</t>
  </si>
  <si>
    <t>14.2.12</t>
  </si>
  <si>
    <t>COMP494</t>
  </si>
  <si>
    <t>14.2.13</t>
  </si>
  <si>
    <t>COMP139</t>
  </si>
  <si>
    <t>14.2.14</t>
  </si>
  <si>
    <t>COMP140</t>
  </si>
  <si>
    <t>14.2.17</t>
  </si>
  <si>
    <t>COMP495</t>
  </si>
  <si>
    <t>NIPLE DE REDUÇÃO 1/2" X 1/4" BSP (GOINFRA+SINAPI)</t>
  </si>
  <si>
    <t>14.2.18</t>
  </si>
  <si>
    <t>14.2.19</t>
  </si>
  <si>
    <t>COMP496</t>
  </si>
  <si>
    <t>NIPLE DE REDUÇÃO 3/4'' X 1/2'' BSP (GOINFRA+SINAPI)</t>
  </si>
  <si>
    <t>14.2.20</t>
  </si>
  <si>
    <t>14.2.21</t>
  </si>
  <si>
    <t>COMP497</t>
  </si>
  <si>
    <t>VÁLVULA UGV 1/2" (S) LATÃO (GOINFRA+ORSE)</t>
  </si>
  <si>
    <t>14.2.22</t>
  </si>
  <si>
    <t>COMP498</t>
  </si>
  <si>
    <t>VÁLVULA UGV 3/4" (S) LATÃO (GOINFRA+ORSE)</t>
  </si>
  <si>
    <t>14.2.23</t>
  </si>
  <si>
    <t>COMP136</t>
  </si>
  <si>
    <t>FITA ANTICORROSIVA (GOINFRA + SINAPI)</t>
  </si>
  <si>
    <t>14.2.24</t>
  </si>
  <si>
    <t>BRACADEIRA METALICA TIPO "D" DIAM. 3/4"</t>
  </si>
  <si>
    <t>14.2.25</t>
  </si>
  <si>
    <t>COMP137</t>
  </si>
  <si>
    <t>LAUDO DE ESTANQUEIDADE (GOINFRA)</t>
  </si>
  <si>
    <t>14.2.26</t>
  </si>
  <si>
    <t>PARAFUSO P/BUCHA S-10</t>
  </si>
  <si>
    <t>FUNDAÇÕES</t>
  </si>
  <si>
    <t>15.1.1</t>
  </si>
  <si>
    <t>PASSARELA 01</t>
  </si>
  <si>
    <t>15.1.1.1</t>
  </si>
  <si>
    <t>ESTACA A TRADO DIAM.25 CM SEM FERRO</t>
  </si>
  <si>
    <t>15.1.1.2</t>
  </si>
  <si>
    <t>15.1.1.3</t>
  </si>
  <si>
    <t>15.1.1.4</t>
  </si>
  <si>
    <t>15.1.1.5</t>
  </si>
  <si>
    <t>15.1.1.6</t>
  </si>
  <si>
    <t>15.1.1.7</t>
  </si>
  <si>
    <t>15.1.1.8</t>
  </si>
  <si>
    <t>15.1.1.9</t>
  </si>
  <si>
    <t>FORMA TABUA PINHO PARA FUNDACOES U=3V - (OBRAS CIVIS)</t>
  </si>
  <si>
    <t>15.1.1.10</t>
  </si>
  <si>
    <t>REATERRO COM APILOAMENTO MANUAL (BLOCOS/SAPATAS)</t>
  </si>
  <si>
    <t>15.1.1.11</t>
  </si>
  <si>
    <t>ACO CA 50-A - 12,5 MM (1/2") - (OBRAS CIVIS)</t>
  </si>
  <si>
    <t>15.1.2</t>
  </si>
  <si>
    <t>PASSARELA 02</t>
  </si>
  <si>
    <t>15.1.2.1</t>
  </si>
  <si>
    <t>15.1.2.2</t>
  </si>
  <si>
    <t>15.1.2.3</t>
  </si>
  <si>
    <t>15.1.2.4</t>
  </si>
  <si>
    <t>15.1.2.5</t>
  </si>
  <si>
    <t>15.1.2.6</t>
  </si>
  <si>
    <t>15.1.2.7</t>
  </si>
  <si>
    <t>15.1.2.8</t>
  </si>
  <si>
    <t>15.1.2.9</t>
  </si>
  <si>
    <t>15.1.2.10</t>
  </si>
  <si>
    <t>15.1.2.11</t>
  </si>
  <si>
    <t>15.1.3</t>
  </si>
  <si>
    <t>PASSARELA 03</t>
  </si>
  <si>
    <t>15.1.3.1</t>
  </si>
  <si>
    <t>15.1.3.2</t>
  </si>
  <si>
    <t>15.1.3.3</t>
  </si>
  <si>
    <t>15.1.3.4</t>
  </si>
  <si>
    <t>15.1.3.5</t>
  </si>
  <si>
    <t>15.1.3.6</t>
  </si>
  <si>
    <t>15.1.3.7</t>
  </si>
  <si>
    <t>15.1.3.8</t>
  </si>
  <si>
    <t>15.1.3.9</t>
  </si>
  <si>
    <t>15.1.3.10</t>
  </si>
  <si>
    <t>15.1.3.11</t>
  </si>
  <si>
    <t>15.1.4</t>
  </si>
  <si>
    <t>PASSARELA 04</t>
  </si>
  <si>
    <t>15.1.4.1</t>
  </si>
  <si>
    <t>15.1.4.2</t>
  </si>
  <si>
    <t>15.1.4.3</t>
  </si>
  <si>
    <t>15.1.4.4</t>
  </si>
  <si>
    <t>15.1.4.5</t>
  </si>
  <si>
    <t>15.1.4.6</t>
  </si>
  <si>
    <t>15.1.4.7</t>
  </si>
  <si>
    <t>15.1.4.8</t>
  </si>
  <si>
    <t>15.1.4.9</t>
  </si>
  <si>
    <t>15.1.4.10</t>
  </si>
  <si>
    <t>15.1.4.11</t>
  </si>
  <si>
    <t>15.1.5</t>
  </si>
  <si>
    <t>QUADRA PETECA</t>
  </si>
  <si>
    <t>15.1.5.1</t>
  </si>
  <si>
    <t>15.1.5.2</t>
  </si>
  <si>
    <t>15.1.5.3</t>
  </si>
  <si>
    <t>15.1.5.4</t>
  </si>
  <si>
    <t>15.1.5.5</t>
  </si>
  <si>
    <t>15.1.5.6</t>
  </si>
  <si>
    <t>15.1.5.7</t>
  </si>
  <si>
    <t>15.1.5.8</t>
  </si>
  <si>
    <t>15.1.5.9</t>
  </si>
  <si>
    <t>15.1.5.10</t>
  </si>
  <si>
    <t>15.1.5.11</t>
  </si>
  <si>
    <t>ACO CA - 50 - 16,0 MM (5/8") - (OBRAS CIVIS)</t>
  </si>
  <si>
    <t>15.1.6</t>
  </si>
  <si>
    <t>15.1.6.1</t>
  </si>
  <si>
    <t>15.1.6.3</t>
  </si>
  <si>
    <t>15.1.6.4</t>
  </si>
  <si>
    <t>15.1.6.5</t>
  </si>
  <si>
    <t>15.1.6.6</t>
  </si>
  <si>
    <t>15.1.6.7</t>
  </si>
  <si>
    <t>15.1.6.8</t>
  </si>
  <si>
    <t>15.1.6.9</t>
  </si>
  <si>
    <t>ESTRUTURA METÁLICA</t>
  </si>
  <si>
    <t>15.2.1</t>
  </si>
  <si>
    <t>15.2.2</t>
  </si>
  <si>
    <t>15.2.3</t>
  </si>
  <si>
    <t>15.2.4</t>
  </si>
  <si>
    <t>15.2.5</t>
  </si>
  <si>
    <t>15.2.6</t>
  </si>
  <si>
    <t>BLOCO 01 - SALAS DE AULA</t>
  </si>
  <si>
    <t>15.2.7</t>
  </si>
  <si>
    <t>BLOCO 02 - ADMINISTRATIVO</t>
  </si>
  <si>
    <t>15.2.8</t>
  </si>
  <si>
    <t>BLOCO 03 - SALAS MULTIUSO</t>
  </si>
  <si>
    <t>15.2.9</t>
  </si>
  <si>
    <t>BLOCO 04 - CIRCULAÇÃO E BLOCO 05 - SANITÁRIOS</t>
  </si>
  <si>
    <t>15.2.10</t>
  </si>
  <si>
    <t>BLOCO 06 - LAB. MOLHADO E SALAS</t>
  </si>
  <si>
    <t>15.3.1</t>
  </si>
  <si>
    <t>15.3.1.1</t>
  </si>
  <si>
    <t>15.3.2</t>
  </si>
  <si>
    <t>15.3.2.1</t>
  </si>
  <si>
    <t>15.3.3</t>
  </si>
  <si>
    <t>15.3.3.1</t>
  </si>
  <si>
    <t>15.3.4</t>
  </si>
  <si>
    <t>15.3.4.1</t>
  </si>
  <si>
    <t>15.3.5</t>
  </si>
  <si>
    <t>15.3.5.1</t>
  </si>
  <si>
    <t>15.3.6</t>
  </si>
  <si>
    <t>15.3.6.1</t>
  </si>
  <si>
    <t>15.3.7</t>
  </si>
  <si>
    <t>15.3.7.1</t>
  </si>
  <si>
    <t>15.3.8</t>
  </si>
  <si>
    <t>15.3.8.1</t>
  </si>
  <si>
    <t>15.3.9</t>
  </si>
  <si>
    <t>15.3.9.1</t>
  </si>
  <si>
    <t>15.3.10</t>
  </si>
  <si>
    <t>15.3.10.1</t>
  </si>
  <si>
    <t>Totais -&gt;</t>
  </si>
  <si>
    <t>Total sem BDI</t>
  </si>
  <si>
    <t>Total do BDI</t>
  </si>
  <si>
    <t>Total Geral</t>
  </si>
  <si>
    <t>DISCRIMINAÇÃO</t>
  </si>
  <si>
    <t>VALOR</t>
  </si>
  <si>
    <t>PRAZO DE EXECUÇÃO</t>
  </si>
  <si>
    <t>30 DIAS</t>
  </si>
  <si>
    <t>60 DIAS</t>
  </si>
  <si>
    <t>90 DIAS</t>
  </si>
  <si>
    <t>120 DIAS</t>
  </si>
  <si>
    <t>150 DIAS</t>
  </si>
  <si>
    <t>180 DIAS</t>
  </si>
  <si>
    <t>210 DIAS</t>
  </si>
  <si>
    <t>240 DIAS</t>
  </si>
  <si>
    <t>270 DIAS</t>
  </si>
  <si>
    <t>300 DIAS</t>
  </si>
  <si>
    <t>VALOR TOTAL</t>
  </si>
  <si>
    <t>Percentual parcial</t>
  </si>
  <si>
    <t>Valor parcial com BDI</t>
  </si>
  <si>
    <t>Percentual acumulado</t>
  </si>
  <si>
    <t>Valor acumulado com BDI</t>
  </si>
  <si>
    <t>Tipo</t>
  </si>
  <si>
    <t>Quant.</t>
  </si>
  <si>
    <t>Composição</t>
  </si>
  <si>
    <t>SEDI - SERVIÇOS DIVERSOS</t>
  </si>
  <si>
    <t>1,0000000</t>
  </si>
  <si>
    <t>Insumo</t>
  </si>
  <si>
    <t>CARPINTEIRO</t>
  </si>
  <si>
    <t>Mão de Obra</t>
  </si>
  <si>
    <t>h</t>
  </si>
  <si>
    <t>0,1257000</t>
  </si>
  <si>
    <t>AJUDANTE</t>
  </si>
  <si>
    <t>0,3974000</t>
  </si>
  <si>
    <t>ARMADOR</t>
  </si>
  <si>
    <t>0,2663000</t>
  </si>
  <si>
    <t>PEDREIRO</t>
  </si>
  <si>
    <t>0,5722000</t>
  </si>
  <si>
    <t>OPERADOR DE BETONEIRA</t>
  </si>
  <si>
    <t>0,0897000</t>
  </si>
  <si>
    <t>SERVENTE</t>
  </si>
  <si>
    <t>1,3094000</t>
  </si>
  <si>
    <t>AREIA MÉDIA</t>
  </si>
  <si>
    <t>Material</t>
  </si>
  <si>
    <t>0,0557000</t>
  </si>
  <si>
    <t>BRITA Nº 2</t>
  </si>
  <si>
    <t>0,0204000</t>
  </si>
  <si>
    <t>BRITA Nº 1</t>
  </si>
  <si>
    <t>ARAME RECOZIDO 18 BWG</t>
  </si>
  <si>
    <t>0,0691000</t>
  </si>
  <si>
    <t>ARAME GALVANIZADO Nº 12 BWG</t>
  </si>
  <si>
    <t>0,0063000</t>
  </si>
  <si>
    <t>AÇO CA-60 B - 5,0 MM</t>
  </si>
  <si>
    <t>1,1543000</t>
  </si>
  <si>
    <t>AÇO CA-50 - 8,0 MM (5/16")</t>
  </si>
  <si>
    <t>1,9914000</t>
  </si>
  <si>
    <t>AÇO CA-50 - 6,3 MM (1/4")</t>
  </si>
  <si>
    <t>0,6600000</t>
  </si>
  <si>
    <t>CAL HIDRATADA</t>
  </si>
  <si>
    <t>1,7377000</t>
  </si>
  <si>
    <t>CIMENTO PORTLAND CPII-32</t>
  </si>
  <si>
    <t>16,3854000</t>
  </si>
  <si>
    <t>PREGO 18x24</t>
  </si>
  <si>
    <t>0,0286000</t>
  </si>
  <si>
    <t>PONTALETE 3x3"</t>
  </si>
  <si>
    <t>0,2277000</t>
  </si>
  <si>
    <t>TIJOLO FURADO 9x19x19 CM</t>
  </si>
  <si>
    <t>21,5227000</t>
  </si>
  <si>
    <t>TABUA PARA FORMA (30CM)</t>
  </si>
  <si>
    <t>0,4103000</t>
  </si>
  <si>
    <t>Composição Auxiliar</t>
  </si>
  <si>
    <t>PEDREIRO COM ENCARGOS COMPLEMENTARES</t>
  </si>
  <si>
    <t>0,2000000</t>
  </si>
  <si>
    <t>SERVENTE COM ENCARGOS COMPLEMENTARES</t>
  </si>
  <si>
    <t>2,0000000</t>
  </si>
  <si>
    <t>0,1444000</t>
  </si>
  <si>
    <t>0,0027000</t>
  </si>
  <si>
    <t>0,0409000</t>
  </si>
  <si>
    <t>DISCO DE CORTE DIAM. 5/8"- 10"</t>
  </si>
  <si>
    <t>0,0271000</t>
  </si>
  <si>
    <t>TELA DE ARAME MALHA 4" FIO 12</t>
  </si>
  <si>
    <t>1,0500000</t>
  </si>
  <si>
    <t>FABRICAÇÃO / MONTAGEM</t>
  </si>
  <si>
    <t>ASTU - ASSENTAMENTO DE</t>
  </si>
  <si>
    <t>0,8000000</t>
  </si>
  <si>
    <t>ELETRICISTA</t>
  </si>
  <si>
    <t>SBC</t>
  </si>
  <si>
    <t>ACIONADOR MANUAL ALARME DE INCENDIO AMF-C 10 A 28VCC ILUMAC</t>
  </si>
  <si>
    <t>INES - INSTALAÇÕES ESPECIAIS</t>
  </si>
  <si>
    <t>0,1880000</t>
  </si>
  <si>
    <t>COLA CASCOLA 400 gramas 2,8kg/m2</t>
  </si>
  <si>
    <t>0,1200000</t>
  </si>
  <si>
    <t>FOMA - FORNECIMENTO DE</t>
  </si>
  <si>
    <t>OFICIAL "B"</t>
  </si>
  <si>
    <t>0,7000000</t>
  </si>
  <si>
    <t>ORSE</t>
  </si>
  <si>
    <t>Mapa Tátil em acrílico 70 x 50cm un</t>
  </si>
  <si>
    <t>0,1500000</t>
  </si>
  <si>
    <t>ENCANADOR OU BOMBEIRO HIDRÁULICO COM ENCARGOS COMPLEMENTARES</t>
  </si>
  <si>
    <t>ADESIVO PLASTICO PARA PVC, FRASCO COM *850* GR</t>
  </si>
  <si>
    <t>0,0070000</t>
  </si>
  <si>
    <t>LIXA D'AGUA EM FOLHA, GRAO 100</t>
  </si>
  <si>
    <t>0,0500000</t>
  </si>
  <si>
    <t>SOLUCAO PREPARADORA / LIMPADORA PARA PVC, FRASCO COM 1000 CM3</t>
  </si>
  <si>
    <t>0,0080000</t>
  </si>
  <si>
    <t>0,3300000</t>
  </si>
  <si>
    <t>ANEL BORRACHA PARA TUBO ESGOTO PREDIAL, DN 100 MM (NBR 5688)</t>
  </si>
  <si>
    <t>ANEL BORRACHA PARA TUBO ESGOTO PREDIAL, DN 50 MM (NBR 5688)</t>
  </si>
  <si>
    <t>0,0920000</t>
  </si>
  <si>
    <t>0,0200000</t>
  </si>
  <si>
    <t>CURVA PVC LONGA 45G, DN 50 MM, PARA ESGOTO PREDIAL</t>
  </si>
  <si>
    <t>INHI - INSTALAÇÕES HIDROS</t>
  </si>
  <si>
    <t>0,2500000</t>
  </si>
  <si>
    <t>TERMINAL DE VENTILACAO, 50 MM, SERIE NORMAL, ESGOTO PREDIAL</t>
  </si>
  <si>
    <t>0,0194000</t>
  </si>
  <si>
    <t>310ML</t>
  </si>
  <si>
    <t>PREGO DE ACO POLIDO COM CABECA 18 X 27 (2 1/2 X 10)</t>
  </si>
  <si>
    <t>KG</t>
  </si>
  <si>
    <t>0,0012000</t>
  </si>
  <si>
    <t>REBITE DE ALUMINIO VAZADO DE REPUXO, 3,2 X 8 MM (1KG = 1025 UNIDADES)</t>
  </si>
  <si>
    <t>0,0002000</t>
  </si>
  <si>
    <t>SOLDA EM BARRA DE ESTANHO-CHUMBO 50/50</t>
  </si>
  <si>
    <t>0,0089000</t>
  </si>
  <si>
    <t>CALHA QUADRADA DE CHAPA DE ACO GALVANIZADA NUM 24, CORTE 33 CM</t>
  </si>
  <si>
    <t>0,1575000</t>
  </si>
  <si>
    <t>MANTA ALUMINIZADA NAS DUAS FACES, PARA SUBCOBERTURA, E = *2* MM</t>
  </si>
  <si>
    <t>7.17.2.16</t>
  </si>
  <si>
    <t>COMP19</t>
  </si>
  <si>
    <t>CAIXA SIFONADA, PVC, 150 X 150 X 50 MM, COM GRELHA REDONDA, BRANCA</t>
  </si>
  <si>
    <t>0,0148000</t>
  </si>
  <si>
    <t>0,0640000</t>
  </si>
  <si>
    <t>0,0225000</t>
  </si>
  <si>
    <t>TOALHEIRO PLASTICO TIPO DISPENSER PARA PAPEL TOALHA INTERFOLHADO</t>
  </si>
  <si>
    <t>PAPELEIRA PLASTICA TIPO DISPENSER PARA PAPEL HIGIENICO ROLAO</t>
  </si>
  <si>
    <t>CABIDE/GANCHO DE BANHEIRO SIMPLES EM METAL CROMADO</t>
  </si>
  <si>
    <t>7.17.3.9</t>
  </si>
  <si>
    <t>MARMORISTA/GRANITEIRO COM ENCARGOS COMPLEMENTARES</t>
  </si>
  <si>
    <t>0,4800000</t>
  </si>
  <si>
    <t>MASSA PLASTICA PARA MARMORE/GRANITO</t>
  </si>
  <si>
    <t>0,2974000</t>
  </si>
  <si>
    <t>COT.HID.01</t>
  </si>
  <si>
    <t>Bebedouro Industrial 220l/h Inox - 127v -com 6 torneiras.</t>
  </si>
  <si>
    <t>und</t>
  </si>
  <si>
    <t>8.2.1.2</t>
  </si>
  <si>
    <t>AUXILIAR DE ELETRICISTA COM ENCARGOS COMPLEMENTARES</t>
  </si>
  <si>
    <t>0,1963000</t>
  </si>
  <si>
    <t>ELETRICISTA COM ENCARGOS COMPLEMENTARES</t>
  </si>
  <si>
    <t>0,4710000</t>
  </si>
  <si>
    <t>FITA ISOLANTE ADESIVA ANTICHAMA, USO ATE 750 V, EM ROLO DE 19 MM X 5 M</t>
  </si>
  <si>
    <t>8.2.1.3</t>
  </si>
  <si>
    <t>COMP03</t>
  </si>
  <si>
    <t>INEL - INSTALAÇÃO</t>
  </si>
  <si>
    <t>LUMINARIA LED REFLETOR RETANGULAR BIVOLT, LUZ BRANCA, 50 W</t>
  </si>
  <si>
    <t>AJUDANTE ESPECIALIZADO COM ENCARGOS COMPLEMENTARES</t>
  </si>
  <si>
    <t>0,3000000</t>
  </si>
  <si>
    <t>MASSA PLASTICA</t>
  </si>
  <si>
    <t>0,0300000</t>
  </si>
  <si>
    <t>LIXA PARA FERRO Nº 100</t>
  </si>
  <si>
    <t>DISCO DE DESBASTE 7/8" PARA CONCRETO/FERRO (1/4" X 7")</t>
  </si>
  <si>
    <t>ELETRODO 2.5 OK</t>
  </si>
  <si>
    <t>0,0100000</t>
  </si>
  <si>
    <t>AÇO CA-25</t>
  </si>
  <si>
    <t>0,4000000</t>
  </si>
  <si>
    <t>0,0900000</t>
  </si>
  <si>
    <t>3,4000000</t>
  </si>
  <si>
    <t>72,0000000</t>
  </si>
  <si>
    <t>ELETROTÉCNICO COM ENCARGOS COMPLEMENTARES</t>
  </si>
  <si>
    <t>3,0000000</t>
  </si>
  <si>
    <t>24,0000000</t>
  </si>
  <si>
    <t>CABO DE COBRE NU 50 MM2 MEIO-DURO</t>
  </si>
  <si>
    <t>50,0000000</t>
  </si>
  <si>
    <t>30,0000000</t>
  </si>
  <si>
    <t>CAIXA METÁLICA PARA MEDIDOR POLIFÁSICO PADRÃO ENEL 500X380X166MM</t>
  </si>
  <si>
    <t>CRUZETA DE CONCRETO LEVE, COMP. 2000 MM SECAO, 90 X 90 MM</t>
  </si>
  <si>
    <t>6,0000000</t>
  </si>
  <si>
    <t>ELETRODUTO EM AÇO GALVANIZADO A FOGO DIÂMETRO 4" - PESADO</t>
  </si>
  <si>
    <t>GANCHO OLHAL EM ACO GALVANIZADO, ESPESSURA 16MM, ABERTURA 21MM</t>
  </si>
  <si>
    <t>GRAMPO PARALELO METALICO PARA CABO DE 6 A 50 MM2, COM 2 PARAFUSOS</t>
  </si>
  <si>
    <t>9,0000000</t>
  </si>
  <si>
    <t>LUVA PVC ROSQUEAVEL DIAMETRO 1.1/4"</t>
  </si>
  <si>
    <t>8,0000000</t>
  </si>
  <si>
    <t>4,0000000</t>
  </si>
  <si>
    <t>PORCA OLHAL M 16, EM ACO GALVANIZADO, DIAMETRO = 16 MM</t>
  </si>
  <si>
    <t>12,0000000</t>
  </si>
  <si>
    <t>ISOLADOR DE PORCELANA, TIPO PINO MONOCORPO, PARA TENSAO DE *15* KV</t>
  </si>
  <si>
    <t>CHAVE FUSIVEL 15 KV, 100A (CHAVE MATHEUS)</t>
  </si>
  <si>
    <t>27,0000000</t>
  </si>
  <si>
    <t>22,0000000</t>
  </si>
  <si>
    <t>CABO DE COBRE NU 16 MM2 MEIO-DURO</t>
  </si>
  <si>
    <t>0,0050000</t>
  </si>
  <si>
    <t>0,0350000</t>
  </si>
  <si>
    <t>CONECTOR DE MEDICAO 4 PARAFUSOS TEL 560 PARA ATERRAMENTO</t>
  </si>
  <si>
    <t>Molde de solda exotérmica 5/8 un</t>
  </si>
  <si>
    <t>BUCHA E ARRUELA METALICA DIAM. 3/4"</t>
  </si>
  <si>
    <t>PR</t>
  </si>
  <si>
    <t>Caixa de equipotencialização 40x40x15, com barramento para neutro un</t>
  </si>
  <si>
    <t>FITA ISOLANTE DE BORRACHA AUTOFUSAO, USO ATE 69 KV (ALTA TENSAO)</t>
  </si>
  <si>
    <t>0,1000000</t>
  </si>
  <si>
    <t>ENCANADOR</t>
  </si>
  <si>
    <t>0,5000000</t>
  </si>
  <si>
    <t>DUCHA HIGIENICA PLASTICA COM REGISTRO METALICO 1/2 "</t>
  </si>
  <si>
    <t>FITA VEDA ROSCA EM ROLOS DE 18 MM X 10 M (L X C)</t>
  </si>
  <si>
    <t>0,2800000</t>
  </si>
  <si>
    <t>H687</t>
  </si>
  <si>
    <t>GUINDASTE 30 TON. (MÍNIMO 10H/DIA)</t>
  </si>
  <si>
    <t>15,0000000</t>
  </si>
  <si>
    <t>M3904</t>
  </si>
  <si>
    <t>SICRO3</t>
  </si>
  <si>
    <t>Reservatório metálico tipo taça - capacidade de 30.000 l</t>
  </si>
  <si>
    <t>1,4900000</t>
  </si>
  <si>
    <t>TELHADISTA COM ENCARGOS COMPLEMENTARES</t>
  </si>
  <si>
    <t>0,9800000</t>
  </si>
  <si>
    <t>0,0530000</t>
  </si>
  <si>
    <t>0,0016000</t>
  </si>
  <si>
    <t>0,0590000</t>
  </si>
  <si>
    <t>CALHA QUADRADA DE CHAPA DE ACO GALVANIZADA NUM 26, CORTE 33 CM</t>
  </si>
  <si>
    <t>BUCHA DE NYLON S-6</t>
  </si>
  <si>
    <t>PARAFUSO P/BUCHA S-6</t>
  </si>
  <si>
    <t>0,0000000</t>
  </si>
  <si>
    <t>0,9200000</t>
  </si>
  <si>
    <t>COTOVELO 90 GRAUS DE FERRO GALVANIZADO, COM ROSCA BSP, DE 2 1/2"</t>
  </si>
  <si>
    <t>H689</t>
  </si>
  <si>
    <t>FITA VEDAROSCA 18 MM</t>
  </si>
  <si>
    <t>0,1795000</t>
  </si>
  <si>
    <t>0,0748000</t>
  </si>
  <si>
    <t>13.3.1.1</t>
  </si>
  <si>
    <t>3,0370000</t>
  </si>
  <si>
    <t>NIPLE DE FERRO GALVANIZADO, COM ROSCA BSP, DE 2 1/2"</t>
  </si>
  <si>
    <t>0,1600000</t>
  </si>
  <si>
    <t>UNIAO FERRO GALV C/ASSENTO CONICO BRONZE 2 1/2" (GOINFRA + SINAPI)</t>
  </si>
  <si>
    <t>2,4000000</t>
  </si>
  <si>
    <t>UNIAO COM ASSENTO CONICO DE BRONZE, DIAMETRO 2 1/2"</t>
  </si>
  <si>
    <t>BOTOEIRA BOMBA DE INCÊNDIO C/ MARTELO CONVENCIONAL (GOINFRA+SBC)</t>
  </si>
  <si>
    <t>BOTOEIRA ALARME ACIONAMENTO MANUAL COM QUEBRA DE VIDRO</t>
  </si>
  <si>
    <t>0,7745000</t>
  </si>
  <si>
    <t>0,4750000</t>
  </si>
  <si>
    <t>Válvula de esfera em bronze d = 2 1/2" (bruta) un</t>
  </si>
  <si>
    <t>BOMBA INCENDIO BPI-92S ROSCA 3,0CV 220/380V TRIF. SCHNEIDER</t>
  </si>
  <si>
    <t>MONTADOR ELETROMECÃNICO COM ENCARGOS COMPLEMENTARES</t>
  </si>
  <si>
    <t>COT 303_SEF</t>
  </si>
  <si>
    <t>BOMBA PARA INCÊNDIO COMBUSTÃO 12,5 CV</t>
  </si>
  <si>
    <t>0,0700000</t>
  </si>
  <si>
    <t>PLUG OU BUJAO DE FERRO GALVANIZADO, DE 2 1/2"</t>
  </si>
  <si>
    <t>0,2100000</t>
  </si>
  <si>
    <t>0,8200000</t>
  </si>
  <si>
    <t>4,9000000</t>
  </si>
  <si>
    <t>ATERRO INTERNO SEM APILOAMENTO COM TRANSPORTE EM CARRINHO MÃO</t>
  </si>
  <si>
    <t>1,4700000</t>
  </si>
  <si>
    <t>0,3600000</t>
  </si>
  <si>
    <t>0,6400000</t>
  </si>
  <si>
    <t>11,2000000</t>
  </si>
  <si>
    <t>20,0000000</t>
  </si>
  <si>
    <t>6,6000000</t>
  </si>
  <si>
    <t>5,9800000</t>
  </si>
  <si>
    <t>FORMA CHAPA DE COMPENSADO PLASTIFICADO 17MM U=7 V - (OBRAS CIVIS)</t>
  </si>
  <si>
    <t>12,3200000</t>
  </si>
  <si>
    <t>23,9000000</t>
  </si>
  <si>
    <t>43,4000000</t>
  </si>
  <si>
    <t>22,6000000</t>
  </si>
  <si>
    <t>4,0200000</t>
  </si>
  <si>
    <t>14,7600000</t>
  </si>
  <si>
    <t>5,9000000</t>
  </si>
  <si>
    <t>1,0200000</t>
  </si>
  <si>
    <t>29,5200000</t>
  </si>
  <si>
    <t>REBOCO (1 CALH:4 ARFC+100kgCI/M3)</t>
  </si>
  <si>
    <t>3,1000000</t>
  </si>
  <si>
    <t>3,0500000</t>
  </si>
  <si>
    <t>38,8800000</t>
  </si>
  <si>
    <t>6,4400000</t>
  </si>
  <si>
    <t>0,2590000</t>
  </si>
  <si>
    <t>FITA VEDA ROSCA EM ROLOS DE 18 MM X 50 M (L X C)</t>
  </si>
  <si>
    <t>1,1500000</t>
  </si>
  <si>
    <t>2,8200000</t>
  </si>
  <si>
    <t>Regulador de gás 2º estágio de 7 kg/h un</t>
  </si>
  <si>
    <t>REGULADOR DE PRESSAO 1º ESTÁGIO AP 40 C/MANÔMETRO (GOINFRA+SBC)</t>
  </si>
  <si>
    <t>REGULADOR DE PRESSAO COMAP AP 40 C/MAN. PRIMEIRO ESTAGIO</t>
  </si>
  <si>
    <t>0,6000000</t>
  </si>
  <si>
    <t>0,6100000</t>
  </si>
  <si>
    <t>TE DE REDUCAO DE FERRO GALVANIZADO, COM ROSCA BSP, DE 3/4" X 1/2"</t>
  </si>
  <si>
    <t>1,2000000</t>
  </si>
  <si>
    <t>BUCHA DE REDUCAO DE FERRO GALVANIZADO, COM ROSCA BSP, DE 1/2" X 1/4"</t>
  </si>
  <si>
    <t>NIPLE DE REDUCAO DE FERRO GALVANIZADO, COM ROSCA BSP, DE 1/2" X 1/4"</t>
  </si>
  <si>
    <t>NIPLE DE REDUCAO DE FERRO GALVANIZADO, COM ROSCA BSP, DE 3/4" X 1/2"</t>
  </si>
  <si>
    <t>0,4320000</t>
  </si>
  <si>
    <t>Válvula UGV-1 1/2" un</t>
  </si>
  <si>
    <t>Válvula UGV-1 3/4" un</t>
  </si>
  <si>
    <t>16,0000000</t>
  </si>
  <si>
    <t>TOTAL SEM BDI
(R$)</t>
  </si>
  <si>
    <t>GOVERNO DE GOIÁS</t>
  </si>
  <si>
    <t>SECRETÁRIA DE ESTADO DA EDUCAÇÃO</t>
  </si>
  <si>
    <t>PLANILHA RESUMO</t>
  </si>
  <si>
    <t>CRE:</t>
  </si>
  <si>
    <t>GOIÂNIA</t>
  </si>
  <si>
    <t>OBRA:</t>
  </si>
  <si>
    <t>END.:</t>
  </si>
  <si>
    <t>LOCAL:</t>
  </si>
  <si>
    <t>GOIÂNIA - GOIÁS</t>
  </si>
  <si>
    <t>ÁREA:</t>
  </si>
  <si>
    <t>BDI:</t>
  </si>
  <si>
    <t>CEPI DOM ABEL - SETOR PEDRO LUDOVICO</t>
  </si>
  <si>
    <t>RUA 1041, S/N, SETOR PEDRO LUDOVICO</t>
  </si>
  <si>
    <t>REFORMA: 2.904,60m²| CONSTRUIR: 587,65m² | TOTAL: 3.492,25m²</t>
  </si>
  <si>
    <t>Quant. Parcial</t>
  </si>
  <si>
    <t>Quant. Total</t>
  </si>
  <si>
    <t>AGETOP CIVIL</t>
  </si>
  <si>
    <t>PLACA DE OBRA PLOTADA EM CHAPA METÁLICA 26 , AFIXADA EM CAVALETES DE MADEIRA DE LEI (VIGOTAS 6X12CM) - PADRÃO GOINFRA</t>
  </si>
  <si>
    <t>1.1.3</t>
  </si>
  <si>
    <t>20212</t>
  </si>
  <si>
    <t>TAPUME EM CHAPA COMPENSADA RESINADA 6MM COM PORTÕES E
FERRAGENS - PADRÃO GOINFRA</t>
  </si>
  <si>
    <t>DEMOLIÇÃO MANUAL ALVENARIA TIJOLO SEM REAPROVEITAMENTO COM
TRANSPORTE ATE CAÇAMBA E CARGA</t>
  </si>
  <si>
    <t>1.2.1</t>
  </si>
  <si>
    <t>30114</t>
  </si>
  <si>
    <t>MOBILIZAÇÃO DO CANTEIRO DE OBRAS - INCLUSIVE CARGA E DESCARGA E A HORA IMPRODUTIVA DO CAMINHÃO - ( EXCLUSO O TRANSPORTE )</t>
  </si>
  <si>
    <t>1.2.2</t>
  </si>
  <si>
    <t>30116</t>
  </si>
  <si>
    <t>DESMOBILIZAÇÃO DO CANTEIRO DE OBRAS - INCLUSIVE CARGA E
DESCARGA E A HORA IMPRODUTIVA DO CAMINHÃO - ( EXCLUSO O TRANSPORTE )</t>
  </si>
  <si>
    <t>REGULARIZAÇÃO DO TERRENO SEM APILOAMENTO COM TRANSPORTE
MANUAL DA TERRA ESCAVADA</t>
  </si>
  <si>
    <t>1.5.1.2</t>
  </si>
  <si>
    <t>87548</t>
  </si>
  <si>
    <t>MASSA ÚNICA, PARA RECEBIMENTO DE PINTURA, EM ARGAMASSA TRAÇO
1:2:8, PREPARO MANUAL, APLICADA MANUALMENTE EM FACES INTERNAS DE PAREDES, ESPESSURA DE 10MM, COM EXECUÇÃO DE TALISCAS. AF_06/2014</t>
  </si>
  <si>
    <t>MURO DE ALVENARIA TIJOLO FURADO 1/2 VEZ (H=2,50M) COM FUNDAÇÃO -
SEM REVESTIMENTOS (PADRÃO GOINFRA)</t>
  </si>
  <si>
    <t>FERRAMENTAS (MANUAIS/ELÉTRICAS) E MATERIAL DE LIMPEZA PERMANENTE DA OBRA - ÁREAS EDIFICADAS/COBERTAS/FECHADAS</t>
  </si>
  <si>
    <t>EPI/PGR/PCMSO/EXAMES/TREINAMENTOS/VISITAS - ÁREAS
EDIFICADAS/COBERTAS/FECHADAS</t>
  </si>
  <si>
    <t>m3k
m</t>
  </si>
  <si>
    <t>REMOÇÃO DE PORTAS, DE FORMA MANUAL, SEM REAPROVEITAMENTO.
AF_12/2017</t>
  </si>
  <si>
    <t>REMOÇÃO DE JANELAS, DE FORMA MANUAL, SEM REAPROVEITAMENTO.
AF_12/2017</t>
  </si>
  <si>
    <t>REMOÇÃO MANUAL DE BACIA SANITÁRIA COM TRANSPORTE ATÉ
CAÇAMBA E CARGA</t>
  </si>
  <si>
    <t>REMOÇÃO MANUAL DE LAVATÓRIO COM TRANSPORTE ATÉ CAÇAMBA E
CARGA</t>
  </si>
  <si>
    <t>4.1.1.5</t>
  </si>
  <si>
    <t>20140</t>
  </si>
  <si>
    <t>DEMOLIÇÃO MANUAL DE BANCADA COM TRANSPORTE ATÉ CAÇAMBA E
CARGA</t>
  </si>
  <si>
    <t>DEMOLIÇÃO MANUAL DE FORRO PVC, INCLUSIVE ESTRUTURA DE
SUSTENTAÇÃO COM TRANSPORTE ATÉ CAÇAMBA E CARGA</t>
  </si>
  <si>
    <t>DEMOLIÇÃO MANUAL DE DIVISÓRIA/PAINEL PRÉ-FABRICADO COM
REAPROVEITAMENTO</t>
  </si>
  <si>
    <t>DEMOLIÇÃO MANUAL DE REVESTIMENTOS COM AZULEJO COM
TRANSPORTE ATE CAÇAMBA E CARGA</t>
  </si>
  <si>
    <t>DEMOLIÇÃO MANUAL EM CONCRETO SIMPLES COM TRANSPORTE ATÉ
CAÇAMBA E CARGA</t>
  </si>
  <si>
    <t>DEMOLIÇÃO MANUAL DE TELA DE ALAMBRADO COM TRANSPORTE ATÉ
CAÇAMBA E CARGA</t>
  </si>
  <si>
    <t>DEMOLIÇÃO MANUAL ESTRUTURA EM MADEIRA TELHADO COM
TRANSPORTE ATÉ CAÇAMBA E CARGA</t>
  </si>
  <si>
    <t>DEMOLICAO MANUAL COBERTURA TELHA FIBROCIMENTO/FIBRA DE
VIDRO/SIMILARES C/ TRANSP. ATÉ CB. E CARGA</t>
  </si>
  <si>
    <t>DEMOLIÇÃO MANUAL - COBERTURA TELHA METÁLICA COM TRANSPORTE ATÉ CAÇAMBA E CARGA</t>
  </si>
  <si>
    <t>REMOÇÃO DE RAÍZES REMANESCENTES DE TRONCO DE ÁRVORE COM
DIÂMETRO MAIOR OU IGUAL A 0,40 M E MENOR QUE 0,60 M.AF_05/2018</t>
  </si>
  <si>
    <t>PODA EM ALTURA DE ÁRVORE COM DIÂMETRO DE TRONCO MAIOR OU
IGUAL A 0,40 M E MENOR QUE 0,60 M.AF_05/2018</t>
  </si>
  <si>
    <t>CORTE RASO E RECORTE DE ÁRVORE COM DIÂMETRO DE TRONCO MAIOR
OU IGUAL A 0,40 M E MENOR QUE 0,60 M.AF_05/2018</t>
  </si>
  <si>
    <t>REMOÇÃO MANUAL DE JANELA OU PORTAL COM TRANSPORTE ATÉ
CAÇAMBA E CARGA</t>
  </si>
  <si>
    <t>DEMOLIÇÃO MANUAL MEIO FIO SEM REAPROVEITAMENTO COM
TRANSPORTE ATÉ CAÇAMBA E CARGA</t>
  </si>
  <si>
    <t>REMOÇÃO DE TAPUME/ CHAPAS METÁLICAS E DE MADEIRA, DE FORMA
MANUAL, SEM REAPROVEITAMENTO. AF_12/2017</t>
  </si>
  <si>
    <t>4.2.1.2.2</t>
  </si>
  <si>
    <t>101165</t>
  </si>
  <si>
    <t>ALVENARIA DE EMBASAMENTO COM BLOCO ESTRUTURAL DE CONCRETO,
DE 14X19X29CM E ARGAMASSA DE ASSENTAMENTO COM PREPARO EM BETONEIRA. AF_05/2020</t>
  </si>
  <si>
    <t>4.2.1.2.3</t>
  </si>
  <si>
    <t>89480</t>
  </si>
  <si>
    <t>ALVENARIA DE BLOCOS DE CONCRETO ESTRUTURAL 14X19X29 CM
(ESPESSURA 14 CM), FBK = 14 MPA, UTILIZANDO COLHER DE PEDREIRO. AF_10/2022</t>
  </si>
  <si>
    <t>ALVENARIA DE TIJOLO FURADO 1/2 VEZ - 9 x 19 x 19 - ARG.
(1CALH:4ARML+100KG DE CI/M3)</t>
  </si>
  <si>
    <t>4.2.1.2.6</t>
  </si>
  <si>
    <t>96361</t>
  </si>
  <si>
    <t>PAREDE COM PLACAS DE GESSO ACARTONADO (DRYWALL), PARA USO
INTERNO, COM DUAS FACES SIMPLES E ESTRUTURA METÁLICA COM GUIAS DUPLAS, COM VÃOS. AF_06/2017_PS</t>
  </si>
  <si>
    <t>IMPERMEABILIZAÇÃO DE SUPERFÍCIE COM EMULSÃO ASFÁLTICA, 2
DEMÃOS AF_06/2018</t>
  </si>
  <si>
    <t>TELHAMENTO COM TELHA METÁLICA TERMOACÚSTICA E = 30 MM, COM
ATÉ 2 ÁGUAS, INCLUSO IÇAMENTO. AF_07/2019</t>
  </si>
  <si>
    <t>COBERTURA COM TELHA GALVANIZADA ONDULADA 0,5 MM COM
ACESSÓRIOS</t>
  </si>
  <si>
    <t>COBERTURA COM TELHA CHAPA GALVANIZADA TRAPEZOIDAL 0,5 MM COM
ACESSÓRIOS</t>
  </si>
  <si>
    <t>4.2.1.5.2</t>
  </si>
  <si>
    <t>PINTURA TINTA ESMALTE SINTETICO PARA PAREDES - 2 DEMÃOS
C/SELADOR</t>
  </si>
  <si>
    <t>PINTURA TINTA ESMALTE PARA ESQUADRIAS DE FERRO C FUNDO
ANTICORROSIVO</t>
  </si>
  <si>
    <t>FORRO DE PVC COM ESTRUTURA EM METALON PINTADA COM TINTA
ALQUÍDICA D.F.</t>
  </si>
  <si>
    <t>LASTRO DE CONCRETO REGULARIZADO IMPERMEABILIZADO 1:3:6
ESP=5CM (BASE)</t>
  </si>
  <si>
    <t>GRANITINA 8MM FUNDIDA COM CONTRAPISO (1CI:3ARML) E=2CM E JUNTA
PLASTICA 27MM</t>
  </si>
  <si>
    <t>PISO EM CERÂMICA PEI MAIOR OU IGUAL A 4 COM CONTRA PISO
(1CI:3ARML) E ARGAMASSA COLANTE</t>
  </si>
  <si>
    <t>PISO DE BORRACHA CANELADO, ESPESSURA 3,5MM, FIXADO COM
ADESIVO ACRÍLICO. AF_09/2020</t>
  </si>
  <si>
    <t>PORTA DE ABRIR DE 01 FOLHA EM CHAPA DE AÇO PARA SANITÁRIO PF-10
C/FERRAGENS</t>
  </si>
  <si>
    <t>TRAVES FERRO GALVANIZADO PARA FUTEBOL DE SALÃO PINTADAS - 3,00 x
2,00M - 2 UNID.</t>
  </si>
  <si>
    <t>SUBSTITUIÇÃO DA MADEIRA DE LEI DA TABELA DE BASQUETE - INCLUSO
PINTURA</t>
  </si>
  <si>
    <t>SUPORTE PADRÃO PARA TABELA BASQUETE EM "U" ENRIJECIDO- 2 UNID.
(ASSENTADOS/PINTADOS)</t>
  </si>
  <si>
    <t>CONJUNTO PARA VOLEIBOL EM FERRO GALVANIZADO COM PINTURA (2
SUPORTES)</t>
  </si>
  <si>
    <t>PAVIMENTO INTERTRAVADO SEXTAVADO (BLOKRET) - 10 CM FCK=35 MPA
PRE-FABR.</t>
  </si>
  <si>
    <t>4.2.2.4.3</t>
  </si>
  <si>
    <t>271713</t>
  </si>
  <si>
    <t>MEIO FIO PD. GOINFRA EM CONC. PRÉ MOLD. RETO/CURVO
(9v12X30X100CM), FC28=30MPA COM ARGAM.(1CI:3ARMLC) P/ARREMATE
DO REJUNT. - INCLUSO ESCAV./APILOAM./REATERRO E CONC.FC28= 10MPA P/ ASSENTAM. E CHUMBAMENTO</t>
  </si>
  <si>
    <t>4.2.2.5.1.1</t>
  </si>
  <si>
    <t>201410</t>
  </si>
  <si>
    <t>MOLDURA TIPO "U" INVERTIDO EM ARGAMASSA COM 2CM DE ESPESSURA
TIPO PINGADEIRA EM MURO/PLATIBANDA ( A PARTE VERTICAL DESCE
2,5CM)</t>
  </si>
  <si>
    <t>MASTROS PARA BANDEIRAS EM FERRO GALVANIZADO
(ASSENTADOS/PINTADOS) - 3 UNIDADES</t>
  </si>
  <si>
    <t>PLANTIO GRAMA ESMERALDA PLACA C/ M.O. IRRIG., ADUBO,TERRA
VEGETAL (O.C.) A&lt;11.000,00M2</t>
  </si>
  <si>
    <t>5.1.1</t>
  </si>
  <si>
    <t>99839</t>
  </si>
  <si>
    <t>GUARDA-CORPO DE AÇO GALVANIZADO DE 1,10M DE ALTURA,
MONTANTES TUBULARES DE 1.1/2 ESPAÇADOS DE 1,20M, TRAVESSA SUPERIOR DE 2 , GRADIL FORMADO POR BARRAS CHATAS EM FERRO DE
32X4,8MM, FIXADO COM CHUMBADOR MECÂNICO. AF_04/2019_PS</t>
  </si>
  <si>
    <t>CORRIMÃO SIMPLES, DIÂMETRO EXTERNO = 1 1/2”, EM AÇO GALVANIZADO.
AF_04/2019_PS</t>
  </si>
  <si>
    <t>PISO DE LADRILHO HIDRÁULICO COLORIDO MODELO TÁTIL ( ALERTA OU
DIRECIONAL) SEM LASTRO</t>
  </si>
  <si>
    <t>SBC_COMP
001</t>
  </si>
  <si>
    <t>6.1.1</t>
  </si>
  <si>
    <t>20701</t>
  </si>
  <si>
    <t>LOCAÇÃO DA OBRA, EXECUÇÃO DE GABARITO SEM REAPROVEITAMENTO,
INCLUSO PINTURA (FACE INTERNA DO RIPÃO 15CM) E PIQUETE COM TESTEMUNHA</t>
  </si>
  <si>
    <t>BORRACHA ANTIDERRAPANTE C/ CONTRAPISO (1CI:3ARML) E=2CM E NATA
DE CIMENTO</t>
  </si>
  <si>
    <t>7.1.1</t>
  </si>
  <si>
    <t>LASTRO DE CONCRETO MAGRO, APLICADO EM BLOCOS DE COROAMENTO
OU SAPATAS. AF_08/2017</t>
  </si>
  <si>
    <t>PREPARO COM BETONEIRA E TRANSPORTE MANUAL DE CONCRETO
FCK=25 MPA</t>
  </si>
  <si>
    <t>LANÇAMENTO/APLICAÇÃO/ADENSAMENTO MANUAL DE CONCRETO -
(OBRAS CIVIS)</t>
  </si>
  <si>
    <t>FORMA CHAPA DE COMPENSADO PLASTIFICADO 17MM U=7 V - (OBRAS
CIVIS)</t>
  </si>
  <si>
    <t>FORRO EM LAJE PRE-MOLDADA INCLUSO CAPEAMENTO/ARMADURA DE
DISTRIBUIÇÃO/ESCORAMENTO E FORMA/DESFORMA</t>
  </si>
  <si>
    <t>ALVENARIA DE TIJOLO FURADO 1/2 VEZ 14X29X9 - 6 FUROS - ARG.
(1CALH:4ARML+100KG DE CI/M3)</t>
  </si>
  <si>
    <t>PEITORIL LINEAR EM GRANITO OU MÁRMORE, L = 15CM, COMPRIMENTO DE
ATÉ 2M, ASSENTADO COM ARGAMASSA 1:6 COM ADITIVO. AF_11/2020</t>
  </si>
  <si>
    <t>7.8.1.1</t>
  </si>
  <si>
    <t>100775</t>
  </si>
  <si>
    <t>ESTRUTURA TRELIÇADA DE COBERTURA, TIPO FINK, COM LIGAÇÕES
SOLDADAS, INCLUSOS PERFIS METÁLICOS, CHAPAS METÁLICAS, MÃO DE OBRA E TRANSPORTE COM GUINDASTE - FORNECIMENTO E INSTALAÇÃO. AF_01/2020_PSA</t>
  </si>
  <si>
    <t>TELHAMENTO COM TELHA CERÂMICA DE ENCAIXE, TIPO ROMANA, COM
ATÉ 2 ÁGUAS, INCLUSO TRANSPORTE VERTICAL. AF_07/2019</t>
  </si>
  <si>
    <t>7.9.2</t>
  </si>
  <si>
    <t>94221</t>
  </si>
  <si>
    <t>CUMEEIRA PARA TELHA CERÂMICA EMBOÇADA COM ARGAMASSA TRAÇO
1:2:9 (CIMENTO, CAL E AREIA) PARA TELHADOS COM ATÉ 2 ÁGUAS, INCLUSO TRANSPORTE VERTICAL. AF_07/2019</t>
  </si>
  <si>
    <t>PORTÃO DE ABRIR 02 FOLHAS DE TELA/TUBO FoGo 1.1/2" PT1/PT2
C/FERRAGENS</t>
  </si>
  <si>
    <t>JANELA EM CHAPA METÁLICA TIPO VENEZIANA FIXA COM VENTILAÇÃO J-
20</t>
  </si>
  <si>
    <t>7.12.2</t>
  </si>
  <si>
    <t>GRANITINA 8MM FUNDIDA COM CONTRAPISO (1CI:3ARML) E=2CM E JUNTA
PLASTICA 27MM (COM ÓXIDO DE FERRO)</t>
  </si>
  <si>
    <t>7.14.6</t>
  </si>
  <si>
    <t>220100</t>
  </si>
  <si>
    <t>PASSEIO PROTECAO EM CONC.DESEMPEN.5 CM 1:2,5:3,5 (INCLUSO
ESPELHO DE 30CM/ESCAVAÇÃO/REATERRO/APILOAMENTO/ATERRO INTERNO)</t>
  </si>
  <si>
    <t>BANCO CONCRETO POLIDO BASE EM ALVENARIA TIJOLO APARENTE
PINTADA - PADRÃO GOINFRA</t>
  </si>
  <si>
    <t>TUBO, PVC, SOLDÁVEL, DN 25MM, INSTALADO EM RAMAL OU SUB-RAMAL
DE ÁGUA - FORNECIMENTO E INSTALAÇÃO. AF_06/2022</t>
  </si>
  <si>
    <t>TUBO, PVC, SOLDÁVEL, DN 32MM, INSTALADO EM RAMAL OU SUB-RAMAL
DE ÁGUA - FORNECIMENTO E INSTALAÇÃO. AF_06/2022</t>
  </si>
  <si>
    <t>TUBO, PVC, SOLDÁVEL, DN 50MM, INSTALADO EM PRUMADA DE ÁGUA -
FORNECIMENTO E INSTALAÇÃO. AF_06/2022</t>
  </si>
  <si>
    <t>TE, PVC, SOLDÁVEL, DN 25MM, INSTALADO EM RAMAL OU SUB-RAMAL DE
ÁGUA - FORNECIMENTO E INSTALAÇÃO. AF_06/2022</t>
  </si>
  <si>
    <t>TE, PVC, SOLDÁVEL, DN 32MM, INSTALADO EM RAMAL OU SUB-RAMAL DE
ÁGUA - FORNECIMENTO E INSTALAÇÃO. AF_06/2022</t>
  </si>
  <si>
    <t>TE, PVC, SOLDÁVEL, DN 50MM, INSTALADO EM PRUMADA DE ÁGUA -
FORNECIMENTO E INSTALAÇÃO. AF_06/2022</t>
  </si>
  <si>
    <t>TÊ DE REDUÇÃO, PVC, SOLDÁVEL, DN 50MM X 25MM, INSTALADO EM
PRUMADA DE ÁGUA - FORNECIMENTO E INSTALAÇÃO. AF_06/2022</t>
  </si>
  <si>
    <t>CURVA 90 GRAUS, PVC, SOLDÁVEL, DN 25MM, INSTALADO EM RAMAL OU
SUB-RAMAL DE ÁGUA - FORNECIMENTO E INSTALAÇÃO. AF_06/2022</t>
  </si>
  <si>
    <t>CURVA 90 GRAUS, PVC, SOLDÁVEL, DN 32MM, INSTALADO EM RAMAL OU
SUB-RAMAL DE ÁGUA - FORNECIMENTO E INSTALAÇÃO. AF_06/2022</t>
  </si>
  <si>
    <t>CURVA 90 GRAUS, PVC, SOLDÁVEL, DN 50MM, INSTALADO EM PRUMADA DE
ÁGUA - FORNECIMENTO E INSTALAÇÃO. AF_06/2022</t>
  </si>
  <si>
    <t>7.17.1.12</t>
  </si>
  <si>
    <t>89366</t>
  </si>
  <si>
    <t>JOELHO 90 GRAUS COM BUCHA DE LATÃO, PVC, SOLDÁVEL, DN 25MM, X 3/4
INSTALADO EM RAMAL OU SUB-RAMAL DE ÁGUA - FORNECIMENTO E INSTALAÇÃO. AF_06/2022</t>
  </si>
  <si>
    <t>JOELHO REDUÇÃO 90G PVC SOLD C/ BUCHA DE LATÃO 25MM X 32MM
FORNECIMENTO E INSTALAÇÃO.</t>
  </si>
  <si>
    <t>7.17.1.17</t>
  </si>
  <si>
    <t>89985</t>
  </si>
  <si>
    <t>REGISTRO DE PRESSÃO BRUTO, LATÃO, ROSCÁVEL, 3/4", COM
ACABAMENTO E CANOPLA CROMADOS - FORNECIMENTO E INSTALAÇÃO. AF_08/2021</t>
  </si>
  <si>
    <t>ADAPTADOR SOLDÁVEL CURTO C/ BOLSA E ROSCA PARA REGISTRO
25X3/4"</t>
  </si>
  <si>
    <t>ADAPTADOR SOLDÁVEL CURTO COM BOLSA E ROSCA PARA REGISTRO
50MMX1.1/2"</t>
  </si>
  <si>
    <t>7.17.2.1</t>
  </si>
  <si>
    <t>89711</t>
  </si>
  <si>
    <t>TUBO PVC, SERIE NORMAL, ESGOTO PREDIAL, DN 40 MM, FORNECIDO E
INSTALADO EM RAMAL DE DESCARGA OU RAMAL DE ESGOTO SANITÁRIO. AF_08/2022</t>
  </si>
  <si>
    <t>7.17.2.2</t>
  </si>
  <si>
    <t>89712</t>
  </si>
  <si>
    <t>TUBO PVC, SERIE NORMAL, ESGOTO PREDIAL, DN 50 MM, FORNECIDO E
INSTALADO EM RAMAL DE DESCARGA OU RAMAL DE ESGOTO SANITÁRIO. AF_08/2022</t>
  </si>
  <si>
    <t>7.17.2.3</t>
  </si>
  <si>
    <t>89714</t>
  </si>
  <si>
    <t>TUBO PVC, SERIE NORMAL, ESGOTO PREDIAL, DN 100 MM, FORNECIDO E
INSTALADO EM RAMAL DE DESCARGA OU RAMAL DE ESGOTO SANITÁRIO. AF_08/2022</t>
  </si>
  <si>
    <t>7.17.2.4</t>
  </si>
  <si>
    <t>89783</t>
  </si>
  <si>
    <t>JUNÇÃO SIMPLES, PVC, SERIE NORMAL, ESGOTO PREDIAL, DN 40 MM,
JUNTA SOLDÁVEL, FORNECIDO E INSTALADO EM RAMAL DE DESCARGA OU RAMAL DE ESGOTO SANITÁRIO. AF_08/2022</t>
  </si>
  <si>
    <t>7.17.2.5</t>
  </si>
  <si>
    <t>89785</t>
  </si>
  <si>
    <t>JUNÇÃO SIMPLES, PVC, SERIE NORMAL, ESGOTO PREDIAL, DN 50 X 50 MM,
JUNTA ELÁSTICA, FORNECIDO E INSTALADO EM RAMAL DE DESCARGA OU RAMAL DE ESGOTO SANITÁRIO. AF_08/2022</t>
  </si>
  <si>
    <t>JUNÇÃO SIMPLES PVC P/ ESG PREDIAL DN 100X50MM - FORNECIMENTO E
INSTALAÇÃO.</t>
  </si>
  <si>
    <t>7.17.2.7</t>
  </si>
  <si>
    <t>89784</t>
  </si>
  <si>
    <t>TE, PVC, SERIE NORMAL, ESGOTO PREDIAL, DN 50 X 50 MM, JUNTA
ELÁSTICA, FORNECIDO E INSTALADO EM RAMAL DE DESCARGA OU RAMAL DE ESGOTO SANITÁRIO. AF_08/2022</t>
  </si>
  <si>
    <t>7.17.2.8</t>
  </si>
  <si>
    <t>89731</t>
  </si>
  <si>
    <t>JOELHO 90 GRAUS, PVC, SERIE NORMAL, ESGOTO PREDIAL, DN 50 MM,
JUNTA ELÁSTICA, FORNECIDO E INSTALADO EM RAMAL DE DESCARGA OU RAMAL DE ESGOTO SANITÁRIO. AF_08/2022</t>
  </si>
  <si>
    <t>7.17.2.9</t>
  </si>
  <si>
    <t>89744</t>
  </si>
  <si>
    <t>JOELHO 90 GRAUS, PVC, SERIE NORMAL, ESGOTO PREDIAL, DN 100 MM,
JUNTA ELÁSTICA, FORNECIDO E INSTALADO EM RAMAL DE DESCARGA OU RAMAL DE ESGOTO SANITÁRIO. AF_08/2022</t>
  </si>
  <si>
    <t>JOELHO PVC C/ BOLSA E ANEL P/ ESG PREDIAL 90G DN 40MM X 1.1/2" -
FORNECIMENTO E INSTALAÇÃO.</t>
  </si>
  <si>
    <t>7.17.2.11</t>
  </si>
  <si>
    <t>89726</t>
  </si>
  <si>
    <t>JOELHO 45 GRAUS, PVC, SERIE NORMAL, ESGOTO PREDIAL, DN 40 MM,
JUNTA SOLDÁVEL, FORNECIDO E INSTALADO EM RAMAL DE DESCARGA OU RAMAL DE ESGOTO SANITÁRIO. AF_08/2022</t>
  </si>
  <si>
    <t>7.17.2.12</t>
  </si>
  <si>
    <t>89728</t>
  </si>
  <si>
    <t>CURVA CURTA 90 GRAUS, PVC, SERIE NORMAL, ESGOTO PREDIAL, DN 40
MM, JUNTA SOLDÁVEL, FORNECIDO E INSTALADO EM RAMAL DE DESCARGA OU RAMAL DE ESGOTO SANITÁRIO. AF_08/2022</t>
  </si>
  <si>
    <t>CURVA PVC LONGA 45G P/ ESG PREDIAL DN 50MM (FORNECIMENTO E
INSTALAÇÃO).</t>
  </si>
  <si>
    <t>CAIXA SIFONADA, PVC, DN 150 X 150 X 50 MM, JUNTA ELÁSTICA,
FORNECIDA E INSTALADA EM RAMAL DE DESCARGA OU EM RAMAL DE ESGOTO SANITÁRIO.</t>
  </si>
  <si>
    <t>CAIXA DE GORDURA 600 L. CONCRETO PADRÃO GOINFRA
IMPERMEABILIZADA</t>
  </si>
  <si>
    <t>SABONETEIRA DE PAREDE EM METAL CROMADO, INCLUSO FIXAÇÃO.
AF_01/2020</t>
  </si>
  <si>
    <t>SABONETEIRA PLASTICA TIPO DISPENSER PARA SABONETE LIQUIDO COM
RESERVATORIO 800 A 1500 ML, INCLUSO FIXAÇÃO. AF_01/2020</t>
  </si>
  <si>
    <t>PORTA PAPEL TOALHA TIPO DISPENSER PARA PAPEL TOALHA
INTERFOLHADO (FORNECIMENTO E INSTALAÇÃO).</t>
  </si>
  <si>
    <t>PAPELEIRA PLÁSTICA TIPO DISPENSER PARA PAPEL HIGIÊNICO ROLÃO
(FORNECIMENTO E INSTALAÇÃO).</t>
  </si>
  <si>
    <t>CABIDE/GANCHO DE BANHEIRO SIMPLES EM METAL CROMADO
(FORNECIMENTO E INSTALAÇÃO).</t>
  </si>
  <si>
    <t>7.17.3.6</t>
  </si>
  <si>
    <t>86942</t>
  </si>
  <si>
    <t>LAVATÓRIO LOUÇA BRANCA SUSPENSO, 29,5 X 39CM OU EQUIVALENTE,
PADRÃO POPULAR, INCLUSO SIFÃO TIPO GARRAFA EM PVC, VÁLVULA E ENGATE FLEXÍVEL 30CM EM PLÁSTICO E TORNEIRA CROMADA DE MESA, PADRÃO POPULAR - FORNECIMENTO E INSTALAÇÃO. AF_01/2020</t>
  </si>
  <si>
    <t>7.17.3.7</t>
  </si>
  <si>
    <t>86937</t>
  </si>
  <si>
    <t>CUBA DE EMBUTIR OVAL EM LOUÇA BRANCA, 35 X 50CM OU EQUIVALENTE,
INCLUSO VÁLVULA EM METAL CROMADO E SIFÃO FLEXÍVEL EM PVC - FORNECIMENTO E INSTALAÇÃO. AF_01/2020</t>
  </si>
  <si>
    <t>TORNEIRA CROMADA DE MESA, 1/2”OU 3/4,” PARA LAVATÓRIO, PADRÃO
POPULAR - FORNECIMENTO E INSTALAÇÃO. AF_01/2020</t>
  </si>
  <si>
    <t>COMP21</t>
  </si>
  <si>
    <t>CUBA AÇO INOXIDÁVEL (AISI304) DE EMBUTIR COM VÁLVULA 3 1/2", DE 56 X
33 X 12 CM, COM SIFÃO DO TIPO FLEXÍVEL EM PVC 1 X 1.1/2" - FORNECIMENTO E INSTALAÇÃO.</t>
  </si>
  <si>
    <t>7.17.3.11</t>
  </si>
  <si>
    <t>86927</t>
  </si>
  <si>
    <t>TANQUE DE MÁRMORE SINTÉTICO SUSPENSO, 22L OU EQUIVALENTE,
INCLUSO SIFÃO TIPO GARRAFA EM PVC, VÁLVULA PLÁSTICA E TORNEIRA DE METAL CROMADO PADRÃO POPULAR - FORNEC. E INSTALAÇÃO. AF_01/2020</t>
  </si>
  <si>
    <t>CHUVEIRO ELÉTRICO COMUM CORPO PLÁSTICO, TIPO DUCHA –
FORNECIMENTO E INSTALAÇÃO. AF_01/2020</t>
  </si>
  <si>
    <t>TORNEIRA CROMADA TUBO MÓVEL, DE MESA, 1/2”OU 3/4,” PARA PIA DE
COZINHA, PADRÃO ALTO - FORNECIMENTO E INSTALAÇÃO. AF_01/2020</t>
  </si>
  <si>
    <t>VASO SANITARIO SIFONADO CONVENCIONAL COM LOUÇA BRANCA -
FORNECIMENTO E INSTALAÇÃO. AF_01/2020</t>
  </si>
  <si>
    <t>VÁLVULA DE DESCARGA DUPLO ACIONAMENTO COM ACABAMENTO
CROMADO ANTIVANDALISMO</t>
  </si>
  <si>
    <t>ASSENTO EM POLIPROPILENO COM SISTEMA DE FECHAMENTO SUAVE
PARA VASO SANITÁRIO</t>
  </si>
  <si>
    <t>ESCAVAÇÃO MANUAL DE VALA COM PROFUNDIDADE MENOR OU IGUAL A
1,30 M. AF_02/2021</t>
  </si>
  <si>
    <t>8.1.3</t>
  </si>
  <si>
    <t>97882</t>
  </si>
  <si>
    <t>CAIXA ENTERRADA ELÉTRICA RETANGULAR, EM CONCRETO PRÉ-
MOLDADO, FUNDO COM BRITA, DIMENSÕES INTERNAS: 0,4X0,4X0,4 M. AF_12/2020</t>
  </si>
  <si>
    <t>LUMINÁRIA TIPO PLAFON CIRCULAR, DE SOBREPOR, COM LED DE 12/13 W -
FORNECIMENTO E INSTALAÇÃO. AF_03/2022</t>
  </si>
  <si>
    <t>COMP02</t>
  </si>
  <si>
    <t>LUMINÁRIA CALHA SOBREPOR 2X18W LED, CORPO EM CHAPA DE AÇO
FOSFATIZADO, COR BRANCA, REFLETOR PARABÓLICO E ALETAS EM ALUMÍNIO ANODIZADO, FORNECIMENTO E INSTALAÇÃO</t>
  </si>
  <si>
    <t>LUMINÁRIA CALHA SOBREPOR HERMÉTICA 2X18W LED, CORPO EM CHAPA DE AÇO FOSFATIZADO, FECHADA, FORNECIMENTO E INSTALAÇÃO</t>
  </si>
  <si>
    <t>CAIXA RETANGULAR 4" X 2" ALTA (2,00 M DO PISO), PVC, INSTALADA EM
PAREDE - FORNECIMENTO E INSTALAÇÃO. AF_03/2023</t>
  </si>
  <si>
    <t>CAIXA RETANGULAR 4" X 2" MÉDIA (1,30 M DO PISO), PVC, INSTALADA EM
PAREDE - FORNECIMENTO E INSTALAÇÃO. AF_03/2023</t>
  </si>
  <si>
    <t>CAIXA RETANGULAR 4" X 2" BAIXA (0,30 M DO PISO), PVC, INSTALADA EM
PAREDE - FORNECIMENTO E INSTALAÇÃO. AF_03/2023</t>
  </si>
  <si>
    <t>CAIXA OCTOGONAL 4" X 4", PVC, INSTALADA EM LAJE - FORNECIMENTO E
INSTALAÇÃO. AF_03/2023</t>
  </si>
  <si>
    <t>8.2.2.5</t>
  </si>
  <si>
    <t>91945</t>
  </si>
  <si>
    <t>SUPORTE PARAFUSADO COM PLACA DE ENCAIXE 4" X 2" ALTO (2,00 M DO
PISO) PARA PONTO ELÉTRICO - FORNECIMENTO E INSTALAÇÃO. AF_03/2023</t>
  </si>
  <si>
    <t>TOMADA ALTA DE EMBUTIR (1 MÓDULO), 2P+T 10 A, INCLUINDO SUPORTE E
PLACA - FORNECIMENTO E INSTALAÇÃO. AF_03/2023</t>
  </si>
  <si>
    <t>TOMADA MÉDIA DE EMBUTIR (1 MÓDULO), 2P+T 10 A, INCLUINDO SUPORTE
E PLACA - FORNECIMENTO E INSTALAÇÃO. AF_03/2023</t>
  </si>
  <si>
    <t>TOMADA BAIXA DE EMBUTIR (1 MÓDULO), 2P+T 10 A, INCLUINDO SUPORTE
E PLACA - FORNECIMENTO E INSTALAÇÃO. AF_03/2023</t>
  </si>
  <si>
    <t>INTERRUPTOR SIMPLES (1 MÓDULO), 10A/250V, INCLUINDO SUPORTE E
PLACA - FORNECIMENTO E INSTALAÇÃO. AF_03/2023</t>
  </si>
  <si>
    <t>INTERRUPTOR SIMPLES (2 MÓDULOS), 10A/250V, INCLUINDO SUPORTE E
PLACA - FORNECIMENTO E INSTALAÇÃO. AF_03/2023</t>
  </si>
  <si>
    <t>INTERRUPTOR SIMPLES (3 MÓDULOS), 10A/250V, INCLUINDO SUPORTE E
PLACA - FORNECIMENTO E INSTALAÇÃO. AF_03/2023</t>
  </si>
  <si>
    <t>8.2.4.1</t>
  </si>
  <si>
    <t>91926</t>
  </si>
  <si>
    <t>CABO DE COBRE FLEXÍVEL ISOLADO, 2,5 MM², ANTI-CHAMA 450/750 V, PARA CIRCUITOS TERMINAIS - FORNECIMENTO E INSTALAÇÃO. AF_03/2023</t>
  </si>
  <si>
    <t>8.2.4.2</t>
  </si>
  <si>
    <t>91928</t>
  </si>
  <si>
    <t>CABO DE COBRE FLEXÍVEL ISOLADO, 4 MM², ANTI-CHAMA 450/750 V, PARA CIRCUITOS TERMINAIS - FORNECIMENTO E INSTALAÇÃO. AF_03/2023</t>
  </si>
  <si>
    <t>8.2.4.3</t>
  </si>
  <si>
    <t>91930</t>
  </si>
  <si>
    <t>CABO DE COBRE FLEXÍVEL ISOLADO, 6 MM², ANTI-CHAMA 450/750 V, PARA CIRCUITOS TERMINAIS - FORNECIMENTO E INSTALAÇÃO. AF_03/2023</t>
  </si>
  <si>
    <t>8.2.4.4</t>
  </si>
  <si>
    <t>91932</t>
  </si>
  <si>
    <t>CABO DE COBRE FLEXÍVEL ISOLADO, 10 MM², ANTI-CHAMA 450/750 V, PARA CIRCUITOS TERMINAIS - FORNECIMENTO E INSTALAÇÃO. AF_03/2023</t>
  </si>
  <si>
    <t>CABO DE COBRE FLEXÍVEL ISOLADO, 10 MM², ANTI-CHAMA 0,6/1,0 KV, PARA
DISTRIBUIÇÃO - FORNECIMENTO E INSTALAÇÃO. AF_12/2015</t>
  </si>
  <si>
    <t>CABO DE COBRE FLEXÍVEL ISOLADO, 16 MM², ANTI-CHAMA 0,6/1,0 KV, PARA
DISTRIBUIÇÃO - FORNECIMENTO E INSTALAÇÃO. AF_12/2015</t>
  </si>
  <si>
    <t>DISJUNTOR TRIPOLAR TIPO NEMA, CORRENTE NOMINAL DE 60 ATÉ 100A -
FORNECIMENTO E INSTALAÇÃO. AF_10/2020</t>
  </si>
  <si>
    <t>HASTE DE ATERRAMENTO 5/8 PARA SPDA - FORNECIMENTO E
INSTALAÇÃO. AF_12/2017</t>
  </si>
  <si>
    <t>8.2.6.1</t>
  </si>
  <si>
    <t>91834</t>
  </si>
  <si>
    <t>ELETRODUTO FLEXÍVEL CORRUGADO, PVC, DN 25 MM (3/4"), PARA
CIRCUITOS TERMINAIS, INSTALADO EM FORRO - FORNECIMENTO E INSTALAÇÃO. AF_03/2023</t>
  </si>
  <si>
    <t>8.2.6.2</t>
  </si>
  <si>
    <t>91854</t>
  </si>
  <si>
    <t>ELETRODUTO FLEXÍVEL CORRUGADO, PVC, DN 25 MM (3/4"), PARA
CIRCUITOS TERMINAIS, INSTALADO EM PAREDE - FORNECIMENTO E INSTALAÇÃO. AF_03/2023</t>
  </si>
  <si>
    <t>8.2.6.3</t>
  </si>
  <si>
    <t>93009</t>
  </si>
  <si>
    <t>ELETRODUTO RÍGIDO ROSCÁVEL, PVC, DN 60 MM (2"), PARA REDE
ENTERRADA DE DISTRIBUIÇÃO DE ENERGIA ELÉTRICA - FORNECIMENTO E INSTALAÇÃO. AF_12/2021</t>
  </si>
  <si>
    <t>8.2.6.4</t>
  </si>
  <si>
    <t>93012</t>
  </si>
  <si>
    <t>ELETRODUTO RÍGIDO ROSCÁVEL, PVC, DN 110 MM (4"), PARA REDE
ENTERRADA DE DISTRIBUIÇÃO DE ENERGIA ELÉTRICA - FORNECIMENTO E INSTALAÇÃO. AF_12/2021</t>
  </si>
  <si>
    <t>ELETROCALHA PRÉ-ZINCADA, CH. 22, PERFIL "C" COM ABAS 50X50 MM SEM
TAMPA</t>
  </si>
  <si>
    <t>8.2.7.1</t>
  </si>
  <si>
    <t>101879</t>
  </si>
  <si>
    <t>QUADRO DE DISTRIBUIÇÃO DE ENERGIA EM CHAPA DE AÇO GALVANIZADO,
DE EMBUTIR, COM BARRAMENTO TRIFÁSICO, PARA 24 DISJUNTORES DIN
100A - FORNECIMENTO E INSTALAÇÃO. AF_10/2020</t>
  </si>
  <si>
    <t>8.2.7.2</t>
  </si>
  <si>
    <t>101882</t>
  </si>
  <si>
    <t>QUADRO DE DISTRIBUIÇÃO DE ENERGIA EM CHAPA DE AÇO GALVANIZADO,
DE EMBUTIR, COM BARRAMENTO TRIFÁSICO, PARA 30 DISJUNTORES DIN
225A - FORNECIMENTO E INSTALAÇÃO. AF_10/2020</t>
  </si>
  <si>
    <t>ESTRUTURA TIPO N3 COM TRANSFORMADOR 150 kVA - 30 - 12,6-13,8/0,220-
0,380KV</t>
  </si>
  <si>
    <t>DISJUNTOR TRIPOLAR TIPO NEMA, CORRENTE NOMINAL DE 10 ATÉ 50A -
FORNECIMENTO E INSTALAÇÃO. AF_10/2020</t>
  </si>
  <si>
    <t>9.2.2</t>
  </si>
  <si>
    <t>91925</t>
  </si>
  <si>
    <t>CABO DE COBRE FLEXÍVEL ISOLADO, 1,5 MM², ANTI-CHAMA 0,6/1,0 KV, PARA CIRCUITOS TERMINAIS - FORNECIMENTO E INSTALAÇÃO. AF_03/2023</t>
  </si>
  <si>
    <t>9.2.3</t>
  </si>
  <si>
    <t>91935</t>
  </si>
  <si>
    <t>CABO DE COBRE FLEXÍVEL ISOLADO, 16 MM², ANTI-CHAMA 0,6/1,0 KV, PARA CIRCUITOS TERMINAIS - FORNECIMENTO E INSTALAÇÃO. AF_03/2023</t>
  </si>
  <si>
    <t>9.2.4</t>
  </si>
  <si>
    <t>93008</t>
  </si>
  <si>
    <t>ELETRODUTO RÍGIDO ROSCÁVEL, PVC, DN 50 MM (1 1/2"), PARA REDE
ENTERRADA DE DISTRIBUIÇÃO DE ENERGIA ELÉTRICA - FORNECIMENTO E INSTALAÇÃO. AF_12/2021</t>
  </si>
  <si>
    <t>SUPORTE ISOLADOR PARA CORDOALHA DE COBRE - FORNECIMENTO E
INSTALAÇÃO. AF_12/2017</t>
  </si>
  <si>
    <t>ABRACADEIRA EM ACO PARA AMARRACAO DE ELETRODUTOS, TIPO D,
COM 3/4" E PARAFUSO DE FIXACAO</t>
  </si>
  <si>
    <t>10.2.6</t>
  </si>
  <si>
    <t>91871</t>
  </si>
  <si>
    <t>ELETRODUTO RÍGIDO ROSCÁVEL, PVC, DN 25 MM (3/4"), PARA CIRCUITOS
TERMINAIS, INSTALADO EM PAREDE - FORNECIMENTO E INSTALAÇÃO. AF_03/2023</t>
  </si>
  <si>
    <t>10.2.7</t>
  </si>
  <si>
    <t>95778</t>
  </si>
  <si>
    <t>CONDULETE DE ALUMÍNIO, TIPO C, PARA ELETRODUTO DE AÇO
GALVANIZADO DN 20 MM (3/4''), APARENTE - FORNECIMENTO E INSTALAÇÃO. AF_10/2022</t>
  </si>
  <si>
    <t>CAIXA PARA EQUIPOTENCIALIZAÇÃO PARA ATERRAMENTO, (40X40X15) CM
C/ INSTALAÇÃO (GOINFRA+ORSE)</t>
  </si>
  <si>
    <t>FITA ISOLANTE DE BORRACHA AUTOFUSAO, USO ATE 69 KV (ALTA
TENSAO)</t>
  </si>
  <si>
    <t>11.1.1.5</t>
  </si>
  <si>
    <t>TORNEIRA DE JARDIM COM BICO PARA MANGUEIRA DIÂMETRO DE 1/2" E
3/4"</t>
  </si>
  <si>
    <t>11.1.1.13</t>
  </si>
  <si>
    <t>11.1.1.14</t>
  </si>
  <si>
    <t>11.1.1.15</t>
  </si>
  <si>
    <t>11.1.1.17</t>
  </si>
  <si>
    <t>11.1.1.18</t>
  </si>
  <si>
    <t>11.2.2.1.4</t>
  </si>
  <si>
    <t>11.2.2.1.7</t>
  </si>
  <si>
    <t>89400</t>
  </si>
  <si>
    <t>TÊ DE REDUÇÃO, PVC, SOLDÁVEL, DN 32MM X 25MM, INSTALADO EM
RAMAL OU SUB-RAMAL DE ÁGUA - FORNECIMENTO E INSTALAÇÃO. AF_06/2022</t>
  </si>
  <si>
    <t>11.2.2.2.1</t>
  </si>
  <si>
    <t>11.2.2.2.3</t>
  </si>
  <si>
    <t>11.2.2.2.4</t>
  </si>
  <si>
    <t>11.2.2.2.6</t>
  </si>
  <si>
    <t>89732</t>
  </si>
  <si>
    <t>JOELHO 45 GRAUS, PVC, SERIE NORMAL, ESGOTO PREDIAL, DN 50 MM,
JUNTA ELÁSTICA, FORNECIDO E INSTALADO EM RAMAL DE DESCARGA OU RAMAL DE ESGOTO SANITÁRIO. AF_08/2022</t>
  </si>
  <si>
    <t>TUBO, PVC, SOLDÁVEL, DN 75MM, INSTALADO EM PRUMADA DE ÁGUA -
FORNECIMENTO E INSTALAÇÃO. AF_06/2022</t>
  </si>
  <si>
    <t>CURVA 90 GRAUS, PVC, SOLDÁVEL, DN 75MM, INSTALADO EM PRUMADA DE
ÁGUA - FORNECIMENTO E INSTALAÇÃO. AF_06/2022</t>
  </si>
  <si>
    <t>TE DE REDUÇÃO, PVC, SOLDÁVEL, DN 75MM X 50MM, INSTALADO EM
PRUMADA DE ÁGUA - FORNECIMENTO E INSTALAÇÃO. AF_06/2022</t>
  </si>
  <si>
    <t>11.3.2.1.14</t>
  </si>
  <si>
    <t>11.3.2.1.24</t>
  </si>
  <si>
    <t>11.3.2.2.1</t>
  </si>
  <si>
    <t>11.3.2.2.2</t>
  </si>
  <si>
    <t>11.3.2.2.3</t>
  </si>
  <si>
    <t>11.3.2.2.4</t>
  </si>
  <si>
    <t>11.3.2.2.5</t>
  </si>
  <si>
    <t>11.3.2.2.7</t>
  </si>
  <si>
    <t>11.3.2.2.8</t>
  </si>
  <si>
    <t>11.3.2.2.9</t>
  </si>
  <si>
    <t>11.3.2.2.10</t>
  </si>
  <si>
    <t>11.3.2.2.12</t>
  </si>
  <si>
    <t>11.3.2.2.18</t>
  </si>
  <si>
    <t>89709</t>
  </si>
  <si>
    <t>RALO SIFONADO, PVC, DN 100 X 40 MM, JUNTA SOLDÁVEL, FORNECIDO E
INSTALADO EM RAMAL DE DESCARGA OU EM RAMAL DE ESGOTO SANITÁRIO. AF_08/2022</t>
  </si>
  <si>
    <t>BARRA DE APOIO RETA, EM ACO INOX POLIDO, COMPRIMENTO 60CM,
FIXADA NA PAREDE - FORNECIMENTO E INSTALAÇÃO. AF_01/2020</t>
  </si>
  <si>
    <t>BARRA DE APOIO RETA, EM ACO INOX POLIDO, COMPRIMENTO 80 CM,
FIXADA NA PAREDE - FORNECIMENTO E INSTALAÇÃO. AF_01/2020</t>
  </si>
  <si>
    <t>VÁLVULA EM PLÁSTICO 1”PARA PIA, TANQUE OU LAVATÓRIO, COM OU SEM
LADRÃO - FORNECIMENTO E INSTALAÇÃO. AF_01/2020</t>
  </si>
  <si>
    <t>VASO SANITÁRIO PARA PcD COM CAIXA ACOPLADA COM DUPLO
ACIONAMENTO (1ª LINHA) - COMPLETO EXCLUSO O ASSENTO</t>
  </si>
  <si>
    <t>VASO SANITÁRIO COM CAIXA ACOPLADA COM DUPLO ACIONAMENTO (1ª
LINHA) - COMPLETO EXCLUSO O ASSENTO</t>
  </si>
  <si>
    <t>DUCHA HIGIENICA PLASTICA COM REGISTRO METALICO 1/2 " ,
FORNECIMENTO E INSTALAÇÃO.</t>
  </si>
  <si>
    <t>BANCO ARTICULADO, EM ACO INOX, PARA PCD, FIXADO NA PAREDE -
FORNECIMENTO E INSTALAÇÃO. AF_01/2020</t>
  </si>
  <si>
    <t>11.4.2.1.13</t>
  </si>
  <si>
    <t>11.4.2.2.1</t>
  </si>
  <si>
    <t>11.4.2.2.2</t>
  </si>
  <si>
    <t>11.4.2.2.3</t>
  </si>
  <si>
    <t>11.4.2.2.4</t>
  </si>
  <si>
    <t>11.4.2.2.5</t>
  </si>
  <si>
    <t>89797</t>
  </si>
  <si>
    <t>JUNÇÃO SIMPLES, PVC, SERIE NORMAL, ESGOTO PREDIAL, DN 100 X 100
MM, JUNTA ELÁSTICA, FORNECIDO E INSTALADO EM RAMAL DE DESCARGA OU RAMAL DE ESGOTO SANITÁRIO. AF_08/2022</t>
  </si>
  <si>
    <t>11.4.2.2.7</t>
  </si>
  <si>
    <t>11.4.2.2.8</t>
  </si>
  <si>
    <t>11.4.2.2.9</t>
  </si>
  <si>
    <t>11.4.2.2.10</t>
  </si>
  <si>
    <t>11.4.2.2.12</t>
  </si>
  <si>
    <t>TE, PVC, SOLDÁVEL, DN 32MM, INSTALADO EM RAMAL DE DISTRIBUIÇÃO
DE ÁGUA - FORNECIMENTO E INSTALAÇÃO. AF_06/2022</t>
  </si>
  <si>
    <t>11.5.2.1.9</t>
  </si>
  <si>
    <t>11.5.2.1.11</t>
  </si>
  <si>
    <t>11.5.2.1.18</t>
  </si>
  <si>
    <t>11.5.2.2.1</t>
  </si>
  <si>
    <t>11.5.2.2.2</t>
  </si>
  <si>
    <t>11.5.2.2.3</t>
  </si>
  <si>
    <t>11.5.2.2.4</t>
  </si>
  <si>
    <t>11.5.2.2.6</t>
  </si>
  <si>
    <t>11.5.2.2.7</t>
  </si>
  <si>
    <t>11.5.2.2.10</t>
  </si>
  <si>
    <t>11.5.2.2.14</t>
  </si>
  <si>
    <t>TUBO, PVC, SOLDÁVEL, DN 75MM, INSTALADO EM PRUMADA DE ÁGUA - FORNECIMENTO E INSTALAÇÃO. AF_06/2022</t>
  </si>
  <si>
    <t>11.6.2.2.1</t>
  </si>
  <si>
    <t>11.6.2.2.2</t>
  </si>
  <si>
    <t>RESERVATÓRIO METÁLICO TIPO TAÇA 30.000 LITROS C/ INSTALAÇÃO
(GOINFRA+SICRO3)</t>
  </si>
  <si>
    <t>12.2.1</t>
  </si>
  <si>
    <t>91175</t>
  </si>
  <si>
    <t>FIXAÇÃO DE TUBOS VERTICAIS DE PPR DIÂMETROS MAIORES QUE 75 MM
COM ABRAÇADEIRA METÁLICA RÍGIDA TIPO D 3", FIXADA EM PERFILADO EM ALVENARIA. AF_05/2015</t>
  </si>
  <si>
    <t>CONDUTOR VERTICAL RETANGULAR, DESENVOLVIMENTO 33 CM EM
CHAPA DE AÇO GALVANIZADO NÚMERO 26</t>
  </si>
  <si>
    <t>12.2.3</t>
  </si>
  <si>
    <t>94228</t>
  </si>
  <si>
    <t>CALHA EM CHAPA DE AÇO GALVANIZADO NÚMERO 24, DESENVOLVIMENTO DE 50 CM, INCLUSO TRANSPORTE VERTICAL. AF_07/2019</t>
  </si>
  <si>
    <t>CAIXA DE AREIA 60X60X80CM (MEDIDAS INTERNAS) FUNDO DE BRITA COM
GRELHA METÁLICA FERRO CHATO PADRÃO GOINFRA</t>
  </si>
  <si>
    <t>12.2.5</t>
  </si>
  <si>
    <t>89578</t>
  </si>
  <si>
    <t>TUBO PVC, SÉRIE R, ÁGUA PLUVIAL, DN 100 MM, FORNECIDO E INSTALADO EM CONDUTORES VERTICAIS DE ÁGUAS PLUVIAIS. AF_06/2022</t>
  </si>
  <si>
    <t>12.2.6</t>
  </si>
  <si>
    <t>89580</t>
  </si>
  <si>
    <t>TUBO PVC, SÉRIE R, ÁGUA PLUVIAL, DN 150 MM, FORNECIDO E INSTALADO EM CONDUTORES VERTICAIS DE ÁGUAS PLUVIAIS. AF_06/2022</t>
  </si>
  <si>
    <t>12.2.7</t>
  </si>
  <si>
    <t>89529</t>
  </si>
  <si>
    <t>JOELHO 90 GRAUS, PVC, SERIE R, ÁGUA PLUVIAL, DN 100 MM, JUNTA
ELÁSTICA, FORNECIDO E INSTALADO EM RAMAL DE ENCAMINHAMENTO. AF_06/2022</t>
  </si>
  <si>
    <t>CANALETA CONCRETO DESEMPENADO 5 CM PADRÃO GOINFRA (MEIA
CANA)</t>
  </si>
  <si>
    <t>GRELHA PADRÃO GOINFRA DE FERRO CHATO COM BERÇO
(ESPAÇAMENTO ENTRE FACES = 1,5CM - NBR 9050 ACESSIBILIDADE)</t>
  </si>
  <si>
    <t>COMP030_ SEE</t>
  </si>
  <si>
    <t>LUMINÁRIA DE EMERGÊNCIA, COM 30 LÂMPADAS LED DE 2 W, SEM
REATOR - FORNECIMENTO E INSTALAÇÃO. AF_02/2020</t>
  </si>
  <si>
    <t>ILUMINAÇÃO DE EMERGÊNCIA LED 2200 LÚMENS 2 FARÓIS (BLOCO
AUTÔNOMO) (GOINFRA+ORSE)</t>
  </si>
  <si>
    <t>PLACA DE SINALIZAÇÃO EM PVC COD 01 - (300X300) PROIBIDO FUMAR
(GOINFRA + SINAPI)</t>
  </si>
  <si>
    <t>PLACA DE SINALIZAÇÃO EM PVC COD 06 - (300X300) PERIGO INFLAMÁVEL
(GOINFRA + SINAPI)</t>
  </si>
  <si>
    <t>13.1.5.1</t>
  </si>
  <si>
    <t>EXTINTOR DE INCÊNDIO PORTÁTIL COM CARGA DE PQS DE 6 KG, CLASSE
BC - FORNECIMENTO E INSTALAÇÃO. AF_10/2020_PE</t>
  </si>
  <si>
    <t>EXTINTOR MULTI USO EM PO A B C (6 KG) - CAPACIDADE EXTINTORA 3A
20BC</t>
  </si>
  <si>
    <t>COMP57</t>
  </si>
  <si>
    <t>ABRIGO PARA HIDRANTE, 90X60X17CM, COM REGISTRO GLOBO ANGULAR
45º 2.1/2", ADAPTADOR STORZ 2.1/2" PARA 1.1/2", DUAS MANGUEIRAS DE INCÊNDIO DE 15,00 M E ESGUICHO 1.1/2" - FORNECIMENTO E INSTALAÇÃO.</t>
  </si>
  <si>
    <t>CHAVE DUPLA P/ CONEXÕES TIPO STORZ EM LATÃO ENGATE RÁPIDO 1 1/2"
X 2 1/2" (GOINFRA + SINAPI)</t>
  </si>
  <si>
    <t>COMP025_ SEE</t>
  </si>
  <si>
    <t>REDUCAO GIRATÓRIA TIPO STORZ LATAO P/ INST. PREDIAL COMBATE A
REDUCAO GIRATÓRIA TIPO STORZ LATAO P/ INST. PREDIAL COMBATE A</t>
  </si>
  <si>
    <t>13.3.1.9</t>
  </si>
  <si>
    <t>94475</t>
  </si>
  <si>
    <t>COTOVELO 90 GRAUS, EM FERRO GALVANIZADO, CONEXÃO ROSQUEADA,
DN 80 (3), INSTALADO EM RESERVAÇÃO DE ÁGUA DE EDIFICAÇÃO QUE POSSUA RESERVATÓRIO DE FIBRA/FIBROCIMENTO –FORNECIMENTO E INSTALAÇÃO. AF_06/2016</t>
  </si>
  <si>
    <t>UNIAO FERRO GALV C/ASSENTO CONICO BRONZE 2 1/2" (GOINFRA +
SINAPI)</t>
  </si>
  <si>
    <t>BOTOEIRA BOMBA DE INCÊNDIO C/ MARTELO CONVENCIONAL
(GOINFRA+SBC)</t>
  </si>
  <si>
    <t>CENTRAL DE ALARME DE 80 SETORES COM BATERIA C/ INSTALAÇÃO
(GOINFRA+ORSE)</t>
  </si>
  <si>
    <t>VÁLVULA DE ESFERA BRUTA, METAL, ROSCÁVEL, 2.1/2'' C/ INSTALAÇÃO
(GOINFRA+ORSE)</t>
  </si>
  <si>
    <t>13.5.1.7</t>
  </si>
  <si>
    <t>92896</t>
  </si>
  <si>
    <t>UNIÃO, EM FERRO GALVANIZADO, DN 65 (2 1/2"), CONEXÃO ROSQUEADA,
INSTALADO EM REDE DE ALIMENTAÇÃO PARA HIDRANTE - FORNECIMENTO E INSTALAÇÃO. AF_10/2020</t>
  </si>
  <si>
    <t>COMP546_
SEE</t>
  </si>
  <si>
    <t>CASA DE BOMBAS - EXCLUSO INSTALAÇÕES ELÉTRICAS,
HIDROSANITÁRIAS E ESPECIAIS (GOINFRA + SINAPI)</t>
  </si>
  <si>
    <t>REATERRO MANUAL DE VALAS COM COMPACTAÇÃO MECANIZADA.
AF_04/2016</t>
  </si>
  <si>
    <t>CENTRAL DE GÁS PADRÃO GOINFRA/2019 COMPLETA, EXCLUSO AS
INSTALAÇÕES MECÂNICAS (2+2 CILINDRO P-45)</t>
  </si>
  <si>
    <t>14.2.2</t>
  </si>
  <si>
    <t>92687</t>
  </si>
  <si>
    <t>TUBO DE AÇO GALVANIZADO COM COSTURA, CLASSE MÉDIA, CONEXÃO
ROSQUEADA, DN 15 (1/2"), INSTALADO EM RAMAIS E SUB-RAMAIS DE GÁS - FORNECIMENTO E INSTALAÇÃO. AF_10/2020</t>
  </si>
  <si>
    <t>14.2.3</t>
  </si>
  <si>
    <t>92699</t>
  </si>
  <si>
    <t>JOELHO 90 GRAUS, EM FERRO GALVANIZADO, CONEXÃO ROSQUEADA, DN
15 (1/2"), INSTALADO EM RAMAIS E SUB-RAMAIS DE GÁS - FORNECIMENTO E INSTALAÇÃO. AF_10/2020</t>
  </si>
  <si>
    <t>14.2.4</t>
  </si>
  <si>
    <t>92704</t>
  </si>
  <si>
    <t>TÊ, EM FERRO GALVANIZADO, CONEXÃO ROSQUEADA, DN 15 (1/2"),
INSTALADO EM RAMAIS E SUB-RAMAIS DE GÁS - FORNECIMENTO E INSTALAÇÃO. AF_10/2020</t>
  </si>
  <si>
    <t>14.2.5</t>
  </si>
  <si>
    <t>92692</t>
  </si>
  <si>
    <t>NIPLE, EM FERRO GALVANIZADO, CONEXÃO ROSQUEADA, DN 15 (1/2"),
INSTALADO EM RAMAIS E SUB-RAMAIS DE GÁS - FORNECIMENTO E INSTALAÇÃO. AF_10/2020</t>
  </si>
  <si>
    <t>14.2.6</t>
  </si>
  <si>
    <t>91041</t>
  </si>
  <si>
    <t>CHICOTE "PIGTAIL" FLEXÍVEL PARA P-45 DE MANGUEIRA NITRÍLICA COM
COMPRIMENTO DE 500 MM E ROSCA DAS CONEXÕES DE 7/8" R.E. X 7/16"NS OU M20 X 7/16" NS - NBR 13419</t>
  </si>
  <si>
    <t>VÁLVULA DE ESFERA BRUTA, BRONZE, ROSCÁVEL, 1/2" - FORNECIMENTO E
INSTALAÇÃO. AF_08/2021</t>
  </si>
  <si>
    <t>REGULADOR DE PRESSAO 1º ESTÁGIO AP 40 C/MANÔMETRO
(GOINFRA+SBC)</t>
  </si>
  <si>
    <t>TE DE REDUÇÃO DE FERRO GALVANIZADO, COM ROSCA BSP, DE 3/4'' X 1/2''
(GOINFRA + SINAPI)</t>
  </si>
  <si>
    <t>BUCHA DE REDUCAO DE FERRO GALVANIZADO, COM ROSCA BSP, DE 1/2'' X
1/4'' (GOINFRA + SINAPI)</t>
  </si>
  <si>
    <t>14.2.15</t>
  </si>
  <si>
    <t>92905</t>
  </si>
  <si>
    <t>UNIÃO, EM FERRO GALVANIZADO, CONEXÃO ROSQUEADA, DN 20 (3/4"),
INSTALADO EM RAMAIS E SUB-RAMAIS DE GÁS - FORNECIMENTO E INSTALAÇÃO. AF_10/2020</t>
  </si>
  <si>
    <t>14.2.16</t>
  </si>
  <si>
    <t>92953</t>
  </si>
  <si>
    <t>LUVA DE REDUÇÃO, EM FERRO GALVANIZADO, 3/4" X 1/2", CONEXÃO
ROSQUEADA, INSTALADO EM RAMAIS E SUB-RAMAIS DE GÁS - FORNECIMENTO E INSTALAÇÃO. AF_10/2020</t>
  </si>
  <si>
    <t>NIPLE DUPLO DE FERRO MALEÁVEL GALVANIZADO 3/4" CLASSE 300 ROSCA
NPT - NBR 6925</t>
  </si>
  <si>
    <t>VÁLVULA DE ESFERA TRIPARTIDA 3/4", PASSAGEM PLENA, ROSCA NPT,
CLASSE 300 - NORMA ASME B16.34</t>
  </si>
  <si>
    <t>14.2.27</t>
  </si>
  <si>
    <t>91045</t>
  </si>
  <si>
    <t>SUPORTE "L" , EM FERRO CHATO 1/8" X 1" PINTADO (42CM) PARA TUBO DE
AÇO GALVANIZADO 3/4" - INCLUSO ABRAÇADEIRA TIPO "U"
3/4"/PARAFUSOS/PORCAS/ARRUELAS, BEM COMO A FIXAÇÃO NA PAREDE COM BUCHAS/PARAFUSOS.</t>
  </si>
  <si>
    <t>LANÇAMENTO/APLICAÇÃO/ADENSAMENTO DE CONCRETO EM FUNDAÇÃO-
(O.C.)</t>
  </si>
  <si>
    <t>15.1.6.2</t>
  </si>
  <si>
    <t>100897</t>
  </si>
  <si>
    <t>ESTACA ESCAVADA MECANICAMENTE, SEM FLUIDO ESTABILIZANTE, COM
40CM DE DIÂMETRO, CONCRETO LANÇADO POR CAMINHÃO BETONEIRA (EXCLUSIVE MOBILIZAÇÃO E DESMOBILIZAÇÃO). AF_01/2020_PA</t>
  </si>
  <si>
    <t>ARRASAMENTO MECANICO DE ESTACA DE CONCRETO ARMADO,
DIAMETROS DE ATÉ 40 CM. AF_05/2021</t>
  </si>
  <si>
    <t>FORMA CHAPA DE COMPENSADO RESINADO 12MM-VIGA/PILAR U=4V -
(OBRAS CIVIS)</t>
  </si>
  <si>
    <t>15.2.1.1</t>
  </si>
  <si>
    <t>15.2.2.1</t>
  </si>
  <si>
    <t>15.2.3.1</t>
  </si>
  <si>
    <t>15.2.4.1</t>
  </si>
  <si>
    <t>15.2.5.1</t>
  </si>
  <si>
    <t>15.2.6.1</t>
  </si>
  <si>
    <t>15.2.7.1</t>
  </si>
  <si>
    <t>15.2.8.1</t>
  </si>
  <si>
    <t>15.2.9.1</t>
  </si>
  <si>
    <t>15.2.10.1</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</si>
  <si>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</si>
  <si>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</si>
  <si>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</si>
  <si>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</si>
  <si>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</si>
  <si>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</si>
  <si>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</si>
  <si>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</si>
  <si>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</si>
  <si>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</si>
  <si>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</si>
  <si>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</si>
  <si>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</si>
  <si>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</si>
  <si>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</si>
  <si>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</si>
  <si>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</si>
  <si>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</si>
  <si>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</si>
  <si>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</si>
  <si>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</si>
  <si>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</si>
  <si>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</si>
  <si>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</si>
  <si>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</si>
  <si>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</si>
  <si>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</si>
  <si>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</si>
  <si>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</si>
  <si>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</si>
  <si>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</si>
  <si>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</si>
  <si>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</si>
  <si>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</si>
  <si>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</si>
  <si>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</si>
  <si>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</si>
  <si>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</si>
  <si>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</si>
  <si>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</si>
  <si>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</si>
  <si>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</si>
  <si>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</si>
  <si>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</si>
  <si>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</si>
  <si>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</si>
  <si>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</si>
  <si>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</si>
  <si>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</si>
  <si>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</si>
  <si>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</si>
  <si>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</si>
  <si>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</si>
  <si>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</si>
  <si>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</si>
  <si>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</si>
  <si>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</si>
  <si>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</si>
  <si>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</si>
  <si>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</si>
  <si>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</si>
  <si>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</si>
  <si>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</si>
  <si>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</si>
  <si>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</si>
  <si>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</si>
  <si>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</si>
  <si>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</si>
  <si>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</si>
  <si>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</si>
  <si>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</si>
  <si>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</si>
  <si>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</si>
  <si>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</si>
  <si>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</si>
  <si>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</si>
  <si>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</si>
  <si>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</si>
  <si>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</si>
  <si>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</si>
  <si>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</si>
  <si>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</si>
  <si>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</si>
  <si>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</si>
  <si>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</si>
  <si>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</si>
  <si>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</si>
  <si>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</si>
  <si>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</si>
  <si>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</si>
  <si>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</si>
  <si>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</si>
  <si>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</si>
  <si>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</si>
  <si>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</si>
  <si>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</si>
  <si>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</si>
  <si>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</si>
  <si>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</si>
  <si>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</si>
  <si>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</si>
  <si>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</si>
  <si>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</si>
  <si>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</si>
  <si>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</si>
  <si>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</si>
  <si>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</si>
  <si>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</si>
  <si>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</si>
  <si>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</si>
  <si>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</si>
  <si>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</si>
  <si>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</si>
  <si>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</si>
  <si>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</si>
  <si>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</si>
  <si>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</si>
  <si>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</si>
  <si>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</si>
  <si>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</si>
  <si>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</si>
  <si>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</si>
  <si>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</si>
  <si>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</si>
  <si>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</si>
  <si>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</si>
  <si>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</si>
  <si>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</si>
  <si>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</si>
  <si>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</si>
  <si>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</si>
  <si>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</si>
  <si>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</si>
  <si>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</si>
  <si>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</si>
  <si>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</si>
  <si>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</si>
  <si>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</si>
  <si>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</si>
  <si>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</si>
  <si>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</si>
  <si>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</si>
  <si>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</si>
  <si>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</si>
  <si>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</si>
  <si>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</si>
  <si>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</si>
  <si>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</si>
  <si>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</si>
  <si>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</si>
  <si>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</si>
  <si>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</si>
  <si>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</si>
  <si>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</si>
  <si>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</si>
  <si>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</si>
  <si>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</si>
  <si>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</si>
  <si>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</si>
  <si>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</si>
  <si>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</si>
  <si>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</si>
  <si>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</si>
  <si>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</si>
  <si>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</si>
  <si>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</si>
  <si>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</si>
  <si>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</si>
  <si>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</si>
  <si>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</si>
  <si>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</si>
  <si>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</si>
  <si>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</si>
  <si>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</si>
  <si>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</si>
  <si>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</si>
  <si>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</si>
  <si>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</si>
  <si>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</si>
  <si>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</si>
  <si>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</si>
  <si>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</si>
  <si>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</si>
  <si>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</si>
  <si>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</si>
  <si>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</si>
  <si>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</si>
  <si>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</si>
  <si>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</si>
  <si>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</si>
  <si>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</si>
  <si>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</si>
  <si>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</si>
  <si>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</si>
  <si>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</si>
  <si>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</si>
  <si>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</si>
  <si>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</si>
  <si>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</si>
  <si>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</si>
  <si>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</si>
  <si>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</si>
  <si>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</si>
  <si>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</si>
  <si>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</si>
  <si>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</si>
  <si>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</si>
  <si>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</si>
  <si>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</si>
  <si>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</si>
  <si>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</si>
  <si>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</si>
  <si>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</si>
  <si>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</si>
  <si>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</si>
  <si>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</si>
  <si>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</si>
  <si>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</si>
  <si>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</si>
  <si>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</si>
  <si>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</si>
  <si>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</si>
  <si>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</si>
  <si>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</si>
  <si>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</si>
  <si>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</si>
  <si>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</si>
  <si>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</si>
  <si>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</si>
  <si>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</si>
  <si>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</si>
  <si>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</si>
  <si>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</si>
  <si>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</si>
  <si>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</si>
  <si>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</si>
  <si>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</si>
  <si>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</si>
  <si>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</si>
  <si>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</si>
  <si>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</si>
  <si>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</si>
  <si>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</si>
  <si>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</si>
  <si>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</si>
  <si>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</si>
  <si>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</si>
  <si>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</si>
  <si>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</si>
  <si>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</si>
  <si>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</si>
  <si>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</si>
  <si>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</si>
  <si>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</si>
  <si>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</si>
  <si>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</si>
  <si>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</si>
  <si>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</si>
  <si>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</si>
  <si>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</si>
  <si>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</si>
  <si>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</si>
  <si>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</si>
  <si>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</si>
  <si>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</si>
  <si>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</si>
  <si>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</si>
  <si>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</si>
  <si>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</si>
  <si>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</si>
  <si>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</si>
  <si>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</si>
  <si>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</si>
  <si>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</si>
  <si>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</si>
  <si>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</si>
  <si>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</si>
  <si>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</si>
  <si>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</si>
  <si>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</si>
  <si>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</si>
  <si>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</si>
  <si>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</si>
  <si>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</si>
  <si>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</si>
  <si>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</si>
  <si>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</si>
  <si>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</si>
  <si>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</si>
  <si>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</si>
  <si>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</si>
  <si>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</si>
  <si>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</si>
  <si>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</si>
  <si>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</si>
  <si>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</si>
  <si>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</si>
  <si>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</si>
  <si>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</si>
  <si>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</si>
  <si>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</si>
  <si>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</si>
  <si>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</si>
  <si>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</si>
  <si>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</si>
  <si>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</si>
  <si>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</si>
  <si>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</si>
  <si>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</si>
  <si>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</si>
  <si>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</si>
  <si>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</si>
  <si>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</si>
  <si>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</si>
  <si>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</si>
  <si>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</si>
  <si>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</si>
  <si>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</si>
  <si>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</si>
  <si>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</si>
  <si>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</si>
  <si>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</si>
  <si>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</si>
  <si>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</si>
  <si>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</si>
  <si>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</si>
  <si>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</si>
  <si>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</si>
  <si>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</si>
  <si>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</si>
  <si>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</si>
  <si>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</si>
  <si>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</si>
  <si>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</si>
  <si>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</si>
  <si>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</si>
  <si>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</si>
  <si>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</si>
  <si>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</si>
  <si>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</si>
  <si>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</si>
  <si>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</si>
  <si>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</si>
  <si>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</si>
  <si>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</si>
  <si>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</si>
  <si>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</si>
  <si>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</si>
  <si>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</si>
  <si>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</si>
  <si>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</si>
  <si>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</si>
  <si>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</si>
  <si>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</si>
  <si>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</si>
  <si>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</si>
  <si>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</si>
  <si>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</si>
  <si>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</si>
  <si>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</si>
  <si>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</si>
  <si>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</si>
  <si>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</si>
  <si>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</si>
  <si>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</si>
  <si>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</si>
  <si>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</si>
  <si>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</si>
  <si>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</si>
  <si>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</si>
  <si>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</si>
  <si>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</si>
  <si>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</si>
  <si>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</si>
  <si>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</si>
  <si>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</si>
  <si>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</si>
  <si>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</si>
  <si>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</si>
  <si>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</si>
  <si>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</si>
  <si>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</si>
  <si>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</si>
  <si>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</si>
  <si>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</si>
  <si>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</si>
  <si>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</si>
  <si>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</si>
  <si>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</si>
  <si>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</si>
  <si>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</si>
  <si>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</si>
  <si>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</si>
  <si>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</si>
  <si>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</si>
  <si>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</si>
  <si>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</si>
  <si>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</si>
  <si>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</si>
  <si>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</si>
  <si>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</si>
  <si>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</si>
  <si>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</si>
  <si>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</si>
  <si>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</si>
  <si>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</si>
  <si>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</si>
  <si>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</si>
  <si>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</si>
  <si>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</si>
  <si>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</si>
  <si>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</si>
  <si>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</si>
  <si>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</si>
  <si>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</si>
  <si>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</si>
  <si>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</si>
  <si>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</si>
  <si>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</si>
  <si>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</si>
  <si>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</si>
  <si>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</si>
  <si>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</si>
  <si>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</si>
  <si>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</si>
  <si>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</si>
  <si>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</si>
  <si>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</si>
  <si>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</si>
  <si>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</si>
  <si>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</si>
  <si>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</si>
  <si>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</si>
  <si>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</si>
  <si>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</si>
  <si>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</si>
  <si>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</si>
  <si>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</si>
  <si>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</si>
  <si>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</si>
  <si>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</si>
  <si>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</si>
  <si>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</si>
  <si>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</si>
  <si>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</si>
  <si>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</si>
  <si>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</si>
  <si>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</si>
  <si>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</si>
  <si>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</si>
  <si>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</si>
  <si>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</si>
  <si>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</si>
  <si>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</si>
  <si>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</si>
  <si>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</si>
  <si>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</si>
  <si>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</si>
  <si>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</si>
  <si>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</si>
  <si>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</si>
  <si>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</si>
  <si>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</si>
  <si>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</si>
  <si>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</si>
  <si>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</si>
  <si>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</si>
  <si>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</si>
  <si>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</si>
  <si>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</si>
  <si>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</si>
  <si>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</si>
  <si>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</si>
  <si>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</si>
  <si>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</si>
  <si>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</si>
  <si>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</si>
  <si>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</si>
  <si>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</si>
  <si>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</si>
  <si>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</si>
  <si>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</si>
  <si>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</si>
  <si>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</si>
  <si>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</si>
  <si>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</si>
  <si>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</si>
  <si>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</si>
  <si>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</si>
  <si>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</si>
  <si>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</si>
  <si>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</si>
  <si>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</si>
  <si>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</si>
  <si>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</si>
  <si>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</si>
  <si>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</si>
  <si>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</si>
  <si>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</si>
  <si>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</si>
  <si>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</si>
  <si>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</si>
  <si>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</si>
  <si>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</si>
  <si>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</si>
  <si>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</si>
  <si>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</si>
  <si>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</si>
  <si>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</si>
  <si>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</si>
  <si>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</si>
  <si>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</si>
  <si>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</si>
  <si>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</si>
  <si>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</si>
  <si>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</si>
  <si>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</si>
  <si>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</si>
  <si>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</si>
  <si>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</si>
  <si>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</si>
  <si>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</si>
  <si>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</si>
  <si>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</si>
  <si>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</si>
  <si>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</si>
  <si>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</si>
  <si>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</si>
  <si>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</si>
  <si>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</si>
  <si>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</si>
  <si>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</si>
  <si>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</si>
  <si>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</si>
  <si>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</si>
  <si>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</si>
  <si>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</si>
  <si>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</si>
  <si>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</si>
  <si>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</si>
  <si>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</si>
  <si>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</si>
  <si>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</si>
  <si>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</si>
  <si>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</si>
  <si>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</si>
  <si>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</si>
  <si>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</si>
  <si>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</si>
  <si>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</si>
  <si>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</si>
  <si>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</si>
  <si>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</si>
  <si>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</si>
  <si>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</si>
  <si>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</si>
  <si>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</si>
  <si>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</si>
  <si>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</si>
  <si>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</si>
  <si>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</si>
  <si>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</si>
  <si>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</si>
  <si>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</si>
  <si>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</si>
  <si>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</si>
  <si>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</si>
  <si>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</si>
  <si>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</si>
  <si>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</si>
  <si>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</si>
  <si>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</si>
  <si>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</si>
  <si>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</si>
  <si>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</si>
  <si>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</si>
  <si>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</si>
  <si>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</si>
  <si>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</si>
  <si>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</si>
  <si>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</si>
  <si>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</si>
  <si>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</si>
  <si>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</si>
  <si>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</si>
  <si>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</si>
  <si>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</si>
  <si>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</si>
  <si>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</si>
  <si>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</si>
  <si>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</si>
  <si>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</si>
  <si>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</si>
  <si>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</si>
  <si>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</si>
  <si>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</si>
  <si>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</si>
  <si>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</si>
  <si>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</si>
  <si>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</si>
  <si>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</si>
  <si>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</si>
  <si>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</si>
  <si>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</si>
  <si>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</si>
  <si>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0624</t>
  </si>
  <si>
    <t>0625</t>
  </si>
  <si>
    <t>0626</t>
  </si>
  <si>
    <t>0627</t>
  </si>
  <si>
    <t>0628</t>
  </si>
  <si>
    <t>0629</t>
  </si>
  <si>
    <t>0630</t>
  </si>
  <si>
    <t>0631</t>
  </si>
  <si>
    <t>0632</t>
  </si>
  <si>
    <t>0633</t>
  </si>
  <si>
    <t>0634</t>
  </si>
  <si>
    <t>0635</t>
  </si>
  <si>
    <t>0636</t>
  </si>
  <si>
    <t>0637</t>
  </si>
  <si>
    <t>0638</t>
  </si>
  <si>
    <t>0639</t>
  </si>
  <si>
    <t>0640</t>
  </si>
  <si>
    <t>0641</t>
  </si>
  <si>
    <t>0642</t>
  </si>
  <si>
    <t>0643</t>
  </si>
  <si>
    <t>0647</t>
  </si>
  <si>
    <t>0648</t>
  </si>
  <si>
    <t>0649</t>
  </si>
  <si>
    <t>0650</t>
  </si>
  <si>
    <t>0651</t>
  </si>
  <si>
    <t>0652</t>
  </si>
  <si>
    <t>0653</t>
  </si>
  <si>
    <t>0654</t>
  </si>
  <si>
    <t>0655</t>
  </si>
  <si>
    <t>0656</t>
  </si>
  <si>
    <t>0657</t>
  </si>
  <si>
    <t>0658</t>
  </si>
  <si>
    <t>0659</t>
  </si>
  <si>
    <t>0660</t>
  </si>
  <si>
    <t>0661</t>
  </si>
  <si>
    <t>0662</t>
  </si>
  <si>
    <t>0663</t>
  </si>
  <si>
    <t>0664</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</si>
  <si>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</si>
  <si>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</si>
  <si>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</si>
  <si>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</si>
  <si>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</si>
  <si>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</si>
  <si>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</si>
  <si>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</si>
  <si>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</si>
  <si>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</si>
  <si>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</si>
  <si>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</si>
  <si>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</si>
  <si>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</si>
  <si>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</si>
  <si>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</si>
  <si>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</si>
  <si>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</si>
  <si>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</si>
  <si>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</si>
  <si>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</si>
  <si>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</si>
  <si>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0693</t>
  </si>
  <si>
    <t>0694</t>
  </si>
  <si>
    <t>0695</t>
  </si>
  <si>
    <t>0696</t>
  </si>
  <si>
    <t>0697</t>
  </si>
  <si>
    <t>0698</t>
  </si>
  <si>
    <t>0699</t>
  </si>
  <si>
    <t>0700</t>
  </si>
  <si>
    <t>0701</t>
  </si>
  <si>
    <t>0702</t>
  </si>
  <si>
    <t>0703</t>
  </si>
  <si>
    <t>0704</t>
  </si>
  <si>
    <t>0705</t>
  </si>
  <si>
    <t>0706</t>
  </si>
  <si>
    <t>0707</t>
  </si>
  <si>
    <t>0708</t>
  </si>
  <si>
    <t>0709</t>
  </si>
  <si>
    <t>0710</t>
  </si>
  <si>
    <t>0711</t>
  </si>
  <si>
    <t>0712</t>
  </si>
  <si>
    <t>0713</t>
  </si>
  <si>
    <t>0714</t>
  </si>
  <si>
    <t>0715</t>
  </si>
  <si>
    <t>0716</t>
  </si>
  <si>
    <t>0717</t>
  </si>
  <si>
    <t>0721</t>
  </si>
  <si>
    <t>0722</t>
  </si>
  <si>
    <t>0723</t>
  </si>
  <si>
    <t>0724</t>
  </si>
  <si>
    <t>0725</t>
  </si>
  <si>
    <t>0726</t>
  </si>
  <si>
    <t>0727</t>
  </si>
  <si>
    <t>0728</t>
  </si>
  <si>
    <t>0729</t>
  </si>
  <si>
    <t>0730</t>
  </si>
  <si>
    <t>0731</t>
  </si>
  <si>
    <t>0732</t>
  </si>
  <si>
    <t>0733</t>
  </si>
  <si>
    <t>0734</t>
  </si>
  <si>
    <t>0735</t>
  </si>
  <si>
    <t>0736</t>
  </si>
  <si>
    <t>0737</t>
  </si>
  <si>
    <t>0738</t>
  </si>
  <si>
    <t>0742</t>
  </si>
  <si>
    <t>0743</t>
  </si>
  <si>
    <t>0744</t>
  </si>
  <si>
    <t>0745</t>
  </si>
  <si>
    <t>0746</t>
  </si>
  <si>
    <t>0747</t>
  </si>
  <si>
    <t>0748</t>
  </si>
  <si>
    <t>0749</t>
  </si>
  <si>
    <t>0750</t>
  </si>
  <si>
    <t>0751</t>
  </si>
  <si>
    <t>0752</t>
  </si>
  <si>
    <t>0753</t>
  </si>
  <si>
    <t>0754</t>
  </si>
  <si>
    <t>0755</t>
  </si>
  <si>
    <t>0756</t>
  </si>
  <si>
    <t>0757</t>
  </si>
  <si>
    <t>0758</t>
  </si>
  <si>
    <t>0759</t>
  </si>
  <si>
    <t>0760</t>
  </si>
  <si>
    <t>0761</t>
  </si>
  <si>
    <t>0762</t>
  </si>
  <si>
    <t>0763</t>
  </si>
  <si>
    <t>0764</t>
  </si>
  <si>
    <t>0768</t>
  </si>
  <si>
    <t>0769</t>
  </si>
  <si>
    <t>0770</t>
  </si>
  <si>
    <t>0771</t>
  </si>
  <si>
    <t>0772</t>
  </si>
  <si>
    <t>0773</t>
  </si>
  <si>
    <t>0774</t>
  </si>
  <si>
    <t>0775</t>
  </si>
  <si>
    <t>0776</t>
  </si>
  <si>
    <t>0777</t>
  </si>
  <si>
    <t>0778</t>
  </si>
  <si>
    <t>0779</t>
  </si>
  <si>
    <t>0780</t>
  </si>
  <si>
    <t>0781</t>
  </si>
  <si>
    <t>0782</t>
  </si>
  <si>
    <t>0783</t>
  </si>
  <si>
    <t>0784</t>
  </si>
  <si>
    <t>0785</t>
  </si>
  <si>
    <t>0786</t>
  </si>
  <si>
    <t>0787</t>
  </si>
  <si>
    <t>0791</t>
  </si>
  <si>
    <t>0792</t>
  </si>
  <si>
    <t>0793</t>
  </si>
  <si>
    <t>0794</t>
  </si>
  <si>
    <t>0795</t>
  </si>
  <si>
    <t>0796</t>
  </si>
  <si>
    <t>0797</t>
  </si>
  <si>
    <t>0798</t>
  </si>
  <si>
    <t>0799</t>
  </si>
  <si>
    <t>0800</t>
  </si>
  <si>
    <t>0801</t>
  </si>
  <si>
    <t>0802</t>
  </si>
  <si>
    <t>0803</t>
  </si>
  <si>
    <t>0804</t>
  </si>
  <si>
    <t>0805</t>
  </si>
  <si>
    <t>0806</t>
  </si>
  <si>
    <t>0807</t>
  </si>
  <si>
    <t>0808</t>
  </si>
  <si>
    <t>0809</t>
  </si>
  <si>
    <t>0810</t>
  </si>
  <si>
    <t>0814</t>
  </si>
  <si>
    <t>0815</t>
  </si>
  <si>
    <t>0816</t>
  </si>
  <si>
    <t>0817</t>
  </si>
  <si>
    <t>0818</t>
  </si>
  <si>
    <t>0819</t>
  </si>
  <si>
    <t>0820</t>
  </si>
  <si>
    <t>0821</t>
  </si>
  <si>
    <t>0822</t>
  </si>
  <si>
    <t>0823</t>
  </si>
  <si>
    <t>0824</t>
  </si>
  <si>
    <t>0825</t>
  </si>
  <si>
    <t>0826</t>
  </si>
  <si>
    <t>0827</t>
  </si>
  <si>
    <t>0828</t>
  </si>
  <si>
    <t>0829</t>
  </si>
  <si>
    <t>0830</t>
  </si>
  <si>
    <t>0831</t>
  </si>
  <si>
    <t>0832</t>
  </si>
  <si>
    <t>0833</t>
  </si>
  <si>
    <t>0834</t>
  </si>
  <si>
    <t>0835</t>
  </si>
  <si>
    <t>0836</t>
  </si>
  <si>
    <t>0837</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</si>
  <si>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</si>
  <si>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</si>
  <si>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</si>
  <si>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</si>
  <si>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</si>
  <si>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</si>
  <si>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</si>
  <si>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</si>
  <si>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</si>
  <si>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</si>
  <si>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</si>
  <si>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</si>
  <si>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</si>
  <si>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</si>
  <si>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</si>
  <si>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</si>
  <si>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</si>
  <si>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</si>
  <si>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</si>
  <si>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</si>
  <si>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</si>
  <si>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</si>
  <si>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</si>
  <si>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</si>
  <si>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</si>
  <si>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</si>
  <si>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</si>
  <si>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</si>
  <si>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</si>
  <si>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</si>
  <si>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</si>
  <si>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</si>
  <si>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</si>
  <si>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</si>
  <si>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</si>
  <si>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</si>
  <si>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</si>
  <si>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</si>
  <si>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</si>
  <si>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</si>
  <si>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</si>
  <si>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</si>
  <si>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</si>
  <si>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</si>
  <si>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</si>
  <si>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</si>
  <si>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</si>
  <si>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</si>
  <si>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0895</t>
  </si>
  <si>
    <t>0896</t>
  </si>
  <si>
    <t>0897</t>
  </si>
  <si>
    <t>0898</t>
  </si>
  <si>
    <t>0899</t>
  </si>
  <si>
    <t>0900</t>
  </si>
  <si>
    <t>0901</t>
  </si>
  <si>
    <t>0902</t>
  </si>
  <si>
    <t>0903</t>
  </si>
  <si>
    <t>0904</t>
  </si>
  <si>
    <t>0905</t>
  </si>
  <si>
    <t>0906</t>
  </si>
  <si>
    <t>0907</t>
  </si>
  <si>
    <t>0908</t>
  </si>
  <si>
    <t>0909</t>
  </si>
  <si>
    <t>0910</t>
  </si>
  <si>
    <t>0911</t>
  </si>
  <si>
    <t>0912</t>
  </si>
  <si>
    <t>0913</t>
  </si>
  <si>
    <t>0914</t>
  </si>
  <si>
    <t>0915</t>
  </si>
  <si>
    <t>0916</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</si>
  <si>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</si>
  <si>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</si>
  <si>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</si>
  <si>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</si>
  <si>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</si>
  <si>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</si>
  <si>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</si>
  <si>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</si>
  <si>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</si>
  <si>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</si>
  <si>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</si>
  <si>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</si>
  <si>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</si>
  <si>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</si>
  <si>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</si>
  <si>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</si>
  <si>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</si>
  <si>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</si>
  <si>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</si>
  <si>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</si>
  <si>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</si>
  <si>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</si>
  <si>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</si>
  <si>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</si>
  <si>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</si>
  <si>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</si>
  <si>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0949</t>
  </si>
  <si>
    <t>0950</t>
  </si>
  <si>
    <t>0951</t>
  </si>
  <si>
    <t>0952</t>
  </si>
  <si>
    <t>0953</t>
  </si>
  <si>
    <t>0954</t>
  </si>
  <si>
    <t>0955</t>
  </si>
  <si>
    <t>0956</t>
  </si>
  <si>
    <t>0957</t>
  </si>
  <si>
    <t>0958</t>
  </si>
  <si>
    <t>0959</t>
  </si>
  <si>
    <t>0960</t>
  </si>
  <si>
    <t>0961</t>
  </si>
  <si>
    <t>0962</t>
  </si>
  <si>
    <t>0963</t>
  </si>
  <si>
    <t>0964</t>
  </si>
  <si>
    <t>0965</t>
  </si>
  <si>
    <t>0966</t>
  </si>
  <si>
    <t>0967</t>
  </si>
  <si>
    <t>0968</t>
  </si>
  <si>
    <t>0969</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</si>
  <si>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</si>
  <si>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</si>
  <si>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</si>
  <si>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</si>
  <si>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</si>
  <si>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</si>
  <si>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</si>
  <si>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</si>
  <si>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</si>
  <si>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</si>
  <si>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</si>
  <si>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</si>
  <si>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</si>
  <si>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</si>
  <si>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</si>
  <si>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</si>
  <si>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</si>
  <si>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</si>
  <si>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</si>
  <si>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</si>
  <si>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</si>
  <si>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</si>
  <si>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</si>
  <si>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</si>
  <si>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</si>
  <si>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</si>
  <si>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1002</t>
  </si>
  <si>
    <t>1003</t>
  </si>
  <si>
    <t>1004</t>
  </si>
  <si>
    <t>1008</t>
  </si>
  <si>
    <t>1009</t>
  </si>
  <si>
    <t>1010</t>
  </si>
  <si>
    <t>1011</t>
  </si>
  <si>
    <t>1012</t>
  </si>
  <si>
    <t>1013</t>
  </si>
  <si>
    <t>1014</t>
  </si>
  <si>
    <t>1015</t>
  </si>
  <si>
    <t>1016</t>
  </si>
  <si>
    <t>1017</t>
  </si>
  <si>
    <t>1018</t>
  </si>
  <si>
    <t>1019</t>
  </si>
  <si>
    <t>1020</t>
  </si>
  <si>
    <t>1021</t>
  </si>
  <si>
    <t>1022</t>
  </si>
  <si>
    <t>1023</t>
  </si>
  <si>
    <t>1028</t>
  </si>
  <si>
    <t>1029</t>
  </si>
  <si>
    <t>1033</t>
  </si>
  <si>
    <t>1034</t>
  </si>
  <si>
    <t>1035</t>
  </si>
  <si>
    <t>1036</t>
  </si>
  <si>
    <t>1037</t>
  </si>
  <si>
    <t>1038</t>
  </si>
  <si>
    <t>1039</t>
  </si>
  <si>
    <t>1043</t>
  </si>
  <si>
    <t>1044</t>
  </si>
  <si>
    <t>1045</t>
  </si>
  <si>
    <t>1046</t>
  </si>
  <si>
    <t>1047</t>
  </si>
  <si>
    <t>1048</t>
  </si>
  <si>
    <t>1049</t>
  </si>
  <si>
    <t>1050</t>
  </si>
  <si>
    <t>1054</t>
  </si>
  <si>
    <t>1055</t>
  </si>
  <si>
    <t>1056</t>
  </si>
  <si>
    <t>1057</t>
  </si>
  <si>
    <t>1058</t>
  </si>
  <si>
    <t>1059</t>
  </si>
  <si>
    <t>1060</t>
  </si>
  <si>
    <t>1061</t>
  </si>
  <si>
    <t>1065</t>
  </si>
  <si>
    <t>1066</t>
  </si>
  <si>
    <t>1067</t>
  </si>
  <si>
    <t>1068</t>
  </si>
  <si>
    <t>1069</t>
  </si>
  <si>
    <t>1070</t>
  </si>
  <si>
    <t>1071</t>
  </si>
  <si>
    <t>1072</t>
  </si>
  <si>
    <t>1073</t>
  </si>
  <si>
    <t>1074</t>
  </si>
  <si>
    <t>1079</t>
  </si>
  <si>
    <t>1080</t>
  </si>
  <si>
    <t>1081</t>
  </si>
  <si>
    <t>1082</t>
  </si>
  <si>
    <t>1083</t>
  </si>
  <si>
    <t>1084</t>
  </si>
  <si>
    <t>1085</t>
  </si>
  <si>
    <t>1086</t>
  </si>
  <si>
    <t>1087</t>
  </si>
  <si>
    <t>1088</t>
  </si>
  <si>
    <t>1089</t>
  </si>
  <si>
    <t>1090</t>
  </si>
  <si>
    <t>1091</t>
  </si>
  <si>
    <t>1092</t>
  </si>
  <si>
    <t>1093</t>
  </si>
  <si>
    <t>1094</t>
  </si>
  <si>
    <t>1095</t>
  </si>
  <si>
    <t>1099</t>
  </si>
  <si>
    <t>1100</t>
  </si>
  <si>
    <t>1101</t>
  </si>
  <si>
    <t>1102</t>
  </si>
  <si>
    <t>1103</t>
  </si>
  <si>
    <t>1104</t>
  </si>
  <si>
    <t>1105</t>
  </si>
  <si>
    <t>1106</t>
  </si>
  <si>
    <t>1107</t>
  </si>
  <si>
    <t>1111</t>
  </si>
  <si>
    <t>1112</t>
  </si>
  <si>
    <t>1113</t>
  </si>
  <si>
    <t>1114</t>
  </si>
  <si>
    <t>1115</t>
  </si>
  <si>
    <t>1116</t>
  </si>
  <si>
    <t>1117</t>
  </si>
  <si>
    <t>1118</t>
  </si>
  <si>
    <t>1119</t>
  </si>
  <si>
    <t>1120</t>
  </si>
  <si>
    <t>1.1</t>
  </si>
  <si>
    <t>1.2</t>
  </si>
  <si>
    <t>1.3</t>
  </si>
  <si>
    <t>1.4</t>
  </si>
  <si>
    <t>1.5</t>
  </si>
  <si>
    <t>1.6</t>
  </si>
  <si>
    <t>2.1</t>
  </si>
  <si>
    <t>2.2</t>
  </si>
  <si>
    <t>2.3</t>
  </si>
  <si>
    <t>3.1</t>
  </si>
  <si>
    <t>4.1</t>
  </si>
  <si>
    <t>4.2</t>
  </si>
  <si>
    <t>5.1</t>
  </si>
  <si>
    <t>5.2</t>
  </si>
  <si>
    <t>5.3</t>
  </si>
  <si>
    <t>5.4</t>
  </si>
  <si>
    <t>6.1</t>
  </si>
  <si>
    <t>6.2</t>
  </si>
  <si>
    <t>6.3</t>
  </si>
  <si>
    <t>6.4</t>
  </si>
  <si>
    <t>6.5</t>
  </si>
  <si>
    <t>7.1</t>
  </si>
  <si>
    <t>7.2</t>
  </si>
  <si>
    <t>7.3</t>
  </si>
  <si>
    <t>7.4</t>
  </si>
  <si>
    <t>7.5</t>
  </si>
  <si>
    <t>7.6</t>
  </si>
  <si>
    <t>7.7</t>
  </si>
  <si>
    <t>7.8</t>
  </si>
  <si>
    <t>7.9</t>
  </si>
  <si>
    <t>7.11</t>
  </si>
  <si>
    <t>7.12</t>
  </si>
  <si>
    <t>7.13</t>
  </si>
  <si>
    <t>7.14</t>
  </si>
  <si>
    <t>7.15</t>
  </si>
  <si>
    <t>7.16</t>
  </si>
  <si>
    <t>7.17</t>
  </si>
  <si>
    <t>8.1</t>
  </si>
  <si>
    <t>8.2</t>
  </si>
  <si>
    <t>9.1</t>
  </si>
  <si>
    <t>9.2</t>
  </si>
  <si>
    <t>10.1</t>
  </si>
  <si>
    <t>10.2</t>
  </si>
  <si>
    <t>11.1</t>
  </si>
  <si>
    <t>11.2</t>
  </si>
  <si>
    <t>11.3</t>
  </si>
  <si>
    <t>11.4</t>
  </si>
  <si>
    <t>11.5</t>
  </si>
  <si>
    <t>11.6</t>
  </si>
  <si>
    <t>12.1</t>
  </si>
  <si>
    <t>12.2</t>
  </si>
  <si>
    <t>12.3</t>
  </si>
  <si>
    <t>12.4</t>
  </si>
  <si>
    <t>13.1</t>
  </si>
  <si>
    <t>13.2</t>
  </si>
  <si>
    <t>13.3</t>
  </si>
  <si>
    <t>13.4</t>
  </si>
  <si>
    <t>13.5</t>
  </si>
  <si>
    <t>14.1</t>
  </si>
  <si>
    <t>14.2</t>
  </si>
  <si>
    <t>15.1</t>
  </si>
  <si>
    <t>15.2</t>
  </si>
  <si>
    <t>15.3</t>
  </si>
  <si>
    <t>BARRACÃO DE OBRAS PADRÃO GOINFRA ( BLOCOS,COBERTURAS,PASSARELAS E MÓVEIS), SEM ALOJAMENTO E LAVANDERIA , COM PINTURA, EM CONSONÂNCIA COM AS NR's, EM ESPECIAL A NR-18, INCLUSO INSTALAÇÕES ELÉTRICAS E HIDROSSANITÁRIAS - ( COM REAPROVEITAMENTO 1 VEZ ).</t>
  </si>
  <si>
    <t>REMOÇÃO MANUAL DE METAL SANITÁRIO (VÁLVULAS/SIFÃO/ REGISTROS/TORNEIRAS/OUTROS) COM TRANSPORTE ATÉ CAÇAMBA E CARGA</t>
  </si>
  <si>
    <t>Obra</t>
  </si>
  <si>
    <t>Bancos</t>
  </si>
  <si>
    <t>B.D.I.</t>
  </si>
  <si>
    <t>Encargos Sociais</t>
  </si>
  <si>
    <t>Onerado</t>
  </si>
  <si>
    <t>PlanilhaOrçamentáriaSintéticaComValordoMaterialedaMãodeObra</t>
  </si>
  <si>
    <t>CRE: GOIÂNIA
OBRA: CEPI DOM ABEL - SETOR PEDRO LUDOVICO
END.: RUA 1041, S/N, SETOR PEDRO LUDOVICO
LOCAL: GOIÂNIA
ÁREA: REFORMA: 2.904,60m²| CONSTRUIR: 587,65m² | TOTAL: 3.492,25m²</t>
  </si>
  <si>
    <t>SINAPI - 06/2023 - Goiás
SBC - 08/2023 - Goiás
SICRO3 - 04/2023 - Goiás
ORSE - 06/2023 - Sergipe
AGETOP CIVIL - 06/2023 - Goiás</t>
  </si>
  <si>
    <t>7.10</t>
  </si>
  <si>
    <t>CRONOGRAMA FISICO-FINANCEIRO</t>
  </si>
  <si>
    <t xml:space="preserve">FONTES : </t>
  </si>
  <si>
    <t>PARC.MAIOR
RELEV. (50%)</t>
  </si>
  <si>
    <t>PARC.MAIOR
RELEV. (100%)</t>
  </si>
  <si>
    <t>(*) Para os fins do inciso I dp § 1º do Art. 30 da Lei Federal 8.666/93, são consideradas parcelas de maior relevância técnica as execuções apresentadas</t>
  </si>
  <si>
    <t>PARCELA DE MAIOR RELEVÂNCIA</t>
  </si>
  <si>
    <t>CRE    :</t>
  </si>
  <si>
    <t xml:space="preserve">OBRA : </t>
  </si>
  <si>
    <t xml:space="preserve">END.   : </t>
  </si>
  <si>
    <t>ACESSIBILIDADE - PLACA TATIL BRAILLE/RELEVO ACO INOX 20x8cm - PARA
PORTAS</t>
  </si>
  <si>
    <t>INHI - INSTALAÇÕES HIDROS
SANITÁRIAS</t>
  </si>
  <si>
    <t>AUXILIAR DE ENCANADOR OU BOMBEIRO HIDRÁULICO COM ENCARGOS
COMPLEMENTARES</t>
  </si>
  <si>
    <t>JOELHO DE REDUCAO, PVC SOLDAVEL, 90 GRAUS, 32 MM X 25 MM, COR
MARROM, PARA AGUA FRIA PREDIAL</t>
  </si>
  <si>
    <t>JUNCAO SIMPLES DE REDUCAO, PVC, DN 100 X 50 MM, SERIE NORMAL PARA
ESGOTO PREDIAL</t>
  </si>
  <si>
    <t>PASTA LUBRIFICANTE PARA TUBOS E CONEXOES COM JUNTA ELASTICA,
EMBALAGEM DE *400* GR (USO EM PVC, ACO, POLIETILENO E OUTROS)</t>
  </si>
  <si>
    <t>JOELHO PVC, COM BOLSA E ANEL, 90 GRAUS, DN 40 X *38* MM, SERIE NORMAL,
PARA ESGOTO PREDIAL</t>
  </si>
  <si>
    <t>SELANTE ELASTICO MONOCOMPONENTE A BASE DE POLIURETANO (PU) PARA
JUNTAS DIVERSAS</t>
  </si>
  <si>
    <t>CAIXA SIFONADA, PVC, DN 150 X 150 X 50 MM, JUNTA ELÁSTICA, FORNECIDA E
INSTALADA EM RAMAL DE DESCARGA OU EM RAMAL DE ESGOTO SANITÁRIO.</t>
  </si>
  <si>
    <t>PORTA PAPEL TOALHA TIPO DISPENSER PARA PAPEL TOALHA INTERFOLHADO
(FORNECIMENTO E INSTALAÇÃO).</t>
  </si>
  <si>
    <t>FIXAÇÃO UTILIZANDO PARAFUSO E BUCHA DE NYLON, SOMENTE MÃO DE
OBRA. AF_10/2016</t>
  </si>
  <si>
    <t>CUBA AÇO INOXIDÁVEL (AISI304) DE EMBUTIR COM VÁLVULA 3 1/2", DE 56 X 33 X
12 CM, COM SIFÃO DO TIPO FLEXÍVEL EM PVC 1 X 1.1/2" -FORNECIMENTO E INSTALAÇÃO.</t>
  </si>
  <si>
    <t>INHI - INSTALAÇÕES HIDROS SANITÁRIAS</t>
  </si>
  <si>
    <t>SIFÃO DO TIPO FLEXÍVEL EM PVC 1 X 1.1/2 - FORNECIMENTO E INSTALAÇÃO.
AF_01/2020</t>
  </si>
  <si>
    <t>CUBA ACO INOX (AISI 304) DE EMBUTIR COM VALVULA DE 3 1/2 ", DE *56 X 33 X
12* CM</t>
  </si>
  <si>
    <t>INEL - INSTALAÇÃO
ELÉTRICA/ELETRIFICAÇÃO E ILUMINAÇÃO EXTERNA</t>
  </si>
  <si>
    <t>LÂMPADA TUBULAR LED DE 18/20 W, BASE G13 - FORNECIMENTO E
INSTALAÇÃO. AF_02/2020_PS</t>
  </si>
  <si>
    <t>INEL - INSTALAÇÃO
ELÉTRICA/ELETRIFICAÇÃO E</t>
  </si>
  <si>
    <t>00003811</t>
  </si>
  <si>
    <t>LUMINARIA DE SOBREPOR EM CHAPA DE ACO PARA 2 LAMPADAS
FLUORESCENTES DE *18* W, ALETADA, COMPLETA (LAMPADAS E REATOR INCLUSOS)</t>
  </si>
  <si>
    <t>LUMINÁRIA CALHA SOBREPOR HERMÉTICA 2X18W LED, CORPO EM CHAPA DE
AÇO FOSFATIZADO, FECHADA, FORNECIMENTO E INSTALAÇÃO</t>
  </si>
  <si>
    <t>LUMINARIA HERMETICA IP-65 PARA 2 DUAS LAMPADAS DE 14/16/18/20 W (NAO
INCLUI REATOR E LAMPADAS)</t>
  </si>
  <si>
    <t>CANTONEIRA (ABAS IGUAIS) EM ACO CARBONO, 25,4 MM X 3,17 MM (L X E),
1,27KG/M</t>
  </si>
  <si>
    <t>ALCA PREFORMADA DE DISTRIBUICAO, EM ACO GALVANIZADO, PARA
CONDUTORES DE ALUMINIO AWG 2 (CAA 6/1 OU CA 7 FIOS)</t>
  </si>
  <si>
    <t>ARAME GALVANIZADO 12 BWG, D = 2,76 MM (0,048 KG/M) OU 14 BWG, D = 2,11
MM (0,026 KG/M)</t>
  </si>
  <si>
    <t>AREIA GROSSA - POSTO JAZIDA/FORNECEDOR (RETIRADO NA JAZIDA, SEM
TRANSPORTE)</t>
  </si>
  <si>
    <t>ARRUELA QUADRADA EM ACO GALVANIZADO, DIMENSAO = 38 MM, ESPESSURA
= 3MM, DIAMETRO DO FURO= 18 MM</t>
  </si>
  <si>
    <t>00001051</t>
  </si>
  <si>
    <t>CABECOTE PARA ENTRADA DE LINHA DE ALIMENTACAO PARA ELETRODUTO,
EM LIGA DE ALUMINIO COM ACABAMENTO ANTI CORROSIVO, COM FIXACAO POR ENCAIXE LISO DE 360 GRAUS, DE 4"</t>
  </si>
  <si>
    <t>CABO DE COBRE, RIGIDO, CLASSE 2, ISOLACAO EM PVC/A, ANTICHAMA BWF-B,
1 CONDUTOR, 450/750 V, SECAO NOMINAL 150 MM2</t>
  </si>
  <si>
    <t>CAIXA DE INSPECAO PARA ATERRAMENTO E PARA RAIOS, EM POLIPROPILENO,
DIAMETRO = 300 MM X ALTURA = 400 MM</t>
  </si>
  <si>
    <t>CONECTOR METALICO TIPO PARAFUSO FENDIDO (SPLIT BOLT), PARA CABOS
ATE 50 MM2</t>
  </si>
  <si>
    <t>CURVA 90 GRAUS DE FERRO GALVANIZADO, COM ROSCA BSP MACHO/FEMEA,
DE 2 1/2"</t>
  </si>
  <si>
    <t>ISOLADOR DE PORCELANA SUSPENSO, DISCO TIPO GARFO OLHAL, DIAMETRO
DE 152 MM, PARA TENSAO DE *15* KV</t>
  </si>
  <si>
    <t>LUVA PARA ELETRODUTO, EM ACO GALVANIZADO ELETROLITICO, DIAMETRO
DE 100 MM (4")</t>
  </si>
  <si>
    <t>PARAFUSO M16 EM ACO GALVANIZADO, COMPRIMENTO = 500 MM, DIAMETRO =
16 MM, ROSCA MAQUINA, COM CABECA SEXTAVADA E PORCA</t>
  </si>
  <si>
    <t>PARAFUSO FRANCES M16 EM ACO GALVANIZADO, COMPRIMENTO = 150 MM,
DIAMETRO = 16 MM, CABECA ABAULADA</t>
  </si>
  <si>
    <t>PARA-RAIOS DE DISTRIBUICAO, TENSAO NOMINAL 15 KV, CORRENTE NOMINAL
DE DESCARGA 5 KA</t>
  </si>
  <si>
    <t>PINO ROSCA EXTERNA, EM ACO GALVANIZADO, PARA ISOLADOR DE 15KV,
DIAMETRO 25 MM, COMPRIMENTO *290* MM</t>
  </si>
  <si>
    <t>POSTE DE CONCRETO ARMADO DE SECAO CIRCULAR, EXTENSAO DE 13,00 M,
RESISTENCIA DE 1000 DAN, TIPO C-23</t>
  </si>
  <si>
    <t>00007614</t>
  </si>
  <si>
    <t>TRANSFORMADOR TRIFASICO DE DISTRIBUICAO, POTENCIA DE 150 KVA,
TENSAO NOMINAL DE 15 KV, TENSAO SECUNDARIA DE 220/127V, EM OLEO ISOLANTE TIPO MINERAL</t>
  </si>
  <si>
    <t>FUSIVEL NH 200 A 250 AMPERES, TAMANHO 1, CAPACIDADE DE INTERRUPCAO
DE 120 KA, TENSAO NOMIMNAL DE 500 V</t>
  </si>
  <si>
    <t>GRAMPO LINHA VIVA DE LATAO ESTANHADO, DIAMETRO DO CONDUTOR
PRINCIPAL DE 10 A 120 MM2, DIAMETRO DA DERIVACAO DE 10 A 70 MM2</t>
  </si>
  <si>
    <t>SAPATILHA EM ACO GALVANIZADO PARA CABOS COM DIAMETRO NOMINAL ATE
5/8"</t>
  </si>
  <si>
    <t>POSTE DE CONCRETO ARMADO DE SECAO DUPLO T, EXTENSAO DE 11,00 M,
RESISTENCIA DE 600 DAN, TIPO B</t>
  </si>
  <si>
    <t>ABRACADEIRA EM ACO PARA AMARRACAO DE ELETRODUTOS, TIPO D, COM 3/4"
E PARAFUSO DE FIXACAO</t>
  </si>
  <si>
    <t>ASTU - ASSENTAMENTO DE
TUBOS E PECAS</t>
  </si>
  <si>
    <t>ACESSIBILIDADE - BEBEDOURO DE PRESSAO ACESSIVEL SUSPENSO INOX COM
BRAILLE</t>
  </si>
  <si>
    <t>DUCHA HIGIENICA PLASTICA COM REGISTRO METALICO 1/2 " , FORNECIMENTO
E INSTALAÇÃO.</t>
  </si>
  <si>
    <t>BEBEDOURO (PURIFICADOR) ELÉTRICO DE PRESSÃO (IBBL BAG 40 OU
EQUIVALENTE)</t>
  </si>
  <si>
    <t>CONDUTOR VERTICAL RETANGULAR, DESENVOLVIMENTO 33 CM EM CHAPA DE
AÇO GALVANIZADO NÚMERO 26</t>
  </si>
  <si>
    <t>00037556</t>
  </si>
  <si>
    <t>PLACA DE SINALIZACAO DE SEGURANCA CONTRA INCENDIO,
FOTOLUMINESCENTE, QUADRADA, *20 X 20* CM, EM PVC *2* MM ANTI-CHAMAS (SIMBOLOS, CORES E PICTOGRAMAS CONFORME NBR 16820)</t>
  </si>
  <si>
    <t>ILUMINAÇÃO DE EMERGÊNCIA LED 2200 LÚMENS 2 FARÓIS (BLOCO AUTÔNOMO)
(GOINFRA+ORSE)</t>
  </si>
  <si>
    <t>Luminária de emergência c/ dois projetors LED alimentação 127/220 de 12v/55
autonomia de 3horas un</t>
  </si>
  <si>
    <t>PLACA DE SINALIZAÇÃO EM PVC COD 01 - (300X300) PROIBIDO FUMAR (GOINFRA
+ SINAPI)</t>
  </si>
  <si>
    <t>ABRIGO PARA HIDRANTE, 90X60X17CM, COM REGISTRO GLOBO ANGULAR 45º
2.1/2", ADAPTADOR STORZ 2.1/2" PARA 1.1/2", DUAS MANGUEIRAS DE INCÊNDIO DE 15,00 M E ESGUICHO 1.1/2" - FORNECIMENTO E INSTALAÇÃO.</t>
  </si>
  <si>
    <t>00037527</t>
  </si>
  <si>
    <t>MANGUEIRA DE INCENDIO, TIPO 2, DE 1 1/2", COMPRIMENTO = 15 M, TECIDO EM
FIO DE POLIESTER E TUBO INTERNO EM BORRACHA SINTETICA, COM UNIOES ENGATE RAPIDO</t>
  </si>
  <si>
    <t>00010904</t>
  </si>
  <si>
    <t>REGISTRO OU VALVULA GLOBO ANGULAR EM LATAO, PARA HIDRANTES EM
INSTALACAO PREDIAL DE INCENDIO, 45 GRAUS, DIAMETRO DE 2 1/2", COM VOLANTE, CLASSE DE PRESSAO DE ATE 200 PSI</t>
  </si>
  <si>
    <t>UNIAO COM ASSENTO CONICO DE FERRO LONGO (MACHO-FEMEA), DIAMETRO 2
1/2"</t>
  </si>
  <si>
    <t>ADAPTADOR EM LATAO, ENGATE RAPIDO 2 1/2" X ROSCA INTERNA 5 FIOS 2 1/2",
PARA INSTALACAO PREDIAL DE COMBATE A INCENDIO</t>
  </si>
  <si>
    <t>TAMPAO COM CORRENTE, EM LATAO, ENGATE RAPIDO 1 1/2", PARA
INSTALACAO PREDIAL DE COMBATE A INCENDIO</t>
  </si>
  <si>
    <t>UNIAO TIPO STORZ, COM EMPATACAO INTERNA TIPO ANEL DE EXPANSAO,
ENGATE RAPIDO 1 1/2", PARA MANGUEIRA DE COMBATE A INCENDIO PREDIAL</t>
  </si>
  <si>
    <t>ESGUICHO JATO REGULAVEL, TIPO ELKHART, ENGATE RAPIDO 1 1/2", PARA
COMBATE A INCENDIO</t>
  </si>
  <si>
    <t>CHAVE DUPLA PARA CONEXOES TIPO STORZ, ENGATE RAPIDO 1 1/2" X 2 1/2",
EM LATAO, PARA INSTALACAO PREDIAL COMBATE A INCENDIO</t>
  </si>
  <si>
    <t>00010885</t>
  </si>
  <si>
    <t>CAIXA DE INCENDIO/ABRIGO PARA MANGUEIRA, DE EMBUTIR/INTERNA, COM 90
X 60 X 17 CM, EM CHAPA DE ACO, PORTA COM VENTILACAO, VISOR COM A INSCRICAO "INCENDIO", SUPORTE/CESTA INTERNA PARA A MANGUEIRA, PINTURA ELETROSTATICA VERMELHA</t>
  </si>
  <si>
    <t>CHAVE DUPLA P/ CONEXÕES TIPO STORZ EM LATÃO ENGATE RÁPIDO 1 1/2" X 2
1/2" (GOINFRA + SINAPI)</t>
  </si>
  <si>
    <t>REDUCAO FIXA TIPO STORZ, ENGATE RAPIDO 2.1/2" X 1.1/2", EM LATAO, PARA
INSTALACAO PREDIAL COMBATE A INCENDIO PREDIAL</t>
  </si>
  <si>
    <t>FOMA - FORNECIMENTO DE
MATERIAIS E EQUIPAMENTOS</t>
  </si>
  <si>
    <t>Central de alarme de incendio, 24V (até 80 setores) c/ 2 baterias - vr-80l- Verin ou similar
un</t>
  </si>
  <si>
    <t>11756</t>
  </si>
  <si>
    <t>Motobomba centrífuga, prevenção contra incêndio, marca schneider ou similar, modelo
BPI-22 R 2 1/2, motor 15 cv, trifásico 220V, recalque 2 1/2", hm =46 a 56 m, q =34,9 a
71,2m3/h un</t>
  </si>
  <si>
    <t>CASA DE BOMBAS - EXCLUSO INSTALAÇÕES ELÉTRICAS, HIDROSANITÁRIAS E
ESPECIAIS (GOINFRA + SINAPI)</t>
  </si>
  <si>
    <t>020701</t>
  </si>
  <si>
    <t>2</t>
  </si>
  <si>
    <t>PREPARO COM BETONEIRA E TRANSPORTE MANUAL DE CONCRETO FCK=25
MPA</t>
  </si>
  <si>
    <t>LANÇAMENTO/APLICAÇÃO/ADENSAMENTO MANUAL DE CONCRETO - (OBRAS
CIVIS)</t>
  </si>
  <si>
    <t>IMPERMEABILIZAÇÃO DE SUPERFÍCIE COM ARGAMASSA POLIMÉRICA /
MEMBRANA ACRÍLICA, 3 DEMÃOS. AF_06/2018</t>
  </si>
  <si>
    <t>IMPE - IMPERMEABILIZAÇÕES E
PROTEÇÕES DIVERSAS</t>
  </si>
  <si>
    <t>PASSEIO PROTECAO EM CONC.DESEMPEN.5 CM 1:2,5:3,5 (INCLUSO ESPELHO
DE 30CM/ESCAVAÇÃO/REATERRO/APILOAMENTO/ATERRO INTERNO)</t>
  </si>
  <si>
    <t>BUCHA DE REDUCAO DE FERRO GALVANIZADO, COM ROSCA BSP, DE 1/2'' X 1/4''
(GOINFRA + SINAPI)</t>
  </si>
  <si>
    <t>FITA ADESIVA ANTICORROSIVA DE PVC FLEXIVEL, COR PRETA, PARA
PROTECAO TUBULACAO, 50 MM X 30 M (L X C), E= *0,25* MM</t>
  </si>
  <si>
    <t>COMPOSIÇÃO ANALÍTICA DO BDI (NÃO DESONERADO)</t>
  </si>
  <si>
    <t>LOCAL: GOIÂNIA - GOIÁS</t>
  </si>
  <si>
    <t>VALORES DE BDI POR TIPO DE OBRA %</t>
  </si>
  <si>
    <t>TIPO DE OBRA</t>
  </si>
  <si>
    <t>1 Quartil</t>
  </si>
  <si>
    <t>Médio</t>
  </si>
  <si>
    <t>3 Quartil</t>
  </si>
  <si>
    <t>Construção de Edifícios</t>
  </si>
  <si>
    <t>VALORES DE REFERÊNCIA - %</t>
  </si>
  <si>
    <t>BDI ADOTADO %</t>
  </si>
  <si>
    <t>1º QUARTIL</t>
  </si>
  <si>
    <t>MÉDIO</t>
  </si>
  <si>
    <t>3º QUARTIL</t>
  </si>
  <si>
    <t>Administração Central</t>
  </si>
  <si>
    <t>Seguro e Garantia (*)</t>
  </si>
  <si>
    <t>Risco</t>
  </si>
  <si>
    <t>Despesas Financeiras</t>
  </si>
  <si>
    <t>Lucro</t>
  </si>
  <si>
    <r>
      <t xml:space="preserve">Tributos </t>
    </r>
    <r>
      <rPr>
        <b/>
        <i/>
        <sz val="9"/>
        <rFont val="Calibri"/>
        <family val="2"/>
        <scheme val="minor"/>
      </rPr>
      <t xml:space="preserve">(Confins, PIS e ISSQN) </t>
    </r>
  </si>
  <si>
    <t>COFINS</t>
  </si>
  <si>
    <t>PIS</t>
  </si>
  <si>
    <t>ISSQN (**)</t>
  </si>
  <si>
    <t>TOTAL</t>
  </si>
  <si>
    <t>Fonte da composição, valores de referência e fórmula do BDI:  Acórdão 2622/2013 - TCU - Plenário</t>
  </si>
  <si>
    <t>Os valores de BDI acima foram calculados com emprego da fórmula abaixo:</t>
  </si>
  <si>
    <t>Onde:</t>
  </si>
  <si>
    <t>AC = taxa de rateio da Administração Central;</t>
  </si>
  <si>
    <t>DF = taxa das despesas financeiras;</t>
  </si>
  <si>
    <t>S = taxa de seguro; R = taxa de risco e G = garantia do empreendimento;</t>
  </si>
  <si>
    <t>I = taxa de tributos;</t>
  </si>
  <si>
    <t>L = taxa de lucro.</t>
  </si>
  <si>
    <t>OBS:</t>
  </si>
  <si>
    <t>(*) - PODE HAVER GARANTIA DESDE QUE PREVISTO NO EDITAL DA LICITAÇÃO E NO CONTRATO DE EXECUÇÃO.</t>
  </si>
  <si>
    <t>(**) - PODEM SER ACEITOS OUTROS PERCENTUAIS DE ISS DESDE QUE DEVIDAMENTE EMBASADOS NA LEGISLAÇÃO MUNICIPAL.</t>
  </si>
  <si>
    <t>(***) - CONTRIBUIÇÃO PREVIDENCIÁRIA INSTITUÍDA PARA DESONERAR A FOLHA DE SALÁRIOS DE DIVERSAS ATIVIDADES ECONÔMICAS DA CONSTRUÇÃO CIVIL PODERÁ IMPACTAR AS TAXAS DE BDI MEDIANTE A MAJORAÇÃO DO PERCENTUAL CORRESPONDENTE A 4,5%</t>
  </si>
  <si>
    <t>MURO DE ALVENARIA TIJOLO FURADO 1/2 VEZ (H=2,50M) COM FUNDAÇÃO - SEM REVESTIMENTOS (PADRÃO GOINFRA)</t>
  </si>
  <si>
    <t>Composições Analíticas com Preço Unitário</t>
  </si>
  <si>
    <t>Não Desonerado</t>
  </si>
  <si>
    <t>Composições Principais</t>
  </si>
  <si>
    <t>OBRA: CEPI DOM ABEL - SETOR PEDRO LUDOVICO</t>
  </si>
  <si>
    <t>END.: RUA 1041, S/N, SETOR PEDRO LUDOVICO</t>
  </si>
  <si>
    <t>ÁREA : REFORMA: 2.904,60m²| CONSTRUIR: 587,65m² | TOTAL: 3.492,25m²</t>
  </si>
  <si>
    <t xml:space="preserve"> 1.1.1 </t>
  </si>
  <si>
    <t xml:space="preserve"> 021301 </t>
  </si>
  <si>
    <t xml:space="preserve"> 0008 </t>
  </si>
  <si>
    <t xml:space="preserve"> 0010 </t>
  </si>
  <si>
    <t xml:space="preserve"> 1374 </t>
  </si>
  <si>
    <t>CHAPA DE EMENDA PARA MADEIRAMENTO</t>
  </si>
  <si>
    <t xml:space="preserve"> 1215 </t>
  </si>
  <si>
    <t xml:space="preserve"> 1893 </t>
  </si>
  <si>
    <t>PARAFUSO 8x110 MM</t>
  </si>
  <si>
    <t xml:space="preserve"> 2491 </t>
  </si>
  <si>
    <t>PARAFUSO DIAM.3/8" - 10 CM</t>
  </si>
  <si>
    <t xml:space="preserve"> 1890 </t>
  </si>
  <si>
    <t>PLACA DE OBRA PLOTADA NA CHAPA 26 (0,50 MM)</t>
  </si>
  <si>
    <t xml:space="preserve"> 1862 </t>
  </si>
  <si>
    <t>PREGO 19x27</t>
  </si>
  <si>
    <t xml:space="preserve"> 1968 </t>
  </si>
  <si>
    <t>SARRAFO DE MADEIRA 10 CM</t>
  </si>
  <si>
    <t xml:space="preserve"> 2133 </t>
  </si>
  <si>
    <t>VIGOTA DE MADEIRA 6x12</t>
  </si>
  <si>
    <t xml:space="preserve"> 1.1.2 </t>
  </si>
  <si>
    <t xml:space="preserve"> 020202 </t>
  </si>
  <si>
    <t xml:space="preserve"> 0005 </t>
  </si>
  <si>
    <t xml:space="preserve"> 1.1.3 </t>
  </si>
  <si>
    <t xml:space="preserve"> 020212 </t>
  </si>
  <si>
    <t xml:space="preserve"> 0012 </t>
  </si>
  <si>
    <t xml:space="preserve"> 0004 </t>
  </si>
  <si>
    <t xml:space="preserve"> 2804 </t>
  </si>
  <si>
    <t>AREIA GROSSA</t>
  </si>
  <si>
    <t xml:space="preserve"> 2861 </t>
  </si>
  <si>
    <t>ÁLCOOL GEL ( D=1,00)</t>
  </si>
  <si>
    <t xml:space="preserve"> 2493 </t>
  </si>
  <si>
    <t>ARRUELA PARA PARAFUSO 3/8"</t>
  </si>
  <si>
    <t xml:space="preserve"> 2386 </t>
  </si>
  <si>
    <t xml:space="preserve"> 1218 </t>
  </si>
  <si>
    <t>CAIBRO 5x6 CM</t>
  </si>
  <si>
    <t xml:space="preserve"> 2847 </t>
  </si>
  <si>
    <t>CHAPA GALVANIZADA Nº 26</t>
  </si>
  <si>
    <t xml:space="preserve"> 1225 </t>
  </si>
  <si>
    <t>CONJUNTO VEDAÇÃO (ARRUELA E BUCHA) PARA TELHA FIBROCIMENTO</t>
  </si>
  <si>
    <t xml:space="preserve"> 1970 </t>
  </si>
  <si>
    <t>DILUENTE AGUARRÁS</t>
  </si>
  <si>
    <t>l</t>
  </si>
  <si>
    <t xml:space="preserve"> 2846 </t>
  </si>
  <si>
    <t>DOBRADIÇA DE PRESSÃO PARA ARMÁRIO DE MADEIRA</t>
  </si>
  <si>
    <t xml:space="preserve"> 2699 </t>
  </si>
  <si>
    <t>FUNDO BRANCO FOSCO</t>
  </si>
  <si>
    <t xml:space="preserve"> 2864 </t>
  </si>
  <si>
    <t>GELADEIRA FROST FREE DE APROXIMADAMENTE 300L CONSUL,ELETROLUX OU EQUIVALENTE</t>
  </si>
  <si>
    <t xml:space="preserve"> 2384 </t>
  </si>
  <si>
    <t>LIXA PARA MADEIRA Nº 240</t>
  </si>
  <si>
    <t xml:space="preserve"> 1704 </t>
  </si>
  <si>
    <t>MADEIRA DE LEI PARA TELHADO (ANGELIM VERMELHO)</t>
  </si>
  <si>
    <t xml:space="preserve"> 2857 </t>
  </si>
  <si>
    <t>PORTA COPOS DESCARTÁVEIS PARA COPOS DE 300ML</t>
  </si>
  <si>
    <t xml:space="preserve"> 0025 </t>
  </si>
  <si>
    <t xml:space="preserve"> 2497 </t>
  </si>
  <si>
    <t xml:space="preserve"> 2372 </t>
  </si>
  <si>
    <t>CHAPA PERFILADA Nº 18</t>
  </si>
  <si>
    <t xml:space="preserve"> 1703 </t>
  </si>
  <si>
    <t>COMPENSADO PLASTIFICADO 12 MM 2,20X1,10 M</t>
  </si>
  <si>
    <t xml:space="preserve"> 1702 </t>
  </si>
  <si>
    <t>COMPENSADO PLASTIFICADO 17 MM 2,20X1,10 M</t>
  </si>
  <si>
    <t xml:space="preserve"> 1694 </t>
  </si>
  <si>
    <t>COMPENSADO RESINADO COLA FENÓLICA 10 MM 2,20X1,10 M</t>
  </si>
  <si>
    <t xml:space="preserve"> 2788 </t>
  </si>
  <si>
    <t>COMPRESSOR DE 1,5HP-70L-140LB COM PISTOLA DE RESERVATÓRIO SUPERIOR E MANGUEIRA (MANUTENÇÃO E DEPRECIAÇÃO DO EQUIPAMENTO) - PREÇO DO EQUIPAMENTO NOVO DIVIDIDO POR 1.000</t>
  </si>
  <si>
    <t xml:space="preserve"> 2380 </t>
  </si>
  <si>
    <t>ESCORA ROLIÇA (TIPO EUCALIPTO)</t>
  </si>
  <si>
    <t xml:space="preserve"> 2866 </t>
  </si>
  <si>
    <t>FOGÃO A GÁS DE 6 BOCAS, ESMALTEC, DAKO, CONTINENTAL OU EQUIVALENTE</t>
  </si>
  <si>
    <t xml:space="preserve"> 2856 </t>
  </si>
  <si>
    <t>PACOTE COM 100 UNIDADES DE COPO DESCARTÁVEL DE 300ML</t>
  </si>
  <si>
    <t>PAC</t>
  </si>
  <si>
    <t xml:space="preserve"> 0023 </t>
  </si>
  <si>
    <t>APLICADOR DE EPOXI</t>
  </si>
  <si>
    <t xml:space="preserve"> 0020 </t>
  </si>
  <si>
    <t>CALHEIRO</t>
  </si>
  <si>
    <t xml:space="preserve"> 0011 </t>
  </si>
  <si>
    <t xml:space="preserve"> 0032 </t>
  </si>
  <si>
    <t xml:space="preserve"> 0018 </t>
  </si>
  <si>
    <t>PINTOR</t>
  </si>
  <si>
    <t xml:space="preserve"> 2867 </t>
  </si>
  <si>
    <t>BOTIJÃO DE GÁS P13 (VASILHAME + GÁS LIQUEFEITO)</t>
  </si>
  <si>
    <t xml:space="preserve"> 2779 </t>
  </si>
  <si>
    <t>COMPACTADOR DE PLACA VIBRATÓRIA A GASOLINA POTÊNCIA 3HP</t>
  </si>
  <si>
    <t xml:space="preserve"> 2782 </t>
  </si>
  <si>
    <t>GASOLINA</t>
  </si>
  <si>
    <t xml:space="preserve"> 2859 </t>
  </si>
  <si>
    <t>PACOTE COM 1.000 FOLHAS DUAS DOBRAS DE PAPEL TOALHA INTERFOLHAS BRANCA</t>
  </si>
  <si>
    <t xml:space="preserve"> 1858 </t>
  </si>
  <si>
    <t xml:space="preserve"> 1860 </t>
  </si>
  <si>
    <t>PREGO 15x15</t>
  </si>
  <si>
    <t xml:space="preserve"> 1861 </t>
  </si>
  <si>
    <t xml:space="preserve"> 1863 </t>
  </si>
  <si>
    <t>PREGO 18x30</t>
  </si>
  <si>
    <t xml:space="preserve"> 1892 </t>
  </si>
  <si>
    <t>PREGO GALVANIZADO 18 X 27 (TELHEIRO)</t>
  </si>
  <si>
    <t xml:space="preserve"> 2862 </t>
  </si>
  <si>
    <t>SABONETE LÍQUIDO (D= 1,00)</t>
  </si>
  <si>
    <t xml:space="preserve"> 3065 </t>
  </si>
  <si>
    <t>BRACADEIRA METALICA TIPO "D" DIÂMETRO 3/4"</t>
  </si>
  <si>
    <t xml:space="preserve"> 2854 </t>
  </si>
  <si>
    <t>ROLO DE PAPEL HIGIÊNICO INDUSTRIAL DE 500M</t>
  </si>
  <si>
    <t>RL</t>
  </si>
  <si>
    <t xml:space="preserve"> 2858 </t>
  </si>
  <si>
    <t>SUPORTE PARA PAPEL TOALHA INTERFOLHA</t>
  </si>
  <si>
    <t xml:space="preserve"> 2023 </t>
  </si>
  <si>
    <t xml:space="preserve"> 2024 </t>
  </si>
  <si>
    <t>TELHA VOGATEX 4 MM (L=0,50 M)</t>
  </si>
  <si>
    <t xml:space="preserve"> 2842 </t>
  </si>
  <si>
    <t>TINTA LATEX ACRÍLICA 2ª LINHA/ECONÔMICA</t>
  </si>
  <si>
    <t xml:space="preserve"> 3135 </t>
  </si>
  <si>
    <t>CAIXA DE PASSAGEM METALICA OCTOGONAL FUNDO MOVEL SIMPLES 2"</t>
  </si>
  <si>
    <t xml:space="preserve"> 3138 </t>
  </si>
  <si>
    <t>CAIXA METALICA RETANGULAR 4"X2"X2"</t>
  </si>
  <si>
    <t xml:space="preserve"> 1964 </t>
  </si>
  <si>
    <t>RIPA DE MADEIRA 5x1</t>
  </si>
  <si>
    <t xml:space="preserve"> 1967 </t>
  </si>
  <si>
    <t>RIPAO DE MADEIRA 15 CM</t>
  </si>
  <si>
    <t xml:space="preserve"> 2860 </t>
  </si>
  <si>
    <t>SUPORTE DISPENSER - PARA SABONETE OU ÁLCOOL</t>
  </si>
  <si>
    <t xml:space="preserve"> 1273 </t>
  </si>
  <si>
    <t>TINTA EPOXI COM CATALISADOR</t>
  </si>
  <si>
    <t xml:space="preserve"> 2055 </t>
  </si>
  <si>
    <t>TINTA ESMALTE</t>
  </si>
  <si>
    <t xml:space="preserve"> 4056 </t>
  </si>
  <si>
    <t>CALHA DE SOBREPOR PARA 2 LAMPADAS TUBULARES 60 CM 8/10 W</t>
  </si>
  <si>
    <t xml:space="preserve"> 3923 </t>
  </si>
  <si>
    <t>ELETRODUTO PVC FLEXÍVEL (MANGUEIRA CORRUGADA LEVE) DIAM. 25MM</t>
  </si>
  <si>
    <t xml:space="preserve"> 2855 </t>
  </si>
  <si>
    <t>SACO PLÁSTICO PARA LIXO DE 50 LITROS</t>
  </si>
  <si>
    <t xml:space="preserve"> 2853 </t>
  </si>
  <si>
    <t>SUPORTE PARA ROLO DE PAPEL HIGIÊNICO 300 A 600M EM ABS</t>
  </si>
  <si>
    <t xml:space="preserve"> 2868 </t>
  </si>
  <si>
    <t>TELEVISÃO LED PLANA 32 POLEGADAS DA SAMSUNG, PHILCO OU EQUIVALENTE</t>
  </si>
  <si>
    <t xml:space="preserve"> 4057 </t>
  </si>
  <si>
    <t>CALHA DE SOBREPOR PARA 2 LAMPADAS TUBULARES 120 CM 15/20 W</t>
  </si>
  <si>
    <t xml:space="preserve"> 3259 </t>
  </si>
  <si>
    <t xml:space="preserve"> 3335 </t>
  </si>
  <si>
    <t>INTERRUPTOR PARALELO DUPLO (2 SECOES) - (SUPORTE+MÓDULOS+ESPELHO)</t>
  </si>
  <si>
    <t xml:space="preserve"> 3337 </t>
  </si>
  <si>
    <t>INTERRUPTOR SIMPLES (1 SECAO) - (SUPORTE+MÓDULO+ESPELHO)</t>
  </si>
  <si>
    <t xml:space="preserve"> 3314 </t>
  </si>
  <si>
    <t>FIO ISOLADO 750 V, PIRASTIC 2,5 MM2</t>
  </si>
  <si>
    <t xml:space="preserve"> H117 </t>
  </si>
  <si>
    <t>BRAÇO METÁLICO PARA CHUVEIRO 30 CM</t>
  </si>
  <si>
    <t xml:space="preserve"> H145 </t>
  </si>
  <si>
    <t>CHUVEIRO ELETRICO EM PVC (3 TEMPERATURAS)</t>
  </si>
  <si>
    <t xml:space="preserve"> H587 </t>
  </si>
  <si>
    <t>ASSENTO SIMPLES EM POLIPROPILENO PARA VASO SANITÁRIO</t>
  </si>
  <si>
    <t xml:space="preserve"> H676 </t>
  </si>
  <si>
    <t>CAIXA D'ÁGUA POLIETILENO 1000 LTS. COM TAMPA</t>
  </si>
  <si>
    <t xml:space="preserve"> H585 </t>
  </si>
  <si>
    <t>CAIXA DE DESCARGA (PVC) 9 LITROS</t>
  </si>
  <si>
    <t xml:space="preserve"> 3948 </t>
  </si>
  <si>
    <t>EXTINTOR DE PÓ ABC (6 KG) -  CAPACIDADE EXTINTORA 3A 20 BC COM PRESILHA/SETA E SUPORTE</t>
  </si>
  <si>
    <t xml:space="preserve"> 3334 </t>
  </si>
  <si>
    <t>INTERRUPTOR INTERMEDIARIO (FOUR-WAY) - (SUPORTE+MÓDULOS+ESPELHO)</t>
  </si>
  <si>
    <t xml:space="preserve"> 4053 </t>
  </si>
  <si>
    <t>LÂMPADA TUBULAR LED, BASE G13, BIVOLT 8/10 W, 900 A 1000 LUMENS, LUZ BRANCA</t>
  </si>
  <si>
    <t xml:space="preserve"> 3602 </t>
  </si>
  <si>
    <t>SOQUETE ANTIVIBRATORIO PARA LAMPADA TUBULAR</t>
  </si>
  <si>
    <t xml:space="preserve"> H363 </t>
  </si>
  <si>
    <t>GRELHA QUADRADO BRANCA 150 MM - (ESGOTO)</t>
  </si>
  <si>
    <t xml:space="preserve"> 3477 </t>
  </si>
  <si>
    <t>TOMADA HEXAGONAL 2P + T - 20A - 250V (SUPORTE+MÓDULO+ESPELHO)</t>
  </si>
  <si>
    <t xml:space="preserve"> H181 </t>
  </si>
  <si>
    <t>ANEL DE VEDAÇÃO PARA VASO SANITÁRIO</t>
  </si>
  <si>
    <t xml:space="preserve"> H134 </t>
  </si>
  <si>
    <t>BUCHA DE REDUÇÃO SOLDAVEL CURTA 32 X 25 MM</t>
  </si>
  <si>
    <t xml:space="preserve"> 3321 </t>
  </si>
  <si>
    <t>FITA ISOLANTE, ROLO DE 5,00 M</t>
  </si>
  <si>
    <t xml:space="preserve"> 3422 </t>
  </si>
  <si>
    <t>QUADRO DE DISTRIBUICAO DE EMBUTIR EM PVC SB-12E</t>
  </si>
  <si>
    <t xml:space="preserve"> 3774 </t>
  </si>
  <si>
    <t>SIRENE ELETROMECANICA METALICA ALCANCE 500 M</t>
  </si>
  <si>
    <t xml:space="preserve"> 3475 </t>
  </si>
  <si>
    <t>TOMADA HEXAGONAL 2P + T - 10A - 250V (SUPORTE+MÓDULO+ESPELHO)</t>
  </si>
  <si>
    <t xml:space="preserve"> H102 </t>
  </si>
  <si>
    <t>ADAPTADOR SOLDÁVEL CURTO COM BOLSA E ROSCA PARA REGISTRO 32X1"</t>
  </si>
  <si>
    <t xml:space="preserve"> H108 </t>
  </si>
  <si>
    <t>ADAPTADOR SOLDÁVEL LONGO COM FLANGES LIVRES PARA CAIXA D'ÁGUA 32X1"</t>
  </si>
  <si>
    <t xml:space="preserve"> H111 </t>
  </si>
  <si>
    <t>ADESIVO PLASTICO - BISNAGA 75 G</t>
  </si>
  <si>
    <t xml:space="preserve"> H687 </t>
  </si>
  <si>
    <t>BEBEDOURO (PURIFICADOR) ELÉTRICO DE PRESSÃO (IBBL BAG 40 OU EQUIVALENTE)</t>
  </si>
  <si>
    <t xml:space="preserve"> H336 </t>
  </si>
  <si>
    <t>CORPO CAIXA SIFONADA 150 X 150 X 50 MM</t>
  </si>
  <si>
    <t xml:space="preserve"> H338 </t>
  </si>
  <si>
    <t>CORPO CAIXA SIFONADA 250 X 172 X 50 MM</t>
  </si>
  <si>
    <t xml:space="preserve"> H350 </t>
  </si>
  <si>
    <t>CURVA 45° DIAMETRO 40 MM (ESGOTO)</t>
  </si>
  <si>
    <t xml:space="preserve"> H164 </t>
  </si>
  <si>
    <t>JOELHO 90 GRAUS SOLDAVEL DIAMETRO 25 MM</t>
  </si>
  <si>
    <t xml:space="preserve"> H177 </t>
  </si>
  <si>
    <t>LAVATÓRIO MÉDIO SEM COLUNA</t>
  </si>
  <si>
    <t xml:space="preserve"> H178 </t>
  </si>
  <si>
    <t>LIGACAO FLEXIVEL (ENGATE) PVC 1/2"</t>
  </si>
  <si>
    <t xml:space="preserve"> H265 </t>
  </si>
  <si>
    <t>PARAFUSO DE FIXACAO PARA LAVATORIO COM BUCHA PLASTICA 8 MM</t>
  </si>
  <si>
    <t xml:space="preserve"> H165 </t>
  </si>
  <si>
    <t>JOELHO 90 GRAUS SOLDAVEL DIAMETRO 32 MM</t>
  </si>
  <si>
    <t xml:space="preserve"> H212 </t>
  </si>
  <si>
    <t>SIFAO METALICO P/PIA 1.1/2X2"</t>
  </si>
  <si>
    <t xml:space="preserve"> H215 </t>
  </si>
  <si>
    <t>SOLUCAO LIMPADORA 200 CM3 (FRASCO PLASTICO)</t>
  </si>
  <si>
    <t xml:space="preserve"> H606 </t>
  </si>
  <si>
    <t>TAMPA CEGA REDONDA BRANCA PVC 250 MM</t>
  </si>
  <si>
    <t xml:space="preserve"> H311 </t>
  </si>
  <si>
    <t>LUVA SOLDAVEL COM ROSCA 25 X 3/4"</t>
  </si>
  <si>
    <t xml:space="preserve"> H581 </t>
  </si>
  <si>
    <t>PIA MARMORE/GRANITO SINTÉTICO 1,00 X 0,54 M (DIMENSÕES APROXIMADAS)</t>
  </si>
  <si>
    <t xml:space="preserve"> H401 </t>
  </si>
  <si>
    <t>PORTA GRELHA QUADRADO BRANCO DIAM. 150 mm (ESGOTO)</t>
  </si>
  <si>
    <t xml:space="preserve"> H198 </t>
  </si>
  <si>
    <t>REGISTRO DE GAVETA C/CANOPLA DIAM.1.1/4"</t>
  </si>
  <si>
    <t xml:space="preserve"> H440 </t>
  </si>
  <si>
    <t>TORNEIRA DE BOIA DIAMETRO 3/4" (20 MM)</t>
  </si>
  <si>
    <t xml:space="preserve"> H241 </t>
  </si>
  <si>
    <t>TUBO DE LIGACAO PVC CROMADO DE 1.1/2"</t>
  </si>
  <si>
    <t xml:space="preserve"> H284 </t>
  </si>
  <si>
    <t>TUBO SOLDAVEL PARA ESGOTO DIAMETRO 100 MM</t>
  </si>
  <si>
    <t xml:space="preserve"> H285 </t>
  </si>
  <si>
    <t>TUBO SOLDAVEL PARA ESGOTO DIAMETRO 40 MM</t>
  </si>
  <si>
    <t xml:space="preserve"> H221 </t>
  </si>
  <si>
    <t>TE 90 GRAUS SOLDAVEL DIAMETRO 25 MM</t>
  </si>
  <si>
    <t xml:space="preserve"> H239 </t>
  </si>
  <si>
    <t>TUBO DE DESCIDA PARA CAIXA DE DESCARGA (LONGO 1.1/4")</t>
  </si>
  <si>
    <t xml:space="preserve"> H248 </t>
  </si>
  <si>
    <t>TUBO SOLDAVEL PVC MARROM DIAM. 25 MM</t>
  </si>
  <si>
    <t xml:space="preserve"> H262 </t>
  </si>
  <si>
    <t xml:space="preserve"> H264 </t>
  </si>
  <si>
    <t>VASO SANITARIO CONVENCIONAL</t>
  </si>
  <si>
    <t xml:space="preserve"> H266 </t>
  </si>
  <si>
    <t>REGISTRO DE PRESSAO C/CANOPLA CROMADO 1/2"</t>
  </si>
  <si>
    <t xml:space="preserve"> H539 </t>
  </si>
  <si>
    <t>SIFAO FLEXIVEL UNIVERSAL (SANFONADO) EM PVC PARA LAVATORIO</t>
  </si>
  <si>
    <t xml:space="preserve"> H237 </t>
  </si>
  <si>
    <t>TORNEIRA DE MESA PARA LAVATORIO DIAMETRO 1/2"</t>
  </si>
  <si>
    <t xml:space="preserve"> H286 </t>
  </si>
  <si>
    <t>TUBO SOLDAVEL PARA ESGOTO DIAMETRO 50 MM</t>
  </si>
  <si>
    <t xml:space="preserve"> H249 </t>
  </si>
  <si>
    <t>TUBO SOLDAVEL PVC MARROM DIAM. 32 MM</t>
  </si>
  <si>
    <t xml:space="preserve"> H272 </t>
  </si>
  <si>
    <t>UNIAO SOLDAVEL DIAMETRO 32 MM</t>
  </si>
  <si>
    <t xml:space="preserve"> H261 </t>
  </si>
  <si>
    <t>VALVULA PARA LAVATORIO PVC 1"</t>
  </si>
  <si>
    <t xml:space="preserve"> H238 </t>
  </si>
  <si>
    <t>TORNEIRA DE PAREDE PARA PIA OU BEBEDOURO DIÂMETRO 1/2" E 3/4"</t>
  </si>
  <si>
    <t xml:space="preserve"> H631 </t>
  </si>
  <si>
    <t>TUBO DE DESPEJO PARA VÁLVULA (PIA/TANQUE)</t>
  </si>
  <si>
    <t xml:space="preserve"> H258 </t>
  </si>
  <si>
    <t>VALVULA 1" PARA MICTORIO TIPO COCHO (PVC)</t>
  </si>
  <si>
    <t xml:space="preserve"> 1.1.4 </t>
  </si>
  <si>
    <t xml:space="preserve"> 020600 </t>
  </si>
  <si>
    <t xml:space="preserve"> 1695 </t>
  </si>
  <si>
    <t>COMPENSADO RESINADO COLA FENÓLICA 6 MM 2,20X1,10 M</t>
  </si>
  <si>
    <t xml:space="preserve"> 2516 </t>
  </si>
  <si>
    <t>CORRENTE EM AÇO GALVANIZADO COM ELO CURTO DIAMETRO 4 MM</t>
  </si>
  <si>
    <t xml:space="preserve"> 2256 </t>
  </si>
  <si>
    <t>CADEADO SIMPLES EM LATÃO Nº 30</t>
  </si>
  <si>
    <t xml:space="preserve"> 2492 </t>
  </si>
  <si>
    <t>PORCA P/PARAFUSO 3/8"</t>
  </si>
  <si>
    <t xml:space="preserve"> 2818 </t>
  </si>
  <si>
    <t>DOBRADIÇA TIPO FERRADURA NÚMERO 2</t>
  </si>
  <si>
    <t xml:space="preserve"> 2132 </t>
  </si>
  <si>
    <t>VIGOTA DE MADEIRA 6x16</t>
  </si>
  <si>
    <t xml:space="preserve"> 1.1.5 </t>
  </si>
  <si>
    <t xml:space="preserve"> 020118 </t>
  </si>
  <si>
    <t xml:space="preserve"> 1.2.1 </t>
  </si>
  <si>
    <t xml:space="preserve"> 030114 </t>
  </si>
  <si>
    <t xml:space="preserve"> 2872 </t>
  </si>
  <si>
    <t>HORA IMPRODUTIVA DO CAMINHÃO CARROCERIA MADEIRA 15 T (O. RODOV. )</t>
  </si>
  <si>
    <t xml:space="preserve"> 1.2.2 </t>
  </si>
  <si>
    <t xml:space="preserve"> 030116 </t>
  </si>
  <si>
    <t xml:space="preserve"> 1.3.1.1 </t>
  </si>
  <si>
    <t xml:space="preserve"> 041140 </t>
  </si>
  <si>
    <t xml:space="preserve"> 1.3.1.2 </t>
  </si>
  <si>
    <t xml:space="preserve"> 041002 </t>
  </si>
  <si>
    <t xml:space="preserve"> 1.4.1 </t>
  </si>
  <si>
    <t xml:space="preserve"> 050101 </t>
  </si>
  <si>
    <t xml:space="preserve"> 2537 </t>
  </si>
  <si>
    <t>CAFÉ DA MANHA (COMP. AUXILIAR)</t>
  </si>
  <si>
    <t xml:space="preserve"> 2454 </t>
  </si>
  <si>
    <t>PERNOITE EM QUARTO SOLTEIRO C/ AR CONDICIONADO OU VENTILADOR</t>
  </si>
  <si>
    <t xml:space="preserve"> 2460 </t>
  </si>
  <si>
    <t>SONDAGEM A PERCUSSÃO (SPT) - COTAÇÃO COM FIRMAS ESPECIALIZADAS</t>
  </si>
  <si>
    <t xml:space="preserve"> 1941 </t>
  </si>
  <si>
    <t>REFEICAO</t>
  </si>
  <si>
    <t xml:space="preserve"> 1.5.1.1 </t>
  </si>
  <si>
    <t xml:space="preserve"> 200101 </t>
  </si>
  <si>
    <t xml:space="preserve"> 0104 </t>
  </si>
  <si>
    <t xml:space="preserve"> 1.5.1.2 </t>
  </si>
  <si>
    <t xml:space="preserve"> 87548 </t>
  </si>
  <si>
    <t>REVE - REVESTIMENTO E TRATAMENTO DE SUPERFÍCIES</t>
  </si>
  <si>
    <t xml:space="preserve"> 87369 </t>
  </si>
  <si>
    <t>ARGAMASSA TRAÇO 1:2:8 (EM VOLUME DE CIMENTO, CAL E AREIA MÉDIA ÚMIDA) PARA EMBOÇO/MASSA ÚNICA/ASSENTAMENTO DE ALVENARIA DE VEDAÇÃO, PREPARO MANUAL. AF_08/2019</t>
  </si>
  <si>
    <t xml:space="preserve"> 88309 </t>
  </si>
  <si>
    <t xml:space="preserve"> 88316 </t>
  </si>
  <si>
    <t xml:space="preserve"> 1.6.2 </t>
  </si>
  <si>
    <t xml:space="preserve"> 270804 </t>
  </si>
  <si>
    <t xml:space="preserve"> 1174 </t>
  </si>
  <si>
    <t>BUCHA DE NYLON COM PARAFUSO - S6</t>
  </si>
  <si>
    <t xml:space="preserve"> 2822 </t>
  </si>
  <si>
    <t>PLACA DE INAUGURACAO ACO ESCOVADO 60X120CM</t>
  </si>
  <si>
    <t xml:space="preserve"> 2.1.1 </t>
  </si>
  <si>
    <t xml:space="preserve"> 020200 </t>
  </si>
  <si>
    <t xml:space="preserve"> 2758 </t>
  </si>
  <si>
    <t>FERRAMENTAS/EQUIPAMENTOS E MATERIAL DE LIMPEZA PERMANENTE( COMPOSIÇÃO AUXILIAR )</t>
  </si>
  <si>
    <t xml:space="preserve"> 2.1.2 </t>
  </si>
  <si>
    <t xml:space="preserve"> 021602 </t>
  </si>
  <si>
    <t xml:space="preserve"> 2538 </t>
  </si>
  <si>
    <t>EPI/PGR/PCMSO / EXAMES/TREINAMENTOS/VISITAS  (COMP. AUXILIAR)</t>
  </si>
  <si>
    <t xml:space="preserve"> 2.2.1 </t>
  </si>
  <si>
    <t xml:space="preserve"> 250103 </t>
  </si>
  <si>
    <t xml:space="preserve"> 0002 </t>
  </si>
  <si>
    <t>ENCARREGADO</t>
  </si>
  <si>
    <t xml:space="preserve"> 2.2.2 </t>
  </si>
  <si>
    <t xml:space="preserve"> 250105 </t>
  </si>
  <si>
    <t xml:space="preserve"> 0017 </t>
  </si>
  <si>
    <t>ALMOXARIFE/APONTADOR</t>
  </si>
  <si>
    <t xml:space="preserve"> 2.2.3 </t>
  </si>
  <si>
    <t xml:space="preserve"> 250101 </t>
  </si>
  <si>
    <t xml:space="preserve"> 0001 </t>
  </si>
  <si>
    <t>ENGENHEIRO</t>
  </si>
  <si>
    <t xml:space="preserve"> 2.3.1 </t>
  </si>
  <si>
    <t xml:space="preserve"> 271500 </t>
  </si>
  <si>
    <t xml:space="preserve"> 2.3.2 </t>
  </si>
  <si>
    <t xml:space="preserve"> 271502 </t>
  </si>
  <si>
    <t xml:space="preserve"> 3.1.1 </t>
  </si>
  <si>
    <t xml:space="preserve"> 041004 </t>
  </si>
  <si>
    <t xml:space="preserve"> 2453 </t>
  </si>
  <si>
    <t>ESCAVACAO MECANICA (O. RODOV.)</t>
  </si>
  <si>
    <t xml:space="preserve"> 3.1.2 </t>
  </si>
  <si>
    <t xml:space="preserve"> 041005 </t>
  </si>
  <si>
    <t xml:space="preserve"> 2451 </t>
  </si>
  <si>
    <t>CARGA MECANIZADA (O. RODOV.)</t>
  </si>
  <si>
    <t xml:space="preserve"> 3.1.3 </t>
  </si>
  <si>
    <t xml:space="preserve"> 041006 </t>
  </si>
  <si>
    <t>m3km</t>
  </si>
  <si>
    <t xml:space="preserve"> 2409 </t>
  </si>
  <si>
    <t>TRANSPORTE DE MATERIAL ESCAVADO EM CAMINHÃO BASCULANTE (M3XKM) (O. RODOV.)</t>
  </si>
  <si>
    <t xml:space="preserve"> 3.1.4 </t>
  </si>
  <si>
    <t xml:space="preserve"> 041009 </t>
  </si>
  <si>
    <t xml:space="preserve"> 2408 </t>
  </si>
  <si>
    <t>COMPACTACAO MECANICA SEM CONTROLE (O. RODOV.)</t>
  </si>
  <si>
    <t xml:space="preserve"> 3.1.5 </t>
  </si>
  <si>
    <t xml:space="preserve"> 041010 </t>
  </si>
  <si>
    <t xml:space="preserve"> 2458 </t>
  </si>
  <si>
    <t>TRANSPORTE C/ LAMINA ATE 100 M (O. RODOV.)</t>
  </si>
  <si>
    <t xml:space="preserve"> 4.1.1.1 </t>
  </si>
  <si>
    <t xml:space="preserve"> 97644 </t>
  </si>
  <si>
    <t>SERP - SERVIÇOS PRELIMINARES</t>
  </si>
  <si>
    <t xml:space="preserve"> 4.1.1.2 </t>
  </si>
  <si>
    <t xml:space="preserve"> 97645 </t>
  </si>
  <si>
    <t xml:space="preserve"> 00041954 </t>
  </si>
  <si>
    <t>CABO DE ACO GALVANIZADO, DIAMETRO 9,53 MM (3/8"), COM ALMA DE FIBRA 6 X 25 F</t>
  </si>
  <si>
    <t xml:space="preserve"> 4.1.1.3 </t>
  </si>
  <si>
    <t xml:space="preserve"> 020137 </t>
  </si>
  <si>
    <t xml:space="preserve"> 4.1.1.4 </t>
  </si>
  <si>
    <t xml:space="preserve"> 020138 </t>
  </si>
  <si>
    <t xml:space="preserve"> 4.1.1.5 </t>
  </si>
  <si>
    <t xml:space="preserve"> 020140 </t>
  </si>
  <si>
    <t xml:space="preserve"> 4.1.1.6 </t>
  </si>
  <si>
    <t xml:space="preserve"> 020139 </t>
  </si>
  <si>
    <t xml:space="preserve"> 4.1.1.7 </t>
  </si>
  <si>
    <t xml:space="preserve"> 020147 </t>
  </si>
  <si>
    <t xml:space="preserve"> 4.1.1.8 </t>
  </si>
  <si>
    <t xml:space="preserve"> 4.1.1.9 </t>
  </si>
  <si>
    <t xml:space="preserve"> 020149 </t>
  </si>
  <si>
    <t xml:space="preserve"> 0033 </t>
  </si>
  <si>
    <t>MONTADOR DE DIVISÓRIA/PAINEL</t>
  </si>
  <si>
    <t xml:space="preserve"> 4.1.1.10 </t>
  </si>
  <si>
    <t xml:space="preserve"> 020115 </t>
  </si>
  <si>
    <t xml:space="preserve"> 4.1.1.11 </t>
  </si>
  <si>
    <t xml:space="preserve"> 020121 </t>
  </si>
  <si>
    <t xml:space="preserve"> 4.1.1.12 </t>
  </si>
  <si>
    <t xml:space="preserve"> 020160 </t>
  </si>
  <si>
    <t xml:space="preserve"> 4.1.1.13 </t>
  </si>
  <si>
    <t xml:space="preserve"> 020103 </t>
  </si>
  <si>
    <t xml:space="preserve"> 4.1.1.14 </t>
  </si>
  <si>
    <t xml:space="preserve"> 020102 </t>
  </si>
  <si>
    <t xml:space="preserve"> 4.1.1.15 </t>
  </si>
  <si>
    <t xml:space="preserve"> 020100 </t>
  </si>
  <si>
    <t xml:space="preserve"> 4.1.1.16 </t>
  </si>
  <si>
    <t xml:space="preserve"> 260104 </t>
  </si>
  <si>
    <t xml:space="preserve"> 4.1.1.19 </t>
  </si>
  <si>
    <t xml:space="preserve"> 260105 </t>
  </si>
  <si>
    <t xml:space="preserve"> 4.1.2.1 </t>
  </si>
  <si>
    <t xml:space="preserve"> 020203 </t>
  </si>
  <si>
    <t xml:space="preserve"> 4.1.2.2 </t>
  </si>
  <si>
    <t xml:space="preserve"> 98527 </t>
  </si>
  <si>
    <t>URBA - URBANIZAÇÃO</t>
  </si>
  <si>
    <t xml:space="preserve"> 5678 </t>
  </si>
  <si>
    <t>RETROESCAVADEIRA SOBRE RODAS COM CARREGADEIRA, TRAÇÃO 4X4, POTÊNCIA LÍQ. 88 HP, CAÇAMBA CARREG. CAP. MÍN. 1 M3, CAÇAMBA RETRO CAP. 0,26 M3, PESO OPERACIONAL MÍN. 6.674 KG, PROFUNDIDADE ESCAVAÇÃO MÁX. 4,37 M - CHP DIURNO. AF_06/2014</t>
  </si>
  <si>
    <t>CHOR - CUSTOS HORÁRIOS DE MÁQUINAS E EQUIPAMENTOS</t>
  </si>
  <si>
    <t>CHP</t>
  </si>
  <si>
    <t xml:space="preserve"> 5679 </t>
  </si>
  <si>
    <t>RETROESCAVADEIRA SOBRE RODAS COM CARREGADEIRA, TRAÇÃO 4X4, POTÊNCIA LÍQ. 88 HP, CAÇAMBA CARREG. CAP. MÍN. 1 M3, CAÇAMBA RETRO CAP. 0,26 M3, PESO OPERACIONAL MÍN. 6.674 KG, PROFUNDIDADE ESCAVAÇÃO MÁX. 4,37 M - CHI DIURNO. AF_06/2014</t>
  </si>
  <si>
    <t>CHI</t>
  </si>
  <si>
    <t xml:space="preserve"> 88441 </t>
  </si>
  <si>
    <t>JARDINEIRO COM ENCARGOS COMPLEMENTARES</t>
  </si>
  <si>
    <t xml:space="preserve"> 4.1.2.3 </t>
  </si>
  <si>
    <t xml:space="preserve"> 98534 </t>
  </si>
  <si>
    <t xml:space="preserve"> 5928 </t>
  </si>
  <si>
    <t>GUINDAUTO HIDRÁULICO, CAPACIDADE MÁXIMA DE CARGA 6200 KG, MOMENTO MÁXIMO DE CARGA 11,7 TM, ALCANCE MÁXIMO HORIZONTAL 9,70 M, INCLUSIVE CAMINHÃO TOCO PBT 16.000 KG, POTÊNCIA DE 189 CV - CHP DIURNO. AF_06/2014</t>
  </si>
  <si>
    <t xml:space="preserve"> 5930 </t>
  </si>
  <si>
    <t>GUINDAUTO HIDRÁULICO, CAPACIDADE MÁXIMA DE CARGA 6200 KG, MOMENTO MÁXIMO DE CARGA 11,7 TM, ALCANCE MÁXIMO HORIZONTAL 9,70 M, INCLUSIVE CAMINHÃO TOCO PBT 16.000 KG, POTÊNCIA DE 189 CV - CHI DIURNO. AF_06/2014</t>
  </si>
  <si>
    <t xml:space="preserve"> 4.1.2.4 </t>
  </si>
  <si>
    <t xml:space="preserve"> 98530 </t>
  </si>
  <si>
    <t xml:space="preserve"> 4.1.2.5 </t>
  </si>
  <si>
    <t xml:space="preserve"> 4.1.2.6 </t>
  </si>
  <si>
    <t xml:space="preserve"> 020106 </t>
  </si>
  <si>
    <t xml:space="preserve"> 4.1.2.7 </t>
  </si>
  <si>
    <t xml:space="preserve"> 4.1.2.8 </t>
  </si>
  <si>
    <t xml:space="preserve"> 020143 </t>
  </si>
  <si>
    <t xml:space="preserve"> 4.1.2.9 </t>
  </si>
  <si>
    <t xml:space="preserve"> 97637 </t>
  </si>
  <si>
    <t xml:space="preserve"> 88278 </t>
  </si>
  <si>
    <t>MONTADOR DE ESTRUTURA METÁLICA COM ENCARGOS COMPLEMENTARES</t>
  </si>
  <si>
    <t xml:space="preserve"> 4.1.3.1 </t>
  </si>
  <si>
    <t xml:space="preserve"> 030101 </t>
  </si>
  <si>
    <t xml:space="preserve"> 1220 </t>
  </si>
  <si>
    <t>CAMINHAO BASCULANTE 6 M3 - POR HORA (O. RODOV.) (0,3HP+0,7HI)</t>
  </si>
  <si>
    <t xml:space="preserve"> 4.2.1.1.1 </t>
  </si>
  <si>
    <t xml:space="preserve"> 040101 </t>
  </si>
  <si>
    <t xml:space="preserve"> 4.2.1.1.2 </t>
  </si>
  <si>
    <t xml:space="preserve"> 4.2.1.1.3 </t>
  </si>
  <si>
    <t xml:space="preserve"> 4.2.1.1.4 </t>
  </si>
  <si>
    <t xml:space="preserve"> 041012 </t>
  </si>
  <si>
    <t xml:space="preserve"> 2878 </t>
  </si>
  <si>
    <t xml:space="preserve"> 4.2.1.1.5 </t>
  </si>
  <si>
    <t xml:space="preserve"> 4.2.1.1.6 </t>
  </si>
  <si>
    <t xml:space="preserve"> 4.2.1.1.7 </t>
  </si>
  <si>
    <t xml:space="preserve"> 4.2.1.1.8 </t>
  </si>
  <si>
    <t xml:space="preserve"> 4.2.1.2.1 </t>
  </si>
  <si>
    <t xml:space="preserve"> 050201 </t>
  </si>
  <si>
    <t xml:space="preserve"> 1221 </t>
  </si>
  <si>
    <t xml:space="preserve"> 2033 </t>
  </si>
  <si>
    <t>TIJOLO COMUM MACIÇO (4,5x9x19cm)</t>
  </si>
  <si>
    <t xml:space="preserve"> 4.2.1.2.2 </t>
  </si>
  <si>
    <t xml:space="preserve"> 101165 </t>
  </si>
  <si>
    <t>FUES - FUNDAÇÕES E ESTRUTURAS</t>
  </si>
  <si>
    <t xml:space="preserve"> 87292 </t>
  </si>
  <si>
    <t>ARGAMASSA TRAÇO 1:2:8 (EM VOLUME DE CIMENTO, CAL E AREIA MÉDIA ÚMIDA) PARA EMBOÇO/MASSA ÚNICA/ASSENTAMENTO DE ALVENARIA DE VEDAÇÃO, PREPARO MECÂNICO COM BETONEIRA 400 L. AF_08/2019</t>
  </si>
  <si>
    <t xml:space="preserve"> 00034566 </t>
  </si>
  <si>
    <t>BLOCO DE CONCRETO ESTRUTURAL 14 X 19 X 29 CM, FBK 6 MPA (NBR 6136)</t>
  </si>
  <si>
    <t xml:space="preserve"> 4.2.1.2.3 </t>
  </si>
  <si>
    <t xml:space="preserve"> 89480 </t>
  </si>
  <si>
    <t>PARE - PAREDES/PAINEIS</t>
  </si>
  <si>
    <t xml:space="preserve"> 88626 </t>
  </si>
  <si>
    <t>ARGAMASSA TRAÇO 1:0,5:4,5 (EM VOLUME DE CIMENTO, CAL E AREIA MÉDIA ÚMIDA), PREPARO MECÂNICO COM BETONEIRA 400 L. AF_08/2019</t>
  </si>
  <si>
    <t xml:space="preserve"> 00034564 </t>
  </si>
  <si>
    <t>BLOCO DE CONCRETO ESTRUTURAL 14 X 19 X 29 CM, FBK 14 MPA (NBR 6136)</t>
  </si>
  <si>
    <t xml:space="preserve"> 00038592 </t>
  </si>
  <si>
    <t>MEIO BLOCO DE CONCRETO ESTRUTURAL 14 X 19 X 14 CM, FBK 14 MPA (NBR 6136)</t>
  </si>
  <si>
    <t xml:space="preserve"> 00038599 </t>
  </si>
  <si>
    <t>CANALETA DE CONCRETO ESTRUTURAL 14 X 19 X 29 CM, FBK 14 MPA (NBR 6136)</t>
  </si>
  <si>
    <t xml:space="preserve"> 4.2.1.2.4 </t>
  </si>
  <si>
    <t xml:space="preserve"> 100201 </t>
  </si>
  <si>
    <t xml:space="preserve"> 2034 </t>
  </si>
  <si>
    <t xml:space="preserve"> 4.2.1.2.5 </t>
  </si>
  <si>
    <t xml:space="preserve"> 100320 </t>
  </si>
  <si>
    <t xml:space="preserve"> 1216 </t>
  </si>
  <si>
    <t>CIMENTO BRANCO</t>
  </si>
  <si>
    <t xml:space="preserve"> 2674 </t>
  </si>
  <si>
    <t>GRANITO POLIDO PARA DIVISORIA CINZA 2 CM</t>
  </si>
  <si>
    <t xml:space="preserve"> 4.2.1.2.6 </t>
  </si>
  <si>
    <t xml:space="preserve"> 96361 </t>
  </si>
  <si>
    <t xml:space="preserve"> 00037586 </t>
  </si>
  <si>
    <t>PINO DE ACO COM ARRUELA CONICA, DIAMETRO ARRUELA = *23* MM E COMP HASTE = *27* MM (ACAO INDIRETA)</t>
  </si>
  <si>
    <t>CENTO</t>
  </si>
  <si>
    <t xml:space="preserve"> 00039413 </t>
  </si>
  <si>
    <t>PLACA / CHAPA DE GESSO ACARTONADO, STANDARD (ST), COR BRANCA, E = 12,5 MM, 1200 X 2400 MM (L X C)</t>
  </si>
  <si>
    <t xml:space="preserve"> 00039419 </t>
  </si>
  <si>
    <t>PERFIL GUIA, FORMATO U, EM ACO ZINCADO, PARA ESTRUTURA PAREDE DRYWALL, E = 0,5 MM, 70 X 3000 MM (L X C)</t>
  </si>
  <si>
    <t xml:space="preserve"> 00039422 </t>
  </si>
  <si>
    <t>PERFIL MONTANTE, FORMATO C, EM ACO ZINCADO, PARA ESTRUTURA PAREDE DRYWALL, E = 0,5 MM, 70 X 3000 MM (L X C)</t>
  </si>
  <si>
    <t xml:space="preserve"> 00039431 </t>
  </si>
  <si>
    <t>FITA DE PAPEL MICROPERFURADO, 50 X 150 MM, PARA TRATAMENTO DE JUNTAS DE CHAPA DE GESSO PARA DRYWALL</t>
  </si>
  <si>
    <t xml:space="preserve"> 00039432 </t>
  </si>
  <si>
    <t>FITA DE PAPEL REFORCADA COM LAMINA DE METAL PARA REFORCO DE CANTOS DE CHAPA DE GESSO PARA DRYWALL</t>
  </si>
  <si>
    <t xml:space="preserve"> 00039434 </t>
  </si>
  <si>
    <t>MASSA DE REJUNTE EM PO PARA DRYWALL, A BASE DE GESSO, SECAGEM RAPIDA, PARA TRATAMENTO DE JUNTAS DE CHAPA DE GESSO (NECESSITA ADICAO DE AGUA)</t>
  </si>
  <si>
    <t xml:space="preserve"> 00039435 </t>
  </si>
  <si>
    <t>PARAFUSO DRY WALL, EM ACO FOSFATIZADO, CABECA TROMBETA E PONTA AGULHA (TA), COMPRIMENTO 25 MM</t>
  </si>
  <si>
    <t xml:space="preserve"> 00039443 </t>
  </si>
  <si>
    <t>PARAFUSO DRY WALL, EM ACO ZINCADO, CABECA LENTILHA E PONTA BROCA (LB), LARGURA 4,2 MM, COMPRIMENTO 13 MM</t>
  </si>
  <si>
    <t xml:space="preserve"> 4.2.1.3.1 </t>
  </si>
  <si>
    <t xml:space="preserve"> 98557 </t>
  </si>
  <si>
    <t>IMPE - IMPERMEABILIZAÇÕES E PROTEÇÕES DIVERSAS</t>
  </si>
  <si>
    <t xml:space="preserve"> 88243 </t>
  </si>
  <si>
    <t xml:space="preserve"> 88270 </t>
  </si>
  <si>
    <t>IMPERMEABILIZADOR COM ENCARGOS COMPLEMENTARES</t>
  </si>
  <si>
    <t xml:space="preserve"> 00000626 </t>
  </si>
  <si>
    <t>MANTA LIQUIDA DE BASE ASFALTICA MODIFICADA COM A ADICAO DE ELASTOMEROS DILUIDOS EM SOLVENTE ORGANICO, APLICACAO A FRIO (MEMBRANA IMPERMEABILIZANTE ASFASTICA)</t>
  </si>
  <si>
    <t xml:space="preserve"> 4.2.1.4.1 </t>
  </si>
  <si>
    <t xml:space="preserve"> 94216 </t>
  </si>
  <si>
    <t>COBE - COBERTURA</t>
  </si>
  <si>
    <t xml:space="preserve"> 88323 </t>
  </si>
  <si>
    <t xml:space="preserve"> 93281 </t>
  </si>
  <si>
    <t>GUINCHO ELÉTRICO DE COLUNA, CAPACIDADE 400 KG, COM MOTO FREIO, MOTOR TRIFÁSICO DE 1,25 CV - CHP DIURNO. AF_03/2016</t>
  </si>
  <si>
    <t xml:space="preserve"> 93282 </t>
  </si>
  <si>
    <t>GUINCHO ELÉTRICO DE COLUNA, CAPACIDADE 400 KG, COM MOTO FREIO, MOTOR TRIFÁSICO DE 1,25 CV - CHI DIURNO. AF_03/2016</t>
  </si>
  <si>
    <t xml:space="preserve"> 00011029 </t>
  </si>
  <si>
    <t>HASTE RETA PARA GANCHO DE FERRO GALVANIZADO, COM ROSCA 1/4 " X 30 CM PARA FIXACAO DE TELHA METALICA, INCLUI PORCA E ARRUELAS DE VEDACAO</t>
  </si>
  <si>
    <t xml:space="preserve"> 00040740 </t>
  </si>
  <si>
    <t>TELHA GALVALUME COM ISOLAMENTO TERMOACUSTICO EM ESPUMA RIGIDA DE POLIURETANO (PU) INJETADO, ESPESSURA DE 30 MM, DENSIDADE DE 35 KG/M3, REVESTIMENTO EM TELHA TRAPEZOIDAL NAS DUAS FACES COM ESPESSURA DE 0,50 MM CADA, ACABAMENTO NATURAL (NAO INCLUI ACESSORIOS DE FIXACAO)</t>
  </si>
  <si>
    <t xml:space="preserve"> 4.2.1.4.2 </t>
  </si>
  <si>
    <t xml:space="preserve"> 160966 </t>
  </si>
  <si>
    <t xml:space="preserve"> 0015 </t>
  </si>
  <si>
    <t>MONTADOR DE ESTRUTURA METALICA</t>
  </si>
  <si>
    <t xml:space="preserve"> 2291 </t>
  </si>
  <si>
    <t>PINO RETO COM PORCA (5X16 300 MM)</t>
  </si>
  <si>
    <t xml:space="preserve"> 2070 </t>
  </si>
  <si>
    <t>TELHA GALVANIZADA ONDULADA 0,50 MM</t>
  </si>
  <si>
    <t xml:space="preserve"> 4.2.1.4.3 </t>
  </si>
  <si>
    <t xml:space="preserve"> 160967 </t>
  </si>
  <si>
    <t xml:space="preserve"> 2068 </t>
  </si>
  <si>
    <t>TELHA GALVANIZADA TRAPEZOIDAL 0,50 MM</t>
  </si>
  <si>
    <t xml:space="preserve"> 4.2.1.4.4 </t>
  </si>
  <si>
    <t xml:space="preserve"> 160965 </t>
  </si>
  <si>
    <t xml:space="preserve"> 2535 </t>
  </si>
  <si>
    <t>CUMEEIRA PARA TELHA GALVANIZADA ONDULADA 0,5MM</t>
  </si>
  <si>
    <t xml:space="preserve"> 4.2.1.4.5 </t>
  </si>
  <si>
    <t xml:space="preserve"> 160964 </t>
  </si>
  <si>
    <t xml:space="preserve"> 2534 </t>
  </si>
  <si>
    <t>CUMEEIRA PARA TELHA GALVANIZADA TRAPEZOIDAL 0,5MM</t>
  </si>
  <si>
    <t xml:space="preserve"> 4.2.1.5.1 </t>
  </si>
  <si>
    <t xml:space="preserve"> 4.2.1.5.2 </t>
  </si>
  <si>
    <t xml:space="preserve"> 4.2.1.5.3 </t>
  </si>
  <si>
    <t xml:space="preserve"> 200201 </t>
  </si>
  <si>
    <t xml:space="preserve"> 4.2.1.5.4 </t>
  </si>
  <si>
    <t xml:space="preserve"> 201302 </t>
  </si>
  <si>
    <t xml:space="preserve"> 0028 </t>
  </si>
  <si>
    <t>AZULEJISTA</t>
  </si>
  <si>
    <t xml:space="preserve"> 2390 </t>
  </si>
  <si>
    <t>ARGAMASSA DE CIMENTO COLANTE</t>
  </si>
  <si>
    <t xml:space="preserve"> 2787 </t>
  </si>
  <si>
    <t>CERÂMICA 30X40 (DIMENSÃO APROXIMADA) - REVESTIMENTO DE PAREDE</t>
  </si>
  <si>
    <t xml:space="preserve"> 2690 </t>
  </si>
  <si>
    <t>ARGAMASSA DE REJUNTAMENTO</t>
  </si>
  <si>
    <t xml:space="preserve"> 4.2.1.5.5 </t>
  </si>
  <si>
    <t xml:space="preserve"> 120101 </t>
  </si>
  <si>
    <t xml:space="preserve"> 4.2.1.6.1.1 </t>
  </si>
  <si>
    <t xml:space="preserve"> 261300 </t>
  </si>
  <si>
    <t xml:space="preserve"> 1674 </t>
  </si>
  <si>
    <t>LIXA PARA PAREDE Nº 100</t>
  </si>
  <si>
    <t xml:space="preserve"> 1706 </t>
  </si>
  <si>
    <t>MASSA CORRIDA PVA</t>
  </si>
  <si>
    <t xml:space="preserve"> 4.2.1.6.1.2 </t>
  </si>
  <si>
    <t xml:space="preserve"> 261001 </t>
  </si>
  <si>
    <t xml:space="preserve"> 2051 </t>
  </si>
  <si>
    <t>TINTA LATEX ACRILICA - SEMI BRILHO</t>
  </si>
  <si>
    <t xml:space="preserve"> 4.2.1.6.1.3 </t>
  </si>
  <si>
    <t xml:space="preserve"> 261550 </t>
  </si>
  <si>
    <t xml:space="preserve"> 2294 </t>
  </si>
  <si>
    <t>SELADOR ACRILICO</t>
  </si>
  <si>
    <t xml:space="preserve"> 4.2.1.6.1.4 </t>
  </si>
  <si>
    <t xml:space="preserve"> 261304 </t>
  </si>
  <si>
    <t xml:space="preserve"> 1707 </t>
  </si>
  <si>
    <t>MASSA CORRIDA ACRILICA</t>
  </si>
  <si>
    <t xml:space="preserve"> 4.2.1.6.1.5 </t>
  </si>
  <si>
    <t xml:space="preserve"> 261000 </t>
  </si>
  <si>
    <t xml:space="preserve"> 4.2.1.6.2.1 </t>
  </si>
  <si>
    <t xml:space="preserve"> 4.2.1.6.2.2 </t>
  </si>
  <si>
    <t xml:space="preserve"> 261307 </t>
  </si>
  <si>
    <t xml:space="preserve"> 2052 </t>
  </si>
  <si>
    <t>TINTA PVA LATEX</t>
  </si>
  <si>
    <t xml:space="preserve"> 4.2.1.6.3.1 </t>
  </si>
  <si>
    <t xml:space="preserve"> 261602 </t>
  </si>
  <si>
    <t xml:space="preserve"> 1672 </t>
  </si>
  <si>
    <t xml:space="preserve"> 2212 </t>
  </si>
  <si>
    <t>ZARCAO/CROMATO DE ZINCO</t>
  </si>
  <si>
    <t xml:space="preserve"> 4.2.1.6.4.1 </t>
  </si>
  <si>
    <t xml:space="preserve"> 261609 </t>
  </si>
  <si>
    <t xml:space="preserve"> 2073 </t>
  </si>
  <si>
    <t>DILUENTE NR 938 SUMARE/ DILUENTE NR410 RENNER  OU EQUIVALENTE</t>
  </si>
  <si>
    <t xml:space="preserve"> 2072 </t>
  </si>
  <si>
    <t>TINTA ADMIRAL ESMALTE SUMARE / REKOMAR FBR RENNER - (AMARELO/AZUL/VERDE) OU EQUIVALENTE</t>
  </si>
  <si>
    <t xml:space="preserve"> 4.2.1.6.5.1 </t>
  </si>
  <si>
    <t xml:space="preserve"> 261700 </t>
  </si>
  <si>
    <t xml:space="preserve"> 2430 </t>
  </si>
  <si>
    <t>FITA CREPE 19MM</t>
  </si>
  <si>
    <t xml:space="preserve"> 1227 </t>
  </si>
  <si>
    <t>TINTA POLIESPORTIVA</t>
  </si>
  <si>
    <t xml:space="preserve"> 4.2.1.7.1 </t>
  </si>
  <si>
    <t xml:space="preserve"> 210460 </t>
  </si>
  <si>
    <t xml:space="preserve"> 2769 </t>
  </si>
  <si>
    <t>ARREMATE/RODA FORRO "U" 20X15X30MM</t>
  </si>
  <si>
    <t xml:space="preserve"> 1698 </t>
  </si>
  <si>
    <t>DILUENTE NR 905 SUMARÉ/ SOLVENTE LIMPEZA RENNER OU EQUIVALENTE</t>
  </si>
  <si>
    <t xml:space="preserve"> 1334 </t>
  </si>
  <si>
    <t xml:space="preserve"> 2685 </t>
  </si>
  <si>
    <t>FORRO DE PVC 200 X 8 MM</t>
  </si>
  <si>
    <t xml:space="preserve"> 2771 </t>
  </si>
  <si>
    <t>METALON 20 X 20 CHAPA 20 (0,90 MM)</t>
  </si>
  <si>
    <t xml:space="preserve"> 2246 </t>
  </si>
  <si>
    <t xml:space="preserve"> 2770 </t>
  </si>
  <si>
    <t>PARAFUSO AUTO BROCANTE 4,2 X 19MM</t>
  </si>
  <si>
    <t xml:space="preserve"> 2943 </t>
  </si>
  <si>
    <t xml:space="preserve"> 2712 </t>
  </si>
  <si>
    <t>TINTA ALQUIDICA DF SUMALUX SUMARÉ / REKOMAR DFB RENNER (AZUL /AMARELO/CINZA/VERDE) OU EQUIVALENTE</t>
  </si>
  <si>
    <t xml:space="preserve"> 4.2.1.8.1.1 </t>
  </si>
  <si>
    <t xml:space="preserve"> 220101 </t>
  </si>
  <si>
    <t xml:space="preserve"> 1973 </t>
  </si>
  <si>
    <t>ADITIVO IMPERMEABILIZANTE DE PEGA NORMAL PARA ARGAMASSA E CONCRETO REF.: SIKA 1 / VEDACIT (D=1,00) OU EQUIVALENTE</t>
  </si>
  <si>
    <t xml:space="preserve"> 4.2.1.8.1.2 </t>
  </si>
  <si>
    <t xml:space="preserve"> 221101 </t>
  </si>
  <si>
    <t xml:space="preserve"> 2223 </t>
  </si>
  <si>
    <t>PISO FUNDIDO DE GRANITINA 8MM (INCLUSO EXECUÇÃO COM JUNTA 27 MM, GRANILHA, POLIMENTOS, ESTUCAMENTO E APLICAÇÃO DE CERA)</t>
  </si>
  <si>
    <t xml:space="preserve"> 4.2.1.8.1.3 </t>
  </si>
  <si>
    <t xml:space="preserve"> 221102 </t>
  </si>
  <si>
    <t xml:space="preserve"> 2224 </t>
  </si>
  <si>
    <t>RODAPE FUNDIDO DE GRANITINA 7 CM</t>
  </si>
  <si>
    <t xml:space="preserve"> 4.2.1.8.1.4 </t>
  </si>
  <si>
    <t xml:space="preserve"> 220309 </t>
  </si>
  <si>
    <t xml:space="preserve"> 1231 </t>
  </si>
  <si>
    <t>CERAMICA 45x45 (DIMENSÃO APROXIMADA) - PISO PEI MAIOR OU IGUAL A 4</t>
  </si>
  <si>
    <t xml:space="preserve"> 4.2.1.8.1.5 </t>
  </si>
  <si>
    <t xml:space="preserve"> 101737 </t>
  </si>
  <si>
    <t>PISO - PISOS</t>
  </si>
  <si>
    <t xml:space="preserve"> 00004791 </t>
  </si>
  <si>
    <t>ADESIVO ACRILICO DE BASE AQUOSA / COLA DE CONTATO</t>
  </si>
  <si>
    <t xml:space="preserve"> 00004801 </t>
  </si>
  <si>
    <t>PISO DE BORRACHA CANELADO EM PLACAS 50 X 50 CM, E = *3,5* MM, PARA COLA</t>
  </si>
  <si>
    <t xml:space="preserve"> 4.2.1.8.1.6 </t>
  </si>
  <si>
    <t xml:space="preserve"> 221104 </t>
  </si>
  <si>
    <t xml:space="preserve"> 2226 </t>
  </si>
  <si>
    <t>RASPAGEM E APLICAÇÃO DE RESINA ACRILÍCA (2 DEMAOS)</t>
  </si>
  <si>
    <t xml:space="preserve"> 4.2.1.8.2.1 </t>
  </si>
  <si>
    <t xml:space="preserve"> 4.2.1.9.1 </t>
  </si>
  <si>
    <t xml:space="preserve"> 180404 </t>
  </si>
  <si>
    <t xml:space="preserve"> 1240 </t>
  </si>
  <si>
    <t>FERRO CHATO 5/8"x3/16"</t>
  </si>
  <si>
    <t xml:space="preserve"> 2811 </t>
  </si>
  <si>
    <t>ALAVANCA PARA BASCULAR TIPO BOLA</t>
  </si>
  <si>
    <t xml:space="preserve"> 2766 </t>
  </si>
  <si>
    <t>FERRO CHATO 1/8"X1"</t>
  </si>
  <si>
    <t xml:space="preserve"> 2417 </t>
  </si>
  <si>
    <t xml:space="preserve"> 1264 </t>
  </si>
  <si>
    <t xml:space="preserve"> 2921 </t>
  </si>
  <si>
    <t xml:space="preserve"> 4.2.1.9.2 </t>
  </si>
  <si>
    <t xml:space="preserve"> 180401 </t>
  </si>
  <si>
    <t xml:space="preserve"> 2918 </t>
  </si>
  <si>
    <t xml:space="preserve"> 2819 </t>
  </si>
  <si>
    <t>FECHO LATERAL (TIPO ORELHA ) PARA JANELA DE CORRER</t>
  </si>
  <si>
    <t>PAR</t>
  </si>
  <si>
    <t xml:space="preserve"> 2813 </t>
  </si>
  <si>
    <t>RODÍZIO SIMPLES 1 1/4" COM PINO</t>
  </si>
  <si>
    <t xml:space="preserve"> 2810 </t>
  </si>
  <si>
    <t>PUXADOR/FECHO DE FERRO CROMADO PARA ESQUADRIA MÁXIM-AR</t>
  </si>
  <si>
    <t xml:space="preserve"> 2816 </t>
  </si>
  <si>
    <t>PUXADOR TIPO PUNHO DE AÇO GALVANIZADO PARA JANELA CORRER</t>
  </si>
  <si>
    <t xml:space="preserve"> 4.2.1.9.3 </t>
  </si>
  <si>
    <t xml:space="preserve"> 180501 </t>
  </si>
  <si>
    <t xml:space="preserve"> 2801 </t>
  </si>
  <si>
    <t>CHAPA LISA Nº 16 TIPO BANDEJA  (CORTADA/DOBRADA)</t>
  </si>
  <si>
    <t xml:space="preserve"> 1265 </t>
  </si>
  <si>
    <t>DOBRADIÇA FERRO POLIDO 3.1/2 x 3" COM PARAFUSO</t>
  </si>
  <si>
    <t xml:space="preserve"> 2926 </t>
  </si>
  <si>
    <t xml:space="preserve"> 1377 </t>
  </si>
  <si>
    <t>FECHADURA TIPO ALAVANCA 6236 E LAFONTE /8766 E-17 IMAB OU EQUIVALENTE</t>
  </si>
  <si>
    <t xml:space="preserve"> 4.2.1.9.4 </t>
  </si>
  <si>
    <t xml:space="preserve"> 180509 </t>
  </si>
  <si>
    <t xml:space="preserve"> 2803 </t>
  </si>
  <si>
    <t>CHAPA VINCADA  Nº 18 TIPO BANDEJA  (CORTADA/DOBRADA)</t>
  </si>
  <si>
    <t xml:space="preserve"> 2802 </t>
  </si>
  <si>
    <t>CHAPA LISA Nº 18 TIPO BANDEJA  (CORTADA/DOBRADA)</t>
  </si>
  <si>
    <t xml:space="preserve"> 1379 </t>
  </si>
  <si>
    <t>FECHADURA PARA SANITARIO LIVRE/OCUPADO REF.: 819 IMAB /719 LAFONTE OU EQUIVALENTE</t>
  </si>
  <si>
    <t xml:space="preserve"> 2934 </t>
  </si>
  <si>
    <t xml:space="preserve"> 4.2.1.9.5 </t>
  </si>
  <si>
    <t xml:space="preserve"> 180309 </t>
  </si>
  <si>
    <t xml:space="preserve"> 2515 </t>
  </si>
  <si>
    <t>CHAPA PERFILADA Nº 16</t>
  </si>
  <si>
    <t xml:space="preserve"> 2897 </t>
  </si>
  <si>
    <t xml:space="preserve"> 2375 </t>
  </si>
  <si>
    <t>FERRO CANTONEIRA 1/8 X 1"</t>
  </si>
  <si>
    <t xml:space="preserve"> 2809 </t>
  </si>
  <si>
    <t>FECHADURA TIPO ALAVANCA 2230 LAFONTE /8749-E16 IMAB OU EQUIVALENTE</t>
  </si>
  <si>
    <t xml:space="preserve"> 2812 </t>
  </si>
  <si>
    <t>RODÍZIO DUPLO 1 1/2"COM ESFERA</t>
  </si>
  <si>
    <t xml:space="preserve"> 2817 </t>
  </si>
  <si>
    <t>ROLDANA EM FERRO 2" PARA PORTÃO DE CORRER</t>
  </si>
  <si>
    <t xml:space="preserve"> 2767 </t>
  </si>
  <si>
    <t>TUBO INDUSTRIAL 40X30 CHAPA 16 (1,50 MM)</t>
  </si>
  <si>
    <t xml:space="preserve"> 4.2.1.9.6 </t>
  </si>
  <si>
    <t xml:space="preserve"> 180304 </t>
  </si>
  <si>
    <t xml:space="preserve"> 2529 </t>
  </si>
  <si>
    <t>FECHO FIO REDONDO 4" ZINCADO C/PARAFUSO REF.: SOPRANO OU EQUIVALENTE</t>
  </si>
  <si>
    <t xml:space="preserve"> 2765 </t>
  </si>
  <si>
    <t>CANTONEIRA 50X50 CH.16</t>
  </si>
  <si>
    <t xml:space="preserve"> 2807 </t>
  </si>
  <si>
    <t>CHAPA LISA Nº 14 TIPO BANDEJA (CORTADA/DOBRADA)</t>
  </si>
  <si>
    <t xml:space="preserve"> 2893 </t>
  </si>
  <si>
    <t xml:space="preserve"> 4.2.1.10.1 </t>
  </si>
  <si>
    <t xml:space="preserve"> 190102 </t>
  </si>
  <si>
    <t xml:space="preserve"> 2135 </t>
  </si>
  <si>
    <t>VIDRO LISO 4 MM - CORTADO E COLOCADO</t>
  </si>
  <si>
    <t xml:space="preserve"> 4.2.1.11.1 </t>
  </si>
  <si>
    <t xml:space="preserve"> 271608 </t>
  </si>
  <si>
    <t xml:space="preserve"> 1421 </t>
  </si>
  <si>
    <t>GRANITO POLIDO PARA BANCADA 2 CM</t>
  </si>
  <si>
    <t xml:space="preserve"> 4.2.1.11.2 </t>
  </si>
  <si>
    <t xml:space="preserve"> 271101 </t>
  </si>
  <si>
    <t xml:space="preserve"> 2436 </t>
  </si>
  <si>
    <t>AÇO CA-25 - 6,3 MM (1/4") - BARRA LISA A-36</t>
  </si>
  <si>
    <t xml:space="preserve"> 2955 </t>
  </si>
  <si>
    <t xml:space="preserve"> 2467 </t>
  </si>
  <si>
    <t>PRIMER SUPER-GALVITE</t>
  </si>
  <si>
    <t xml:space="preserve"> H690 </t>
  </si>
  <si>
    <t>TUBO FERRO GALVANIZADO 1.1/2"</t>
  </si>
  <si>
    <t xml:space="preserve"> H683 </t>
  </si>
  <si>
    <t xml:space="preserve"> 4.2.1.11.3 </t>
  </si>
  <si>
    <t xml:space="preserve"> 240210 </t>
  </si>
  <si>
    <t xml:space="preserve"> 4.2.1.11.5 </t>
  </si>
  <si>
    <t xml:space="preserve"> 270889 </t>
  </si>
  <si>
    <t xml:space="preserve"> 0006 </t>
  </si>
  <si>
    <t xml:space="preserve"> 2438 </t>
  </si>
  <si>
    <t xml:space="preserve"> 2448 </t>
  </si>
  <si>
    <t xml:space="preserve"> 0102 </t>
  </si>
  <si>
    <t xml:space="preserve"> 2217 </t>
  </si>
  <si>
    <t>CHAPA DE AÇO DOBRADA Nº 11 (3,00 MM)</t>
  </si>
  <si>
    <t xml:space="preserve"> 2150 </t>
  </si>
  <si>
    <t>CHAPA DE AÇO DOBRADA Nº 13 (2,25 MM)</t>
  </si>
  <si>
    <t xml:space="preserve"> 2428 </t>
  </si>
  <si>
    <t>CHAPA PERFILADA 1/4"</t>
  </si>
  <si>
    <t xml:space="preserve"> 2719 </t>
  </si>
  <si>
    <t>CHAPA PERFILADA 3/16"</t>
  </si>
  <si>
    <t xml:space="preserve"> 2948 </t>
  </si>
  <si>
    <t xml:space="preserve"> 271103 </t>
  </si>
  <si>
    <t xml:space="preserve"> 2509 </t>
  </si>
  <si>
    <t>CABO DE ACO D=6,35 MM (CORDOALHA)</t>
  </si>
  <si>
    <t xml:space="preserve"> 2957 </t>
  </si>
  <si>
    <t xml:space="preserve"> 2723 </t>
  </si>
  <si>
    <t>GRAMPO PARA CABO DE AÇO 1/4"</t>
  </si>
  <si>
    <t xml:space="preserve"> H682 </t>
  </si>
  <si>
    <t>TUBO FERRO GALVANIZADO 2"</t>
  </si>
  <si>
    <t xml:space="preserve"> H669 </t>
  </si>
  <si>
    <t>TUBO FERRO GALVANIZADO 4"</t>
  </si>
  <si>
    <t xml:space="preserve"> 4.2.2.1.1 </t>
  </si>
  <si>
    <t xml:space="preserve"> 4.2.2.1.2 </t>
  </si>
  <si>
    <t xml:space="preserve"> 4.2.2.1.3 </t>
  </si>
  <si>
    <t xml:space="preserve"> 4.2.2.1.4 </t>
  </si>
  <si>
    <t xml:space="preserve"> 4.2.2.1.5 </t>
  </si>
  <si>
    <t xml:space="preserve"> 4.2.2.1.6 </t>
  </si>
  <si>
    <t xml:space="preserve"> 4.2.2.2.1 </t>
  </si>
  <si>
    <t xml:space="preserve"> 4.2.2.3.1.1 </t>
  </si>
  <si>
    <t xml:space="preserve"> 261703 </t>
  </si>
  <si>
    <t xml:space="preserve"> 4.2.2.3.1.2 </t>
  </si>
  <si>
    <t xml:space="preserve"> 4.2.2.3.1.3 </t>
  </si>
  <si>
    <t xml:space="preserve"> 260204 </t>
  </si>
  <si>
    <t xml:space="preserve"> 1233 </t>
  </si>
  <si>
    <t>CAL PARA PINTURA</t>
  </si>
  <si>
    <t xml:space="preserve"> 4.2.2.4.1 </t>
  </si>
  <si>
    <t xml:space="preserve"> 220059 </t>
  </si>
  <si>
    <t xml:space="preserve"> 1247 </t>
  </si>
  <si>
    <t>CONCRETO USINADO CONVENCIONAL FCK=20 MPA</t>
  </si>
  <si>
    <t xml:space="preserve"> 2750 </t>
  </si>
  <si>
    <t>CORTE MECÂNICO EM PISOS (ESPES. = 3MM E H=10 A 25 MM)</t>
  </si>
  <si>
    <t xml:space="preserve"> 2870 </t>
  </si>
  <si>
    <t>POLIMENTO DE PISO EM CONCRETO COM ALISADORA DE PISO COM HÉLICE (TIPO "BAMBOLÊ")</t>
  </si>
  <si>
    <t xml:space="preserve"> 2475 </t>
  </si>
  <si>
    <t>SELANTE ELASTICO REF.: SIKAFLEX-1A PLUS, VEDAFLEX OU EQUIVALENTE</t>
  </si>
  <si>
    <t>cm3</t>
  </si>
  <si>
    <t xml:space="preserve"> 4.2.2.4.2 </t>
  </si>
  <si>
    <t xml:space="preserve"> 270601 </t>
  </si>
  <si>
    <t xml:space="preserve"> 1156 </t>
  </si>
  <si>
    <t>PAVIMENTO INTERTRAVADO SEXTAVADO (BLOKRET) 10 CM FCK=35MPA</t>
  </si>
  <si>
    <t xml:space="preserve"> 4.2.2.4.3 </t>
  </si>
  <si>
    <t xml:space="preserve"> 271713 </t>
  </si>
  <si>
    <t xml:space="preserve"> 2387 </t>
  </si>
  <si>
    <t>BRITA Nº 0</t>
  </si>
  <si>
    <t xml:space="preserve"> 2370 </t>
  </si>
  <si>
    <t>CHAPA PERFILADA Nº 14</t>
  </si>
  <si>
    <t xml:space="preserve"> 2962 </t>
  </si>
  <si>
    <t xml:space="preserve"> 2399 </t>
  </si>
  <si>
    <t>MESA VIBRATÓRIA DE 2X1M, MOTOR DE 1,5CV 2 POLOS COM 3.500 RPM, COM REGULAGEM DA VIBRAÇÃO. (MANUTENÇÃO E DEPRECIAÇÃO DO EQUIPAMENTO) - PREÇO DO EQUIPAMENTO NOVO DIVIDIDO POR 1000</t>
  </si>
  <si>
    <t xml:space="preserve"> 2421 </t>
  </si>
  <si>
    <t>TUBO INDUSTRIAL 1.1/2" CHAPA 13 (2,25 MM)</t>
  </si>
  <si>
    <t xml:space="preserve"> 4.2.2.5.1.1 </t>
  </si>
  <si>
    <t xml:space="preserve"> 201410 </t>
  </si>
  <si>
    <t xml:space="preserve"> 4.2.2.5.2.1 </t>
  </si>
  <si>
    <t xml:space="preserve"> 270802 </t>
  </si>
  <si>
    <t xml:space="preserve"> 2947 </t>
  </si>
  <si>
    <t xml:space="preserve"> 4.2.2.5.2.2 </t>
  </si>
  <si>
    <t xml:space="preserve"> 270210 </t>
  </si>
  <si>
    <t xml:space="preserve"> 2775 </t>
  </si>
  <si>
    <t>GRAMA ESMERALDA EM PLACAS</t>
  </si>
  <si>
    <t xml:space="preserve"> 0019 </t>
  </si>
  <si>
    <t>JARDINEIRO</t>
  </si>
  <si>
    <t xml:space="preserve"> 1440 </t>
  </si>
  <si>
    <t>ADUBO MINERAL NPK (4/14/8)</t>
  </si>
  <si>
    <t xml:space="preserve"> 2057 </t>
  </si>
  <si>
    <t>TERRA VEGETAL</t>
  </si>
  <si>
    <t xml:space="preserve"> 4.2.2.5.2.3 </t>
  </si>
  <si>
    <t xml:space="preserve"> 180318 </t>
  </si>
  <si>
    <t xml:space="preserve"> 1120 </t>
  </si>
  <si>
    <t xml:space="preserve"> 2906 </t>
  </si>
  <si>
    <t xml:space="preserve"> 2389 </t>
  </si>
  <si>
    <t>METALON 20X30 CHAPA 18 (1,20 MM)</t>
  </si>
  <si>
    <t xml:space="preserve"> 2221 </t>
  </si>
  <si>
    <t>PARAFUSO COM BUCHA S-8</t>
  </si>
  <si>
    <t xml:space="preserve"> 5.1.1 </t>
  </si>
  <si>
    <t xml:space="preserve"> 99839 </t>
  </si>
  <si>
    <t>ESQV - ESQUADRIAS/FERRAGENS/VIDROS</t>
  </si>
  <si>
    <t xml:space="preserve"> 88251 </t>
  </si>
  <si>
    <t>AUXILIAR DE SERRALHEIRO COM ENCARGOS COMPLEMENTARES</t>
  </si>
  <si>
    <t xml:space="preserve"> 88315 </t>
  </si>
  <si>
    <t>SERRALHEIRO COM ENCARGOS COMPLEMENTARES</t>
  </si>
  <si>
    <t xml:space="preserve"> 00000546 </t>
  </si>
  <si>
    <t>BARRA DE ACO CHATA, RETANGULAR (QUALQUER BITOLA)</t>
  </si>
  <si>
    <t xml:space="preserve"> 00001332 </t>
  </si>
  <si>
    <t>CHAPA DE ACO GROSSA, ASTM A36, E = 3/8 " (9,53 MM) 74,69 KG/M2</t>
  </si>
  <si>
    <t xml:space="preserve"> 00011002 </t>
  </si>
  <si>
    <t>ELETRODO REVESTIDO AWS - E6013, DIAMETRO IGUAL A 2,50 MM</t>
  </si>
  <si>
    <t xml:space="preserve"> 00011964 </t>
  </si>
  <si>
    <t>PARAFUSO DE ACO TIPO CHUMBADOR PARABOLT, DIAMETRO 3/8", COMPRIMENTO 75 MM</t>
  </si>
  <si>
    <t xml:space="preserve"> 00021012 </t>
  </si>
  <si>
    <t>TUBO ACO GALVANIZADO COM COSTURA, CLASSE LEVE, DN 40 MM ( 1 1/2"),  E = 3,00 MM,  *3,48* KG/M (NBR 5580)</t>
  </si>
  <si>
    <t xml:space="preserve"> 00021013 </t>
  </si>
  <si>
    <t>TUBO ACO GALVANIZADO COM COSTURA, CLASSE LEVE, DN 50 MM ( 2"),  E = 3,00 MM,  *4,40* KG/M (NBR 5580)</t>
  </si>
  <si>
    <t xml:space="preserve"> 5.1.2 </t>
  </si>
  <si>
    <t xml:space="preserve"> 99855 </t>
  </si>
  <si>
    <t xml:space="preserve"> 00007568 </t>
  </si>
  <si>
    <t>BUCHA DE NYLON SEM ABA S10, COM PARAFUSO DE 6,10 X 65 MM EM ACO ZINCADO COM ROSCA SOBERBA, CABECA CHATA E FENDA PHILLIPS</t>
  </si>
  <si>
    <t xml:space="preserve"> 00011033 </t>
  </si>
  <si>
    <t>SUPORTE PARA CALHA DE 150 MM EM FERRO GALVANIZADO</t>
  </si>
  <si>
    <t xml:space="preserve"> 5.1.3 </t>
  </si>
  <si>
    <t xml:space="preserve"> 180314 </t>
  </si>
  <si>
    <t xml:space="preserve"> 2902 </t>
  </si>
  <si>
    <t xml:space="preserve"> 2504 </t>
  </si>
  <si>
    <t>TUBO INDUSTRIAL REDONDO 1" CHAPA 13 (2,25 MM)</t>
  </si>
  <si>
    <t xml:space="preserve"> 2377 </t>
  </si>
  <si>
    <t>TUBO INDUSTRIAL 40X40 CHAPA 13 (2,25 MM)</t>
  </si>
  <si>
    <t xml:space="preserve"> 2376 </t>
  </si>
  <si>
    <t>TUBO INDUSTRIAL 2" CHAPA 13 (2,25 MM)</t>
  </si>
  <si>
    <t xml:space="preserve"> 5.2.1 </t>
  </si>
  <si>
    <t xml:space="preserve"> 221126 </t>
  </si>
  <si>
    <t xml:space="preserve"> 2799 </t>
  </si>
  <si>
    <t>PISO DE LADRILHO HIDRÁULICO COLORIDO MODELO TÁTIL ( ALERTA OU DIRECIONAL)</t>
  </si>
  <si>
    <t xml:space="preserve"> 5.3.1 </t>
  </si>
  <si>
    <t xml:space="preserve"> 261610 </t>
  </si>
  <si>
    <t xml:space="preserve"> 5.4.1 </t>
  </si>
  <si>
    <t xml:space="preserve"> 085042 </t>
  </si>
  <si>
    <t xml:space="preserve"> H704 </t>
  </si>
  <si>
    <t>SINALIZADOR/SIRENE AUDIOVISUAL</t>
  </si>
  <si>
    <t xml:space="preserve"> 6.1.1 </t>
  </si>
  <si>
    <t xml:space="preserve"> 020701 </t>
  </si>
  <si>
    <t xml:space="preserve"> 6.2.1 </t>
  </si>
  <si>
    <t xml:space="preserve"> 6.2.2 </t>
  </si>
  <si>
    <t xml:space="preserve"> 6.2.3 </t>
  </si>
  <si>
    <t xml:space="preserve"> 6.2.4 </t>
  </si>
  <si>
    <t xml:space="preserve"> 6.2.5 </t>
  </si>
  <si>
    <t xml:space="preserve"> 6.2.6 </t>
  </si>
  <si>
    <t xml:space="preserve"> 6.2.7 </t>
  </si>
  <si>
    <t xml:space="preserve"> 6.2.8 </t>
  </si>
  <si>
    <t xml:space="preserve"> 6.3.1 </t>
  </si>
  <si>
    <t xml:space="preserve"> 6.4.1 </t>
  </si>
  <si>
    <t xml:space="preserve"> 6.4.2 </t>
  </si>
  <si>
    <t xml:space="preserve"> 160602 </t>
  </si>
  <si>
    <t xml:space="preserve"> 2379 </t>
  </si>
  <si>
    <t>CHAPA GALVANIZADA 40 CM (Nº 26)</t>
  </si>
  <si>
    <t xml:space="preserve"> 6.5.1 </t>
  </si>
  <si>
    <t xml:space="preserve"> 6.5.2 </t>
  </si>
  <si>
    <t xml:space="preserve"> 6.5.3 </t>
  </si>
  <si>
    <t xml:space="preserve"> 221000 </t>
  </si>
  <si>
    <t xml:space="preserve"> 2976 </t>
  </si>
  <si>
    <t>ADESIVO ACRILICO / COLA DE CONTATO</t>
  </si>
  <si>
    <t xml:space="preserve"> 2262 </t>
  </si>
  <si>
    <t>PISO DE BORRACHA EM PLACAS 50X50 CM, E=3,5 CM</t>
  </si>
  <si>
    <t xml:space="preserve"> 6.5.4 </t>
  </si>
  <si>
    <t xml:space="preserve"> 7.1.1 </t>
  </si>
  <si>
    <t xml:space="preserve"> 7.2.1 </t>
  </si>
  <si>
    <t xml:space="preserve"> 7.3.1 </t>
  </si>
  <si>
    <t xml:space="preserve"> 7.3.2 </t>
  </si>
  <si>
    <t xml:space="preserve"> 7.3.3 </t>
  </si>
  <si>
    <t xml:space="preserve"> 7.3.4 </t>
  </si>
  <si>
    <t xml:space="preserve"> 7.3.5 </t>
  </si>
  <si>
    <t xml:space="preserve"> 7.3.6 </t>
  </si>
  <si>
    <t xml:space="preserve"> 7.3.7 </t>
  </si>
  <si>
    <t xml:space="preserve"> 7.4.1.1 </t>
  </si>
  <si>
    <t xml:space="preserve"> 050302 </t>
  </si>
  <si>
    <t xml:space="preserve"> 7.4.1.2 </t>
  </si>
  <si>
    <t xml:space="preserve"> 050901 </t>
  </si>
  <si>
    <t xml:space="preserve"> 7.4.1.3 </t>
  </si>
  <si>
    <t xml:space="preserve"> 050902 </t>
  </si>
  <si>
    <t xml:space="preserve"> 7.4.1.4 </t>
  </si>
  <si>
    <t xml:space="preserve"> 96616 </t>
  </si>
  <si>
    <t xml:space="preserve"> 94968 </t>
  </si>
  <si>
    <t>CONCRETO MAGRO PARA LASTRO, TRAÇO 1:4,5:4,5 (EM MASSA SECA DE CIMENTO/ AREIA MÉDIA/ BRITA 1) - PREPARO MECÂNICO COM BETONEIRA 600 L. AF_05/2021</t>
  </si>
  <si>
    <t xml:space="preserve"> 7.4.1.5 </t>
  </si>
  <si>
    <t xml:space="preserve"> 051030 </t>
  </si>
  <si>
    <t xml:space="preserve"> 7.4.1.6 </t>
  </si>
  <si>
    <t xml:space="preserve"> 051055 </t>
  </si>
  <si>
    <t xml:space="preserve"> 7.4.1.7 </t>
  </si>
  <si>
    <t xml:space="preserve"> 052014 </t>
  </si>
  <si>
    <t xml:space="preserve"> 7.4.1.8 </t>
  </si>
  <si>
    <t xml:space="preserve"> 052003 </t>
  </si>
  <si>
    <t xml:space="preserve"> 2437 </t>
  </si>
  <si>
    <t xml:space="preserve"> 7.4.1.9 </t>
  </si>
  <si>
    <t xml:space="preserve"> 052004 </t>
  </si>
  <si>
    <t xml:space="preserve"> 7.4.1.10 </t>
  </si>
  <si>
    <t xml:space="preserve"> 052005 </t>
  </si>
  <si>
    <t xml:space="preserve"> 2439 </t>
  </si>
  <si>
    <t>AÇO CA-50 10,0 MM (3/8")</t>
  </si>
  <si>
    <t xml:space="preserve"> 7.4.1.11 </t>
  </si>
  <si>
    <t xml:space="preserve"> 050251 </t>
  </si>
  <si>
    <t xml:space="preserve"> 2757 </t>
  </si>
  <si>
    <t xml:space="preserve"> 7.5.1.1 </t>
  </si>
  <si>
    <t xml:space="preserve"> 7.5.1.2 </t>
  </si>
  <si>
    <t xml:space="preserve"> 7.5.1.3 </t>
  </si>
  <si>
    <t xml:space="preserve"> 040902 </t>
  </si>
  <si>
    <t xml:space="preserve"> 7.5.1.4 </t>
  </si>
  <si>
    <t xml:space="preserve"> 060191 </t>
  </si>
  <si>
    <t xml:space="preserve"> 7.5.1.5 </t>
  </si>
  <si>
    <t xml:space="preserve"> 060517 </t>
  </si>
  <si>
    <t xml:space="preserve"> 7.5.1.6 </t>
  </si>
  <si>
    <t xml:space="preserve"> 060801 </t>
  </si>
  <si>
    <t xml:space="preserve"> 7.5.1.7 </t>
  </si>
  <si>
    <t xml:space="preserve"> 060487 </t>
  </si>
  <si>
    <t xml:space="preserve"> 7.5.1.8 </t>
  </si>
  <si>
    <t xml:space="preserve"> 060314 </t>
  </si>
  <si>
    <t xml:space="preserve"> 7.5.1.9 </t>
  </si>
  <si>
    <t xml:space="preserve"> 060303 </t>
  </si>
  <si>
    <t xml:space="preserve"> 7.5.1.10 </t>
  </si>
  <si>
    <t xml:space="preserve"> 060304 </t>
  </si>
  <si>
    <t xml:space="preserve"> 7.5.1.11 </t>
  </si>
  <si>
    <t xml:space="preserve"> 060305 </t>
  </si>
  <si>
    <t xml:space="preserve"> 7.5.1.12 </t>
  </si>
  <si>
    <t xml:space="preserve"> 060306 </t>
  </si>
  <si>
    <t xml:space="preserve"> 2440 </t>
  </si>
  <si>
    <t>AÇO CA-50 12,5 MM (1/2")</t>
  </si>
  <si>
    <t xml:space="preserve"> 7.5.1.13 </t>
  </si>
  <si>
    <t xml:space="preserve"> 060307 </t>
  </si>
  <si>
    <t xml:space="preserve"> 2441 </t>
  </si>
  <si>
    <t>AÇO CA 50 A - 16,0 MM (5/8")</t>
  </si>
  <si>
    <t xml:space="preserve"> 7.5.2.1 </t>
  </si>
  <si>
    <t xml:space="preserve"> 060205 </t>
  </si>
  <si>
    <t xml:space="preserve"> 7.5.2.2 </t>
  </si>
  <si>
    <t xml:space="preserve"> 7.5.2.3 </t>
  </si>
  <si>
    <t xml:space="preserve"> 7.5.2.4 </t>
  </si>
  <si>
    <t xml:space="preserve"> 7.5.2.5 </t>
  </si>
  <si>
    <t xml:space="preserve"> 7.5.2.6 </t>
  </si>
  <si>
    <t xml:space="preserve"> 7.5.2.7 </t>
  </si>
  <si>
    <t xml:space="preserve"> 7.5.3.1 </t>
  </si>
  <si>
    <t xml:space="preserve"> 7.5.3.2 </t>
  </si>
  <si>
    <t xml:space="preserve"> 7.5.3.3 </t>
  </si>
  <si>
    <t xml:space="preserve"> 7.5.3.4 </t>
  </si>
  <si>
    <t xml:space="preserve"> 7.5.3.5 </t>
  </si>
  <si>
    <t xml:space="preserve"> 7.5.3.6 </t>
  </si>
  <si>
    <t xml:space="preserve"> 7.5.3.7 </t>
  </si>
  <si>
    <t xml:space="preserve"> 7.5.3.8 </t>
  </si>
  <si>
    <t xml:space="preserve"> 7.5.3.9 </t>
  </si>
  <si>
    <t xml:space="preserve"> 7.5.4.1 </t>
  </si>
  <si>
    <t xml:space="preserve"> 061101 </t>
  </si>
  <si>
    <t xml:space="preserve"> 1673 </t>
  </si>
  <si>
    <t>LAJE VOLTERRANA (CONVENCIONAL) PRE-MOLDADA COM EPS PARA FORRO</t>
  </si>
  <si>
    <t xml:space="preserve"> 7.6.1 </t>
  </si>
  <si>
    <t xml:space="preserve"> 100160 </t>
  </si>
  <si>
    <t xml:space="preserve"> 2710 </t>
  </si>
  <si>
    <t>TIJOLO FURADO 9X14X29 CM 6 FUROS</t>
  </si>
  <si>
    <t xml:space="preserve"> 7.6.2 </t>
  </si>
  <si>
    <t xml:space="preserve"> 060010 </t>
  </si>
  <si>
    <t xml:space="preserve"> 2426 </t>
  </si>
  <si>
    <t xml:space="preserve"> 7.6.3 </t>
  </si>
  <si>
    <t xml:space="preserve"> 101965 </t>
  </si>
  <si>
    <t xml:space="preserve"> 87283 </t>
  </si>
  <si>
    <t>ARGAMASSA TRAÇO 1:6 (EM VOLUME DE CIMENTO E AREIA MÉDIA ÚMIDA) COM ADIÇÃO DE PLASTIFICANTE PARA EMBOÇO/MASSA ÚNICA/ASSENTAMENTO DE ALVENARIA DE VEDAÇÃO, PREPARO MECÂNICO COM BETONEIRA 400 L. AF_08/2019</t>
  </si>
  <si>
    <t xml:space="preserve"> 88274 </t>
  </si>
  <si>
    <t xml:space="preserve"> 91692 </t>
  </si>
  <si>
    <t>SERRA CIRCULAR DE BANCADA COM MOTOR ELÉTRICO POTÊNCIA DE 5HP, COM COIFA PARA DISCO 10" - CHP DIURNO. AF_08/2015</t>
  </si>
  <si>
    <t xml:space="preserve"> 91693 </t>
  </si>
  <si>
    <t>SERRA CIRCULAR DE BANCADA COM MOTOR ELÉTRICO POTÊNCIA DE 5HP, COM COIFA PARA DISCO 10" - CHI DIURNO. AF_08/2015</t>
  </si>
  <si>
    <t xml:space="preserve"> 00034747 </t>
  </si>
  <si>
    <t>PEITORIL EM MARMORE, POLIDO, BRANCO COMUM, L= *15* CM, E=  *2,0* CM, COM PINGADEIRA</t>
  </si>
  <si>
    <t xml:space="preserve"> 7.6.4 </t>
  </si>
  <si>
    <t xml:space="preserve"> 100501 </t>
  </si>
  <si>
    <t xml:space="preserve"> 1327 </t>
  </si>
  <si>
    <t>ELEMENTO VAZADO DE CONCRETO - TIPO COPINHO</t>
  </si>
  <si>
    <t xml:space="preserve"> 7.7.1 </t>
  </si>
  <si>
    <t xml:space="preserve"> 120902 </t>
  </si>
  <si>
    <t xml:space="preserve"> 7.8.1.1 </t>
  </si>
  <si>
    <t xml:space="preserve"> 100775 </t>
  </si>
  <si>
    <t xml:space="preserve"> 100716 </t>
  </si>
  <si>
    <t>JATEAMENTO ABRASIVO COM GRANALHA DE AÇO EM PERFIL METÁLICO EM FÁBRICA. AF_01/2020</t>
  </si>
  <si>
    <t>PINT - PINTURAS</t>
  </si>
  <si>
    <t xml:space="preserve"> 100719 </t>
  </si>
  <si>
    <t>PINTURA COM TINTA ALQUÍDICA DE FUNDO (TIPO ZARCÃO) PULVERIZADA SOBRE PERFIL METÁLICO EXECUTADO EM FÁBRICA (POR DEMÃO). AF_01/2020_PE</t>
  </si>
  <si>
    <t xml:space="preserve"> 88240 </t>
  </si>
  <si>
    <t>AJUDANTE DE ESTRUTURA METÁLICA COM ENCARGOS COMPLEMENTARES</t>
  </si>
  <si>
    <t xml:space="preserve"> 88317 </t>
  </si>
  <si>
    <t>SOLDADOR COM ENCARGOS COMPLEMENTARES</t>
  </si>
  <si>
    <t xml:space="preserve"> 93287 </t>
  </si>
  <si>
    <t>GUINDASTE HIDRÁULICO AUTOPROPELIDO, COM LANÇA TELESCÓPICA 40 M, CAPACIDADE MÁXIMA 60 T, POTÊNCIA 260 KW - CHP DIURNO. AF_03/2016</t>
  </si>
  <si>
    <t xml:space="preserve"> 93288 </t>
  </si>
  <si>
    <t>GUINDASTE HIDRÁULICO AUTOPROPELIDO, COM LANÇA TELESCÓPICA 40 M, CAPACIDADE MÁXIMA 60 T, POTÊNCIA 260 KW - CHI DIURNO. AF_03/2016</t>
  </si>
  <si>
    <t xml:space="preserve"> 00001333 </t>
  </si>
  <si>
    <t>CHAPA DE ACO GROSSA, ASTM A36, E = 1/2 " (12,70 MM) 99,59 KG/M2</t>
  </si>
  <si>
    <t xml:space="preserve"> 00004777 </t>
  </si>
  <si>
    <t>CANTONEIRA ACO ABAS IGUAIS (QUALQUER BITOLA), ESPESSURA ENTRE 1/8" E 1/4"</t>
  </si>
  <si>
    <t xml:space="preserve"> 00010966 </t>
  </si>
  <si>
    <t>PERFIL "U" DE ACO LAMINADO, "U" 152 X 15,6</t>
  </si>
  <si>
    <t xml:space="preserve"> 00010997 </t>
  </si>
  <si>
    <t>ELETRODO REVESTIDO AWS - E7018, DIAMETRO IGUAL A 4,00 MM</t>
  </si>
  <si>
    <t xml:space="preserve"> 7.9.1 </t>
  </si>
  <si>
    <t xml:space="preserve"> 94442 </t>
  </si>
  <si>
    <t xml:space="preserve"> 00007175 </t>
  </si>
  <si>
    <t>TELHA DE BARRO / CERAMICA, NAO ESMALTADA, TIPO ROMANA, AMERICANA, PORTUGUESA, FRANCESA, COMPRIMENTO DE *41* CM,  RENDIMENTO DE *16* TELHAS/M2</t>
  </si>
  <si>
    <t xml:space="preserve"> 7.9.2 </t>
  </si>
  <si>
    <t xml:space="preserve"> 94221 </t>
  </si>
  <si>
    <t xml:space="preserve"> 87337 </t>
  </si>
  <si>
    <t>ARGAMASSA TRAÇO 1:2:9 (EM VOLUME DE CIMENTO, CAL E AREIA MÉDIA ÚMIDA) PARA EMBOÇO/MASSA ÚNICA/ASSENTAMENTO DE ALVENARIA DE VEDAÇÃO, PREPARO MECÂNICO COM MISTURADOR DE EIXO HORIZONTAL DE 300 KG. AF_08/2019</t>
  </si>
  <si>
    <t xml:space="preserve"> 00007181 </t>
  </si>
  <si>
    <t>CUMEEIRA PARA TELHA CERAMICA, COMPRIMENTO DE *41* CM, RENDIMENTO DE *3* TELHAS/M</t>
  </si>
  <si>
    <t xml:space="preserve"> 7.9.3 </t>
  </si>
  <si>
    <t xml:space="preserve"> 160403 </t>
  </si>
  <si>
    <t xml:space="preserve"> 2031 </t>
  </si>
  <si>
    <t>TELHA COLONIAL RESINADA COR VERMELHA ( "SUPER" )</t>
  </si>
  <si>
    <t xml:space="preserve"> 7.9.4 </t>
  </si>
  <si>
    <t xml:space="preserve"> 160404 </t>
  </si>
  <si>
    <t xml:space="preserve"> 7.10.1 </t>
  </si>
  <si>
    <t xml:space="preserve"> 7.10.2 </t>
  </si>
  <si>
    <t xml:space="preserve"> 180208 </t>
  </si>
  <si>
    <t xml:space="preserve"> 2888 </t>
  </si>
  <si>
    <t xml:space="preserve"> 2716 </t>
  </si>
  <si>
    <t>FERRO QUADRADO 3/8" ( CHEIO)</t>
  </si>
  <si>
    <t xml:space="preserve"> 7.10.3 </t>
  </si>
  <si>
    <t xml:space="preserve"> 7.10.4 </t>
  </si>
  <si>
    <t xml:space="preserve"> 180303 </t>
  </si>
  <si>
    <t xml:space="preserve"> 1881 </t>
  </si>
  <si>
    <t>PORTA DE ACO (ENROLAR)</t>
  </si>
  <si>
    <t xml:space="preserve"> 7.10.5 </t>
  </si>
  <si>
    <t xml:space="preserve"> 180505 </t>
  </si>
  <si>
    <t xml:space="preserve"> 2930 </t>
  </si>
  <si>
    <t xml:space="preserve"> 2814 </t>
  </si>
  <si>
    <t>FECHO QUEBRA UNHA REF.: LA FONTE 400/20 / RODRIGUES 6010 OU EQUIVALENTE</t>
  </si>
  <si>
    <t xml:space="preserve"> 7.10.6 </t>
  </si>
  <si>
    <t xml:space="preserve"> 180280 </t>
  </si>
  <si>
    <t xml:space="preserve"> 2481 </t>
  </si>
  <si>
    <t>CHAPA DE AÇO 1/4"</t>
  </si>
  <si>
    <t xml:space="preserve"> 2889 </t>
  </si>
  <si>
    <t xml:space="preserve"> 2374 </t>
  </si>
  <si>
    <t>FERRO REDONDO 3/8" (CHEIO)</t>
  </si>
  <si>
    <t xml:space="preserve"> 2672 </t>
  </si>
  <si>
    <t>TELA ARAME 5X5 CM FIO 12</t>
  </si>
  <si>
    <t xml:space="preserve"> 7.10.7 </t>
  </si>
  <si>
    <t xml:space="preserve"> 7.10.8 </t>
  </si>
  <si>
    <t xml:space="preserve"> 180503 </t>
  </si>
  <si>
    <t xml:space="preserve"> 2928 </t>
  </si>
  <si>
    <t xml:space="preserve"> 7.10.9 </t>
  </si>
  <si>
    <t xml:space="preserve"> 180504 </t>
  </si>
  <si>
    <t xml:space="preserve"> 2929 </t>
  </si>
  <si>
    <t xml:space="preserve"> 7.10.10 </t>
  </si>
  <si>
    <t xml:space="preserve"> 180515 </t>
  </si>
  <si>
    <t xml:space="preserve"> 2938 </t>
  </si>
  <si>
    <t xml:space="preserve"> 7.10.11 </t>
  </si>
  <si>
    <t xml:space="preserve"> 180406 </t>
  </si>
  <si>
    <t xml:space="preserve"> 2923 </t>
  </si>
  <si>
    <t xml:space="preserve"> 7.11.1 </t>
  </si>
  <si>
    <t xml:space="preserve"> 7.11.2 </t>
  </si>
  <si>
    <t xml:space="preserve"> 190105 </t>
  </si>
  <si>
    <t xml:space="preserve"> 2138 </t>
  </si>
  <si>
    <t>VIDRO MINI BOREAL - CORTADO E COLOCADO</t>
  </si>
  <si>
    <t xml:space="preserve"> 7.12.1 </t>
  </si>
  <si>
    <t xml:space="preserve"> 7.12.2 </t>
  </si>
  <si>
    <t xml:space="preserve"> 7.12.3 </t>
  </si>
  <si>
    <t xml:space="preserve"> 7.12.4 </t>
  </si>
  <si>
    <t xml:space="preserve"> 7.13.1 </t>
  </si>
  <si>
    <t xml:space="preserve"> 210102 </t>
  </si>
  <si>
    <t xml:space="preserve"> 2360 </t>
  </si>
  <si>
    <t>COLA BRANCA (1L = 1,2 KG)</t>
  </si>
  <si>
    <t xml:space="preserve"> 7.13.2 </t>
  </si>
  <si>
    <t xml:space="preserve"> 210515 </t>
  </si>
  <si>
    <t xml:space="preserve"> 2700 </t>
  </si>
  <si>
    <t>GESSO EM PÓ</t>
  </si>
  <si>
    <t xml:space="preserve"> 7.14.1 </t>
  </si>
  <si>
    <t xml:space="preserve"> 7.14.2 </t>
  </si>
  <si>
    <t xml:space="preserve"> 7.14.3 </t>
  </si>
  <si>
    <t xml:space="preserve"> 221106 </t>
  </si>
  <si>
    <t xml:space="preserve"> 1803 </t>
  </si>
  <si>
    <t>OXIDO DE FERRO</t>
  </si>
  <si>
    <t xml:space="preserve"> 7.14.4 </t>
  </si>
  <si>
    <t xml:space="preserve"> 220102 </t>
  </si>
  <si>
    <t xml:space="preserve"> 7.14.5 </t>
  </si>
  <si>
    <t xml:space="preserve"> 220902 </t>
  </si>
  <si>
    <t xml:space="preserve"> 7.14.6 </t>
  </si>
  <si>
    <t xml:space="preserve"> 220100 </t>
  </si>
  <si>
    <t xml:space="preserve"> 1540 </t>
  </si>
  <si>
    <t>EMULSÃO ASFÁLTICA À BASE D'ÁGUA REF.: NEUTROL (ISOL 2) / IGOL 2 OU EQUIVALENTE</t>
  </si>
  <si>
    <t xml:space="preserve"> 7.15.1.1 </t>
  </si>
  <si>
    <t xml:space="preserve"> 7.15.1.2 </t>
  </si>
  <si>
    <t xml:space="preserve"> 7.15.2.1 </t>
  </si>
  <si>
    <t xml:space="preserve"> 261301 </t>
  </si>
  <si>
    <t xml:space="preserve"> 7.15.2.2 </t>
  </si>
  <si>
    <t xml:space="preserve"> 7.15.3.1 </t>
  </si>
  <si>
    <t xml:space="preserve"> 7.15.4.1 </t>
  </si>
  <si>
    <t xml:space="preserve"> 7.15.5.1 </t>
  </si>
  <si>
    <t xml:space="preserve"> 7.16.1 </t>
  </si>
  <si>
    <t xml:space="preserve"> 271307 </t>
  </si>
  <si>
    <t xml:space="preserve"> 1896 </t>
  </si>
  <si>
    <t>POLIMENTO DE PISO GRANITINA/CONCRETO/ASSOALHO (COM POLITRIZ)</t>
  </si>
  <si>
    <t xml:space="preserve"> 2069 </t>
  </si>
  <si>
    <t>TIJOLO LAMINADO 21 FUROS 11X5X24 CM</t>
  </si>
  <si>
    <t xml:space="preserve"> 2049 </t>
  </si>
  <si>
    <t>TINTA A BASE DE SILICONE</t>
  </si>
  <si>
    <t xml:space="preserve"> 7.16.2 </t>
  </si>
  <si>
    <t xml:space="preserve"> 7.16.3 </t>
  </si>
  <si>
    <t xml:space="preserve"> 270501 </t>
  </si>
  <si>
    <t xml:space="preserve"> 2840 </t>
  </si>
  <si>
    <t>DETERGENTE AMONIACAL (D=1,01 KG/L)</t>
  </si>
  <si>
    <t xml:space="preserve"> 0110 </t>
  </si>
  <si>
    <t>ÁCIDO MURIÁTICO (D=1,2 KG/L)</t>
  </si>
  <si>
    <t xml:space="preserve"> 1971 </t>
  </si>
  <si>
    <t>SABAO EM PO</t>
  </si>
  <si>
    <t xml:space="preserve"> 7.17.1.1 </t>
  </si>
  <si>
    <t xml:space="preserve"> 89356 </t>
  </si>
  <si>
    <t xml:space="preserve"> 88248 </t>
  </si>
  <si>
    <t>AUXILIAR DE ENCANADOR OU BOMBEIRO HIDRÁULICO COM ENCARGOS COMPLEMENTARES</t>
  </si>
  <si>
    <t xml:space="preserve"> 88267 </t>
  </si>
  <si>
    <t xml:space="preserve"> 00009868 </t>
  </si>
  <si>
    <t>TUBO PVC, SOLDAVEL, DE 25 MM, AGUA FRIA (NBR-5648)</t>
  </si>
  <si>
    <t xml:space="preserve"> 00038383 </t>
  </si>
  <si>
    <t xml:space="preserve"> 7.17.1.2 </t>
  </si>
  <si>
    <t xml:space="preserve"> 89357 </t>
  </si>
  <si>
    <t xml:space="preserve"> 00009869 </t>
  </si>
  <si>
    <t>TUBO PVC, SOLDAVEL, DE 32 MM, AGUA FRIA (NBR-5648)</t>
  </si>
  <si>
    <t xml:space="preserve"> 7.17.1.3 </t>
  </si>
  <si>
    <t xml:space="preserve"> 89449 </t>
  </si>
  <si>
    <t xml:space="preserve"> 00009875 </t>
  </si>
  <si>
    <t>TUBO PVC, SOLDAVEL, DE 50 MM, AGUA FRIA (NBR-5648)</t>
  </si>
  <si>
    <t xml:space="preserve"> 7.17.1.4 </t>
  </si>
  <si>
    <t xml:space="preserve"> 89395 </t>
  </si>
  <si>
    <t xml:space="preserve"> 00000122 </t>
  </si>
  <si>
    <t xml:space="preserve"> 00007139 </t>
  </si>
  <si>
    <t>TE SOLDAVEL, PVC, 90 GRAUS, 25 MM, PARA AGUA FRIA PREDIAL (NBR 5648)</t>
  </si>
  <si>
    <t xml:space="preserve"> 00020083 </t>
  </si>
  <si>
    <t xml:space="preserve"> 7.17.1.5 </t>
  </si>
  <si>
    <t xml:space="preserve"> 89398 </t>
  </si>
  <si>
    <t xml:space="preserve"> 00007140 </t>
  </si>
  <si>
    <t>TE SOLDAVEL, PVC, 90 GRAUS, 32 MM, PARA AGUA FRIA PREDIAL (NBR 5648)</t>
  </si>
  <si>
    <t xml:space="preserve"> 7.17.1.6 </t>
  </si>
  <si>
    <t xml:space="preserve"> 89625 </t>
  </si>
  <si>
    <t xml:space="preserve"> 00007142 </t>
  </si>
  <si>
    <t>TE SOLDAVEL, PVC, 90 GRAUS,50 MM, PARA AGUA FRIA PREDIAL (NBR 5648)</t>
  </si>
  <si>
    <t xml:space="preserve"> 7.17.1.7 </t>
  </si>
  <si>
    <t xml:space="preserve"> 89627 </t>
  </si>
  <si>
    <t xml:space="preserve"> 00007129 </t>
  </si>
  <si>
    <t>TE DE REDUCAO, PVC, SOLDAVEL, 90 GRAUS, 50 MM X 25 MM, PARA AGUA FRIA PREDIAL</t>
  </si>
  <si>
    <t xml:space="preserve"> 7.17.1.8 </t>
  </si>
  <si>
    <t xml:space="preserve"> 081425 </t>
  </si>
  <si>
    <t xml:space="preserve"> H232 </t>
  </si>
  <si>
    <t>TE DE REDUCAO 90 GRAUS SOLDAVEL 50 X 32 MM</t>
  </si>
  <si>
    <t xml:space="preserve"> 7.17.1.9 </t>
  </si>
  <si>
    <t xml:space="preserve"> 89364 </t>
  </si>
  <si>
    <t xml:space="preserve"> 00001956 </t>
  </si>
  <si>
    <t>CURVA DE PVC 90 GRAUS, SOLDAVEL, 25 MM, COR MARROM, PARA AGUA FRIA PREDIAL</t>
  </si>
  <si>
    <t xml:space="preserve"> 7.17.1.10 </t>
  </si>
  <si>
    <t xml:space="preserve"> 89369 </t>
  </si>
  <si>
    <t xml:space="preserve"> 00001957 </t>
  </si>
  <si>
    <t>CURVA DE PVC 90 GRAUS, SOLDAVEL, 32 MM, COR MARROM, PARA AGUA FRIA PREDIAL</t>
  </si>
  <si>
    <t xml:space="preserve"> 7.17.1.11 </t>
  </si>
  <si>
    <t xml:space="preserve"> 89503 </t>
  </si>
  <si>
    <t xml:space="preserve"> 00001959 </t>
  </si>
  <si>
    <t>CURVA DE PVC 90 GRAUS, SOLDAVEL, 50 MM, COR MARROM, PARA AGUA FRIA PREDIAL</t>
  </si>
  <si>
    <t xml:space="preserve"> 7.17.1.12 </t>
  </si>
  <si>
    <t xml:space="preserve"> 89366 </t>
  </si>
  <si>
    <t xml:space="preserve"> 00003524 </t>
  </si>
  <si>
    <t>JOELHO PVC, SOLDAVEL, COM BUCHA DE LATAO, 90 GRAUS, 25 MM X 3/4", PARA AGUA FRIA PREDIAL</t>
  </si>
  <si>
    <t xml:space="preserve"> 7.17.1.13 </t>
  </si>
  <si>
    <t xml:space="preserve"> 081360 </t>
  </si>
  <si>
    <t xml:space="preserve"> H689 </t>
  </si>
  <si>
    <t xml:space="preserve"> H173 </t>
  </si>
  <si>
    <t xml:space="preserve"> 7.17.1.15 </t>
  </si>
  <si>
    <t xml:space="preserve"> 081179 </t>
  </si>
  <si>
    <t xml:space="preserve"> H129 </t>
  </si>
  <si>
    <t>BUCHA DE REDUÇÃO SOLDAVEL LONGA 50 X 25 MM</t>
  </si>
  <si>
    <t xml:space="preserve"> 7.17.1.16 </t>
  </si>
  <si>
    <t xml:space="preserve"> 081180 </t>
  </si>
  <si>
    <t xml:space="preserve"> H118 </t>
  </si>
  <si>
    <t>BUCHA DE REDUÇÃO SOLDAVEL LONGA 50 X 32 MM</t>
  </si>
  <si>
    <t xml:space="preserve"> 7.17.1.17 </t>
  </si>
  <si>
    <t xml:space="preserve"> 89985 </t>
  </si>
  <si>
    <t xml:space="preserve"> 00003148 </t>
  </si>
  <si>
    <t xml:space="preserve"> 00006024 </t>
  </si>
  <si>
    <t>REGISTRO PRESSAO COM ACABAMENTO E CANOPLA CROMADA, SIMPLES, BITOLA 3/4 " (REF 1416)</t>
  </si>
  <si>
    <t xml:space="preserve"> 7.17.1.18 </t>
  </si>
  <si>
    <t xml:space="preserve"> 080926 </t>
  </si>
  <si>
    <t xml:space="preserve"> H200 </t>
  </si>
  <si>
    <t>REGISTRO DE GAVETA C/CANOPLA DIAM.3/4"</t>
  </si>
  <si>
    <t xml:space="preserve"> 7.17.1.19 </t>
  </si>
  <si>
    <t xml:space="preserve"> 080927 </t>
  </si>
  <si>
    <t xml:space="preserve"> H196 </t>
  </si>
  <si>
    <t>REGISTRO DE GAVETA C/CANOPLA DIAM. 1"</t>
  </si>
  <si>
    <t xml:space="preserve"> 7.17.1.20 </t>
  </si>
  <si>
    <t xml:space="preserve"> 080929 </t>
  </si>
  <si>
    <t xml:space="preserve"> H197 </t>
  </si>
  <si>
    <t>REGISTRO DE GAVETA C/CANOPLA DIAM.1.1/2"</t>
  </si>
  <si>
    <t xml:space="preserve"> 7.17.1.21 </t>
  </si>
  <si>
    <t xml:space="preserve"> 081340 </t>
  </si>
  <si>
    <t xml:space="preserve"> H444 </t>
  </si>
  <si>
    <t xml:space="preserve"> 7.17.1.22 </t>
  </si>
  <si>
    <t xml:space="preserve"> 081066 </t>
  </si>
  <si>
    <t xml:space="preserve"> H101 </t>
  </si>
  <si>
    <t>ADAPTADOR SOLDÁVEL CURTO COM BOLSA E ROSCA PARA REGISTRO 25X3/4"</t>
  </si>
  <si>
    <t xml:space="preserve"> 7.17.1.23 </t>
  </si>
  <si>
    <t xml:space="preserve"> 081067 </t>
  </si>
  <si>
    <t xml:space="preserve"> 7.17.1.24 </t>
  </si>
  <si>
    <t xml:space="preserve"> 081069 </t>
  </si>
  <si>
    <t xml:space="preserve"> H104 </t>
  </si>
  <si>
    <t>ADAPTADOR SOLDÁVEL CURTO COM BOLSA E ROSCA PARA REGISTRO 50MMX1.1/2"</t>
  </si>
  <si>
    <t xml:space="preserve"> 7.17.2.1 </t>
  </si>
  <si>
    <t xml:space="preserve"> 89711 </t>
  </si>
  <si>
    <t xml:space="preserve"> 00009835 </t>
  </si>
  <si>
    <t>TUBO PVC  SERIE NORMAL, DN 40 MM, PARA ESGOTO  PREDIAL (NBR 5688)</t>
  </si>
  <si>
    <t xml:space="preserve"> 7.17.2.2 </t>
  </si>
  <si>
    <t xml:space="preserve"> 89712 </t>
  </si>
  <si>
    <t xml:space="preserve"> 00009838 </t>
  </si>
  <si>
    <t>TUBO PVC SERIE NORMAL, DN 50 MM, PARA ESGOTO PREDIAL (NBR 5688)</t>
  </si>
  <si>
    <t xml:space="preserve"> 7.17.2.3 </t>
  </si>
  <si>
    <t xml:space="preserve"> 89714 </t>
  </si>
  <si>
    <t xml:space="preserve"> 00009836 </t>
  </si>
  <si>
    <t>TUBO PVC  SERIE NORMAL, DN 100 MM, PARA ESGOTO  PREDIAL (NBR 5688)</t>
  </si>
  <si>
    <t xml:space="preserve"> 7.17.2.4 </t>
  </si>
  <si>
    <t xml:space="preserve"> 89783 </t>
  </si>
  <si>
    <t xml:space="preserve"> 00003666 </t>
  </si>
  <si>
    <t>JUNCAO SIMPLES, PVC, 45 GRAUS, DN 40 X 40 MM, SERIE NORMAL PARA ESGOTO PREDIAL</t>
  </si>
  <si>
    <t xml:space="preserve"> 7.17.2.5 </t>
  </si>
  <si>
    <t xml:space="preserve"> 89785 </t>
  </si>
  <si>
    <t xml:space="preserve"> 00000296 </t>
  </si>
  <si>
    <t xml:space="preserve"> 00003662 </t>
  </si>
  <si>
    <t>JUNCAO SIMPLES, PVC, 45 GRAUS, DN 50 X 50 MM, SERIE NORMAL PARA ESGOTO PREDIAL</t>
  </si>
  <si>
    <t xml:space="preserve"> 00020078 </t>
  </si>
  <si>
    <t>PASTA LUBRIFICANTE PARA TUBOS E CONEXOES COM JUNTA ELASTICA, EMBALAGEM DE *400* GR (USO EM PVC, ACO, POLIETILENO E OUTROS)</t>
  </si>
  <si>
    <t xml:space="preserve"> 7.17.2.7 </t>
  </si>
  <si>
    <t xml:space="preserve"> 89784 </t>
  </si>
  <si>
    <t xml:space="preserve"> 00007097 </t>
  </si>
  <si>
    <t>TE SANITARIO, PVC, DN 50 X 50 MM, SERIE NORMAL, PARA ESGOTO PREDIAL</t>
  </si>
  <si>
    <t xml:space="preserve"> 7.17.2.8 </t>
  </si>
  <si>
    <t xml:space="preserve"> 89731 </t>
  </si>
  <si>
    <t xml:space="preserve"> 00003526 </t>
  </si>
  <si>
    <t>JOELHO PVC, SOLDAVEL, PB, 90 GRAUS, DN 50 MM, PARA ESGOTO PREDIAL</t>
  </si>
  <si>
    <t xml:space="preserve"> 7.17.2.9 </t>
  </si>
  <si>
    <t xml:space="preserve"> 89744 </t>
  </si>
  <si>
    <t xml:space="preserve"> 00000301 </t>
  </si>
  <si>
    <t xml:space="preserve"> 00003520 </t>
  </si>
  <si>
    <t>JOELHO PVC, SOLDAVEL, PB, 90 GRAUS, DN 100 MM, PARA ESGOTO PREDIAL</t>
  </si>
  <si>
    <t xml:space="preserve"> 7.17.2.11 </t>
  </si>
  <si>
    <t xml:space="preserve"> 89726 </t>
  </si>
  <si>
    <t xml:space="preserve"> 00003516 </t>
  </si>
  <si>
    <t>JOELHO PVC, SOLDAVEL, BB, 45 GRAUS, DN 40 MM, PARA ESGOTO PREDIAL</t>
  </si>
  <si>
    <t xml:space="preserve"> 7.17.2.12 </t>
  </si>
  <si>
    <t xml:space="preserve"> 89728 </t>
  </si>
  <si>
    <t xml:space="preserve"> 00001933 </t>
  </si>
  <si>
    <t>CURVA PVC CURTA 90 GRAUS, DN 40 MM, PARA ESGOTO PREDIAL</t>
  </si>
  <si>
    <t xml:space="preserve"> 7.17.2.17 </t>
  </si>
  <si>
    <t xml:space="preserve"> 081854 </t>
  </si>
  <si>
    <t xml:space="preserve"> 0105 </t>
  </si>
  <si>
    <t>ARAME GALVANIZADO Nº 14 BWG</t>
  </si>
  <si>
    <t xml:space="preserve"> 2693 </t>
  </si>
  <si>
    <t>ARGAMASSA IMPERMEABILIZANTE SEMI-FLEXÍVEL BICOMPONENTE (VIAPLUS 1000/SIKA TOP 107 OU EQUIVALENTE)</t>
  </si>
  <si>
    <t xml:space="preserve"> 1263 </t>
  </si>
  <si>
    <t>DESMOLDANTE PARA CONCRETO</t>
  </si>
  <si>
    <t xml:space="preserve"> 7.17.2.18 </t>
  </si>
  <si>
    <t xml:space="preserve"> 081825 </t>
  </si>
  <si>
    <t xml:space="preserve"> 7.17.2.19 </t>
  </si>
  <si>
    <t xml:space="preserve"> 081840 </t>
  </si>
  <si>
    <t xml:space="preserve"> 1696 </t>
  </si>
  <si>
    <t>COMPENSADO RESINADO COLA FENÓLICA 12 MM 2,20X1,10 M</t>
  </si>
  <si>
    <t xml:space="preserve"> H548 </t>
  </si>
  <si>
    <t>TAMPA DE FERRO FUNDIDO T-33 - TRÁFEGO LEVE</t>
  </si>
  <si>
    <t xml:space="preserve"> 7.17.3.1 </t>
  </si>
  <si>
    <t xml:space="preserve"> 95545 </t>
  </si>
  <si>
    <t xml:space="preserve"> 00011757 </t>
  </si>
  <si>
    <t>SABONETEIRA DE PAREDE EM METAL CROMADO</t>
  </si>
  <si>
    <t xml:space="preserve"> 7.17.3.2 </t>
  </si>
  <si>
    <t xml:space="preserve"> 95547 </t>
  </si>
  <si>
    <t xml:space="preserve"> 00011758 </t>
  </si>
  <si>
    <t>SABONETEIRA PLASTICA TIPO DISPENSER PARA SABONETE LIQUIDO COM RESERVATORIO 800 A 1500 ML</t>
  </si>
  <si>
    <t xml:space="preserve"> 7.17.3.6 </t>
  </si>
  <si>
    <t xml:space="preserve"> 86942 </t>
  </si>
  <si>
    <t xml:space="preserve"> 86879 </t>
  </si>
  <si>
    <t>VÁLVULA EM PLÁSTICO 1 PARA PIA, TANQUE OU LAVATÓRIO, COM OU SEM LADRÃO - FORNECIMENTO E INSTALAÇÃO. AF_01/2020</t>
  </si>
  <si>
    <t xml:space="preserve"> 86882 </t>
  </si>
  <si>
    <t>SIFÃO DO TIPO GARRAFA/COPO EM PVC 1.1/4  X 1.1/2 - FORNECIMENTO E INSTALAÇÃO. AF_01/2020</t>
  </si>
  <si>
    <t xml:space="preserve"> 86884 </t>
  </si>
  <si>
    <t>ENGATE FLEXÍVEL EM PLÁSTICO BRANCO, 1/2 X 30CM - FORNECIMENTO E INSTALAÇÃO. AF_01/2020</t>
  </si>
  <si>
    <t xml:space="preserve"> 86904 </t>
  </si>
  <si>
    <t>LAVATÓRIO LOUÇA BRANCA SUSPENSO, 29,5 X 39CM OU EQUIVALENTE, PADRÃO POPULAR - FORNECIMENTO E INSTALAÇÃO. AF_01/2020</t>
  </si>
  <si>
    <t xml:space="preserve"> 86906 </t>
  </si>
  <si>
    <t>TORNEIRA CROMADA DE MESA, 1/2 OU 3/4, PARA LAVATÓRIO, PADRÃO POPULAR - FORNECIMENTO E INSTALAÇÃO. AF_01/2020</t>
  </si>
  <si>
    <t xml:space="preserve"> 7.17.3.7 </t>
  </si>
  <si>
    <t xml:space="preserve"> 86937 </t>
  </si>
  <si>
    <t xml:space="preserve"> 86877 </t>
  </si>
  <si>
    <t>VÁLVULA EM METAL CROMADO 1.1/2 X 1.1/2 PARA TANQUE OU LAVATÓRIO, COM OU SEM LADRÃO - FORNECIMENTO E INSTALAÇÃO. AF_01/2020</t>
  </si>
  <si>
    <t xml:space="preserve"> 86883 </t>
  </si>
  <si>
    <t>SIFÃO DO TIPO FLEXÍVEL EM PVC 1  X 1.1/2  - FORNECIMENTO E INSTALAÇÃO. AF_01/2020</t>
  </si>
  <si>
    <t xml:space="preserve"> 86901 </t>
  </si>
  <si>
    <t>CUBA DE EMBUTIR OVAL EM LOUÇA BRANCA, 35 X 50CM OU EQUIVALENTE - FORNECIMENTO E INSTALAÇÃO. AF_01/2020</t>
  </si>
  <si>
    <t xml:space="preserve"> 7.17.3.8 </t>
  </si>
  <si>
    <t xml:space="preserve"> 00003146 </t>
  </si>
  <si>
    <t xml:space="preserve"> 00013415 </t>
  </si>
  <si>
    <t>TORNEIRA DE MESA/BANCADA, PARA LAVATORIO, FIXA, METALICA CROMADA, PADRAO POPULAR, 1/2 " OU 3/4 " (REF 1193)</t>
  </si>
  <si>
    <t xml:space="preserve"> 7.17.3.10 </t>
  </si>
  <si>
    <t xml:space="preserve"> 080693 </t>
  </si>
  <si>
    <t xml:space="preserve"> H556 </t>
  </si>
  <si>
    <t>TANQUE PANELAO INOX 60 X 70 X 40 CH.18 / 304</t>
  </si>
  <si>
    <t xml:space="preserve"> 7.17.3.11 </t>
  </si>
  <si>
    <t xml:space="preserve"> 86927 </t>
  </si>
  <si>
    <t xml:space="preserve"> 86876 </t>
  </si>
  <si>
    <t>TANQUE DE MÁRMORE SINTÉTICO SUSPENSO, 22L OU EQUIVALENTE - FORNECIMENTO E INSTALAÇÃO. AF_01/2020</t>
  </si>
  <si>
    <t xml:space="preserve"> 86913 </t>
  </si>
  <si>
    <t>TORNEIRA CROMADA 1/2 OU 3/4 PARA TANQUE, PADRÃO POPULAR - FORNECIMENTO E INSTALAÇÃO. AF_01/2020</t>
  </si>
  <si>
    <t xml:space="preserve"> 7.17.3.12 </t>
  </si>
  <si>
    <t xml:space="preserve"> 100860 </t>
  </si>
  <si>
    <t xml:space="preserve"> 00001368 </t>
  </si>
  <si>
    <t>CHUVEIRO COMUM EM PLASTICO BRANCO, COM CANO, 3 TEMPERATURAS, 5500 W (110/220 V)</t>
  </si>
  <si>
    <t xml:space="preserve"> 7.17.3.13 </t>
  </si>
  <si>
    <t xml:space="preserve"> 86909 </t>
  </si>
  <si>
    <t xml:space="preserve"> 00011772 </t>
  </si>
  <si>
    <t>TORNEIRA METALICA CROMADA, DE MESA/BANCADA, PARA COZINHA, BICA MOVEL, COM AREJADOR, 1/2 " OU 3/4 " (REF 1167 / 1168)</t>
  </si>
  <si>
    <t xml:space="preserve"> 7.17.3.14 </t>
  </si>
  <si>
    <t xml:space="preserve"> 95469 </t>
  </si>
  <si>
    <t xml:space="preserve"> 00004384 </t>
  </si>
  <si>
    <t>PARAFUSO NIQUELADO COM ACABAMENTO CROMADO PARA FIXAR PECA SANITARIA, INCLUI PORCA CEGA, ARRUELA E BUCHA DE NYLON TAMANHO S-10</t>
  </si>
  <si>
    <t xml:space="preserve"> 00006138 </t>
  </si>
  <si>
    <t>ANEL DE VEDACAO, PVC FLEXIVEL, 100 MM, PARA SAIDA DE BACIA / VASO SANITARIO</t>
  </si>
  <si>
    <t xml:space="preserve"> 00010420 </t>
  </si>
  <si>
    <t>BACIA SANITARIA (VASO) CONVENCIONAL, DE LOUCA BRANCA, SIFAO APARENTE, SAIDA VERTICAL (SEM ASSENTO)</t>
  </si>
  <si>
    <t xml:space="preserve"> 00037329 </t>
  </si>
  <si>
    <t>REJUNTE EPOXI, QUALQUER COR</t>
  </si>
  <si>
    <t xml:space="preserve"> 7.17.3.15 </t>
  </si>
  <si>
    <t xml:space="preserve"> 080517 </t>
  </si>
  <si>
    <t xml:space="preserve"> H664 </t>
  </si>
  <si>
    <t>VÁLVULA DE DESCARGA DUPLO ACIONAMENTO HIDRA/DOCOL ( BASE E ACABAMENTO CROMADO ANTIVANDALISMO)</t>
  </si>
  <si>
    <t xml:space="preserve"> 7.17.3.16 </t>
  </si>
  <si>
    <t xml:space="preserve"> 080520 </t>
  </si>
  <si>
    <t xml:space="preserve"> H147 </t>
  </si>
  <si>
    <t>CONJUNTO DE FIXAÇÃO COM BUCHA PLÁSTICA 10MM PARA VASO SANITÁRIO</t>
  </si>
  <si>
    <t xml:space="preserve"> 7.17.3.17 </t>
  </si>
  <si>
    <t xml:space="preserve"> 080526 </t>
  </si>
  <si>
    <t xml:space="preserve"> H586 </t>
  </si>
  <si>
    <t>ASSENTO EM POLIPROPILENO E INJETADO DE ALTA DURABILIDADE COM SISTEMA DE FECHAMENTO SUAVE (TIPO SLOW CLOSE OU EQUIVALENTE) PARA VASO SANITÁRIO</t>
  </si>
  <si>
    <t xml:space="preserve"> 7.17.3.18 </t>
  </si>
  <si>
    <t xml:space="preserve"> 080513 </t>
  </si>
  <si>
    <t xml:space="preserve"> H240 </t>
  </si>
  <si>
    <t>TUBO PARA VÁLVULA DE DESCARGA (CURTO 1.1/4")</t>
  </si>
  <si>
    <t xml:space="preserve"> 7.17.3.19 </t>
  </si>
  <si>
    <t xml:space="preserve"> 080514 </t>
  </si>
  <si>
    <t xml:space="preserve"> H700 </t>
  </si>
  <si>
    <t>ESPUDE PARA LIGAÇÃO DE VASO SANITÁRIO</t>
  </si>
  <si>
    <t xml:space="preserve"> 7.17.4.1 </t>
  </si>
  <si>
    <t xml:space="preserve"> 93358 </t>
  </si>
  <si>
    <t>MOVT - MOVIMENTO DE TERRA</t>
  </si>
  <si>
    <t xml:space="preserve"> 7.17.4.2 </t>
  </si>
  <si>
    <t xml:space="preserve"> 96995 </t>
  </si>
  <si>
    <t xml:space="preserve"> 8.1.1 </t>
  </si>
  <si>
    <t xml:space="preserve"> 8.1.2 </t>
  </si>
  <si>
    <t xml:space="preserve"> 8.1.3 </t>
  </si>
  <si>
    <t xml:space="preserve"> 97882 </t>
  </si>
  <si>
    <t>INEL - INSTALAÇÃO ELÉTRICA/ELETRIFICAÇÃO E ILUMINAÇÃO EXTERNA</t>
  </si>
  <si>
    <t xml:space="preserve"> 101619 </t>
  </si>
  <si>
    <t>PREPARO DE FUNDO DE VALA COM LARGURA MENOR QUE 1,5 M, COM CAMADA DE BRITA, LANÇAMENTO MANUAL. AF_08/2020</t>
  </si>
  <si>
    <t xml:space="preserve"> 97734 </t>
  </si>
  <si>
    <t>PEÇA RETANGULAR PRÉ-MOLDADA, VOLUME DE CONCRETO DE 10 A 30 LITROS, TAXA DE AÇO APROXIMADA DE 30KG/M³. AF_01/2018</t>
  </si>
  <si>
    <t xml:space="preserve"> 00043430 </t>
  </si>
  <si>
    <t>CAIXA DE CONCRETO ARMADO PRE-MOLDADO, SEM FUNDO, QUADRADA, DIMENSOES DE 0,40 X 0,40 X 0,40 M</t>
  </si>
  <si>
    <t xml:space="preserve"> 8.2.1.1 </t>
  </si>
  <si>
    <t xml:space="preserve"> 103782 </t>
  </si>
  <si>
    <t xml:space="preserve"> 88247 </t>
  </si>
  <si>
    <t xml:space="preserve"> 88264 </t>
  </si>
  <si>
    <t xml:space="preserve"> 00039385 </t>
  </si>
  <si>
    <t>LUMINARIA LED PLAFON REDONDO DE SOBREPOR BIVOLT 12/13 W,  D = *17* CM</t>
  </si>
  <si>
    <t xml:space="preserve"> 8.2.2.1 </t>
  </si>
  <si>
    <t xml:space="preserve"> 91939 </t>
  </si>
  <si>
    <t xml:space="preserve"> 88629 </t>
  </si>
  <si>
    <t>ARGAMASSA TRAÇO 1:3 (EM VOLUME DE CIMENTO E AREIA MÉDIA ÚMIDA), PREPARO MANUAL. AF_08/2019</t>
  </si>
  <si>
    <t xml:space="preserve"> 00001872 </t>
  </si>
  <si>
    <t>CAIXA DE PASSAGEM, EM PVC, DE 4" X 2", PARA ELETRODUTO FLEXIVEL CORRUGADO</t>
  </si>
  <si>
    <t xml:space="preserve"> 8.2.2.2 </t>
  </si>
  <si>
    <t xml:space="preserve"> 91940 </t>
  </si>
  <si>
    <t xml:space="preserve"> 8.2.2.3 </t>
  </si>
  <si>
    <t xml:space="preserve"> 91941 </t>
  </si>
  <si>
    <t xml:space="preserve"> 8.2.2.4 </t>
  </si>
  <si>
    <t xml:space="preserve"> 91936 </t>
  </si>
  <si>
    <t xml:space="preserve"> 00012001 </t>
  </si>
  <si>
    <t>CAIXA OCTOGONAL DE FUNDO MOVEL, EM PVC, DE 4" X 4", PARA ELETRODUTO FLEXIVEL CORRUGADO</t>
  </si>
  <si>
    <t xml:space="preserve"> 8.2.2.5 </t>
  </si>
  <si>
    <t xml:space="preserve"> 91945 </t>
  </si>
  <si>
    <t xml:space="preserve"> 00038094 </t>
  </si>
  <si>
    <t>ESPELHO / PLACA DE 3 POSTOS 4" X 2", PARA INSTALACAO DE TOMADAS E INTERRUPTORES</t>
  </si>
  <si>
    <t xml:space="preserve"> 00038099 </t>
  </si>
  <si>
    <t>SUPORTE DE FIXACAO PARA ESPELHO / PLACA 4" X 2", PARA 3 MODULOS, PARA INSTALACAO DE TOMADAS E INTERRUPTORES (SOMENTE SUPORTE)</t>
  </si>
  <si>
    <t xml:space="preserve"> 8.2.3.1 </t>
  </si>
  <si>
    <t xml:space="preserve"> 91992 </t>
  </si>
  <si>
    <t xml:space="preserve"> 91946 </t>
  </si>
  <si>
    <t>SUPORTE PARAFUSADO COM PLACA DE ENCAIXE 4" X 2" MÉDIO (1,30 M DO PISO) PARA PONTO ELÉTRICO - FORNECIMENTO E INSTALAÇÃO. AF_03/2023</t>
  </si>
  <si>
    <t xml:space="preserve"> 91990 </t>
  </si>
  <si>
    <t>TOMADA ALTA DE EMBUTIR (1 MÓDULO), 2P+T 10 A, SEM SUPORTE E SEM PLACA - FORNECIMENTO E INSTALAÇÃO. AF_03/2023</t>
  </si>
  <si>
    <t xml:space="preserve"> 8.2.3.2 </t>
  </si>
  <si>
    <t xml:space="preserve"> 91996 </t>
  </si>
  <si>
    <t xml:space="preserve"> 91994 </t>
  </si>
  <si>
    <t>TOMADA MÉDIA DE EMBUTIR (1 MÓDULO), 2P+T 10 A, SEM SUPORTE E SEM PLACA - FORNECIMENTO E INSTALAÇÃO. AF_03/2023</t>
  </si>
  <si>
    <t xml:space="preserve"> 8.2.3.3 </t>
  </si>
  <si>
    <t xml:space="preserve"> 92000 </t>
  </si>
  <si>
    <t xml:space="preserve"> 91998 </t>
  </si>
  <si>
    <t>TOMADA BAIXA DE EMBUTIR (1 MÓDULO), 2P+T 10 A, SEM SUPORTE E SEM PLACA - FORNECIMENTO E INSTALAÇÃO. AF_03/2023</t>
  </si>
  <si>
    <t xml:space="preserve"> 8.2.3.4 </t>
  </si>
  <si>
    <t xml:space="preserve"> 91953 </t>
  </si>
  <si>
    <t xml:space="preserve"> 91952 </t>
  </si>
  <si>
    <t>INTERRUPTOR SIMPLES (1 MÓDULO), 10A/250V, SEM SUPORTE E SEM PLACA - FORNECIMENTO E INSTALAÇÃO. AF_03/2023</t>
  </si>
  <si>
    <t xml:space="preserve"> 8.2.3.5 </t>
  </si>
  <si>
    <t xml:space="preserve"> 91959 </t>
  </si>
  <si>
    <t xml:space="preserve"> 91958 </t>
  </si>
  <si>
    <t>INTERRUPTOR SIMPLES (2 MÓDULOS), 10A/250V, SEM SUPORTE E SEM PLACA - FORNECIMENTO E INSTALAÇÃO. AF_03/2023</t>
  </si>
  <si>
    <t xml:space="preserve"> 8.2.3.6 </t>
  </si>
  <si>
    <t xml:space="preserve"> 91967 </t>
  </si>
  <si>
    <t xml:space="preserve"> 91966 </t>
  </si>
  <si>
    <t>INTERRUPTOR SIMPLES (3 MÓDULOS), 10A/250V, SEM SUPORTE E SEM PLACA - FORNECIMENTO E INSTALAÇÃO. AF_03/2023</t>
  </si>
  <si>
    <t xml:space="preserve"> 8.2.4.1 </t>
  </si>
  <si>
    <t xml:space="preserve"> 91926 </t>
  </si>
  <si>
    <t xml:space="preserve"> 00001014 </t>
  </si>
  <si>
    <t>CABO DE COBRE, FLEXIVEL, CLASSE 4 OU 5, ISOLACAO EM PVC/A, ANTICHAMA BWF-B, 1 CONDUTOR, 450/750 V, SECAO NOMINAL 2,5 MM2</t>
  </si>
  <si>
    <t xml:space="preserve"> 00021127 </t>
  </si>
  <si>
    <t xml:space="preserve"> 8.2.4.2 </t>
  </si>
  <si>
    <t xml:space="preserve"> 91928 </t>
  </si>
  <si>
    <t xml:space="preserve"> 00000981 </t>
  </si>
  <si>
    <t>CABO DE COBRE, FLEXIVEL, CLASSE 4 OU 5, ISOLACAO EM PVC/A, ANTICHAMA BWF-B, 1 CONDUTOR, 450/750 V, SECAO NOMINAL 4 MM2</t>
  </si>
  <si>
    <t xml:space="preserve"> 8.2.4.3 </t>
  </si>
  <si>
    <t xml:space="preserve"> 91930 </t>
  </si>
  <si>
    <t xml:space="preserve"> 00000982 </t>
  </si>
  <si>
    <t>CABO DE COBRE, FLEXIVEL, CLASSE 4 OU 5, ISOLACAO EM PVC/A, ANTICHAMA BWF-B, 1 CONDUTOR, 450/750 V, SECAO NOMINAL 6 MM2</t>
  </si>
  <si>
    <t xml:space="preserve"> 8.2.4.4 </t>
  </si>
  <si>
    <t xml:space="preserve"> 91932 </t>
  </si>
  <si>
    <t xml:space="preserve"> 00000980 </t>
  </si>
  <si>
    <t>CABO DE COBRE, FLEXIVEL, CLASSE 4 OU 5, ISOLACAO EM PVC/A, ANTICHAMA BWF-B, 1 CONDUTOR, 450/750 V, SECAO NOMINAL 10 MM2</t>
  </si>
  <si>
    <t xml:space="preserve"> 8.2.4.5 </t>
  </si>
  <si>
    <t xml:space="preserve"> 92980 </t>
  </si>
  <si>
    <t xml:space="preserve"> 00001020 </t>
  </si>
  <si>
    <t>CABO DE COBRE, FLEXIVEL, CLASSE 4 OU 5, ISOLACAO EM PVC/A, ANTICHAMA BWF-B, COBERTURA PVC-ST1, ANTICHAMA BWF-B, 1 CONDUTOR, 0,6/1 KV, SECAO NOMINAL 10 MM2</t>
  </si>
  <si>
    <t xml:space="preserve"> 8.2.4.6 </t>
  </si>
  <si>
    <t xml:space="preserve"> 92982 </t>
  </si>
  <si>
    <t xml:space="preserve"> 00000995 </t>
  </si>
  <si>
    <t>CABO DE COBRE, FLEXIVEL, CLASSE 4 OU 5, ISOLACAO EM PVC/A, ANTICHAMA BWF-B, COBERTURA PVC-ST1, ANTICHAMA BWF-B, 1 CONDUTOR, 0,6/1 KV, SECAO NOMINAL 16 MM2</t>
  </si>
  <si>
    <t xml:space="preserve"> 8.2.4.7 </t>
  </si>
  <si>
    <t xml:space="preserve"> 070515 </t>
  </si>
  <si>
    <t xml:space="preserve"> 3935 </t>
  </si>
  <si>
    <t xml:space="preserve"> 8.2.4.8 </t>
  </si>
  <si>
    <t xml:space="preserve"> 070517 </t>
  </si>
  <si>
    <t xml:space="preserve"> 3937 </t>
  </si>
  <si>
    <t xml:space="preserve"> 8.2.5.1 </t>
  </si>
  <si>
    <t xml:space="preserve"> 071171 </t>
  </si>
  <si>
    <t xml:space="preserve"> 8.2.5.2 </t>
  </si>
  <si>
    <t xml:space="preserve"> 071172 </t>
  </si>
  <si>
    <t xml:space="preserve"> 3260 </t>
  </si>
  <si>
    <t xml:space="preserve"> 8.2.5.3 </t>
  </si>
  <si>
    <t xml:space="preserve"> 071174 </t>
  </si>
  <si>
    <t xml:space="preserve"> 3261 </t>
  </si>
  <si>
    <t xml:space="preserve"> 8.2.5.4 </t>
  </si>
  <si>
    <t xml:space="preserve"> 101894 </t>
  </si>
  <si>
    <t xml:space="preserve"> 00001576 </t>
  </si>
  <si>
    <t>TERMINAL A COMPRESSAO EM COBRE ESTANHADO PARA CABO 25 MM2, 1 FURO E 1 COMPRESSAO, PARA PARAFUSO DE FIXACAO M8</t>
  </si>
  <si>
    <t xml:space="preserve"> 00002373 </t>
  </si>
  <si>
    <t>DISJUNTOR TIPO NEMA, TRIPOLAR 60 ATE 100 A, TENSAO MAXIMA DE 415 V</t>
  </si>
  <si>
    <t xml:space="preserve"> 8.2.5.5 </t>
  </si>
  <si>
    <t xml:space="preserve"> 071180 </t>
  </si>
  <si>
    <t xml:space="preserve"> 3267 </t>
  </si>
  <si>
    <t xml:space="preserve"> 8.2.5.6 </t>
  </si>
  <si>
    <t xml:space="preserve"> 071450 </t>
  </si>
  <si>
    <t xml:space="preserve"> 3944 </t>
  </si>
  <si>
    <t>INTERRUPTOR DIFERENCIAL RESIDUAL (DR) BIPOLAR DE 25A-30MA</t>
  </si>
  <si>
    <t xml:space="preserve"> 8.2.5.7 </t>
  </si>
  <si>
    <t xml:space="preserve"> 071451 </t>
  </si>
  <si>
    <t xml:space="preserve"> 3945 </t>
  </si>
  <si>
    <t>INTERRUPTOR DIFERENCIAL RESIDUAL (DR) BIPOLAR DE 40A-30mA</t>
  </si>
  <si>
    <t xml:space="preserve"> 8.2.5.8 </t>
  </si>
  <si>
    <t xml:space="preserve"> 071452 </t>
  </si>
  <si>
    <t xml:space="preserve"> 3946 </t>
  </si>
  <si>
    <t>INTERRUPTOR DIFERENCIAL RESIDUAL (DR) BIPOLAR DE 63A-30MA</t>
  </si>
  <si>
    <t xml:space="preserve"> 8.2.5.9 </t>
  </si>
  <si>
    <t xml:space="preserve"> 071184 </t>
  </si>
  <si>
    <t xml:space="preserve"> 3939 </t>
  </si>
  <si>
    <t>DISPOSITIVO DE PROTEÇÃO CONTRA SURTOS(DPS) 275V DE 8 A 40KA</t>
  </si>
  <si>
    <t xml:space="preserve"> 8.2.5.10 </t>
  </si>
  <si>
    <t xml:space="preserve"> 96985 </t>
  </si>
  <si>
    <t xml:space="preserve"> 00003379 </t>
  </si>
  <si>
    <t>HASTE DE ATERRAMENTO EM ACO COM 3,00 M DE COMPRIMENTO E DN = 5/8", REVESTIDA COM BAIXA CAMADA DE COBRE, SEM CONECTOR</t>
  </si>
  <si>
    <t xml:space="preserve"> 8.2.5.11 </t>
  </si>
  <si>
    <t xml:space="preserve"> 071175 </t>
  </si>
  <si>
    <t xml:space="preserve"> 3269 </t>
  </si>
  <si>
    <t xml:space="preserve"> 8.2.6.1 </t>
  </si>
  <si>
    <t xml:space="preserve"> 91834 </t>
  </si>
  <si>
    <t xml:space="preserve"> 91170 </t>
  </si>
  <si>
    <t>FIXAÇÃO DE TUBOS HORIZONTAIS DE PVC, CPVC OU COBRE DIÂMETROS MENORES OU IGUAIS A 40 MM OU ELETROCALHAS ATÉ 150MM DE LARGURA, COM ABRAÇADEIRA METÁLICA RÍGIDA TIPO D 1/2, FIXADA EM PERFILADO EM LAJE. AF_05/2015</t>
  </si>
  <si>
    <t xml:space="preserve"> 00002688 </t>
  </si>
  <si>
    <t>ELETRODUTO PVC FLEXIVEL CORRUGADO, COR AMARELA, DE 25 MM</t>
  </si>
  <si>
    <t xml:space="preserve"> 8.2.6.2 </t>
  </si>
  <si>
    <t xml:space="preserve"> 91854 </t>
  </si>
  <si>
    <t xml:space="preserve"> 8.2.6.3 </t>
  </si>
  <si>
    <t xml:space="preserve"> 93009 </t>
  </si>
  <si>
    <t xml:space="preserve"> 00002681 </t>
  </si>
  <si>
    <t>ELETRODUTO DE PVC RIGIDO ROSCAVEL DE 2 ", SEM LUVA</t>
  </si>
  <si>
    <t xml:space="preserve"> 8.2.6.4 </t>
  </si>
  <si>
    <t xml:space="preserve"> 93012 </t>
  </si>
  <si>
    <t xml:space="preserve"> 00002683 </t>
  </si>
  <si>
    <t>ELETRODUTO DE PVC RIGIDO ROSCAVEL DE 4 ", SEM LUVA</t>
  </si>
  <si>
    <t xml:space="preserve"> 8.2.6.5 </t>
  </si>
  <si>
    <t xml:space="preserve"> 071190 </t>
  </si>
  <si>
    <t xml:space="preserve"> 3805 </t>
  </si>
  <si>
    <t>ELETROCALHA PRÉ-ZINCADA, CH. 22, PERFIL "C" COM ABAS 50X50 MM SEM TAMPA</t>
  </si>
  <si>
    <t xml:space="preserve"> 8.2.6.6 </t>
  </si>
  <si>
    <t xml:space="preserve"> 072376 </t>
  </si>
  <si>
    <t xml:space="preserve"> 3804 </t>
  </si>
  <si>
    <t xml:space="preserve"> 8.2.7.1 </t>
  </si>
  <si>
    <t xml:space="preserve"> 101879 </t>
  </si>
  <si>
    <t xml:space="preserve"> 87367 </t>
  </si>
  <si>
    <t>ARGAMASSA TRAÇO 1:1:6 (EM VOLUME DE CIMENTO, CAL E AREIA MÉDIA ÚMIDA) PARA EMBOÇO/MASSA ÚNICA/ASSENTAMENTO DE ALVENARIA DE VEDAÇÃO, PREPARO MANUAL. AF_08/2019</t>
  </si>
  <si>
    <t xml:space="preserve"> 00012039 </t>
  </si>
  <si>
    <t>QUADRO DE DISTRIBUICAO COM BARRAMENTO TRIFASICO, DE EMBUTIR, EM CHAPA DE ACO GALVANIZADO, PARA 24 DISJUNTORES DIN, 100 A</t>
  </si>
  <si>
    <t xml:space="preserve"> 8.2.7.2 </t>
  </si>
  <si>
    <t xml:space="preserve"> 101882 </t>
  </si>
  <si>
    <t xml:space="preserve"> 00012043 </t>
  </si>
  <si>
    <t>QUADRO DE DISTRIBUICAO COM BARRAMENTO TRIFASICO, DE EMBUTIR, EM CHAPA DE ACO GALVANIZADO, PARA 30 DISJUNTORES DIN, 225 A</t>
  </si>
  <si>
    <t xml:space="preserve"> 9.1.1 </t>
  </si>
  <si>
    <t xml:space="preserve"> 9.1.2 </t>
  </si>
  <si>
    <t xml:space="preserve"> 9.2.1 </t>
  </si>
  <si>
    <t xml:space="preserve"> 101893 </t>
  </si>
  <si>
    <t xml:space="preserve"> 00001571 </t>
  </si>
  <si>
    <t>TERMINAL A COMPRESSAO EM COBRE ESTANHADO PARA CABO 4 MM2, 1 FURO E 1 COMPRESSAO, PARA PARAFUSO DE FIXACAO M5</t>
  </si>
  <si>
    <t xml:space="preserve"> 00002392 </t>
  </si>
  <si>
    <t>DISJUNTOR TIPO NEMA, TRIPOLAR 10  ATE  50A, TENSAO MAXIMA DE 415 V</t>
  </si>
  <si>
    <t xml:space="preserve"> 9.2.2 </t>
  </si>
  <si>
    <t xml:space="preserve"> 91925 </t>
  </si>
  <si>
    <t xml:space="preserve"> 00000993 </t>
  </si>
  <si>
    <t>CABO DE COBRE, FLEXIVEL, CLASSE 4 OU 5, ISOLACAO EM PVC/A, ANTICHAMA BWF-B, COBERTURA PVC-ST1, ANTICHAMA BWF-B, 1 CONDUTOR, 0,6/1 KV, SECAO NOMINAL 1,5 MM2</t>
  </si>
  <si>
    <t xml:space="preserve"> 9.2.3 </t>
  </si>
  <si>
    <t xml:space="preserve"> 91935 </t>
  </si>
  <si>
    <t xml:space="preserve"> 9.2.4 </t>
  </si>
  <si>
    <t xml:space="preserve"> 93008 </t>
  </si>
  <si>
    <t xml:space="preserve"> 00002680 </t>
  </si>
  <si>
    <t>ELETRODUTO DE PVC RIGIDO ROSCAVEL DE 1 1/2 ", SEM LUVA</t>
  </si>
  <si>
    <t xml:space="preserve"> 9.2.5 </t>
  </si>
  <si>
    <t xml:space="preserve"> 9.2.6 </t>
  </si>
  <si>
    <t xml:space="preserve"> 070648 </t>
  </si>
  <si>
    <t xml:space="preserve"> 3131 </t>
  </si>
  <si>
    <t>CAIXA DE PASSAGEM METALICA DE EMBUTIR 40X40X15 CM</t>
  </si>
  <si>
    <t xml:space="preserve"> 10.1.1 </t>
  </si>
  <si>
    <t xml:space="preserve"> 10.1.2 </t>
  </si>
  <si>
    <t xml:space="preserve"> 10.2.1 </t>
  </si>
  <si>
    <t xml:space="preserve"> 98463 </t>
  </si>
  <si>
    <t xml:space="preserve"> 00004356 </t>
  </si>
  <si>
    <t>PARAFUSO DE ACO ZINCADO COM ROSCA SOBERBA, CABECA CHATA E FENDA SIMPLES, DIAMETRO 4,8 MM, COMPRIMENTO 45 MM</t>
  </si>
  <si>
    <t xml:space="preserve"> 00007572 </t>
  </si>
  <si>
    <t>SUPORTE ISOLADOR REFORCADO DIAMETRO NOMINAL 5/16", COM ROSCA SOBERBA E BUCHA</t>
  </si>
  <si>
    <t xml:space="preserve"> 10.2.3 </t>
  </si>
  <si>
    <t xml:space="preserve"> 071035 </t>
  </si>
  <si>
    <t xml:space="preserve"> 3206 </t>
  </si>
  <si>
    <t xml:space="preserve"> 10.2.4 </t>
  </si>
  <si>
    <t xml:space="preserve"> 070543 </t>
  </si>
  <si>
    <t xml:space="preserve"> 3775 </t>
  </si>
  <si>
    <t xml:space="preserve"> 10.2.5 </t>
  </si>
  <si>
    <t xml:space="preserve"> 070544 </t>
  </si>
  <si>
    <t xml:space="preserve"> 3778 </t>
  </si>
  <si>
    <t xml:space="preserve"> 10.2.6 </t>
  </si>
  <si>
    <t xml:space="preserve"> 91871 </t>
  </si>
  <si>
    <t xml:space="preserve"> 00002674 </t>
  </si>
  <si>
    <t>ELETRODUTO DE PVC RIGIDO ROSCAVEL DE 3/4 ", SEM LUVA</t>
  </si>
  <si>
    <t xml:space="preserve"> 10.2.7 </t>
  </si>
  <si>
    <t xml:space="preserve"> 95778 </t>
  </si>
  <si>
    <t xml:space="preserve"> 00002559 </t>
  </si>
  <si>
    <t>CONDULETE DE ALUMINIO TIPO C, PARA ELETRODUTO ROSCAVEL DE 3/4", COM TAMPA CEGA</t>
  </si>
  <si>
    <t xml:space="preserve"> 00011950 </t>
  </si>
  <si>
    <t>BUCHA DE NYLON SEM ABA S6, COM PARAFUSO DE 4,20 X 40 MM EM ACO ZINCADO COM ROSCA SOBERBA, CABECA CHATA E FENDA PHILLIPS</t>
  </si>
  <si>
    <t xml:space="preserve"> 10.2.11 </t>
  </si>
  <si>
    <t xml:space="preserve"> 10.2.12 </t>
  </si>
  <si>
    <t xml:space="preserve"> 071831 </t>
  </si>
  <si>
    <t xml:space="preserve"> 3696 </t>
  </si>
  <si>
    <t>PARA-RAIOS FRANKLIM 4 PONTAS</t>
  </si>
  <si>
    <t xml:space="preserve"> 11.1.1.1 </t>
  </si>
  <si>
    <t xml:space="preserve"> 11.1.1.2 </t>
  </si>
  <si>
    <t xml:space="preserve"> 11.1.1.3 </t>
  </si>
  <si>
    <t xml:space="preserve"> 11.1.1.4 </t>
  </si>
  <si>
    <t xml:space="preserve"> 11.1.1.5 </t>
  </si>
  <si>
    <t xml:space="preserve"> 11.1.1.6 </t>
  </si>
  <si>
    <t xml:space="preserve"> 11.1.1.7 </t>
  </si>
  <si>
    <t xml:space="preserve"> 11.1.1.8 </t>
  </si>
  <si>
    <t xml:space="preserve"> 11.1.1.9 </t>
  </si>
  <si>
    <t xml:space="preserve"> 11.1.1.12 </t>
  </si>
  <si>
    <t xml:space="preserve"> 080811 </t>
  </si>
  <si>
    <t xml:space="preserve"> H484 </t>
  </si>
  <si>
    <t>TORNEIRA DE JARDIM DIAMETRO 1/2 E 3/4" COM BICO</t>
  </si>
  <si>
    <t xml:space="preserve"> 11.1.1.13 </t>
  </si>
  <si>
    <t xml:space="preserve"> 11.1.1.14 </t>
  </si>
  <si>
    <t xml:space="preserve"> 11.1.1.15 </t>
  </si>
  <si>
    <t xml:space="preserve"> 11.1.1.17 </t>
  </si>
  <si>
    <t xml:space="preserve"> 11.2.1.1 </t>
  </si>
  <si>
    <t xml:space="preserve"> 11.2.1.2 </t>
  </si>
  <si>
    <t xml:space="preserve"> 11.2.2.1.1 </t>
  </si>
  <si>
    <t xml:space="preserve"> 11.2.2.1.2 </t>
  </si>
  <si>
    <t xml:space="preserve"> 11.2.2.1.3 </t>
  </si>
  <si>
    <t xml:space="preserve"> 11.2.2.1.4 </t>
  </si>
  <si>
    <t xml:space="preserve"> 11.2.2.1.5 </t>
  </si>
  <si>
    <t xml:space="preserve"> 11.2.2.1.6 </t>
  </si>
  <si>
    <t xml:space="preserve"> 11.2.2.1.7 </t>
  </si>
  <si>
    <t xml:space="preserve"> 89400 </t>
  </si>
  <si>
    <t xml:space="preserve"> 00007136 </t>
  </si>
  <si>
    <t>TE DE REDUCAO, PVC, SOLDAVEL, 90 GRAUS, 32 MM X 25 MM, PARA AGUA FRIA PREDIAL</t>
  </si>
  <si>
    <t xml:space="preserve"> 11.2.2.1.8 </t>
  </si>
  <si>
    <t xml:space="preserve"> 11.2.2.2.1 </t>
  </si>
  <si>
    <t xml:space="preserve"> 11.2.2.2.3 </t>
  </si>
  <si>
    <t xml:space="preserve"> 11.2.2.2.4 </t>
  </si>
  <si>
    <t xml:space="preserve"> 11.2.2.2.5 </t>
  </si>
  <si>
    <t xml:space="preserve"> 081663 </t>
  </si>
  <si>
    <t xml:space="preserve"> 11.2.2.2.6 </t>
  </si>
  <si>
    <t xml:space="preserve"> 89732 </t>
  </si>
  <si>
    <t xml:space="preserve"> 00003518 </t>
  </si>
  <si>
    <t>JOELHO PVC, SOLDAVEL, PB, 45 GRAUS, DN 50 MM, PARA ESGOTO PREDIAL</t>
  </si>
  <si>
    <t xml:space="preserve"> 11.2.2.3.1 </t>
  </si>
  <si>
    <t xml:space="preserve"> 080686 </t>
  </si>
  <si>
    <t xml:space="preserve"> H149 </t>
  </si>
  <si>
    <t xml:space="preserve"> 11.2.2.3.2 </t>
  </si>
  <si>
    <t xml:space="preserve"> 080671 </t>
  </si>
  <si>
    <t xml:space="preserve"> H536 </t>
  </si>
  <si>
    <t>SIFAO PARA PIA 1.1/2" X 2" - PVC</t>
  </si>
  <si>
    <t xml:space="preserve"> 11.2.2.3.3 </t>
  </si>
  <si>
    <t xml:space="preserve"> 080680 </t>
  </si>
  <si>
    <t xml:space="preserve"> 11.2.2.3.4 </t>
  </si>
  <si>
    <t xml:space="preserve"> 11.3.1.1 </t>
  </si>
  <si>
    <t xml:space="preserve"> 11.3.1.2 </t>
  </si>
  <si>
    <t xml:space="preserve"> 11.3.2.1.1 </t>
  </si>
  <si>
    <t xml:space="preserve"> 11.3.2.1.2 </t>
  </si>
  <si>
    <t xml:space="preserve"> 11.3.2.1.3 </t>
  </si>
  <si>
    <t xml:space="preserve"> 11.3.2.1.4 </t>
  </si>
  <si>
    <t xml:space="preserve"> 89451 </t>
  </si>
  <si>
    <t xml:space="preserve"> 00009871 </t>
  </si>
  <si>
    <t>TUBO PVC, SOLDAVEL, DE 75 MM, AGUA FRIA (NBR-5648)</t>
  </si>
  <si>
    <t xml:space="preserve"> 11.3.2.1.5 </t>
  </si>
  <si>
    <t xml:space="preserve"> 11.3.2.1.6 </t>
  </si>
  <si>
    <t xml:space="preserve"> 11.3.2.1.7 </t>
  </si>
  <si>
    <t xml:space="preserve"> 11.3.2.1.8 </t>
  </si>
  <si>
    <t xml:space="preserve"> 89517 </t>
  </si>
  <si>
    <t xml:space="preserve"> 00001960 </t>
  </si>
  <si>
    <t>CURVA DE PVC 90 GRAUS, SOLDAVEL, 75 MM, COR MARROM, PARA AGUA FRIA PREDIAL</t>
  </si>
  <si>
    <t xml:space="preserve"> 11.3.2.1.9 </t>
  </si>
  <si>
    <t xml:space="preserve"> 11.3.2.1.10 </t>
  </si>
  <si>
    <t xml:space="preserve"> 11.3.2.1.11 </t>
  </si>
  <si>
    <t xml:space="preserve"> 11.3.2.1.12 </t>
  </si>
  <si>
    <t xml:space="preserve"> 89630 </t>
  </si>
  <si>
    <t xml:space="preserve"> 00007132 </t>
  </si>
  <si>
    <t>TE DE REDUCAO, PVC, SOLDAVEL, 90 GRAUS, 75 MM X 50 MM, PARA AGUA FRIA PREDIAL</t>
  </si>
  <si>
    <t xml:space="preserve"> 11.3.2.1.13 </t>
  </si>
  <si>
    <t xml:space="preserve"> 11.3.2.1.14 </t>
  </si>
  <si>
    <t xml:space="preserve"> 11.3.2.1.15 </t>
  </si>
  <si>
    <t xml:space="preserve"> 11.3.2.1.16 </t>
  </si>
  <si>
    <t xml:space="preserve"> 11.3.2.1.17 </t>
  </si>
  <si>
    <t xml:space="preserve"> 11.3.2.1.18 </t>
  </si>
  <si>
    <t xml:space="preserve"> 081185 </t>
  </si>
  <si>
    <t xml:space="preserve"> H595 </t>
  </si>
  <si>
    <t>BUCHA DE REDUÇÃO SOLDAVEL LONGA 75 X 50 MM</t>
  </si>
  <si>
    <t xml:space="preserve"> 11.3.2.1.19 </t>
  </si>
  <si>
    <t xml:space="preserve"> 11.3.2.1.20 </t>
  </si>
  <si>
    <t xml:space="preserve"> 081162 </t>
  </si>
  <si>
    <t xml:space="preserve"> 11.3.2.1.21 </t>
  </si>
  <si>
    <t xml:space="preserve"> 11.3.2.1.22 </t>
  </si>
  <si>
    <t xml:space="preserve"> 11.3.2.1.23 </t>
  </si>
  <si>
    <t xml:space="preserve"> 080910 </t>
  </si>
  <si>
    <t xml:space="preserve"> H207 </t>
  </si>
  <si>
    <t xml:space="preserve"> 11.3.2.1.24 </t>
  </si>
  <si>
    <t xml:space="preserve"> 11.3.2.2.1 </t>
  </si>
  <si>
    <t xml:space="preserve"> 11.3.2.2.2 </t>
  </si>
  <si>
    <t xml:space="preserve"> 11.3.2.2.3 </t>
  </si>
  <si>
    <t xml:space="preserve"> 11.3.2.2.4 </t>
  </si>
  <si>
    <t xml:space="preserve"> 11.3.2.2.5 </t>
  </si>
  <si>
    <t xml:space="preserve"> 11.3.2.2.6 </t>
  </si>
  <si>
    <t xml:space="preserve"> 081973 </t>
  </si>
  <si>
    <t xml:space="preserve"> H386 </t>
  </si>
  <si>
    <t>JUNCAO SIMPLES DIAMETRO 100 X 50 MM - (ESGOTO)</t>
  </si>
  <si>
    <t xml:space="preserve"> 11.3.2.2.7 </t>
  </si>
  <si>
    <t xml:space="preserve"> 11.3.2.2.8 </t>
  </si>
  <si>
    <t xml:space="preserve"> 11.3.2.2.9 </t>
  </si>
  <si>
    <t xml:space="preserve"> 11.3.2.2.10 </t>
  </si>
  <si>
    <t xml:space="preserve"> 11.3.2.2.12 </t>
  </si>
  <si>
    <t xml:space="preserve"> 11.3.2.2.14 </t>
  </si>
  <si>
    <t xml:space="preserve"> 081702 </t>
  </si>
  <si>
    <t xml:space="preserve"> H351 </t>
  </si>
  <si>
    <t>CURVA 45° DIAMETRO 100 mm (ESGOTO)</t>
  </si>
  <si>
    <t xml:space="preserve"> 11.3.2.2.15 </t>
  </si>
  <si>
    <t xml:space="preserve"> 081885 </t>
  </si>
  <si>
    <t xml:space="preserve"> H410 </t>
  </si>
  <si>
    <t>TERMINAL DE VENTILACAO DIAMETRO 50 mm - (ESGOTO)</t>
  </si>
  <si>
    <t xml:space="preserve"> 11.3.2.2.17 </t>
  </si>
  <si>
    <t xml:space="preserve"> 11.3.2.2.18 </t>
  </si>
  <si>
    <t xml:space="preserve"> 89709 </t>
  </si>
  <si>
    <t xml:space="preserve"> 00011741 </t>
  </si>
  <si>
    <t>RALO SIFONADO CILINDRICO, PVC, 100 X 40 MM,  COM GRELHA REDONDA BRANCA</t>
  </si>
  <si>
    <t xml:space="preserve"> 11.3.2.3.1 </t>
  </si>
  <si>
    <t xml:space="preserve"> 080532 </t>
  </si>
  <si>
    <t xml:space="preserve"> H546 </t>
  </si>
  <si>
    <t>PORTA PAPEL HIGIENICO EM METAL/ACABAMENTO CROMADO C/BUCHAS/PARAFUSOS</t>
  </si>
  <si>
    <t xml:space="preserve"> 11.3.2.3.3 </t>
  </si>
  <si>
    <t xml:space="preserve"> 11.3.2.3.4 </t>
  </si>
  <si>
    <t xml:space="preserve"> 11.3.2.3.6 </t>
  </si>
  <si>
    <t xml:space="preserve"> 100866 </t>
  </si>
  <si>
    <t xml:space="preserve"> 00004351 </t>
  </si>
  <si>
    <t>PARAFUSO NIQUELADO 3 1/2" COM ACABAMENTO CROMADO PARA FIXAR PECA SANITARIA, INCLUI PORCA CEGA, ARRUELA E BUCHA DE NYLON TAMANHO S-8</t>
  </si>
  <si>
    <t xml:space="preserve"> 00036204 </t>
  </si>
  <si>
    <t>BARRA DE APOIO RETA, EM ACO INOX POLIDO, COMPRIMENTO 60CM, DIAMETRO MINIMO 3 CM</t>
  </si>
  <si>
    <t xml:space="preserve"> 11.3.2.3.7 </t>
  </si>
  <si>
    <t xml:space="preserve"> 100868 </t>
  </si>
  <si>
    <t xml:space="preserve"> 00036081 </t>
  </si>
  <si>
    <t>BARRA DE APOIO RETA, EM ACO INOX POLIDO, COMPRIMENTO 80CM, DIAMETRO MINIMO 3 CM</t>
  </si>
  <si>
    <t xml:space="preserve"> 11.3.2.3.8 </t>
  </si>
  <si>
    <t xml:space="preserve"> 080543 </t>
  </si>
  <si>
    <t xml:space="preserve"> H714 </t>
  </si>
  <si>
    <t xml:space="preserve"> 11.3.2.3.9 </t>
  </si>
  <si>
    <t xml:space="preserve"> 080563 </t>
  </si>
  <si>
    <t xml:space="preserve"> H573 </t>
  </si>
  <si>
    <t>SIFAO PARA LAVATORIO DIAM.1"X1.1/2" - PVC CROMADO</t>
  </si>
  <si>
    <t xml:space="preserve"> 11.3.2.3.10 </t>
  </si>
  <si>
    <t xml:space="preserve"> 080556 </t>
  </si>
  <si>
    <t xml:space="preserve"> 11.3.2.3.11 </t>
  </si>
  <si>
    <t xml:space="preserve"> 080570 </t>
  </si>
  <si>
    <t xml:space="preserve"> 11.3.2.3.12 </t>
  </si>
  <si>
    <t xml:space="preserve"> 00006153 </t>
  </si>
  <si>
    <t>VALVULA EM PLASTICO BRANCO PARA TANQUE OU LAVATORIO 1 ", SEM UNHO E SEM LADRAO</t>
  </si>
  <si>
    <t xml:space="preserve"> 11.3.2.3.13 </t>
  </si>
  <si>
    <t xml:space="preserve"> 080590 </t>
  </si>
  <si>
    <t xml:space="preserve"> H148 </t>
  </si>
  <si>
    <t>CUBA DE LOUÇA DE EMBUTIR OVAL MÉDIA</t>
  </si>
  <si>
    <t xml:space="preserve"> 11.3.2.3.14 </t>
  </si>
  <si>
    <t xml:space="preserve"> 080505 </t>
  </si>
  <si>
    <t xml:space="preserve"> H179 </t>
  </si>
  <si>
    <t>LIGACAO FLEXIVEL METÁLICO DIAMETRO 1/2" (ENGATE)</t>
  </si>
  <si>
    <t xml:space="preserve"> H712 </t>
  </si>
  <si>
    <t>VASO SANITÁRIO PARA PcD COM CAIXA ACOPLADA COM DUPLO ACIONAMENTO</t>
  </si>
  <si>
    <t xml:space="preserve"> 11.3.2.3.15 </t>
  </si>
  <si>
    <t xml:space="preserve"> 080504 </t>
  </si>
  <si>
    <t xml:space="preserve"> H513 </t>
  </si>
  <si>
    <t>VASO SANITARIO COM CAIXA ACOPLADA COM DUPLO ACIONAMENTO</t>
  </si>
  <si>
    <t xml:space="preserve"> 11.3.2.3.16 </t>
  </si>
  <si>
    <t xml:space="preserve"> 11.3.2.3.17 </t>
  </si>
  <si>
    <t xml:space="preserve"> 11.3.2.3.19 </t>
  </si>
  <si>
    <t xml:space="preserve"> 11.3.2.3.20 </t>
  </si>
  <si>
    <t xml:space="preserve"> 080721 </t>
  </si>
  <si>
    <t xml:space="preserve"> 11.3.2.3.21 </t>
  </si>
  <si>
    <t xml:space="preserve"> 100875 </t>
  </si>
  <si>
    <t xml:space="preserve"> 00036215 </t>
  </si>
  <si>
    <t>BANCO ARTICULADO PARA BANHO, EM ACO INOX POLIDO, 70* CM X 45* CM</t>
  </si>
  <si>
    <t xml:space="preserve"> 11.4.1.1 </t>
  </si>
  <si>
    <t xml:space="preserve"> 11.4.1.2 </t>
  </si>
  <si>
    <t xml:space="preserve"> 11.4.2.1.1 </t>
  </si>
  <si>
    <t xml:space="preserve"> 11.4.2.1.2 </t>
  </si>
  <si>
    <t xml:space="preserve"> 11.4.2.1.3 </t>
  </si>
  <si>
    <t xml:space="preserve"> 11.4.2.1.4 </t>
  </si>
  <si>
    <t xml:space="preserve"> 11.4.2.1.5 </t>
  </si>
  <si>
    <t xml:space="preserve"> 11.4.2.1.6 </t>
  </si>
  <si>
    <t xml:space="preserve"> 11.4.2.1.7 </t>
  </si>
  <si>
    <t xml:space="preserve"> 11.4.2.1.8 </t>
  </si>
  <si>
    <t xml:space="preserve"> 11.4.2.1.9 </t>
  </si>
  <si>
    <t xml:space="preserve"> 11.4.2.1.10 </t>
  </si>
  <si>
    <t xml:space="preserve"> 11.4.2.1.11 </t>
  </si>
  <si>
    <t xml:space="preserve"> 11.4.2.1.12 </t>
  </si>
  <si>
    <t xml:space="preserve"> 11.4.2.1.13 </t>
  </si>
  <si>
    <t xml:space="preserve"> 11.4.2.1.14 </t>
  </si>
  <si>
    <t xml:space="preserve"> 11.4.2.1.15 </t>
  </si>
  <si>
    <t xml:space="preserve"> 11.4.2.1.16 </t>
  </si>
  <si>
    <t xml:space="preserve"> 11.4.2.1.17 </t>
  </si>
  <si>
    <t xml:space="preserve"> 11.4.2.2.1 </t>
  </si>
  <si>
    <t xml:space="preserve"> 11.4.2.2.2 </t>
  </si>
  <si>
    <t xml:space="preserve"> 11.4.2.2.3 </t>
  </si>
  <si>
    <t xml:space="preserve"> 11.4.2.2.4 </t>
  </si>
  <si>
    <t xml:space="preserve"> 11.4.2.2.5 </t>
  </si>
  <si>
    <t xml:space="preserve"> 89797 </t>
  </si>
  <si>
    <t xml:space="preserve"> 00003670 </t>
  </si>
  <si>
    <t>JUNCAO SIMPLES, PVC, 45 GRAUS, DN 100 X 100 MM, SERIE NORMAL PARA ESGOTO PREDIAL</t>
  </si>
  <si>
    <t xml:space="preserve"> 11.4.2.2.6 </t>
  </si>
  <si>
    <t xml:space="preserve"> 11.4.2.2.7 </t>
  </si>
  <si>
    <t xml:space="preserve"> 11.4.2.2.8 </t>
  </si>
  <si>
    <t xml:space="preserve"> 11.4.2.2.9 </t>
  </si>
  <si>
    <t xml:space="preserve"> 11.4.2.2.10 </t>
  </si>
  <si>
    <t xml:space="preserve"> 11.4.2.2.12 </t>
  </si>
  <si>
    <t xml:space="preserve"> 11.4.2.2.14 </t>
  </si>
  <si>
    <t xml:space="preserve"> 11.4.2.2.15 </t>
  </si>
  <si>
    <t xml:space="preserve"> 11.4.2.2.17 </t>
  </si>
  <si>
    <t xml:space="preserve"> 11.4.2.3.1 </t>
  </si>
  <si>
    <t xml:space="preserve"> 11.4.2.3.3 </t>
  </si>
  <si>
    <t xml:space="preserve"> 11.4.2.3.4 </t>
  </si>
  <si>
    <t xml:space="preserve"> 11.4.2.3.5 </t>
  </si>
  <si>
    <t xml:space="preserve"> 11.4.2.3.6 </t>
  </si>
  <si>
    <t xml:space="preserve"> 11.4.2.3.7 </t>
  </si>
  <si>
    <t xml:space="preserve"> 11.4.2.3.8 </t>
  </si>
  <si>
    <t xml:space="preserve"> 11.4.2.3.9 </t>
  </si>
  <si>
    <t xml:space="preserve"> 11.4.2.3.10 </t>
  </si>
  <si>
    <t xml:space="preserve"> 11.4.2.3.11 </t>
  </si>
  <si>
    <t xml:space="preserve"> 11.4.2.3.12 </t>
  </si>
  <si>
    <t xml:space="preserve"> 11.4.2.3.13 </t>
  </si>
  <si>
    <t xml:space="preserve"> 11.4.2.3.14 </t>
  </si>
  <si>
    <t xml:space="preserve"> 11.4.2.3.16 </t>
  </si>
  <si>
    <t xml:space="preserve"> 11.4.2.3.17 </t>
  </si>
  <si>
    <t xml:space="preserve"> 11.5.1.1 </t>
  </si>
  <si>
    <t xml:space="preserve"> 11.5.1.2 </t>
  </si>
  <si>
    <t xml:space="preserve"> 11.5.2.1.1 </t>
  </si>
  <si>
    <t xml:space="preserve"> 11.5.2.1.2 </t>
  </si>
  <si>
    <t xml:space="preserve"> 11.5.2.1.3 </t>
  </si>
  <si>
    <t xml:space="preserve"> 11.5.2.1.4 </t>
  </si>
  <si>
    <t xml:space="preserve"> 11.5.2.1.5 </t>
  </si>
  <si>
    <t xml:space="preserve"> 11.5.2.1.6 </t>
  </si>
  <si>
    <t xml:space="preserve"> 11.5.2.1.7 </t>
  </si>
  <si>
    <t xml:space="preserve"> 89443 </t>
  </si>
  <si>
    <t xml:space="preserve"> 11.5.2.1.8 </t>
  </si>
  <si>
    <t xml:space="preserve"> 11.5.2.1.9 </t>
  </si>
  <si>
    <t xml:space="preserve"> 11.5.2.1.10 </t>
  </si>
  <si>
    <t xml:space="preserve"> 11.5.2.1.11 </t>
  </si>
  <si>
    <t xml:space="preserve"> 11.5.2.1.12 </t>
  </si>
  <si>
    <t xml:space="preserve"> 11.5.2.1.13 </t>
  </si>
  <si>
    <t xml:space="preserve"> 11.5.2.1.14 </t>
  </si>
  <si>
    <t xml:space="preserve"> 081131 </t>
  </si>
  <si>
    <t xml:space="preserve"> 11.5.2.1.15 </t>
  </si>
  <si>
    <t xml:space="preserve"> 11.5.2.1.16 </t>
  </si>
  <si>
    <t xml:space="preserve"> 11.5.2.1.17 </t>
  </si>
  <si>
    <t xml:space="preserve"> 11.5.2.1.18 </t>
  </si>
  <si>
    <t xml:space="preserve"> 11.5.2.2.1 </t>
  </si>
  <si>
    <t xml:space="preserve"> 11.5.2.2.2 </t>
  </si>
  <si>
    <t xml:space="preserve"> 11.5.2.2.3 </t>
  </si>
  <si>
    <t xml:space="preserve"> 11.5.2.2.4 </t>
  </si>
  <si>
    <t xml:space="preserve"> 11.5.2.2.6 </t>
  </si>
  <si>
    <t xml:space="preserve"> 11.5.2.2.7 </t>
  </si>
  <si>
    <t xml:space="preserve"> 11.5.2.2.9 </t>
  </si>
  <si>
    <t xml:space="preserve"> 11.5.2.2.10 </t>
  </si>
  <si>
    <t xml:space="preserve"> 11.5.2.2.11 </t>
  </si>
  <si>
    <t xml:space="preserve"> 11.5.2.2.13 </t>
  </si>
  <si>
    <t xml:space="preserve"> 11.5.2.2.14 </t>
  </si>
  <si>
    <t xml:space="preserve"> 11.5.2.2.15 </t>
  </si>
  <si>
    <t xml:space="preserve"> 11.5.2.3.1 </t>
  </si>
  <si>
    <t xml:space="preserve"> 11.5.2.3.3 </t>
  </si>
  <si>
    <t xml:space="preserve"> 11.5.2.3.4 </t>
  </si>
  <si>
    <t xml:space="preserve"> 11.5.2.3.5 </t>
  </si>
  <si>
    <t xml:space="preserve"> 11.5.2.3.6 </t>
  </si>
  <si>
    <t xml:space="preserve"> 11.5.2.3.7 </t>
  </si>
  <si>
    <t xml:space="preserve"> 11.5.2.3.8 </t>
  </si>
  <si>
    <t xml:space="preserve"> 11.5.2.3.9 </t>
  </si>
  <si>
    <t xml:space="preserve"> 11.5.2.3.10 </t>
  </si>
  <si>
    <t xml:space="preserve"> 11.5.2.3.11 </t>
  </si>
  <si>
    <t xml:space="preserve"> 11.5.2.3.13 </t>
  </si>
  <si>
    <t xml:space="preserve"> 11.6.1.1 </t>
  </si>
  <si>
    <t xml:space="preserve"> 11.6.1.2 </t>
  </si>
  <si>
    <t xml:space="preserve"> 11.6.2.1.1 </t>
  </si>
  <si>
    <t xml:space="preserve"> 11.6.2.1.2 </t>
  </si>
  <si>
    <t xml:space="preserve"> 11.6.2.1.3 </t>
  </si>
  <si>
    <t xml:space="preserve"> 11.6.2.1.4 </t>
  </si>
  <si>
    <t xml:space="preserve"> 11.6.2.1.5 </t>
  </si>
  <si>
    <t xml:space="preserve"> 11.6.2.1.6 </t>
  </si>
  <si>
    <t xml:space="preserve"> 11.6.2.1.7 </t>
  </si>
  <si>
    <t xml:space="preserve"> 11.6.2.1.8 </t>
  </si>
  <si>
    <t xml:space="preserve"> 11.6.2.1.9 </t>
  </si>
  <si>
    <t xml:space="preserve"> 11.6.2.1.10 </t>
  </si>
  <si>
    <t xml:space="preserve"> 11.6.2.1.11 </t>
  </si>
  <si>
    <t xml:space="preserve"> 11.6.2.1.12 </t>
  </si>
  <si>
    <t xml:space="preserve"> 080901 </t>
  </si>
  <si>
    <t xml:space="preserve"> H204 </t>
  </si>
  <si>
    <t>REGISTRO DE GAVETA BRUTO DIAMETRO 1/2"</t>
  </si>
  <si>
    <t xml:space="preserve"> 11.6.2.2.1 </t>
  </si>
  <si>
    <t xml:space="preserve"> 11.6.2.2.2 </t>
  </si>
  <si>
    <t xml:space="preserve"> 11.6.2.2.3 </t>
  </si>
  <si>
    <t xml:space="preserve"> 11.6.2.2.4 </t>
  </si>
  <si>
    <t xml:space="preserve"> 12.1.1 </t>
  </si>
  <si>
    <t xml:space="preserve"> 12.1.2 </t>
  </si>
  <si>
    <t xml:space="preserve"> 12.2.1 </t>
  </si>
  <si>
    <t xml:space="preserve"> 91175 </t>
  </si>
  <si>
    <t xml:space="preserve"> 00000398 </t>
  </si>
  <si>
    <t>ABRACADEIRA EM ACO PARA AMARRACAO DE ELETRODUTOS, TIPO D, COM 3" E PARAFUSO DE FIXACAO</t>
  </si>
  <si>
    <t xml:space="preserve"> 12.2.3 </t>
  </si>
  <si>
    <t xml:space="preserve"> 94228 </t>
  </si>
  <si>
    <t xml:space="preserve"> 00000142 </t>
  </si>
  <si>
    <t>SELANTE ELASTICO MONOCOMPONENTE A BASE DE POLIURETANO (PU) PARA JUNTAS DIVERSAS</t>
  </si>
  <si>
    <t xml:space="preserve"> 00005061 </t>
  </si>
  <si>
    <t xml:space="preserve"> 00005104 </t>
  </si>
  <si>
    <t xml:space="preserve"> 00013388 </t>
  </si>
  <si>
    <t xml:space="preserve"> 00040783 </t>
  </si>
  <si>
    <t>CALHA QUADRADA DE CHAPA DE ACO GALVANIZADA NUM 24, CORTE 50 CM</t>
  </si>
  <si>
    <t xml:space="preserve"> 12.2.4 </t>
  </si>
  <si>
    <t xml:space="preserve"> 081828 </t>
  </si>
  <si>
    <t xml:space="preserve"> 2884 </t>
  </si>
  <si>
    <t xml:space="preserve"> 2423 </t>
  </si>
  <si>
    <t>FERRO CANTONEIRA 1/8" X 3/4"</t>
  </si>
  <si>
    <t xml:space="preserve"> 2470 </t>
  </si>
  <si>
    <t>FERRO CANTONEIRA 1/8" X 7/8"</t>
  </si>
  <si>
    <t xml:space="preserve"> 12.2.5 </t>
  </si>
  <si>
    <t xml:space="preserve"> 89578 </t>
  </si>
  <si>
    <t xml:space="preserve"> 00009841 </t>
  </si>
  <si>
    <t>TUBO PVC, SERIE R, DN 100 MM, PARA ESGOTO OU AGUAS PLUVIAIS PREDIAL (NBR 5688)</t>
  </si>
  <si>
    <t xml:space="preserve"> 12.2.6 </t>
  </si>
  <si>
    <t xml:space="preserve"> 89580 </t>
  </si>
  <si>
    <t xml:space="preserve"> 00009840 </t>
  </si>
  <si>
    <t>TUBO PVC, SERIE R, DN 150 MM, PARA ESGOTO OU AGUAS PLUVIAIS PREDIAL (NBR 5688)</t>
  </si>
  <si>
    <t xml:space="preserve"> 12.2.7 </t>
  </si>
  <si>
    <t xml:space="preserve"> 89529 </t>
  </si>
  <si>
    <t xml:space="preserve"> 00000299 </t>
  </si>
  <si>
    <t>ANEL BORRACHA, DN 100 MM, PARA TUBO SERIE REFORCADA ESGOTO PREDIAL</t>
  </si>
  <si>
    <t xml:space="preserve"> 00020157 </t>
  </si>
  <si>
    <t>JOELHO, PVC SERIE R, 90 GRAUS, DN 100 MM, PARA ESGOTO PREDIAL</t>
  </si>
  <si>
    <t xml:space="preserve"> 12.3.1 </t>
  </si>
  <si>
    <t xml:space="preserve"> 271417 </t>
  </si>
  <si>
    <t xml:space="preserve"> 12.3.2 </t>
  </si>
  <si>
    <t xml:space="preserve"> 180323 </t>
  </si>
  <si>
    <t xml:space="preserve"> 2909 </t>
  </si>
  <si>
    <t xml:space="preserve"> 12.4.1.1 </t>
  </si>
  <si>
    <t xml:space="preserve"> 13.1.1.1 </t>
  </si>
  <si>
    <t xml:space="preserve"> 13.1.2.1 </t>
  </si>
  <si>
    <t xml:space="preserve"> 13.1.3.1 </t>
  </si>
  <si>
    <t xml:space="preserve"> 13.1.3.2 </t>
  </si>
  <si>
    <t xml:space="preserve"> 13.1.4.1 </t>
  </si>
  <si>
    <t xml:space="preserve"> 082379 </t>
  </si>
  <si>
    <t xml:space="preserve"> H695 </t>
  </si>
  <si>
    <t xml:space="preserve"> 13.1.4.2 </t>
  </si>
  <si>
    <t xml:space="preserve"> 082380 </t>
  </si>
  <si>
    <t xml:space="preserve"> 13.1.4.3 </t>
  </si>
  <si>
    <t xml:space="preserve"> 085056 </t>
  </si>
  <si>
    <t xml:space="preserve"> H708 </t>
  </si>
  <si>
    <t>TE DE FERRO GALVANIZADO 90º X 2 1/2"</t>
  </si>
  <si>
    <t xml:space="preserve"> 13.1.4.6 </t>
  </si>
  <si>
    <t xml:space="preserve"> 97599 </t>
  </si>
  <si>
    <t xml:space="preserve"> 00038774 </t>
  </si>
  <si>
    <t>LUMINARIA DE EMERGENCIA 30 LEDS, POTENCIA 2 W, BATERIA DE LITIO, AUTONOMIA DE 6 HORAS</t>
  </si>
  <si>
    <t xml:space="preserve"> 13.1.5.1 </t>
  </si>
  <si>
    <t xml:space="preserve"> 13.1.5.2 </t>
  </si>
  <si>
    <t xml:space="preserve"> 13.1.6.1 </t>
  </si>
  <si>
    <t xml:space="preserve"> 13.2.1.1 </t>
  </si>
  <si>
    <t xml:space="preserve"> 101909 </t>
  </si>
  <si>
    <t xml:space="preserve"> 00004350 </t>
  </si>
  <si>
    <t>BUCHA DE NYLON, DIAMETRO DO FURO 8 MM, COMPRIMENTO 40 MM, COM PARAFUSO DE ROSCA SOBERBA, CABECA CHATA, FENDA SIMPLES, 4,8 X 50 MM</t>
  </si>
  <si>
    <t xml:space="preserve"> 00010892 </t>
  </si>
  <si>
    <t>EXTINTOR DE INCENDIO PORTATIL COM CARGA DE PO QUIMICO SECO (PQS) DE 6 KG, CLASSE BC</t>
  </si>
  <si>
    <t xml:space="preserve"> 13.2.1.2 </t>
  </si>
  <si>
    <t xml:space="preserve"> 085006 </t>
  </si>
  <si>
    <t xml:space="preserve"> 13.3.1.2 </t>
  </si>
  <si>
    <t xml:space="preserve"> 085017 </t>
  </si>
  <si>
    <t xml:space="preserve"> H617 </t>
  </si>
  <si>
    <t>MANGUEIRA DE INCÊNDIO DI=38 MM TIPO 2 COMPRIMENTO 15 M</t>
  </si>
  <si>
    <t xml:space="preserve"> 13.3.1.3 </t>
  </si>
  <si>
    <t xml:space="preserve"> 085025 </t>
  </si>
  <si>
    <t xml:space="preserve"> H619 </t>
  </si>
  <si>
    <t xml:space="preserve"> 13.3.1.4 </t>
  </si>
  <si>
    <t xml:space="preserve"> 085027 </t>
  </si>
  <si>
    <t xml:space="preserve"> H620 </t>
  </si>
  <si>
    <t xml:space="preserve"> 13.3.1.5 </t>
  </si>
  <si>
    <t xml:space="preserve"> 085031 </t>
  </si>
  <si>
    <t xml:space="preserve"> H577 </t>
  </si>
  <si>
    <t xml:space="preserve"> 13.3.1.9 </t>
  </si>
  <si>
    <t xml:space="preserve"> 94475 </t>
  </si>
  <si>
    <t xml:space="preserve"> 00003459 </t>
  </si>
  <si>
    <t>COTOVELO 90 GRAUS DE FERRO GALVANIZADO, COM ROSCA BSP, DE 3"</t>
  </si>
  <si>
    <t xml:space="preserve"> 00007307 </t>
  </si>
  <si>
    <t>FUNDO ANTICORROSIVO PARA METAIS FERROSOS (ZARCAO)</t>
  </si>
  <si>
    <t>L</t>
  </si>
  <si>
    <t xml:space="preserve"> 13.3.1.11 </t>
  </si>
  <si>
    <t xml:space="preserve"> 13.3.1.14 </t>
  </si>
  <si>
    <t xml:space="preserve"> 13.4.1.1 </t>
  </si>
  <si>
    <t xml:space="preserve"> 13.4.2.1 </t>
  </si>
  <si>
    <t xml:space="preserve"> 085035 </t>
  </si>
  <si>
    <t xml:space="preserve"> H622 </t>
  </si>
  <si>
    <t xml:space="preserve"> 13.4.2.2 </t>
  </si>
  <si>
    <t xml:space="preserve"> 13.4.2.3 </t>
  </si>
  <si>
    <t xml:space="preserve"> 085015 </t>
  </si>
  <si>
    <t xml:space="preserve"> H616 </t>
  </si>
  <si>
    <t>TAMPA FERRO FUNDIDO (INCENDIO) 40 X 60 CM</t>
  </si>
  <si>
    <t xml:space="preserve"> 13.4.2.4 </t>
  </si>
  <si>
    <t xml:space="preserve"> 085047 </t>
  </si>
  <si>
    <t xml:space="preserve"> H628 </t>
  </si>
  <si>
    <t>NIPLE DUPLO DE FERRO GALVANIZADO 2.1/2"</t>
  </si>
  <si>
    <t xml:space="preserve"> 13.4.2.5 </t>
  </si>
  <si>
    <t xml:space="preserve"> 071706 </t>
  </si>
  <si>
    <t xml:space="preserve"> 3365 </t>
  </si>
  <si>
    <t>LUVA EM AÇO GALVANIZADO A FOGO DIAMETRO 2.1/2"</t>
  </si>
  <si>
    <t xml:space="preserve"> 13.4.2.6 </t>
  </si>
  <si>
    <t xml:space="preserve"> 13.5.1.1 </t>
  </si>
  <si>
    <t xml:space="preserve"> 13.5.1.2 </t>
  </si>
  <si>
    <t xml:space="preserve"> 13.5.1.4 </t>
  </si>
  <si>
    <t xml:space="preserve"> 085077 </t>
  </si>
  <si>
    <t xml:space="preserve"> H600 </t>
  </si>
  <si>
    <t xml:space="preserve"> 13.5.1.7 </t>
  </si>
  <si>
    <t xml:space="preserve"> 92896 </t>
  </si>
  <si>
    <t xml:space="preserve"> 00009889 </t>
  </si>
  <si>
    <t>UNIAO DE FERRO GALVANIZADO, COM ROSCA BSP, COM ASSENTO PLANO, DE 2 1/2"</t>
  </si>
  <si>
    <t xml:space="preserve"> 13.5.1.8 </t>
  </si>
  <si>
    <t xml:space="preserve"> 085037 </t>
  </si>
  <si>
    <t xml:space="preserve"> H623 </t>
  </si>
  <si>
    <t xml:space="preserve"> 13.5.1.9 </t>
  </si>
  <si>
    <t xml:space="preserve"> 085039 </t>
  </si>
  <si>
    <t xml:space="preserve"> H624 </t>
  </si>
  <si>
    <t xml:space="preserve"> 13.5.1.10 </t>
  </si>
  <si>
    <t xml:space="preserve"> 085041 </t>
  </si>
  <si>
    <t xml:space="preserve"> H625 </t>
  </si>
  <si>
    <t xml:space="preserve"> 14.1.1 </t>
  </si>
  <si>
    <t xml:space="preserve"> 14.1.2 </t>
  </si>
  <si>
    <t xml:space="preserve"> 93382 </t>
  </si>
  <si>
    <t xml:space="preserve"> 91533 </t>
  </si>
  <si>
    <t>COMPACTADOR DE SOLOS DE PERCUSSÃO (SOQUETE) COM MOTOR A GASOLINA 4 TEMPOS, POTÊNCIA 4 CV - CHP DIURNO. AF_08/2015</t>
  </si>
  <si>
    <t xml:space="preserve"> 91534 </t>
  </si>
  <si>
    <t>COMPACTADOR DE SOLOS DE PERCUSSÃO (SOQUETE) COM MOTOR A GASOLINA 4 TEMPOS, POTÊNCIA 4 CV - CHI DIURNO. AF_08/2015</t>
  </si>
  <si>
    <t xml:space="preserve"> 95606 </t>
  </si>
  <si>
    <t>UMIDIFICAÇÃO DE MATERIAL PARA VALAS COM CAMINHÃO PIPA 10000L. AF_11/2016</t>
  </si>
  <si>
    <t xml:space="preserve"> 14.2.1 </t>
  </si>
  <si>
    <t xml:space="preserve"> 091009 </t>
  </si>
  <si>
    <t xml:space="preserve"> 2886 </t>
  </si>
  <si>
    <t xml:space="preserve"> 2726 </t>
  </si>
  <si>
    <t>FERRO CHATO 3/16" X 3/4"</t>
  </si>
  <si>
    <t xml:space="preserve"> 2528 </t>
  </si>
  <si>
    <t>TELA PORTUGUESA 3X3CM FIO 12</t>
  </si>
  <si>
    <t xml:space="preserve"> 2048 </t>
  </si>
  <si>
    <t>TINTA TEXTURIZADA</t>
  </si>
  <si>
    <t xml:space="preserve"> 2149 </t>
  </si>
  <si>
    <t>VIBRADOR 2 HP COM MANGOTE 32MM E MANGUEIRA DE 5M ( MANUTENÇÃO E DEPRECIAÇÃO DO EQUIPAMENTO) - PREÇO DO EQUIPAMENTO NOVO DIVIDIDO POR 1.000</t>
  </si>
  <si>
    <t xml:space="preserve"> 14.2.2 </t>
  </si>
  <si>
    <t xml:space="preserve"> 92687 </t>
  </si>
  <si>
    <t xml:space="preserve"> 00007691 </t>
  </si>
  <si>
    <t>TUBO ACO GALVANIZADO COM COSTURA, CLASSE MEDIA, DN 1/2", E = *2,65* MM, PESO *1,22* KG/M (NBR 5580)</t>
  </si>
  <si>
    <t xml:space="preserve"> 14.2.3 </t>
  </si>
  <si>
    <t xml:space="preserve"> 92699 </t>
  </si>
  <si>
    <t xml:space="preserve"> 00003455 </t>
  </si>
  <si>
    <t>COTOVELO 90 GRAUS DE FERRO GALVANIZADO, COM ROSCA BSP, DE 1/2"</t>
  </si>
  <si>
    <t xml:space="preserve"> 14.2.4 </t>
  </si>
  <si>
    <t xml:space="preserve"> 92704 </t>
  </si>
  <si>
    <t xml:space="preserve"> 00006294 </t>
  </si>
  <si>
    <t>TE DE FERRO GALVANIZADO, DE 1/2"</t>
  </si>
  <si>
    <t xml:space="preserve"> 14.2.5 </t>
  </si>
  <si>
    <t xml:space="preserve"> 92692 </t>
  </si>
  <si>
    <t xml:space="preserve"> 00004177 </t>
  </si>
  <si>
    <t>NIPLE DE FERRO GALVANIZADO, COM ROSCA BSP, DE 1/2"</t>
  </si>
  <si>
    <t xml:space="preserve"> 14.2.6 </t>
  </si>
  <si>
    <t xml:space="preserve"> 091041 </t>
  </si>
  <si>
    <t xml:space="preserve"> H661 </t>
  </si>
  <si>
    <t>MANGUEIRA CHICOTE "PIG TAIL" FLEXÍVEL PARA P-45 DE MANGUEIRA NITRÍLICA COM COMPRIMENTO DE 500 MM E ROSCA DAS CONEXÕES DE 7/8" R.E. X 7/16"NS OU M20 X 7/16" NS - NBR 13419</t>
  </si>
  <si>
    <t xml:space="preserve"> 14.2.7 </t>
  </si>
  <si>
    <t xml:space="preserve"> 070392 </t>
  </si>
  <si>
    <t xml:space="preserve"> 3071 </t>
  </si>
  <si>
    <t xml:space="preserve"> 14.2.8 </t>
  </si>
  <si>
    <t xml:space="preserve"> 091029 </t>
  </si>
  <si>
    <t xml:space="preserve"> H651 </t>
  </si>
  <si>
    <t xml:space="preserve"> 14.2.9 </t>
  </si>
  <si>
    <t xml:space="preserve"> 95248 </t>
  </si>
  <si>
    <t xml:space="preserve"> 00011748 </t>
  </si>
  <si>
    <t>VALVULA DE ESFERA BRUTA EM BRONZE, BITOLA 1/2 " (REF 1552-B)</t>
  </si>
  <si>
    <t xml:space="preserve"> 14.2.15 </t>
  </si>
  <si>
    <t xml:space="preserve"> 92905 </t>
  </si>
  <si>
    <t xml:space="preserve"> 00009885 </t>
  </si>
  <si>
    <t>UNIAO DE FERRO GALVANIZADO, COM ROSCA BSP, COM ASSENTO PLANO, DE 3/4"</t>
  </si>
  <si>
    <t xml:space="preserve"> 14.2.16 </t>
  </si>
  <si>
    <t xml:space="preserve"> 92953 </t>
  </si>
  <si>
    <t xml:space="preserve"> 00012406 </t>
  </si>
  <si>
    <t>LUVA DE REDUCAO DE FERRO GALVANIZADO, COM ROSCA BSP, DE 3/4" X 1/2"</t>
  </si>
  <si>
    <t xml:space="preserve"> 14.2.18 </t>
  </si>
  <si>
    <t xml:space="preserve"> 091031 </t>
  </si>
  <si>
    <t xml:space="preserve"> H650 </t>
  </si>
  <si>
    <t>NIPLE DUPLO DE FERRO MALEÁVEL GALVANIZADO 3/4" CLASSE 300 ROSCA NPT - NBR 6925</t>
  </si>
  <si>
    <t xml:space="preserve"> 14.2.20 </t>
  </si>
  <si>
    <t xml:space="preserve"> 091025 </t>
  </si>
  <si>
    <t xml:space="preserve"> H653 </t>
  </si>
  <si>
    <t>VÁLVULA DE ESFERA TRIPARTIDA  3/4", PASSAGEM PLENA, ROSCA NPT, CLASSE 300 - NORMA ASME B16.34</t>
  </si>
  <si>
    <t xml:space="preserve"> 14.2.24 </t>
  </si>
  <si>
    <t xml:space="preserve"> 070371 </t>
  </si>
  <si>
    <t xml:space="preserve"> 14.2.26 </t>
  </si>
  <si>
    <t xml:space="preserve"> 071863 </t>
  </si>
  <si>
    <t xml:space="preserve"> 3390 </t>
  </si>
  <si>
    <t xml:space="preserve"> 14.2.27 </t>
  </si>
  <si>
    <t xml:space="preserve"> 091045 </t>
  </si>
  <si>
    <t xml:space="preserve"> 2887 </t>
  </si>
  <si>
    <t xml:space="preserve"> 3055 </t>
  </si>
  <si>
    <t>BRACADEIRA METALICA TIPO "U" DIÂMETRO 3/4"</t>
  </si>
  <si>
    <t xml:space="preserve"> 3813 </t>
  </si>
  <si>
    <t>ARRUELA LISA D=1/4"</t>
  </si>
  <si>
    <t xml:space="preserve"> 3823 </t>
  </si>
  <si>
    <t>PARAFUSOS SEXTAVADO D=1/4" X 5/8"</t>
  </si>
  <si>
    <t xml:space="preserve"> 3816 </t>
  </si>
  <si>
    <t>PORCA SEXTAVADA D = 1/4"</t>
  </si>
  <si>
    <t xml:space="preserve"> 3394 </t>
  </si>
  <si>
    <t>PARAFUSO P/BUCHA S-8</t>
  </si>
  <si>
    <t xml:space="preserve"> 15.1.1.1 </t>
  </si>
  <si>
    <t xml:space="preserve"> 050301 </t>
  </si>
  <si>
    <t xml:space="preserve"> 15.1.1.2 </t>
  </si>
  <si>
    <t xml:space="preserve"> 15.1.1.3 </t>
  </si>
  <si>
    <t xml:space="preserve"> 15.1.1.4 </t>
  </si>
  <si>
    <t xml:space="preserve"> 15.1.1.5 </t>
  </si>
  <si>
    <t xml:space="preserve"> 15.1.1.6 </t>
  </si>
  <si>
    <t xml:space="preserve"> 051026 </t>
  </si>
  <si>
    <t xml:space="preserve"> 15.1.1.7 </t>
  </si>
  <si>
    <t xml:space="preserve"> 15.1.1.8 </t>
  </si>
  <si>
    <t xml:space="preserve"> 15.1.1.9 </t>
  </si>
  <si>
    <t xml:space="preserve"> 051009 </t>
  </si>
  <si>
    <t xml:space="preserve"> 15.1.1.10 </t>
  </si>
  <si>
    <t xml:space="preserve"> 050903 </t>
  </si>
  <si>
    <t xml:space="preserve"> 15.1.1.11 </t>
  </si>
  <si>
    <t xml:space="preserve"> 052006 </t>
  </si>
  <si>
    <t xml:space="preserve"> 15.1.2.1 </t>
  </si>
  <si>
    <t xml:space="preserve"> 15.1.2.2 </t>
  </si>
  <si>
    <t xml:space="preserve"> 15.1.2.3 </t>
  </si>
  <si>
    <t xml:space="preserve"> 15.1.2.4 </t>
  </si>
  <si>
    <t xml:space="preserve"> 15.1.2.5 </t>
  </si>
  <si>
    <t xml:space="preserve"> 15.1.2.6 </t>
  </si>
  <si>
    <t xml:space="preserve"> 15.1.2.7 </t>
  </si>
  <si>
    <t xml:space="preserve"> 15.1.2.8 </t>
  </si>
  <si>
    <t xml:space="preserve"> 15.1.2.9 </t>
  </si>
  <si>
    <t xml:space="preserve"> 15.1.2.10 </t>
  </si>
  <si>
    <t xml:space="preserve"> 15.1.2.11 </t>
  </si>
  <si>
    <t xml:space="preserve"> 15.1.3.1 </t>
  </si>
  <si>
    <t xml:space="preserve"> 15.1.3.2 </t>
  </si>
  <si>
    <t xml:space="preserve"> 15.1.3.3 </t>
  </si>
  <si>
    <t xml:space="preserve"> 15.1.3.4 </t>
  </si>
  <si>
    <t xml:space="preserve"> 15.1.3.5 </t>
  </si>
  <si>
    <t xml:space="preserve"> 15.1.3.6 </t>
  </si>
  <si>
    <t xml:space="preserve"> 15.1.3.7 </t>
  </si>
  <si>
    <t xml:space="preserve"> 15.1.3.8 </t>
  </si>
  <si>
    <t xml:space="preserve"> 15.1.3.9 </t>
  </si>
  <si>
    <t xml:space="preserve"> 15.1.3.10 </t>
  </si>
  <si>
    <t xml:space="preserve"> 15.1.3.11 </t>
  </si>
  <si>
    <t xml:space="preserve"> 15.1.4.1 </t>
  </si>
  <si>
    <t xml:space="preserve"> 15.1.4.2 </t>
  </si>
  <si>
    <t xml:space="preserve"> 15.1.4.3 </t>
  </si>
  <si>
    <t xml:space="preserve"> 15.1.4.4 </t>
  </si>
  <si>
    <t xml:space="preserve"> 15.1.4.5 </t>
  </si>
  <si>
    <t xml:space="preserve"> 15.1.4.6 </t>
  </si>
  <si>
    <t xml:space="preserve"> 15.1.4.7 </t>
  </si>
  <si>
    <t xml:space="preserve"> 15.1.4.8 </t>
  </si>
  <si>
    <t xml:space="preserve"> 15.1.4.9 </t>
  </si>
  <si>
    <t xml:space="preserve"> 15.1.4.10 </t>
  </si>
  <si>
    <t xml:space="preserve"> 15.1.4.11 </t>
  </si>
  <si>
    <t xml:space="preserve"> 15.1.5.1 </t>
  </si>
  <si>
    <t xml:space="preserve"> 15.1.5.2 </t>
  </si>
  <si>
    <t xml:space="preserve"> 15.1.5.3 </t>
  </si>
  <si>
    <t xml:space="preserve"> 15.1.5.4 </t>
  </si>
  <si>
    <t xml:space="preserve"> 15.1.5.5 </t>
  </si>
  <si>
    <t xml:space="preserve"> 15.1.5.6 </t>
  </si>
  <si>
    <t xml:space="preserve"> 15.1.5.7 </t>
  </si>
  <si>
    <t xml:space="preserve"> 15.1.5.8 </t>
  </si>
  <si>
    <t xml:space="preserve"> 15.1.5.9 </t>
  </si>
  <si>
    <t xml:space="preserve"> 15.1.5.10 </t>
  </si>
  <si>
    <t xml:space="preserve"> 15.1.5.11 </t>
  </si>
  <si>
    <t xml:space="preserve"> 052007 </t>
  </si>
  <si>
    <t xml:space="preserve"> 15.1.6.1 </t>
  </si>
  <si>
    <t xml:space="preserve"> 15.1.6.2 </t>
  </si>
  <si>
    <t xml:space="preserve"> 100897 </t>
  </si>
  <si>
    <t xml:space="preserve"> 100973 </t>
  </si>
  <si>
    <t>CARGA, MANOBRA E DESCARGA DE SOLOS E MATERIAIS GRANULARES EM CAMINHÃO BASCULANTE 6 M³ - CARGA COM PÁ CARREGADEIRA (CAÇAMBA DE 1,7 A 2,8 M³ / 128 HP) E DESCARGA LIVRE (UNIDADE: M3). AF_07/2020</t>
  </si>
  <si>
    <t>TRAN - TRANSPORTES, CARGAS E DESCARGAS</t>
  </si>
  <si>
    <t xml:space="preserve"> 90680 </t>
  </si>
  <si>
    <t>PERFURATRIZ HIDRÁULICA SOBRE CAMINHÃO COM TRADO CURTO ACOPLADO, PROFUNDIDADE MÁXIMA DE 20 M, DIÂMETRO MÁXIMO DE 1500 MM, POTÊNCIA INSTALADA DE 137 HP, MESA ROTATIVA COM TORQUE MÁXIMO DE 30 KNM - CHP DIURNO. AF_06/2015</t>
  </si>
  <si>
    <t xml:space="preserve"> 90681 </t>
  </si>
  <si>
    <t>PERFURATRIZ HIDRÁULICA SOBRE CAMINHÃO COM TRADO CURTO ACOPLADO, PROFUNDIDADE MÁXIMA DE 20 M, DIÂMETRO MÁXIMO DE 1500 MM, POTÊNCIA INSTALADA DE 137 HP, MESA ROTATIVA COM TORQUE MÁXIMO DE 30 KNM - CHI DIURNO. AF_06/2015</t>
  </si>
  <si>
    <t xml:space="preserve"> 90778 </t>
  </si>
  <si>
    <t>ENGENHEIRO CIVIL DE OBRA PLENO COM ENCARGOS COMPLEMENTARES</t>
  </si>
  <si>
    <t xml:space="preserve"> 95579 </t>
  </si>
  <si>
    <t>MONTAGEM DE ARMADURA DE ESTACAS, DIÂMETRO = 16,0 MM. AF_09/2021_PS</t>
  </si>
  <si>
    <t xml:space="preserve"> 97913 </t>
  </si>
  <si>
    <t>TRANSPORTE COM CAMINHÃO BASCULANTE DE 6 M³, EM VIA URBANA EM REVESTIMENTO PRIMÁRIO (UNIDADE: M3XKM). AF_07/2020</t>
  </si>
  <si>
    <t>M3XKM</t>
  </si>
  <si>
    <t xml:space="preserve"> 00038405 </t>
  </si>
  <si>
    <t>CONCRETO USINADO BOMBEAVEL, CLASSE DE RESISTENCIA C25, COM BRITA 0 E 1, SLUMP = 130 +/- 20 MM, EXCLUI SERVICO DE BOMBEAMENTO (NBR 8953)</t>
  </si>
  <si>
    <t xml:space="preserve"> 15.1.6.3 </t>
  </si>
  <si>
    <t xml:space="preserve"> 95601 </t>
  </si>
  <si>
    <t xml:space="preserve"> 102274 </t>
  </si>
  <si>
    <t>MARTELO DEMOLIDOR ELÉTRICO, COM POTÊNCIA DE 2.000 W, 1.000 IMPACTOS POR MINUTO, PESO DE 30 KG -  CHI DIURNO. AF_01/2021</t>
  </si>
  <si>
    <t xml:space="preserve"> 102275 </t>
  </si>
  <si>
    <t>MARTELO DEMOLIDOR ELÉTRICO, COM POTÊNCIA DE 2.000 W, 1.000 IMPACTOS POR MINUTO, PESO DE 30 KG - CHP DIURNO. AF_01/2021</t>
  </si>
  <si>
    <t xml:space="preserve"> 15.1.6.4 </t>
  </si>
  <si>
    <t xml:space="preserve"> 15.1.6.5 </t>
  </si>
  <si>
    <t xml:space="preserve"> 15.1.6.6 </t>
  </si>
  <si>
    <t xml:space="preserve"> 15.1.6.7 </t>
  </si>
  <si>
    <t xml:space="preserve"> 15.1.6.8 </t>
  </si>
  <si>
    <t xml:space="preserve"> 15.1.6.9 </t>
  </si>
  <si>
    <t xml:space="preserve"> 060209 </t>
  </si>
  <si>
    <t xml:space="preserve"> 15.2.1.1 </t>
  </si>
  <si>
    <t xml:space="preserve"> 15.2.2.1 </t>
  </si>
  <si>
    <t xml:space="preserve"> 15.2.3.1 </t>
  </si>
  <si>
    <t xml:space="preserve"> 15.2.4.1 </t>
  </si>
  <si>
    <t xml:space="preserve"> 15.2.5.1 </t>
  </si>
  <si>
    <t xml:space="preserve"> 15.2.6.1 </t>
  </si>
  <si>
    <t xml:space="preserve"> 15.2.7.1 </t>
  </si>
  <si>
    <t xml:space="preserve"> 15.2.8.1 </t>
  </si>
  <si>
    <t xml:space="preserve"> 15.2.9.1 </t>
  </si>
  <si>
    <t xml:space="preserve"> 15.2.10.1 </t>
  </si>
  <si>
    <t xml:space="preserve"> 15.3.1.1 </t>
  </si>
  <si>
    <t xml:space="preserve"> 15.3.2.1 </t>
  </si>
  <si>
    <t xml:space="preserve"> 15.3.3.1 </t>
  </si>
  <si>
    <t xml:space="preserve"> 15.3.4.1 </t>
  </si>
  <si>
    <t xml:space="preserve"> 15.3.5.1 </t>
  </si>
  <si>
    <t xml:space="preserve"> 15.3.6.1 </t>
  </si>
  <si>
    <t xml:space="preserve"> 15.3.7.1 </t>
  </si>
  <si>
    <t xml:space="preserve"> 15.3.8.1 </t>
  </si>
  <si>
    <t xml:space="preserve"> 15.3.9.1 </t>
  </si>
  <si>
    <t xml:space="preserve"> 15.3.10.1 </t>
  </si>
  <si>
    <t>0493</t>
  </si>
  <si>
    <t>0494</t>
  </si>
  <si>
    <t>0495</t>
  </si>
  <si>
    <t>0517</t>
  </si>
  <si>
    <t>0518</t>
  </si>
  <si>
    <t>0519</t>
  </si>
  <si>
    <t>0544</t>
  </si>
  <si>
    <t>0545</t>
  </si>
  <si>
    <t>0546</t>
  </si>
  <si>
    <t>0571</t>
  </si>
  <si>
    <t>0572</t>
  </si>
  <si>
    <t>0573</t>
  </si>
  <si>
    <t>0595</t>
  </si>
  <si>
    <t>0596</t>
  </si>
  <si>
    <t>0597</t>
  </si>
  <si>
    <t>0621</t>
  </si>
  <si>
    <t>0622</t>
  </si>
  <si>
    <t>0623</t>
  </si>
  <si>
    <t>0644</t>
  </si>
  <si>
    <t>0645</t>
  </si>
  <si>
    <t>0646</t>
  </si>
  <si>
    <t>0665</t>
  </si>
  <si>
    <t>0666</t>
  </si>
  <si>
    <t>0667</t>
  </si>
  <si>
    <t>0690</t>
  </si>
  <si>
    <t>0691</t>
  </si>
  <si>
    <t>0692</t>
  </si>
  <si>
    <t>0718</t>
  </si>
  <si>
    <t>0719</t>
  </si>
  <si>
    <t>0720</t>
  </si>
  <si>
    <t>0739</t>
  </si>
  <si>
    <t>0740</t>
  </si>
  <si>
    <t>0741</t>
  </si>
  <si>
    <t>0765</t>
  </si>
  <si>
    <t>0766</t>
  </si>
  <si>
    <t>0767</t>
  </si>
  <si>
    <t>0788</t>
  </si>
  <si>
    <t>0789</t>
  </si>
  <si>
    <t>0790</t>
  </si>
  <si>
    <t>0811</t>
  </si>
  <si>
    <t>0812</t>
  </si>
  <si>
    <t>0813</t>
  </si>
  <si>
    <t>0838</t>
  </si>
  <si>
    <t>0839</t>
  </si>
  <si>
    <t>0840</t>
  </si>
  <si>
    <t>0863</t>
  </si>
  <si>
    <t>0864</t>
  </si>
  <si>
    <t>0865</t>
  </si>
  <si>
    <t>0892</t>
  </si>
  <si>
    <t>0893</t>
  </si>
  <si>
    <t>0894</t>
  </si>
  <si>
    <t>0917</t>
  </si>
  <si>
    <t>0918</t>
  </si>
  <si>
    <t>0919</t>
  </si>
  <si>
    <t>0946</t>
  </si>
  <si>
    <t>0947</t>
  </si>
  <si>
    <t>0948</t>
  </si>
  <si>
    <t>0970</t>
  </si>
  <si>
    <t>0971</t>
  </si>
  <si>
    <t>0972</t>
  </si>
  <si>
    <t>0999</t>
  </si>
  <si>
    <t>1000</t>
  </si>
  <si>
    <t>1001</t>
  </si>
  <si>
    <t>1027</t>
  </si>
  <si>
    <t>1051</t>
  </si>
  <si>
    <t>1052</t>
  </si>
  <si>
    <t>1053</t>
  </si>
  <si>
    <t>1075</t>
  </si>
  <si>
    <t>1096</t>
  </si>
  <si>
    <t>1097</t>
  </si>
  <si>
    <t>1098</t>
  </si>
  <si>
    <t>1121</t>
  </si>
  <si>
    <t>1122</t>
  </si>
  <si>
    <t>1123</t>
  </si>
  <si>
    <t>1124</t>
  </si>
  <si>
    <t>1125</t>
  </si>
  <si>
    <t>1126</t>
  </si>
  <si>
    <t>1127</t>
  </si>
  <si>
    <t>1128</t>
  </si>
  <si>
    <t>1129</t>
  </si>
  <si>
    <t>1130</t>
  </si>
  <si>
    <t>1131</t>
  </si>
  <si>
    <t>1132</t>
  </si>
  <si>
    <t>1133</t>
  </si>
  <si>
    <t>1134</t>
  </si>
  <si>
    <t>1135</t>
  </si>
  <si>
    <t>1136</t>
  </si>
  <si>
    <t>1137</t>
  </si>
  <si>
    <t>1138</t>
  </si>
  <si>
    <t>1142</t>
  </si>
  <si>
    <t>1143</t>
  </si>
  <si>
    <t>1144</t>
  </si>
  <si>
    <t>1148</t>
  </si>
  <si>
    <t>1149</t>
  </si>
  <si>
    <t>1150</t>
  </si>
  <si>
    <t>1154</t>
  </si>
  <si>
    <t>1155</t>
  </si>
  <si>
    <t>1156</t>
  </si>
  <si>
    <t>1160</t>
  </si>
  <si>
    <t>1161</t>
  </si>
  <si>
    <t>1162</t>
  </si>
  <si>
    <t>1166</t>
  </si>
  <si>
    <t>1167</t>
  </si>
  <si>
    <t>1168</t>
  </si>
  <si>
    <t>1172</t>
  </si>
  <si>
    <t>1173</t>
  </si>
  <si>
    <t>1174</t>
  </si>
  <si>
    <t>1178</t>
  </si>
  <si>
    <t>1179</t>
  </si>
  <si>
    <t>1180</t>
  </si>
  <si>
    <t>1181</t>
  </si>
  <si>
    <t>1182</t>
  </si>
  <si>
    <t>1183</t>
  </si>
  <si>
    <t>1184</t>
  </si>
  <si>
    <t>1185</t>
  </si>
  <si>
    <t>1189</t>
  </si>
  <si>
    <t>1190</t>
  </si>
  <si>
    <t>1191</t>
  </si>
  <si>
    <t>1192</t>
  </si>
  <si>
    <t>1193</t>
  </si>
  <si>
    <t>1197</t>
  </si>
  <si>
    <t>1198</t>
  </si>
  <si>
    <t>1199</t>
  </si>
  <si>
    <t>1200</t>
  </si>
  <si>
    <t>1201</t>
  </si>
  <si>
    <t>1202</t>
  </si>
  <si>
    <t>1206</t>
  </si>
  <si>
    <t>1207</t>
  </si>
  <si>
    <t>1208</t>
  </si>
  <si>
    <t>1209</t>
  </si>
  <si>
    <t>1210</t>
  </si>
  <si>
    <t>1214</t>
  </si>
  <si>
    <t>1215</t>
  </si>
  <si>
    <t>1216</t>
  </si>
  <si>
    <t>1217</t>
  </si>
  <si>
    <t>1218</t>
  </si>
  <si>
    <t>1219</t>
  </si>
  <si>
    <t>1220</t>
  </si>
  <si>
    <t>1221</t>
  </si>
  <si>
    <t>1225</t>
  </si>
  <si>
    <t>1226</t>
  </si>
  <si>
    <t>1227</t>
  </si>
  <si>
    <t>1228</t>
  </si>
  <si>
    <t>1229</t>
  </si>
  <si>
    <t>1230</t>
  </si>
  <si>
    <t>1231</t>
  </si>
  <si>
    <t>1232</t>
  </si>
  <si>
    <t>1236</t>
  </si>
  <si>
    <t>1237</t>
  </si>
  <si>
    <t>1238</t>
  </si>
  <si>
    <t>1239</t>
  </si>
  <si>
    <t>1240</t>
  </si>
  <si>
    <t>1241</t>
  </si>
  <si>
    <t>1242</t>
  </si>
  <si>
    <t>1243</t>
  </si>
  <si>
    <t>1244</t>
  </si>
  <si>
    <t>1245</t>
  </si>
  <si>
    <t>1246</t>
  </si>
  <si>
    <t>1247</t>
  </si>
  <si>
    <t>1248</t>
  </si>
  <si>
    <t>1249</t>
  </si>
  <si>
    <t>1250</t>
  </si>
  <si>
    <t>1251</t>
  </si>
  <si>
    <t>1252</t>
  </si>
  <si>
    <t>1256</t>
  </si>
  <si>
    <t>1257</t>
  </si>
  <si>
    <t>1258</t>
  </si>
  <si>
    <t>1259</t>
  </si>
  <si>
    <t>1260</t>
  </si>
  <si>
    <t>1261</t>
  </si>
  <si>
    <t>1262</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</si>
  <si>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</si>
  <si>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</si>
  <si>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</si>
  <si>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</si>
  <si>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</si>
  <si>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</si>
  <si>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</si>
  <si>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</si>
  <si>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</si>
  <si>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</si>
  <si>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</si>
  <si>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</si>
  <si>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</si>
  <si>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</si>
  <si>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</si>
  <si>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</si>
  <si>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</si>
  <si>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</si>
  <si>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</si>
  <si>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</si>
  <si>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</si>
  <si>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</si>
  <si>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</si>
  <si>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1292</t>
  </si>
  <si>
    <t>1293</t>
  </si>
  <si>
    <t>1294</t>
  </si>
  <si>
    <t>1295</t>
  </si>
  <si>
    <t>1296</t>
  </si>
  <si>
    <t>1297</t>
  </si>
  <si>
    <t>1298</t>
  </si>
  <si>
    <t>1302</t>
  </si>
  <si>
    <t>1303</t>
  </si>
  <si>
    <t>1304</t>
  </si>
  <si>
    <t>1305</t>
  </si>
  <si>
    <t>1306</t>
  </si>
  <si>
    <t>1307</t>
  </si>
  <si>
    <t>1308</t>
  </si>
  <si>
    <t>1309</t>
  </si>
  <si>
    <t>1310</t>
  </si>
  <si>
    <t>1311</t>
  </si>
  <si>
    <t>1312</t>
  </si>
  <si>
    <t>1313</t>
  </si>
  <si>
    <t>1314</t>
  </si>
  <si>
    <t>1318</t>
  </si>
  <si>
    <t>1319</t>
  </si>
  <si>
    <t>1320</t>
  </si>
  <si>
    <t>1321</t>
  </si>
  <si>
    <t>1322</t>
  </si>
  <si>
    <t>1323</t>
  </si>
  <si>
    <t>1324</t>
  </si>
  <si>
    <t>1325</t>
  </si>
  <si>
    <t>1326</t>
  </si>
  <si>
    <t>1327</t>
  </si>
  <si>
    <t>1331</t>
  </si>
  <si>
    <t>1332</t>
  </si>
  <si>
    <t>1333</t>
  </si>
  <si>
    <t>1334</t>
  </si>
  <si>
    <t>1335</t>
  </si>
  <si>
    <t>1336</t>
  </si>
  <si>
    <t>1337</t>
  </si>
  <si>
    <t>1338</t>
  </si>
  <si>
    <t>1342</t>
  </si>
  <si>
    <t>1343</t>
  </si>
  <si>
    <t>1344</t>
  </si>
  <si>
    <t>1345</t>
  </si>
  <si>
    <t>1346</t>
  </si>
  <si>
    <t>1347</t>
  </si>
  <si>
    <t>1348</t>
  </si>
  <si>
    <t>1349</t>
  </si>
  <si>
    <t>1350</t>
  </si>
  <si>
    <t>1351</t>
  </si>
  <si>
    <t>1352</t>
  </si>
  <si>
    <t>1353</t>
  </si>
  <si>
    <t>1354</t>
  </si>
  <si>
    <t>1355</t>
  </si>
  <si>
    <t>1356</t>
  </si>
  <si>
    <t>1357</t>
  </si>
  <si>
    <t>1358</t>
  </si>
  <si>
    <t>1362</t>
  </si>
  <si>
    <t>1363</t>
  </si>
  <si>
    <t>1364</t>
  </si>
  <si>
    <t>1365</t>
  </si>
  <si>
    <t>1366</t>
  </si>
  <si>
    <t>1367</t>
  </si>
  <si>
    <t>1368</t>
  </si>
  <si>
    <t>1372</t>
  </si>
  <si>
    <t>1373</t>
  </si>
  <si>
    <t>1374</t>
  </si>
  <si>
    <t>1375</t>
  </si>
  <si>
    <t>1376</t>
  </si>
  <si>
    <t>1377</t>
  </si>
  <si>
    <t>1378</t>
  </si>
  <si>
    <t>1379</t>
  </si>
  <si>
    <t>1383</t>
  </si>
  <si>
    <t>1384</t>
  </si>
  <si>
    <t>1385</t>
  </si>
  <si>
    <t>1386</t>
  </si>
  <si>
    <t>1387</t>
  </si>
  <si>
    <t>1391</t>
  </si>
  <si>
    <t>1392</t>
  </si>
  <si>
    <t>1393</t>
  </si>
  <si>
    <t>1394</t>
  </si>
  <si>
    <t>1395</t>
  </si>
  <si>
    <t>1396</t>
  </si>
  <si>
    <t>1397</t>
  </si>
  <si>
    <t>1398</t>
  </si>
  <si>
    <t>1399</t>
  </si>
  <si>
    <t>1403</t>
  </si>
  <si>
    <t>1404</t>
  </si>
  <si>
    <t>1405</t>
  </si>
  <si>
    <t>1409</t>
  </si>
  <si>
    <t>1410</t>
  </si>
  <si>
    <t>1411</t>
  </si>
  <si>
    <t>1415</t>
  </si>
  <si>
    <t>1416</t>
  </si>
  <si>
    <t>1417</t>
  </si>
  <si>
    <t>1421</t>
  </si>
  <si>
    <t>1422</t>
  </si>
  <si>
    <t>1423</t>
  </si>
  <si>
    <t>1427</t>
  </si>
  <si>
    <t>1428</t>
  </si>
  <si>
    <t>1429</t>
  </si>
  <si>
    <t>1433</t>
  </si>
  <si>
    <t>1434</t>
  </si>
  <si>
    <t>1435</t>
  </si>
  <si>
    <t>1439</t>
  </si>
  <si>
    <t>1440</t>
  </si>
  <si>
    <t>1441</t>
  </si>
  <si>
    <t>1445</t>
  </si>
  <si>
    <t>1446</t>
  </si>
  <si>
    <t>1447</t>
  </si>
  <si>
    <t>1448</t>
  </si>
  <si>
    <t>1452</t>
  </si>
  <si>
    <t>1453</t>
  </si>
  <si>
    <t>1454</t>
  </si>
  <si>
    <t>1455</t>
  </si>
  <si>
    <t>1456</t>
  </si>
  <si>
    <t>1457</t>
  </si>
  <si>
    <t>1458</t>
  </si>
  <si>
    <t>1459</t>
  </si>
  <si>
    <t>1463</t>
  </si>
  <si>
    <t>1464</t>
  </si>
  <si>
    <t>1465</t>
  </si>
  <si>
    <t>1466</t>
  </si>
  <si>
    <t>1467</t>
  </si>
  <si>
    <t>1468</t>
  </si>
  <si>
    <t>1469</t>
  </si>
  <si>
    <t>1473</t>
  </si>
  <si>
    <t>1474</t>
  </si>
  <si>
    <t>1475</t>
  </si>
  <si>
    <t>1476</t>
  </si>
  <si>
    <t>1477</t>
  </si>
  <si>
    <t>1478</t>
  </si>
  <si>
    <t>1482</t>
  </si>
  <si>
    <t>1483</t>
  </si>
  <si>
    <t>1484</t>
  </si>
  <si>
    <t>1485</t>
  </si>
  <si>
    <t>1486</t>
  </si>
  <si>
    <t>1487</t>
  </si>
  <si>
    <t>1488</t>
  </si>
  <si>
    <t>1489</t>
  </si>
  <si>
    <t>1490</t>
  </si>
  <si>
    <t>1491</t>
  </si>
  <si>
    <t>1495</t>
  </si>
  <si>
    <t>1496</t>
  </si>
  <si>
    <t>1497</t>
  </si>
  <si>
    <t>1498</t>
  </si>
  <si>
    <t>1499</t>
  </si>
  <si>
    <t>1500</t>
  </si>
  <si>
    <t>1501</t>
  </si>
  <si>
    <t>1505</t>
  </si>
  <si>
    <t>1506</t>
  </si>
  <si>
    <t>1507</t>
  </si>
  <si>
    <t>1508</t>
  </si>
  <si>
    <t>1509</t>
  </si>
  <si>
    <t>1510</t>
  </si>
  <si>
    <t>1511</t>
  </si>
  <si>
    <t>1512</t>
  </si>
  <si>
    <t>1516</t>
  </si>
  <si>
    <t>1517</t>
  </si>
  <si>
    <t>1518</t>
  </si>
  <si>
    <t>1522</t>
  </si>
  <si>
    <t>1523</t>
  </si>
  <si>
    <t>1524</t>
  </si>
  <si>
    <t>1525</t>
  </si>
  <si>
    <t>1526</t>
  </si>
  <si>
    <t>1527</t>
  </si>
  <si>
    <t>1528</t>
  </si>
  <si>
    <t>1529</t>
  </si>
  <si>
    <t>1530</t>
  </si>
  <si>
    <t>1534</t>
  </si>
  <si>
    <t>1535</t>
  </si>
  <si>
    <t>1536</t>
  </si>
  <si>
    <t>1537</t>
  </si>
  <si>
    <t>1541</t>
  </si>
  <si>
    <t>1542</t>
  </si>
  <si>
    <t>1543</t>
  </si>
  <si>
    <t>1547</t>
  </si>
  <si>
    <t>1548</t>
  </si>
  <si>
    <t>1549</t>
  </si>
  <si>
    <t>1553</t>
  </si>
  <si>
    <t>1554</t>
  </si>
  <si>
    <t>1555</t>
  </si>
  <si>
    <t>1559</t>
  </si>
  <si>
    <t>1560</t>
  </si>
  <si>
    <t>1561</t>
  </si>
  <si>
    <t>1565</t>
  </si>
  <si>
    <t>1566</t>
  </si>
  <si>
    <t>1567</t>
  </si>
  <si>
    <t>1571</t>
  </si>
  <si>
    <t>1572</t>
  </si>
  <si>
    <t>1573</t>
  </si>
  <si>
    <t>1577</t>
  </si>
  <si>
    <t>1578</t>
  </si>
  <si>
    <t>1579</t>
  </si>
  <si>
    <t>1580</t>
  </si>
  <si>
    <t>1584</t>
  </si>
  <si>
    <t>1585</t>
  </si>
  <si>
    <t>1586</t>
  </si>
  <si>
    <t>1587</t>
  </si>
  <si>
    <t>1588</t>
  </si>
  <si>
    <t>1589</t>
  </si>
  <si>
    <t>1590</t>
  </si>
  <si>
    <t>1591</t>
  </si>
  <si>
    <t>1592</t>
  </si>
  <si>
    <t>1596</t>
  </si>
  <si>
    <t>1597</t>
  </si>
  <si>
    <t>1598</t>
  </si>
  <si>
    <t>1602</t>
  </si>
  <si>
    <t>1603</t>
  </si>
  <si>
    <t>1604</t>
  </si>
  <si>
    <t>1608</t>
  </si>
  <si>
    <t>1609</t>
  </si>
  <si>
    <t>1610</t>
  </si>
  <si>
    <t>1611</t>
  </si>
  <si>
    <t>1612</t>
  </si>
  <si>
    <t>1616</t>
  </si>
  <si>
    <t>1617</t>
  </si>
  <si>
    <t>1618</t>
  </si>
  <si>
    <t>1619</t>
  </si>
  <si>
    <t>1620</t>
  </si>
  <si>
    <t>1621</t>
  </si>
  <si>
    <t>1622</t>
  </si>
  <si>
    <t>1626</t>
  </si>
  <si>
    <t>1627</t>
  </si>
  <si>
    <t>1628</t>
  </si>
  <si>
    <t>1629</t>
  </si>
  <si>
    <t>1633</t>
  </si>
  <si>
    <t>1634</t>
  </si>
  <si>
    <t>1635</t>
  </si>
  <si>
    <t>1636</t>
  </si>
  <si>
    <t>1637</t>
  </si>
  <si>
    <t>1638</t>
  </si>
  <si>
    <t>1642</t>
  </si>
  <si>
    <t>1643</t>
  </si>
  <si>
    <t>1644</t>
  </si>
  <si>
    <t>1645</t>
  </si>
  <si>
    <t>1646</t>
  </si>
  <si>
    <t>1647</t>
  </si>
  <si>
    <t>1651</t>
  </si>
  <si>
    <t>1652</t>
  </si>
  <si>
    <t>1653</t>
  </si>
  <si>
    <t>1654</t>
  </si>
  <si>
    <t>1655</t>
  </si>
  <si>
    <t>1656</t>
  </si>
  <si>
    <t>1660</t>
  </si>
  <si>
    <t>1661</t>
  </si>
  <si>
    <t>1662</t>
  </si>
  <si>
    <t>1663</t>
  </si>
  <si>
    <t>1664</t>
  </si>
  <si>
    <t>1665</t>
  </si>
  <si>
    <t>1669</t>
  </si>
  <si>
    <t>1670</t>
  </si>
  <si>
    <t>1671</t>
  </si>
  <si>
    <t>1675</t>
  </si>
  <si>
    <t>1676</t>
  </si>
  <si>
    <t>1677</t>
  </si>
  <si>
    <t>1681</t>
  </si>
  <si>
    <t>1682</t>
  </si>
  <si>
    <t>1683</t>
  </si>
  <si>
    <t>1684</t>
  </si>
  <si>
    <t>1685</t>
  </si>
  <si>
    <t>1689</t>
  </si>
  <si>
    <t>1690</t>
  </si>
  <si>
    <t>1691</t>
  </si>
  <si>
    <t>1695</t>
  </si>
  <si>
    <t>1696</t>
  </si>
  <si>
    <t>1697</t>
  </si>
  <si>
    <t>1698</t>
  </si>
  <si>
    <t>1699</t>
  </si>
  <si>
    <t>1700</t>
  </si>
  <si>
    <t>1701</t>
  </si>
  <si>
    <t>1705</t>
  </si>
  <si>
    <t>1706</t>
  </si>
  <si>
    <t>1707</t>
  </si>
  <si>
    <t>1708</t>
  </si>
  <si>
    <t>1709</t>
  </si>
  <si>
    <t>1710</t>
  </si>
  <si>
    <t>1711</t>
  </si>
  <si>
    <t>1715</t>
  </si>
  <si>
    <t>1716</t>
  </si>
  <si>
    <t>1717</t>
  </si>
  <si>
    <t>1718</t>
  </si>
  <si>
    <t>1722</t>
  </si>
  <si>
    <t>1723</t>
  </si>
  <si>
    <t>1724</t>
  </si>
  <si>
    <t>1728</t>
  </si>
  <si>
    <t>1729</t>
  </si>
  <si>
    <t>1730</t>
  </si>
  <si>
    <t>1731</t>
  </si>
  <si>
    <t>1732</t>
  </si>
  <si>
    <t>1733</t>
  </si>
  <si>
    <t>1737</t>
  </si>
  <si>
    <t>1738</t>
  </si>
  <si>
    <t>1739</t>
  </si>
  <si>
    <t>1740</t>
  </si>
  <si>
    <t>1741</t>
  </si>
  <si>
    <t>1742</t>
  </si>
  <si>
    <t>1746</t>
  </si>
  <si>
    <t>1747</t>
  </si>
  <si>
    <t>1748</t>
  </si>
  <si>
    <t>1749</t>
  </si>
  <si>
    <t>1750</t>
  </si>
  <si>
    <t>1751</t>
  </si>
  <si>
    <t>1755</t>
  </si>
  <si>
    <t>1756</t>
  </si>
  <si>
    <t>1757</t>
  </si>
  <si>
    <t>1758</t>
  </si>
  <si>
    <t>1759</t>
  </si>
  <si>
    <t>1760</t>
  </si>
  <si>
    <t>1764</t>
  </si>
  <si>
    <t>1765</t>
  </si>
  <si>
    <t>1766</t>
  </si>
  <si>
    <t>1767</t>
  </si>
  <si>
    <t>1768</t>
  </si>
  <si>
    <t>1769</t>
  </si>
  <si>
    <t>1773</t>
  </si>
  <si>
    <t>1774</t>
  </si>
  <si>
    <t>1775</t>
  </si>
  <si>
    <t>1776</t>
  </si>
  <si>
    <t>1777</t>
  </si>
  <si>
    <t>1778</t>
  </si>
  <si>
    <t>1782</t>
  </si>
  <si>
    <t>1783</t>
  </si>
  <si>
    <t>1784</t>
  </si>
  <si>
    <t>1785</t>
  </si>
  <si>
    <t>1786</t>
  </si>
  <si>
    <t>1787</t>
  </si>
  <si>
    <t>1788</t>
  </si>
  <si>
    <t>1789</t>
  </si>
  <si>
    <t>1790</t>
  </si>
  <si>
    <t>1794</t>
  </si>
  <si>
    <t>1795</t>
  </si>
  <si>
    <t>1796</t>
  </si>
  <si>
    <t>1797</t>
  </si>
  <si>
    <t>1801</t>
  </si>
  <si>
    <t>1802</t>
  </si>
  <si>
    <t>1803</t>
  </si>
  <si>
    <t>1804</t>
  </si>
  <si>
    <t>1805</t>
  </si>
  <si>
    <t>1806</t>
  </si>
  <si>
    <t>1807</t>
  </si>
  <si>
    <t>1811</t>
  </si>
  <si>
    <t>1812</t>
  </si>
  <si>
    <t>1813</t>
  </si>
  <si>
    <t>1817</t>
  </si>
  <si>
    <t>1818</t>
  </si>
  <si>
    <t>1819</t>
  </si>
  <si>
    <t>1820</t>
  </si>
  <si>
    <t>1821</t>
  </si>
  <si>
    <t>1822</t>
  </si>
  <si>
    <t>1826</t>
  </si>
  <si>
    <t>1827</t>
  </si>
  <si>
    <t>1828</t>
  </si>
  <si>
    <t>1829</t>
  </si>
  <si>
    <t>1830</t>
  </si>
  <si>
    <t>1831</t>
  </si>
  <si>
    <t>1835</t>
  </si>
  <si>
    <t>1836</t>
  </si>
  <si>
    <t>1837</t>
  </si>
  <si>
    <t>1838</t>
  </si>
  <si>
    <t>1839</t>
  </si>
  <si>
    <t>1840</t>
  </si>
  <si>
    <t>1844</t>
  </si>
  <si>
    <t>1845</t>
  </si>
  <si>
    <t>1846</t>
  </si>
  <si>
    <t>1847</t>
  </si>
  <si>
    <t>1848</t>
  </si>
  <si>
    <t>1849</t>
  </si>
  <si>
    <t>1850</t>
  </si>
  <si>
    <t>1851</t>
  </si>
  <si>
    <t>1852</t>
  </si>
  <si>
    <t>1856</t>
  </si>
  <si>
    <t>1857</t>
  </si>
  <si>
    <t>1858</t>
  </si>
  <si>
    <t>1859</t>
  </si>
  <si>
    <t>1863</t>
  </si>
  <si>
    <t>1864</t>
  </si>
  <si>
    <t>1865</t>
  </si>
  <si>
    <t>1866</t>
  </si>
  <si>
    <t>1867</t>
  </si>
  <si>
    <t>1868</t>
  </si>
  <si>
    <t>1869</t>
  </si>
  <si>
    <t>1873</t>
  </si>
  <si>
    <t>1874</t>
  </si>
  <si>
    <t>1875</t>
  </si>
  <si>
    <t>1879</t>
  </si>
  <si>
    <t>1880</t>
  </si>
  <si>
    <t>1881</t>
  </si>
  <si>
    <t>1882</t>
  </si>
  <si>
    <t>1883</t>
  </si>
  <si>
    <t>1884</t>
  </si>
  <si>
    <t>1888</t>
  </si>
  <si>
    <t>1889</t>
  </si>
  <si>
    <t>1890</t>
  </si>
  <si>
    <t>1891</t>
  </si>
  <si>
    <t>1892</t>
  </si>
  <si>
    <t>1893</t>
  </si>
  <si>
    <t>1897</t>
  </si>
  <si>
    <t>1898</t>
  </si>
  <si>
    <t>1899</t>
  </si>
  <si>
    <t>1900</t>
  </si>
  <si>
    <t>1901</t>
  </si>
  <si>
    <t>1902</t>
  </si>
  <si>
    <t>1906</t>
  </si>
  <si>
    <t>1907</t>
  </si>
  <si>
    <t>1908</t>
  </si>
  <si>
    <t>1909</t>
  </si>
  <si>
    <t>1910</t>
  </si>
  <si>
    <t>1911</t>
  </si>
  <si>
    <t>1915</t>
  </si>
  <si>
    <t>1916</t>
  </si>
  <si>
    <t>1917</t>
  </si>
  <si>
    <t>1918</t>
  </si>
  <si>
    <t>1919</t>
  </si>
  <si>
    <t>1920</t>
  </si>
  <si>
    <t>1924</t>
  </si>
  <si>
    <t>1925</t>
  </si>
  <si>
    <t>1926</t>
  </si>
  <si>
    <t>1927</t>
  </si>
  <si>
    <t>1928</t>
  </si>
  <si>
    <t>1929</t>
  </si>
  <si>
    <t>1930</t>
  </si>
  <si>
    <t>1931</t>
  </si>
  <si>
    <t>1932</t>
  </si>
  <si>
    <t>1933</t>
  </si>
  <si>
    <t>1934</t>
  </si>
  <si>
    <t>1935</t>
  </si>
  <si>
    <t>1936</t>
  </si>
  <si>
    <t>1937</t>
  </si>
  <si>
    <t>1941</t>
  </si>
  <si>
    <t>1942</t>
  </si>
  <si>
    <t>1943</t>
  </si>
  <si>
    <t>1944</t>
  </si>
  <si>
    <t>1945</t>
  </si>
  <si>
    <t>1946</t>
  </si>
  <si>
    <t>1947</t>
  </si>
  <si>
    <t>1948</t>
  </si>
  <si>
    <t>1952</t>
  </si>
  <si>
    <t>1953</t>
  </si>
  <si>
    <t>1954</t>
  </si>
  <si>
    <t>1955</t>
  </si>
  <si>
    <t>1956</t>
  </si>
  <si>
    <t>1957</t>
  </si>
  <si>
    <t>1958</t>
  </si>
  <si>
    <t>1959</t>
  </si>
  <si>
    <t>1960</t>
  </si>
  <si>
    <t>1961</t>
  </si>
  <si>
    <t>1962</t>
  </si>
  <si>
    <t>1963</t>
  </si>
  <si>
    <t>1964</t>
  </si>
  <si>
    <t>1965</t>
  </si>
  <si>
    <t>1966</t>
  </si>
  <si>
    <t>1967</t>
  </si>
  <si>
    <t>1968</t>
  </si>
  <si>
    <t>1969</t>
  </si>
  <si>
    <t>1973</t>
  </si>
  <si>
    <t>1974</t>
  </si>
  <si>
    <t>1975</t>
  </si>
  <si>
    <t>1976</t>
  </si>
  <si>
    <t>1977</t>
  </si>
  <si>
    <t>1978</t>
  </si>
  <si>
    <t>1979</t>
  </si>
  <si>
    <t>1980</t>
  </si>
  <si>
    <t>1984</t>
  </si>
  <si>
    <t>1985</t>
  </si>
  <si>
    <t>1986</t>
  </si>
  <si>
    <t>1987</t>
  </si>
  <si>
    <t>1988</t>
  </si>
  <si>
    <t>1989</t>
  </si>
  <si>
    <t>1990</t>
  </si>
  <si>
    <t>1994</t>
  </si>
  <si>
    <t>1995</t>
  </si>
  <si>
    <t>1996</t>
  </si>
  <si>
    <t>1997</t>
  </si>
  <si>
    <t>1998</t>
  </si>
  <si>
    <t>1999</t>
  </si>
  <si>
    <t>2000</t>
  </si>
  <si>
    <t>2004</t>
  </si>
  <si>
    <t>2005</t>
  </si>
  <si>
    <t>2006</t>
  </si>
  <si>
    <t>2007</t>
  </si>
  <si>
    <t>2008</t>
  </si>
  <si>
    <t>2009</t>
  </si>
  <si>
    <t>2010</t>
  </si>
  <si>
    <t>2011</t>
  </si>
  <si>
    <t>2012</t>
  </si>
  <si>
    <t>2013</t>
  </si>
  <si>
    <t>2014</t>
  </si>
  <si>
    <t>2015</t>
  </si>
  <si>
    <t>2016</t>
  </si>
  <si>
    <t>2017</t>
  </si>
  <si>
    <t>2021</t>
  </si>
  <si>
    <t>2022</t>
  </si>
  <si>
    <t>2023</t>
  </si>
  <si>
    <t>2024</t>
  </si>
  <si>
    <t>2025</t>
  </si>
  <si>
    <t>2026</t>
  </si>
  <si>
    <t>2027</t>
  </si>
  <si>
    <t>2031</t>
  </si>
  <si>
    <t>2032</t>
  </si>
  <si>
    <t>2033</t>
  </si>
  <si>
    <t>2034</t>
  </si>
  <si>
    <t>2035</t>
  </si>
  <si>
    <t>2036</t>
  </si>
  <si>
    <t>2037</t>
  </si>
  <si>
    <t>2038</t>
  </si>
  <si>
    <t>2042</t>
  </si>
  <si>
    <t>2043</t>
  </si>
  <si>
    <t>2044</t>
  </si>
  <si>
    <t>2045</t>
  </si>
  <si>
    <t>2046</t>
  </si>
  <si>
    <t>2047</t>
  </si>
  <si>
    <t>2048</t>
  </si>
  <si>
    <t>2049</t>
  </si>
  <si>
    <t>2053</t>
  </si>
  <si>
    <t>2054</t>
  </si>
  <si>
    <t>2055</t>
  </si>
  <si>
    <t>2056</t>
  </si>
  <si>
    <t>2057</t>
  </si>
  <si>
    <t>2058</t>
  </si>
  <si>
    <t>2059</t>
  </si>
  <si>
    <t>2063</t>
  </si>
  <si>
    <t>2064</t>
  </si>
  <si>
    <t>2065</t>
  </si>
  <si>
    <t>2066</t>
  </si>
  <si>
    <t>2067</t>
  </si>
  <si>
    <t>2068</t>
  </si>
  <si>
    <t>2069</t>
  </si>
  <si>
    <t>2070</t>
  </si>
  <si>
    <t>2071</t>
  </si>
  <si>
    <t>2072</t>
  </si>
  <si>
    <t>2073</t>
  </si>
  <si>
    <t>2074</t>
  </si>
  <si>
    <t>2075</t>
  </si>
  <si>
    <t>2076</t>
  </si>
  <si>
    <t>2077</t>
  </si>
  <si>
    <t>2078</t>
  </si>
  <si>
    <t>2082</t>
  </si>
  <si>
    <t>2083</t>
  </si>
  <si>
    <t>2084</t>
  </si>
  <si>
    <t>2085</t>
  </si>
  <si>
    <t>2086</t>
  </si>
  <si>
    <t>2087</t>
  </si>
  <si>
    <t>2088</t>
  </si>
  <si>
    <t>2089</t>
  </si>
  <si>
    <t>2090</t>
  </si>
  <si>
    <t>2091</t>
  </si>
  <si>
    <t>2092</t>
  </si>
  <si>
    <t>2093</t>
  </si>
  <si>
    <t>2094</t>
  </si>
  <si>
    <t>2095</t>
  </si>
  <si>
    <t>2099</t>
  </si>
  <si>
    <t>2100</t>
  </si>
  <si>
    <t>2101</t>
  </si>
  <si>
    <t>2102</t>
  </si>
  <si>
    <t>2103</t>
  </si>
  <si>
    <t>2104</t>
  </si>
  <si>
    <t>2105</t>
  </si>
  <si>
    <t>2106</t>
  </si>
  <si>
    <t>2107</t>
  </si>
  <si>
    <t>2108</t>
  </si>
  <si>
    <t>2109</t>
  </si>
  <si>
    <t>2110</t>
  </si>
  <si>
    <t>2111</t>
  </si>
  <si>
    <t>2112</t>
  </si>
  <si>
    <t>2113</t>
  </si>
  <si>
    <t>2114</t>
  </si>
  <si>
    <t>2115</t>
  </si>
  <si>
    <t>2116</t>
  </si>
  <si>
    <t>2120</t>
  </si>
  <si>
    <t>2121</t>
  </si>
  <si>
    <t>2122</t>
  </si>
  <si>
    <t>2123</t>
  </si>
  <si>
    <t>2124</t>
  </si>
  <si>
    <t>2125</t>
  </si>
  <si>
    <t>2126</t>
  </si>
  <si>
    <t>2127</t>
  </si>
  <si>
    <t>2131</t>
  </si>
  <si>
    <t>2132</t>
  </si>
  <si>
    <t>2133</t>
  </si>
  <si>
    <t>2134</t>
  </si>
  <si>
    <t>2135</t>
  </si>
  <si>
    <t>2136</t>
  </si>
  <si>
    <t>2137</t>
  </si>
  <si>
    <t>2138</t>
  </si>
  <si>
    <t>2139</t>
  </si>
  <si>
    <t>2140</t>
  </si>
  <si>
    <t>2141</t>
  </si>
  <si>
    <t>2142</t>
  </si>
  <si>
    <t>2143</t>
  </si>
  <si>
    <t>2144</t>
  </si>
  <si>
    <t>2145</t>
  </si>
  <si>
    <t>2146</t>
  </si>
  <si>
    <t>2150</t>
  </si>
  <si>
    <t>2151</t>
  </si>
  <si>
    <t>2152</t>
  </si>
  <si>
    <t>2153</t>
  </si>
  <si>
    <t>2154</t>
  </si>
  <si>
    <t>2155</t>
  </si>
  <si>
    <t>2156</t>
  </si>
  <si>
    <t>2157</t>
  </si>
  <si>
    <t>2158</t>
  </si>
  <si>
    <t>2159</t>
  </si>
  <si>
    <t>2160</t>
  </si>
  <si>
    <t>2161</t>
  </si>
  <si>
    <t>2162</t>
  </si>
  <si>
    <t>2163</t>
  </si>
  <si>
    <t>2164</t>
  </si>
  <si>
    <t>2165</t>
  </si>
  <si>
    <t>2166</t>
  </si>
  <si>
    <t>2167</t>
  </si>
  <si>
    <t>2168</t>
  </si>
  <si>
    <t>2169</t>
  </si>
  <si>
    <t>2173</t>
  </si>
  <si>
    <t>2174</t>
  </si>
  <si>
    <t>2175</t>
  </si>
  <si>
    <t>2176</t>
  </si>
  <si>
    <t>2177</t>
  </si>
  <si>
    <t>2178</t>
  </si>
  <si>
    <t>2179</t>
  </si>
  <si>
    <t>2180</t>
  </si>
  <si>
    <t>2181</t>
  </si>
  <si>
    <t>2182</t>
  </si>
  <si>
    <t>2183</t>
  </si>
  <si>
    <t>2184</t>
  </si>
  <si>
    <t>2185</t>
  </si>
  <si>
    <t>2186</t>
  </si>
  <si>
    <t>2187</t>
  </si>
  <si>
    <t>2188</t>
  </si>
  <si>
    <t>2192</t>
  </si>
  <si>
    <t>2193</t>
  </si>
  <si>
    <t>2194</t>
  </si>
  <si>
    <t>2195</t>
  </si>
  <si>
    <t>2196</t>
  </si>
  <si>
    <t>2197</t>
  </si>
  <si>
    <t>2198</t>
  </si>
  <si>
    <t>2199</t>
  </si>
  <si>
    <t>2200</t>
  </si>
  <si>
    <t>2201</t>
  </si>
  <si>
    <t>2202</t>
  </si>
  <si>
    <t>2203</t>
  </si>
  <si>
    <t>2204</t>
  </si>
  <si>
    <t>2205</t>
  </si>
  <si>
    <t>2206</t>
  </si>
  <si>
    <t>2210</t>
  </si>
  <si>
    <t>2211</t>
  </si>
  <si>
    <t>2212</t>
  </si>
  <si>
    <t>2213</t>
  </si>
  <si>
    <t>2214</t>
  </si>
  <si>
    <t>2215</t>
  </si>
  <si>
    <t>2216</t>
  </si>
  <si>
    <t>2217</t>
  </si>
  <si>
    <t>2218</t>
  </si>
  <si>
    <t>2219</t>
  </si>
  <si>
    <t>2220</t>
  </si>
  <si>
    <t>2221</t>
  </si>
  <si>
    <t>2222</t>
  </si>
  <si>
    <t>2223</t>
  </si>
  <si>
    <t>2224</t>
  </si>
  <si>
    <t>2228</t>
  </si>
  <si>
    <t>2229</t>
  </si>
  <si>
    <t>2230</t>
  </si>
  <si>
    <t>2231</t>
  </si>
  <si>
    <t>2232</t>
  </si>
  <si>
    <t>2233</t>
  </si>
  <si>
    <t>2234</t>
  </si>
  <si>
    <t>2235</t>
  </si>
  <si>
    <t>2236</t>
  </si>
  <si>
    <t>2237</t>
  </si>
  <si>
    <t>2238</t>
  </si>
  <si>
    <t>2239</t>
  </si>
  <si>
    <t>2240</t>
  </si>
  <si>
    <t>2241</t>
  </si>
  <si>
    <t>2242</t>
  </si>
  <si>
    <t>2243</t>
  </si>
  <si>
    <t>2247</t>
  </si>
  <si>
    <t>2248</t>
  </si>
  <si>
    <t>2249</t>
  </si>
  <si>
    <t>2250</t>
  </si>
  <si>
    <t>2251</t>
  </si>
  <si>
    <t>2252</t>
  </si>
  <si>
    <t>2253</t>
  </si>
  <si>
    <t>2254</t>
  </si>
  <si>
    <t>2255</t>
  </si>
  <si>
    <t>2256</t>
  </si>
  <si>
    <t>2257</t>
  </si>
  <si>
    <t>2258</t>
  </si>
  <si>
    <t>2259</t>
  </si>
  <si>
    <t>2263</t>
  </si>
  <si>
    <t>2264</t>
  </si>
  <si>
    <t>2265</t>
  </si>
  <si>
    <t>2269</t>
  </si>
  <si>
    <t>2270</t>
  </si>
  <si>
    <t>2271</t>
  </si>
  <si>
    <t>2275</t>
  </si>
  <si>
    <t>2276</t>
  </si>
  <si>
    <t>2277</t>
  </si>
  <si>
    <t>2278</t>
  </si>
  <si>
    <t>2279</t>
  </si>
  <si>
    <t>2280</t>
  </si>
  <si>
    <t>2284</t>
  </si>
  <si>
    <t>2285</t>
  </si>
  <si>
    <t>2286</t>
  </si>
  <si>
    <t>2287</t>
  </si>
  <si>
    <t>2288</t>
  </si>
  <si>
    <t>2292</t>
  </si>
  <si>
    <t>2293</t>
  </si>
  <si>
    <t>2294</t>
  </si>
  <si>
    <t>2295</t>
  </si>
  <si>
    <t>2296</t>
  </si>
  <si>
    <t>2297</t>
  </si>
  <si>
    <t>2301</t>
  </si>
  <si>
    <t>2302</t>
  </si>
  <si>
    <t>2303</t>
  </si>
  <si>
    <t>2304</t>
  </si>
  <si>
    <t>2305</t>
  </si>
  <si>
    <t>2306</t>
  </si>
  <si>
    <t>2307</t>
  </si>
  <si>
    <t>2311</t>
  </si>
  <si>
    <t>2312</t>
  </si>
  <si>
    <t>2313</t>
  </si>
  <si>
    <t>2314</t>
  </si>
  <si>
    <t>2315</t>
  </si>
  <si>
    <t>2316</t>
  </si>
  <si>
    <t>2320</t>
  </si>
  <si>
    <t>2321</t>
  </si>
  <si>
    <t>2322</t>
  </si>
  <si>
    <t>2323</t>
  </si>
  <si>
    <t>2324</t>
  </si>
  <si>
    <t>2328</t>
  </si>
  <si>
    <t>2329</t>
  </si>
  <si>
    <t>2330</t>
  </si>
  <si>
    <t>2331</t>
  </si>
  <si>
    <t>2332</t>
  </si>
  <si>
    <t>2333</t>
  </si>
  <si>
    <t>2334</t>
  </si>
  <si>
    <t>2335</t>
  </si>
  <si>
    <t>2336</t>
  </si>
  <si>
    <t>2337</t>
  </si>
  <si>
    <t>2341</t>
  </si>
  <si>
    <t>2342</t>
  </si>
  <si>
    <t>2343</t>
  </si>
  <si>
    <t>2344</t>
  </si>
  <si>
    <t>2345</t>
  </si>
  <si>
    <t>2346</t>
  </si>
  <si>
    <t>2347</t>
  </si>
  <si>
    <t>2351</t>
  </si>
  <si>
    <t>2352</t>
  </si>
  <si>
    <t>2353</t>
  </si>
  <si>
    <t>2354</t>
  </si>
  <si>
    <t>2355</t>
  </si>
  <si>
    <t>2356</t>
  </si>
  <si>
    <t>2357</t>
  </si>
  <si>
    <t>2358</t>
  </si>
  <si>
    <t>2362</t>
  </si>
  <si>
    <t>2363</t>
  </si>
  <si>
    <t>2364</t>
  </si>
  <si>
    <t>2365</t>
  </si>
  <si>
    <t>2366</t>
  </si>
  <si>
    <t>2367</t>
  </si>
  <si>
    <t>2368</t>
  </si>
  <si>
    <t>2369</t>
  </si>
  <si>
    <t>2370</t>
  </si>
  <si>
    <t>2371</t>
  </si>
  <si>
    <t>2375</t>
  </si>
  <si>
    <t>2376</t>
  </si>
  <si>
    <t>2377</t>
  </si>
  <si>
    <t>2378</t>
  </si>
  <si>
    <t>2379</t>
  </si>
  <si>
    <t>2380</t>
  </si>
  <si>
    <t>2381</t>
  </si>
  <si>
    <t>2385</t>
  </si>
  <si>
    <t>2386</t>
  </si>
  <si>
    <t>2387</t>
  </si>
  <si>
    <t>2388</t>
  </si>
  <si>
    <t>2389</t>
  </si>
  <si>
    <t>2390</t>
  </si>
  <si>
    <t>2391</t>
  </si>
  <si>
    <t>2392</t>
  </si>
  <si>
    <t>2393</t>
  </si>
  <si>
    <t>2394</t>
  </si>
  <si>
    <t>2395</t>
  </si>
  <si>
    <t>2396</t>
  </si>
  <si>
    <t>2397</t>
  </si>
  <si>
    <t>2398</t>
  </si>
  <si>
    <t>2402</t>
  </si>
  <si>
    <t>2403</t>
  </si>
  <si>
    <t>2404</t>
  </si>
  <si>
    <t>2405</t>
  </si>
  <si>
    <t>2406</t>
  </si>
  <si>
    <t>2407</t>
  </si>
  <si>
    <t>2411</t>
  </si>
  <si>
    <t>2412</t>
  </si>
  <si>
    <t>2413</t>
  </si>
  <si>
    <t>2414</t>
  </si>
  <si>
    <t>2415</t>
  </si>
  <si>
    <t>2416</t>
  </si>
  <si>
    <t>2420</t>
  </si>
  <si>
    <t>2421</t>
  </si>
  <si>
    <t>2422</t>
  </si>
  <si>
    <t>2423</t>
  </si>
  <si>
    <t>2424</t>
  </si>
  <si>
    <t>2425</t>
  </si>
  <si>
    <t>2429</t>
  </si>
  <si>
    <t>2430</t>
  </si>
  <si>
    <t>2431</t>
  </si>
  <si>
    <t>2432</t>
  </si>
  <si>
    <t>2433</t>
  </si>
  <si>
    <t>2434</t>
  </si>
  <si>
    <t>2438</t>
  </si>
  <si>
    <t>2439</t>
  </si>
  <si>
    <t>2440</t>
  </si>
  <si>
    <t>2441</t>
  </si>
  <si>
    <t>2442</t>
  </si>
  <si>
    <t>2443</t>
  </si>
  <si>
    <t>2444</t>
  </si>
  <si>
    <t>2448</t>
  </si>
  <si>
    <t>2449</t>
  </si>
  <si>
    <t>2450</t>
  </si>
  <si>
    <t>2451</t>
  </si>
  <si>
    <t>2452</t>
  </si>
  <si>
    <t>2453</t>
  </si>
  <si>
    <t>2454</t>
  </si>
  <si>
    <t>2455</t>
  </si>
  <si>
    <t>2456</t>
  </si>
  <si>
    <t>2460</t>
  </si>
  <si>
    <t>2461</t>
  </si>
  <si>
    <t>2462</t>
  </si>
  <si>
    <t>2463</t>
  </si>
  <si>
    <t>2464</t>
  </si>
  <si>
    <t>2465</t>
  </si>
  <si>
    <t>2466</t>
  </si>
  <si>
    <t>2467</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</si>
  <si>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</si>
  <si>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</si>
  <si>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</si>
  <si>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</si>
  <si>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</si>
  <si>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</si>
  <si>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</si>
  <si>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</si>
  <si>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</si>
  <si>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</si>
  <si>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</si>
  <si>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</si>
  <si>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</si>
  <si>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</si>
  <si>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</si>
  <si>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</si>
  <si>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</si>
  <si>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</si>
  <si>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</si>
  <si>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</si>
  <si>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</si>
  <si>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</si>
  <si>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</si>
  <si>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</si>
  <si>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</si>
  <si>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</si>
  <si>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2500</t>
  </si>
  <si>
    <t>2501</t>
  </si>
  <si>
    <t>2502</t>
  </si>
  <si>
    <t>2503</t>
  </si>
  <si>
    <t>2504</t>
  </si>
  <si>
    <t>2505</t>
  </si>
  <si>
    <t>2506</t>
  </si>
  <si>
    <t>2510</t>
  </si>
  <si>
    <t>2511</t>
  </si>
  <si>
    <t>2512</t>
  </si>
  <si>
    <t>2513</t>
  </si>
  <si>
    <t>2514</t>
  </si>
  <si>
    <t>2515</t>
  </si>
  <si>
    <t>2519</t>
  </si>
  <si>
    <t>2520</t>
  </si>
  <si>
    <t>2521</t>
  </si>
  <si>
    <t>2522</t>
  </si>
  <si>
    <t>2523</t>
  </si>
  <si>
    <t>2524</t>
  </si>
  <si>
    <t>2528</t>
  </si>
  <si>
    <t>2529</t>
  </si>
  <si>
    <t>2530</t>
  </si>
  <si>
    <t>2531</t>
  </si>
  <si>
    <t>2532</t>
  </si>
  <si>
    <t>2533</t>
  </si>
  <si>
    <t>2537</t>
  </si>
  <si>
    <t>2538</t>
  </si>
  <si>
    <t>2539</t>
  </si>
  <si>
    <t>2540</t>
  </si>
  <si>
    <t>2541</t>
  </si>
  <si>
    <t>2542</t>
  </si>
  <si>
    <t>2546</t>
  </si>
  <si>
    <t>2547</t>
  </si>
  <si>
    <t>2548</t>
  </si>
  <si>
    <t>2549</t>
  </si>
  <si>
    <t>2550</t>
  </si>
  <si>
    <t>2551</t>
  </si>
  <si>
    <t>2552</t>
  </si>
  <si>
    <t>2553</t>
  </si>
  <si>
    <t>2557</t>
  </si>
  <si>
    <t>2558</t>
  </si>
  <si>
    <t>2559</t>
  </si>
  <si>
    <t>2560</t>
  </si>
  <si>
    <t>2561</t>
  </si>
  <si>
    <t>2562</t>
  </si>
  <si>
    <t>2563</t>
  </si>
  <si>
    <t>2564</t>
  </si>
  <si>
    <t>2568</t>
  </si>
  <si>
    <t>2569</t>
  </si>
  <si>
    <t>2570</t>
  </si>
  <si>
    <t>2571</t>
  </si>
  <si>
    <t>2572</t>
  </si>
  <si>
    <t>2573</t>
  </si>
  <si>
    <t>2574</t>
  </si>
  <si>
    <t>2575</t>
  </si>
  <si>
    <t>2579</t>
  </si>
  <si>
    <t>2580</t>
  </si>
  <si>
    <t>2581</t>
  </si>
  <si>
    <t>2582</t>
  </si>
  <si>
    <t>2583</t>
  </si>
  <si>
    <t>2584</t>
  </si>
  <si>
    <t>2585</t>
  </si>
  <si>
    <t>2586</t>
  </si>
  <si>
    <t>2590</t>
  </si>
  <si>
    <t>2591</t>
  </si>
  <si>
    <t>2592</t>
  </si>
  <si>
    <t>2593</t>
  </si>
  <si>
    <t>2594</t>
  </si>
  <si>
    <t>2598</t>
  </si>
  <si>
    <t>2599</t>
  </si>
  <si>
    <t>2600</t>
  </si>
  <si>
    <t>2601</t>
  </si>
  <si>
    <t>2602</t>
  </si>
  <si>
    <t>2603</t>
  </si>
  <si>
    <t>2604</t>
  </si>
  <si>
    <t>2605</t>
  </si>
  <si>
    <t>2609</t>
  </si>
  <si>
    <t>2610</t>
  </si>
  <si>
    <t>2611</t>
  </si>
  <si>
    <t>2612</t>
  </si>
  <si>
    <t>2613</t>
  </si>
  <si>
    <t>2614</t>
  </si>
  <si>
    <t>2615</t>
  </si>
  <si>
    <t>2616</t>
  </si>
  <si>
    <t>2620</t>
  </si>
  <si>
    <t>2621</t>
  </si>
  <si>
    <t>2622</t>
  </si>
  <si>
    <t>2623</t>
  </si>
  <si>
    <t>2624</t>
  </si>
  <si>
    <t>2625</t>
  </si>
  <si>
    <t>2626</t>
  </si>
  <si>
    <t>2627</t>
  </si>
  <si>
    <t>2631</t>
  </si>
  <si>
    <t>2632</t>
  </si>
  <si>
    <t>2633</t>
  </si>
  <si>
    <t>2634</t>
  </si>
  <si>
    <t>2635</t>
  </si>
  <si>
    <t>2636</t>
  </si>
  <si>
    <t>2637</t>
  </si>
  <si>
    <t>2638</t>
  </si>
  <si>
    <t>2642</t>
  </si>
  <si>
    <t>2643</t>
  </si>
  <si>
    <t>2644</t>
  </si>
  <si>
    <t>2645</t>
  </si>
  <si>
    <t>2646</t>
  </si>
  <si>
    <t>2647</t>
  </si>
  <si>
    <t>2651</t>
  </si>
  <si>
    <t>2652</t>
  </si>
  <si>
    <t>2653</t>
  </si>
  <si>
    <t>2654</t>
  </si>
  <si>
    <t>2655</t>
  </si>
  <si>
    <t>2659</t>
  </si>
  <si>
    <t>2660</t>
  </si>
  <si>
    <t>2661</t>
  </si>
  <si>
    <t>2662</t>
  </si>
  <si>
    <t>2663</t>
  </si>
  <si>
    <t>2667</t>
  </si>
  <si>
    <t>2668</t>
  </si>
  <si>
    <t>2669</t>
  </si>
  <si>
    <t>2670</t>
  </si>
  <si>
    <t>2671</t>
  </si>
  <si>
    <t>2672</t>
  </si>
  <si>
    <t>2676</t>
  </si>
  <si>
    <t>2677</t>
  </si>
  <si>
    <t>2678</t>
  </si>
  <si>
    <t>2679</t>
  </si>
  <si>
    <t>2680</t>
  </si>
  <si>
    <t>2681</t>
  </si>
  <si>
    <t>2685</t>
  </si>
  <si>
    <t>2686</t>
  </si>
  <si>
    <t>2687</t>
  </si>
  <si>
    <t>2688</t>
  </si>
  <si>
    <t>2689</t>
  </si>
  <si>
    <t>2690</t>
  </si>
  <si>
    <t>2694</t>
  </si>
  <si>
    <t>2695</t>
  </si>
  <si>
    <t>2696</t>
  </si>
  <si>
    <t>2697</t>
  </si>
  <si>
    <t>2698</t>
  </si>
  <si>
    <t>2699</t>
  </si>
  <si>
    <t>2703</t>
  </si>
  <si>
    <t>2704</t>
  </si>
  <si>
    <t>2705</t>
  </si>
  <si>
    <t>2706</t>
  </si>
  <si>
    <t>2707</t>
  </si>
  <si>
    <t>2711</t>
  </si>
  <si>
    <t>2712</t>
  </si>
  <si>
    <t>2713</t>
  </si>
  <si>
    <t>2714</t>
  </si>
  <si>
    <t>2715</t>
  </si>
  <si>
    <t>2716</t>
  </si>
  <si>
    <t>2720</t>
  </si>
  <si>
    <t>2721</t>
  </si>
  <si>
    <t>2722</t>
  </si>
  <si>
    <t>2723</t>
  </si>
  <si>
    <t>2724</t>
  </si>
  <si>
    <t>2725</t>
  </si>
  <si>
    <t>2729</t>
  </si>
  <si>
    <t>2730</t>
  </si>
  <si>
    <t>2731</t>
  </si>
  <si>
    <t>2732</t>
  </si>
  <si>
    <t>2733</t>
  </si>
  <si>
    <t>2734</t>
  </si>
  <si>
    <t>2738</t>
  </si>
  <si>
    <t>2739</t>
  </si>
  <si>
    <t>2740</t>
  </si>
  <si>
    <t>2741</t>
  </si>
  <si>
    <t>2742</t>
  </si>
  <si>
    <t>2743</t>
  </si>
  <si>
    <t>2747</t>
  </si>
  <si>
    <t>2748</t>
  </si>
  <si>
    <t>2749</t>
  </si>
  <si>
    <t>2750</t>
  </si>
  <si>
    <t>2751</t>
  </si>
  <si>
    <t>2752</t>
  </si>
  <si>
    <t>2756</t>
  </si>
  <si>
    <t>2757</t>
  </si>
  <si>
    <t>2758</t>
  </si>
  <si>
    <t>2759</t>
  </si>
  <si>
    <t>2760</t>
  </si>
  <si>
    <t>2761</t>
  </si>
  <si>
    <t>2765</t>
  </si>
  <si>
    <t>2766</t>
  </si>
  <si>
    <t>2767</t>
  </si>
  <si>
    <t>2768</t>
  </si>
  <si>
    <t>2769</t>
  </si>
  <si>
    <t>2770</t>
  </si>
  <si>
    <t>2771</t>
  </si>
  <si>
    <t>2772</t>
  </si>
  <si>
    <t>2776</t>
  </si>
  <si>
    <t>2777</t>
  </si>
  <si>
    <t>2778</t>
  </si>
  <si>
    <t>2779</t>
  </si>
  <si>
    <t>2780</t>
  </si>
  <si>
    <t>2781</t>
  </si>
  <si>
    <t>2782</t>
  </si>
  <si>
    <t>2786</t>
  </si>
  <si>
    <t>2787</t>
  </si>
  <si>
    <t>2788</t>
  </si>
  <si>
    <t>2789</t>
  </si>
  <si>
    <t>2790</t>
  </si>
  <si>
    <t>2791</t>
  </si>
  <si>
    <t>2792</t>
  </si>
  <si>
    <t>2796</t>
  </si>
  <si>
    <t>2797</t>
  </si>
  <si>
    <t>2798</t>
  </si>
  <si>
    <t>2799</t>
  </si>
  <si>
    <t>2800</t>
  </si>
  <si>
    <t>2801</t>
  </si>
  <si>
    <t>2802</t>
  </si>
  <si>
    <t>2806</t>
  </si>
  <si>
    <t>2807</t>
  </si>
  <si>
    <t>2808</t>
  </si>
  <si>
    <t>2809</t>
  </si>
  <si>
    <t>2810</t>
  </si>
  <si>
    <t>2811</t>
  </si>
  <si>
    <t>2812</t>
  </si>
  <si>
    <t>2816</t>
  </si>
  <si>
    <t>2817</t>
  </si>
  <si>
    <t>2818</t>
  </si>
  <si>
    <t>2819</t>
  </si>
  <si>
    <t>2820</t>
  </si>
  <si>
    <t>2821</t>
  </si>
  <si>
    <t>2822</t>
  </si>
  <si>
    <t>2823</t>
  </si>
  <si>
    <t>2827</t>
  </si>
  <si>
    <t>2828</t>
  </si>
  <si>
    <t>2829</t>
  </si>
  <si>
    <t>2830</t>
  </si>
  <si>
    <t>2831</t>
  </si>
  <si>
    <t>2832</t>
  </si>
  <si>
    <t>2833</t>
  </si>
  <si>
    <t>2834</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</si>
  <si>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</si>
  <si>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</si>
  <si>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</si>
  <si>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</si>
  <si>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</si>
  <si>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</si>
  <si>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</si>
  <si>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</si>
  <si>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</si>
  <si>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</si>
  <si>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</si>
  <si>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</si>
  <si>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</si>
  <si>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</si>
  <si>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</si>
  <si>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</si>
  <si>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</si>
  <si>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</si>
  <si>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</si>
  <si>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</si>
  <si>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</si>
  <si>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</si>
  <si>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2863</t>
  </si>
  <si>
    <t>2864</t>
  </si>
  <si>
    <t>2865</t>
  </si>
  <si>
    <t>2866</t>
  </si>
  <si>
    <t>2867</t>
  </si>
  <si>
    <t>2868</t>
  </si>
  <si>
    <t>2869</t>
  </si>
  <si>
    <t>2870</t>
  </si>
  <si>
    <t>2871</t>
  </si>
  <si>
    <t>2872</t>
  </si>
  <si>
    <t>2873</t>
  </si>
  <si>
    <t>2874</t>
  </si>
  <si>
    <t>2878</t>
  </si>
  <si>
    <t>2879</t>
  </si>
  <si>
    <t>2880</t>
  </si>
  <si>
    <t>2881</t>
  </si>
  <si>
    <t>2882</t>
  </si>
  <si>
    <t>2883</t>
  </si>
  <si>
    <t>2884</t>
  </si>
  <si>
    <t>2885</t>
  </si>
  <si>
    <t>2886</t>
  </si>
  <si>
    <t>2887</t>
  </si>
  <si>
    <t>2888</t>
  </si>
  <si>
    <t>2889</t>
  </si>
  <si>
    <t>2890</t>
  </si>
  <si>
    <t>2891</t>
  </si>
  <si>
    <t>2892</t>
  </si>
  <si>
    <t>2893</t>
  </si>
  <si>
    <t>2894</t>
  </si>
  <si>
    <t>2895</t>
  </si>
  <si>
    <t>2896</t>
  </si>
  <si>
    <t>2900</t>
  </si>
  <si>
    <t>2901</t>
  </si>
  <si>
    <t>2902</t>
  </si>
  <si>
    <t>2903</t>
  </si>
  <si>
    <t>2904</t>
  </si>
  <si>
    <t>2908</t>
  </si>
  <si>
    <t>2909</t>
  </si>
  <si>
    <t>2910</t>
  </si>
  <si>
    <t>2911</t>
  </si>
  <si>
    <t>2912</t>
  </si>
  <si>
    <t>2916</t>
  </si>
  <si>
    <t>2917</t>
  </si>
  <si>
    <t>2918</t>
  </si>
  <si>
    <t>2919</t>
  </si>
  <si>
    <t>2920</t>
  </si>
  <si>
    <t>2921</t>
  </si>
  <si>
    <t>2922</t>
  </si>
  <si>
    <t>2926</t>
  </si>
  <si>
    <t>2927</t>
  </si>
  <si>
    <t>2928</t>
  </si>
  <si>
    <t>2929</t>
  </si>
  <si>
    <t>2930</t>
  </si>
  <si>
    <t>2934</t>
  </si>
  <si>
    <t>2935</t>
  </si>
  <si>
    <t>2936</t>
  </si>
  <si>
    <t>2937</t>
  </si>
  <si>
    <t>2938</t>
  </si>
  <si>
    <t>2939</t>
  </si>
  <si>
    <t>2943</t>
  </si>
  <si>
    <t>2944</t>
  </si>
  <si>
    <t>2945</t>
  </si>
  <si>
    <t>2946</t>
  </si>
  <si>
    <t>2947</t>
  </si>
  <si>
    <t>2951</t>
  </si>
  <si>
    <t>2952</t>
  </si>
  <si>
    <t>2953</t>
  </si>
  <si>
    <t>2954</t>
  </si>
  <si>
    <t>2955</t>
  </si>
  <si>
    <t>2956</t>
  </si>
  <si>
    <t>2960</t>
  </si>
  <si>
    <t>2961</t>
  </si>
  <si>
    <t>2962</t>
  </si>
  <si>
    <t>2963</t>
  </si>
  <si>
    <t>2964</t>
  </si>
  <si>
    <t>2965</t>
  </si>
  <si>
    <t>2969</t>
  </si>
  <si>
    <t>2970</t>
  </si>
  <si>
    <t>2971</t>
  </si>
  <si>
    <t>2972</t>
  </si>
  <si>
    <t>2973</t>
  </si>
  <si>
    <t>2974</t>
  </si>
  <si>
    <t>2978</t>
  </si>
  <si>
    <t>2979</t>
  </si>
  <si>
    <t>2980</t>
  </si>
  <si>
    <t>2981</t>
  </si>
  <si>
    <t>2982</t>
  </si>
  <si>
    <t>2983</t>
  </si>
  <si>
    <t>2984</t>
  </si>
  <si>
    <t>2985</t>
  </si>
  <si>
    <t>2989</t>
  </si>
  <si>
    <t>2990</t>
  </si>
  <si>
    <t>2991</t>
  </si>
  <si>
    <t>2992</t>
  </si>
  <si>
    <t>2993</t>
  </si>
  <si>
    <t>2994</t>
  </si>
  <si>
    <t>2998</t>
  </si>
  <si>
    <t>2999</t>
  </si>
  <si>
    <t>3000</t>
  </si>
  <si>
    <t>3001</t>
  </si>
  <si>
    <t>3002</t>
  </si>
  <si>
    <t>3006</t>
  </si>
  <si>
    <t>3007</t>
  </si>
  <si>
    <t>3008</t>
  </si>
  <si>
    <t>3009</t>
  </si>
  <si>
    <t>3010</t>
  </si>
  <si>
    <t>3014</t>
  </si>
  <si>
    <t>3015</t>
  </si>
  <si>
    <t>3016</t>
  </si>
  <si>
    <t>3017</t>
  </si>
  <si>
    <t>3018</t>
  </si>
  <si>
    <t>3022</t>
  </si>
  <si>
    <t>3023</t>
  </si>
  <si>
    <t>3024</t>
  </si>
  <si>
    <t>3025</t>
  </si>
  <si>
    <t>3026</t>
  </si>
  <si>
    <t>3027</t>
  </si>
  <si>
    <t>3031</t>
  </si>
  <si>
    <t>3032</t>
  </si>
  <si>
    <t>3033</t>
  </si>
  <si>
    <t>3037</t>
  </si>
  <si>
    <t>3038</t>
  </si>
  <si>
    <t>3039</t>
  </si>
  <si>
    <t>3043</t>
  </si>
  <si>
    <t>3044</t>
  </si>
  <si>
    <t>3045</t>
  </si>
  <si>
    <t>3049</t>
  </si>
  <si>
    <t>3050</t>
  </si>
  <si>
    <t>3051</t>
  </si>
  <si>
    <t>3055</t>
  </si>
  <si>
    <t>3056</t>
  </si>
  <si>
    <t>3057</t>
  </si>
  <si>
    <t>3058</t>
  </si>
  <si>
    <t>3059</t>
  </si>
  <si>
    <t>3060</t>
  </si>
  <si>
    <t>3061</t>
  </si>
  <si>
    <t>3065</t>
  </si>
  <si>
    <t>3066</t>
  </si>
  <si>
    <t>3067</t>
  </si>
  <si>
    <t>3068</t>
  </si>
  <si>
    <t>3069</t>
  </si>
  <si>
    <t>3073</t>
  </si>
  <si>
    <t>3074</t>
  </si>
  <si>
    <t>3075</t>
  </si>
  <si>
    <t>3076</t>
  </si>
  <si>
    <t>3077</t>
  </si>
  <si>
    <t>3078</t>
  </si>
  <si>
    <t>3082</t>
  </si>
  <si>
    <t>3083</t>
  </si>
  <si>
    <t>3084</t>
  </si>
  <si>
    <t>3085</t>
  </si>
  <si>
    <t>3086</t>
  </si>
  <si>
    <t>3087</t>
  </si>
  <si>
    <t>3091</t>
  </si>
  <si>
    <t>3092</t>
  </si>
  <si>
    <t>3093</t>
  </si>
  <si>
    <t>3094</t>
  </si>
  <si>
    <t>3095</t>
  </si>
  <si>
    <t>3096</t>
  </si>
  <si>
    <t>3100</t>
  </si>
  <si>
    <t>3101</t>
  </si>
  <si>
    <t>3102</t>
  </si>
  <si>
    <t>3103</t>
  </si>
  <si>
    <t>3104</t>
  </si>
  <si>
    <t>3108</t>
  </si>
  <si>
    <t>3109</t>
  </si>
  <si>
    <t>3110</t>
  </si>
  <si>
    <t>3111</t>
  </si>
  <si>
    <t>3112</t>
  </si>
  <si>
    <t>3113</t>
  </si>
  <si>
    <t>3117</t>
  </si>
  <si>
    <t>3118</t>
  </si>
  <si>
    <t>3119</t>
  </si>
  <si>
    <t>3120</t>
  </si>
  <si>
    <t>3124</t>
  </si>
  <si>
    <t>3125</t>
  </si>
  <si>
    <t>3126</t>
  </si>
  <si>
    <t>3127</t>
  </si>
  <si>
    <t>3131</t>
  </si>
  <si>
    <t>3132</t>
  </si>
  <si>
    <t>3133</t>
  </si>
  <si>
    <t>3134</t>
  </si>
  <si>
    <t>3138</t>
  </si>
  <si>
    <t>3139</t>
  </si>
  <si>
    <t>3140</t>
  </si>
  <si>
    <t>3141</t>
  </si>
  <si>
    <t>3145</t>
  </si>
  <si>
    <t>3146</t>
  </si>
  <si>
    <t>3147</t>
  </si>
  <si>
    <t>3148</t>
  </si>
  <si>
    <t>3152</t>
  </si>
  <si>
    <t>3153</t>
  </si>
  <si>
    <t>3154</t>
  </si>
  <si>
    <t>3155</t>
  </si>
  <si>
    <t>3159</t>
  </si>
  <si>
    <t>3160</t>
  </si>
  <si>
    <t>3161</t>
  </si>
  <si>
    <t>3162</t>
  </si>
  <si>
    <t>3163</t>
  </si>
  <si>
    <t>3164</t>
  </si>
  <si>
    <t>3168</t>
  </si>
  <si>
    <t>3169</t>
  </si>
  <si>
    <t>3170</t>
  </si>
  <si>
    <t>3171</t>
  </si>
  <si>
    <t>3172</t>
  </si>
  <si>
    <t>3173</t>
  </si>
  <si>
    <t>3177</t>
  </si>
  <si>
    <t>3178</t>
  </si>
  <si>
    <t>3179</t>
  </si>
  <si>
    <t>3180</t>
  </si>
  <si>
    <t>3181</t>
  </si>
  <si>
    <t>3182</t>
  </si>
  <si>
    <t>3186</t>
  </si>
  <si>
    <t>3187</t>
  </si>
  <si>
    <t>3188</t>
  </si>
  <si>
    <t>3189</t>
  </si>
  <si>
    <t>3190</t>
  </si>
  <si>
    <t>3191</t>
  </si>
  <si>
    <t>3195</t>
  </si>
  <si>
    <t>3196</t>
  </si>
  <si>
    <t>3197</t>
  </si>
  <si>
    <t>3198</t>
  </si>
  <si>
    <t>3199</t>
  </si>
  <si>
    <t>3200</t>
  </si>
  <si>
    <t>3204</t>
  </si>
  <si>
    <t>3205</t>
  </si>
  <si>
    <t>3206</t>
  </si>
  <si>
    <t>3207</t>
  </si>
  <si>
    <t>3208</t>
  </si>
  <si>
    <t>3209</t>
  </si>
  <si>
    <t>3213</t>
  </si>
  <si>
    <t>3214</t>
  </si>
  <si>
    <t>3215</t>
  </si>
  <si>
    <t>3216</t>
  </si>
  <si>
    <t>3217</t>
  </si>
  <si>
    <t>3221</t>
  </si>
  <si>
    <t>3222</t>
  </si>
  <si>
    <t>3223</t>
  </si>
  <si>
    <t>3224</t>
  </si>
  <si>
    <t>3225</t>
  </si>
  <si>
    <t>3229</t>
  </si>
  <si>
    <t>3230</t>
  </si>
  <si>
    <t>3231</t>
  </si>
  <si>
    <t>3232</t>
  </si>
  <si>
    <t>3233</t>
  </si>
  <si>
    <t>3237</t>
  </si>
  <si>
    <t>3238</t>
  </si>
  <si>
    <t>3239</t>
  </si>
  <si>
    <t>3240</t>
  </si>
  <si>
    <t>3241</t>
  </si>
  <si>
    <t>3245</t>
  </si>
  <si>
    <t>3246</t>
  </si>
  <si>
    <t>3247</t>
  </si>
  <si>
    <t>3248</t>
  </si>
  <si>
    <t>3249</t>
  </si>
  <si>
    <t>3253</t>
  </si>
  <si>
    <t>3254</t>
  </si>
  <si>
    <t>3255</t>
  </si>
  <si>
    <t>3256</t>
  </si>
  <si>
    <t>3257</t>
  </si>
  <si>
    <t>3258</t>
  </si>
  <si>
    <t>3262</t>
  </si>
  <si>
    <t>3263</t>
  </si>
  <si>
    <t>3264</t>
  </si>
  <si>
    <t>3265</t>
  </si>
  <si>
    <t>3266</t>
  </si>
  <si>
    <t>3270</t>
  </si>
  <si>
    <t>3271</t>
  </si>
  <si>
    <t>3272</t>
  </si>
  <si>
    <t>3273</t>
  </si>
  <si>
    <t>3274</t>
  </si>
  <si>
    <t>3278</t>
  </si>
  <si>
    <t>3279</t>
  </si>
  <si>
    <t>3280</t>
  </si>
  <si>
    <t>3281</t>
  </si>
  <si>
    <t>3282</t>
  </si>
  <si>
    <t>3286</t>
  </si>
  <si>
    <t>3287</t>
  </si>
  <si>
    <t>3288</t>
  </si>
  <si>
    <t>3289</t>
  </si>
  <si>
    <t>3290</t>
  </si>
  <si>
    <t>3294</t>
  </si>
  <si>
    <t>3295</t>
  </si>
  <si>
    <t>3296</t>
  </si>
  <si>
    <t>3297</t>
  </si>
  <si>
    <t>3298</t>
  </si>
  <si>
    <t>3302</t>
  </si>
  <si>
    <t>3303</t>
  </si>
  <si>
    <t>3304</t>
  </si>
  <si>
    <t>3305</t>
  </si>
  <si>
    <t>3306</t>
  </si>
  <si>
    <t>3310</t>
  </si>
  <si>
    <t>3311</t>
  </si>
  <si>
    <t>3312</t>
  </si>
  <si>
    <t>3313</t>
  </si>
  <si>
    <t>3314</t>
  </si>
  <si>
    <t>3318</t>
  </si>
  <si>
    <t>3319</t>
  </si>
  <si>
    <t>3320</t>
  </si>
  <si>
    <t>3321</t>
  </si>
  <si>
    <t>3322</t>
  </si>
  <si>
    <t>3323</t>
  </si>
  <si>
    <t>3327</t>
  </si>
  <si>
    <t>3328</t>
  </si>
  <si>
    <t>3329</t>
  </si>
  <si>
    <t>3330</t>
  </si>
  <si>
    <t>3331</t>
  </si>
  <si>
    <t>3335</t>
  </si>
  <si>
    <t>3336</t>
  </si>
  <si>
    <t>3337</t>
  </si>
  <si>
    <t>3338</t>
  </si>
  <si>
    <t>3339</t>
  </si>
  <si>
    <t>3343</t>
  </si>
  <si>
    <t>3344</t>
  </si>
  <si>
    <t>3345</t>
  </si>
  <si>
    <t>3346</t>
  </si>
  <si>
    <t>3347</t>
  </si>
  <si>
    <t>3351</t>
  </si>
  <si>
    <t>3352</t>
  </si>
  <si>
    <t>3353</t>
  </si>
  <si>
    <t>3354</t>
  </si>
  <si>
    <t>3355</t>
  </si>
  <si>
    <t>3359</t>
  </si>
  <si>
    <t>3360</t>
  </si>
  <si>
    <t>3361</t>
  </si>
  <si>
    <t>3362</t>
  </si>
  <si>
    <t>3363</t>
  </si>
  <si>
    <t>3367</t>
  </si>
  <si>
    <t>3368</t>
  </si>
  <si>
    <t>3369</t>
  </si>
  <si>
    <t>3370</t>
  </si>
  <si>
    <t>3371</t>
  </si>
  <si>
    <t>3372</t>
  </si>
  <si>
    <t>3376</t>
  </si>
  <si>
    <t>3377</t>
  </si>
  <si>
    <t>3378</t>
  </si>
  <si>
    <t>3379</t>
  </si>
  <si>
    <t>3380</t>
  </si>
  <si>
    <t>3381</t>
  </si>
  <si>
    <t>3385</t>
  </si>
  <si>
    <t>3386</t>
  </si>
  <si>
    <t>3387</t>
  </si>
  <si>
    <t>3391</t>
  </si>
  <si>
    <t>3392</t>
  </si>
  <si>
    <t>3393</t>
  </si>
  <si>
    <t>3397</t>
  </si>
  <si>
    <t>3398</t>
  </si>
  <si>
    <t>3399</t>
  </si>
  <si>
    <t>3400</t>
  </si>
  <si>
    <t>3401</t>
  </si>
  <si>
    <t>3402</t>
  </si>
  <si>
    <t>3406</t>
  </si>
  <si>
    <t>3407</t>
  </si>
  <si>
    <t>3408</t>
  </si>
  <si>
    <t>3409</t>
  </si>
  <si>
    <t>3410</t>
  </si>
  <si>
    <t>3411</t>
  </si>
  <si>
    <t>3415</t>
  </si>
  <si>
    <t>3416</t>
  </si>
  <si>
    <t>3417</t>
  </si>
  <si>
    <t>3418</t>
  </si>
  <si>
    <t>3419</t>
  </si>
  <si>
    <t>3420</t>
  </si>
  <si>
    <t>3424</t>
  </si>
  <si>
    <t>3425</t>
  </si>
  <si>
    <t>3426</t>
  </si>
  <si>
    <t>3427</t>
  </si>
  <si>
    <t>3428</t>
  </si>
  <si>
    <t>3432</t>
  </si>
  <si>
    <t>3433</t>
  </si>
  <si>
    <t>3434</t>
  </si>
  <si>
    <t>3435</t>
  </si>
  <si>
    <t>3436</t>
  </si>
  <si>
    <t>3440</t>
  </si>
  <si>
    <t>3441</t>
  </si>
  <si>
    <t>3442</t>
  </si>
  <si>
    <t>3443</t>
  </si>
  <si>
    <t>3444</t>
  </si>
  <si>
    <t>3448</t>
  </si>
  <si>
    <t>3449</t>
  </si>
  <si>
    <t>3450</t>
  </si>
  <si>
    <t>3454</t>
  </si>
  <si>
    <t>3455</t>
  </si>
  <si>
    <t>3456</t>
  </si>
  <si>
    <t>3460</t>
  </si>
  <si>
    <t>3461</t>
  </si>
  <si>
    <t>3462</t>
  </si>
  <si>
    <t>3463</t>
  </si>
  <si>
    <t>3464</t>
  </si>
  <si>
    <t>3465</t>
  </si>
  <si>
    <t>3469</t>
  </si>
  <si>
    <t>3470</t>
  </si>
  <si>
    <t>3471</t>
  </si>
  <si>
    <t>3472</t>
  </si>
  <si>
    <t>3473</t>
  </si>
  <si>
    <t>3477</t>
  </si>
  <si>
    <t>3478</t>
  </si>
  <si>
    <t>3479</t>
  </si>
  <si>
    <t>3480</t>
  </si>
  <si>
    <t>3481</t>
  </si>
  <si>
    <t>3485</t>
  </si>
  <si>
    <t>3486</t>
  </si>
  <si>
    <t>3487</t>
  </si>
  <si>
    <t>3488</t>
  </si>
  <si>
    <t>3489</t>
  </si>
  <si>
    <t>3493</t>
  </si>
  <si>
    <t>3494</t>
  </si>
  <si>
    <t>3495</t>
  </si>
  <si>
    <t>3496</t>
  </si>
  <si>
    <t>3497</t>
  </si>
  <si>
    <t>3501</t>
  </si>
  <si>
    <t>3502</t>
  </si>
  <si>
    <t>3503</t>
  </si>
  <si>
    <t>3504</t>
  </si>
  <si>
    <t>3505</t>
  </si>
  <si>
    <t>3506</t>
  </si>
  <si>
    <t>3510</t>
  </si>
  <si>
    <t>3511</t>
  </si>
  <si>
    <t>3512</t>
  </si>
  <si>
    <t>3513</t>
  </si>
  <si>
    <t>3514</t>
  </si>
  <si>
    <t>3518</t>
  </si>
  <si>
    <t>3519</t>
  </si>
  <si>
    <t>3520</t>
  </si>
  <si>
    <t>3521</t>
  </si>
  <si>
    <t>3522</t>
  </si>
  <si>
    <t>3526</t>
  </si>
  <si>
    <t>3527</t>
  </si>
  <si>
    <t>3528</t>
  </si>
  <si>
    <t>3529</t>
  </si>
  <si>
    <t>3530</t>
  </si>
  <si>
    <t>3531</t>
  </si>
  <si>
    <t>3535</t>
  </si>
  <si>
    <t>3536</t>
  </si>
  <si>
    <t>3537</t>
  </si>
  <si>
    <t>3538</t>
  </si>
  <si>
    <t>3539</t>
  </si>
  <si>
    <t>3540</t>
  </si>
  <si>
    <t>3544</t>
  </si>
  <si>
    <t>3545</t>
  </si>
  <si>
    <t>3546</t>
  </si>
  <si>
    <t>3547</t>
  </si>
  <si>
    <t>3548</t>
  </si>
  <si>
    <t>3549</t>
  </si>
  <si>
    <t>3550</t>
  </si>
  <si>
    <t>3551</t>
  </si>
  <si>
    <t>3555</t>
  </si>
  <si>
    <t>3556</t>
  </si>
  <si>
    <t>3557</t>
  </si>
  <si>
    <t>3558</t>
  </si>
  <si>
    <t>3559</t>
  </si>
  <si>
    <t>3560</t>
  </si>
  <si>
    <t>3561</t>
  </si>
  <si>
    <t>3562</t>
  </si>
  <si>
    <t>3566</t>
  </si>
  <si>
    <t>3567</t>
  </si>
  <si>
    <t>3568</t>
  </si>
  <si>
    <t>3569</t>
  </si>
  <si>
    <t>3570</t>
  </si>
  <si>
    <t>3571</t>
  </si>
  <si>
    <t>3572</t>
  </si>
  <si>
    <t>3573</t>
  </si>
  <si>
    <t>3577</t>
  </si>
  <si>
    <t>3578</t>
  </si>
  <si>
    <t>3579</t>
  </si>
  <si>
    <t>3580</t>
  </si>
  <si>
    <t>3581</t>
  </si>
  <si>
    <t>3582</t>
  </si>
  <si>
    <t>3586</t>
  </si>
  <si>
    <t>3587</t>
  </si>
  <si>
    <t>3588</t>
  </si>
  <si>
    <t>3589</t>
  </si>
  <si>
    <t>3590</t>
  </si>
  <si>
    <t>3594</t>
  </si>
  <si>
    <t>3595</t>
  </si>
  <si>
    <t>3596</t>
  </si>
  <si>
    <t>3597</t>
  </si>
  <si>
    <t>3598</t>
  </si>
  <si>
    <t>3599</t>
  </si>
  <si>
    <t>3600</t>
  </si>
  <si>
    <t>3601</t>
  </si>
  <si>
    <t>3605</t>
  </si>
  <si>
    <t>3606</t>
  </si>
  <si>
    <t>3607</t>
  </si>
  <si>
    <t>3608</t>
  </si>
  <si>
    <t>3609</t>
  </si>
  <si>
    <t>3610</t>
  </si>
  <si>
    <t>3614</t>
  </si>
  <si>
    <t>3615</t>
  </si>
  <si>
    <t>3616</t>
  </si>
  <si>
    <t>3617</t>
  </si>
  <si>
    <t>3618</t>
  </si>
  <si>
    <t>3619</t>
  </si>
  <si>
    <t>3623</t>
  </si>
  <si>
    <t>3624</t>
  </si>
  <si>
    <t>3625</t>
  </si>
  <si>
    <t>3626</t>
  </si>
  <si>
    <t>3627</t>
  </si>
  <si>
    <t>3628</t>
  </si>
  <si>
    <t>3632</t>
  </si>
  <si>
    <t>3633</t>
  </si>
  <si>
    <t>3634</t>
  </si>
  <si>
    <t>3635</t>
  </si>
  <si>
    <t>3636</t>
  </si>
  <si>
    <t>3637</t>
  </si>
  <si>
    <t>3641</t>
  </si>
  <si>
    <t>3642</t>
  </si>
  <si>
    <t>3643</t>
  </si>
  <si>
    <t>3644</t>
  </si>
  <si>
    <t>3645</t>
  </si>
  <si>
    <t>3646</t>
  </si>
  <si>
    <t>3647</t>
  </si>
  <si>
    <t>3648</t>
  </si>
  <si>
    <t>3652</t>
  </si>
  <si>
    <t>3653</t>
  </si>
  <si>
    <t>3654</t>
  </si>
  <si>
    <t>3655</t>
  </si>
  <si>
    <t>3656</t>
  </si>
  <si>
    <t>3657</t>
  </si>
  <si>
    <t>3658</t>
  </si>
  <si>
    <t>3659</t>
  </si>
  <si>
    <t>3663</t>
  </si>
  <si>
    <t>3664</t>
  </si>
  <si>
    <t>3665</t>
  </si>
  <si>
    <t>3669</t>
  </si>
  <si>
    <t>3670</t>
  </si>
  <si>
    <t>3671</t>
  </si>
  <si>
    <t>3675</t>
  </si>
  <si>
    <t>3676</t>
  </si>
  <si>
    <t>3677</t>
  </si>
  <si>
    <t>3678</t>
  </si>
  <si>
    <t>3679</t>
  </si>
  <si>
    <t>3680</t>
  </si>
  <si>
    <t>3684</t>
  </si>
  <si>
    <t>3685</t>
  </si>
  <si>
    <t>3686</t>
  </si>
  <si>
    <t>3687</t>
  </si>
  <si>
    <t>3688</t>
  </si>
  <si>
    <t>3689</t>
  </si>
  <si>
    <t>3693</t>
  </si>
  <si>
    <t>3694</t>
  </si>
  <si>
    <t>3695</t>
  </si>
  <si>
    <t>3696</t>
  </si>
  <si>
    <t>3697</t>
  </si>
  <si>
    <t>3698</t>
  </si>
  <si>
    <t>3699</t>
  </si>
  <si>
    <t>3700</t>
  </si>
  <si>
    <t>3704</t>
  </si>
  <si>
    <t>3705</t>
  </si>
  <si>
    <t>3706</t>
  </si>
  <si>
    <t>3707</t>
  </si>
  <si>
    <t>3708</t>
  </si>
  <si>
    <t>3709</t>
  </si>
  <si>
    <t>3710</t>
  </si>
  <si>
    <t>3711</t>
  </si>
  <si>
    <t>3715</t>
  </si>
  <si>
    <t>3716</t>
  </si>
  <si>
    <t>3717</t>
  </si>
  <si>
    <t>3718</t>
  </si>
  <si>
    <t>3719</t>
  </si>
  <si>
    <t>3723</t>
  </si>
  <si>
    <t>3724</t>
  </si>
  <si>
    <t>3725</t>
  </si>
  <si>
    <t>3726</t>
  </si>
  <si>
    <t>3727</t>
  </si>
  <si>
    <t>3728</t>
  </si>
  <si>
    <t>3729</t>
  </si>
  <si>
    <t>3730</t>
  </si>
  <si>
    <t>3734</t>
  </si>
  <si>
    <t>3735</t>
  </si>
  <si>
    <t>3736</t>
  </si>
  <si>
    <t>3737</t>
  </si>
  <si>
    <t>3738</t>
  </si>
  <si>
    <t>3739</t>
  </si>
  <si>
    <t>3740</t>
  </si>
  <si>
    <t>3741</t>
  </si>
  <si>
    <t>3745</t>
  </si>
  <si>
    <t>3746</t>
  </si>
  <si>
    <t>3747</t>
  </si>
  <si>
    <t>3748</t>
  </si>
  <si>
    <t>3749</t>
  </si>
  <si>
    <t>3750</t>
  </si>
  <si>
    <t>3754</t>
  </si>
  <si>
    <t>3755</t>
  </si>
  <si>
    <t>3756</t>
  </si>
  <si>
    <t>3757</t>
  </si>
  <si>
    <t>3758</t>
  </si>
  <si>
    <t>3759</t>
  </si>
  <si>
    <t>3763</t>
  </si>
  <si>
    <t>3764</t>
  </si>
  <si>
    <t>3765</t>
  </si>
  <si>
    <t>3766</t>
  </si>
  <si>
    <t>3767</t>
  </si>
  <si>
    <t>3768</t>
  </si>
  <si>
    <t>3769</t>
  </si>
  <si>
    <t>3773</t>
  </si>
  <si>
    <t>3774</t>
  </si>
  <si>
    <t>3775</t>
  </si>
  <si>
    <t>3776</t>
  </si>
  <si>
    <t>3777</t>
  </si>
  <si>
    <t>3778</t>
  </si>
  <si>
    <t>3779</t>
  </si>
  <si>
    <t>3783</t>
  </si>
  <si>
    <t>3784</t>
  </si>
  <si>
    <t>3785</t>
  </si>
  <si>
    <t>3786</t>
  </si>
  <si>
    <t>3787</t>
  </si>
  <si>
    <t>3791</t>
  </si>
  <si>
    <t>3792</t>
  </si>
  <si>
    <t>3793</t>
  </si>
  <si>
    <t>3794</t>
  </si>
  <si>
    <t>3795</t>
  </si>
  <si>
    <t>3796</t>
  </si>
  <si>
    <t>3797</t>
  </si>
  <si>
    <t>3801</t>
  </si>
  <si>
    <t>3802</t>
  </si>
  <si>
    <t>3803</t>
  </si>
  <si>
    <t>3804</t>
  </si>
  <si>
    <t>3805</t>
  </si>
  <si>
    <t>3809</t>
  </si>
  <si>
    <t>3810</t>
  </si>
  <si>
    <t>3811</t>
  </si>
  <si>
    <t>3812</t>
  </si>
  <si>
    <t>3813</t>
  </si>
  <si>
    <t>3814</t>
  </si>
  <si>
    <t>3818</t>
  </si>
  <si>
    <t>3819</t>
  </si>
  <si>
    <t>3820</t>
  </si>
  <si>
    <t>3821</t>
  </si>
  <si>
    <t>3822</t>
  </si>
  <si>
    <t>3823</t>
  </si>
  <si>
    <t>3827</t>
  </si>
  <si>
    <t>3828</t>
  </si>
  <si>
    <t>3829</t>
  </si>
  <si>
    <t>3830</t>
  </si>
  <si>
    <t>3831</t>
  </si>
  <si>
    <t>3832</t>
  </si>
  <si>
    <t>3836</t>
  </si>
  <si>
    <t>3837</t>
  </si>
  <si>
    <t>3838</t>
  </si>
  <si>
    <t>3842</t>
  </si>
  <si>
    <t>3843</t>
  </si>
  <si>
    <t>3844</t>
  </si>
  <si>
    <t>3848</t>
  </si>
  <si>
    <t>3849</t>
  </si>
  <si>
    <t>3850</t>
  </si>
  <si>
    <t>3851</t>
  </si>
  <si>
    <t>3852</t>
  </si>
  <si>
    <t>3853</t>
  </si>
  <si>
    <t>3857</t>
  </si>
  <si>
    <t>3858</t>
  </si>
  <si>
    <t>3859</t>
  </si>
  <si>
    <t>3860</t>
  </si>
  <si>
    <t>3861</t>
  </si>
  <si>
    <t>3862</t>
  </si>
  <si>
    <t>3866</t>
  </si>
  <si>
    <t>3867</t>
  </si>
  <si>
    <t>3868</t>
  </si>
  <si>
    <t>3869</t>
  </si>
  <si>
    <t>3870</t>
  </si>
  <si>
    <t>3871</t>
  </si>
  <si>
    <t>3875</t>
  </si>
  <si>
    <t>3876</t>
  </si>
  <si>
    <t>3877</t>
  </si>
  <si>
    <t>3878</t>
  </si>
  <si>
    <t>3879</t>
  </si>
  <si>
    <t>3880</t>
  </si>
  <si>
    <t>3884</t>
  </si>
  <si>
    <t>3885</t>
  </si>
  <si>
    <t>3886</t>
  </si>
  <si>
    <t>3887</t>
  </si>
  <si>
    <t>3888</t>
  </si>
  <si>
    <t>3889</t>
  </si>
  <si>
    <t>3890</t>
  </si>
  <si>
    <t>3891</t>
  </si>
  <si>
    <t>3895</t>
  </si>
  <si>
    <t>3896</t>
  </si>
  <si>
    <t>3897</t>
  </si>
  <si>
    <t>3898</t>
  </si>
  <si>
    <t>3899</t>
  </si>
  <si>
    <t>3900</t>
  </si>
  <si>
    <t>3901</t>
  </si>
  <si>
    <t>3902</t>
  </si>
  <si>
    <t>3906</t>
  </si>
  <si>
    <t>3907</t>
  </si>
  <si>
    <t>3908</t>
  </si>
  <si>
    <t>3909</t>
  </si>
  <si>
    <t>3910</t>
  </si>
  <si>
    <t>3911</t>
  </si>
  <si>
    <t>3912</t>
  </si>
  <si>
    <t>3913</t>
  </si>
  <si>
    <t>3917</t>
  </si>
  <si>
    <t>3918</t>
  </si>
  <si>
    <t>3919</t>
  </si>
  <si>
    <t>3920</t>
  </si>
  <si>
    <t>3921</t>
  </si>
  <si>
    <t>3922</t>
  </si>
  <si>
    <t>3923</t>
  </si>
  <si>
    <t>3924</t>
  </si>
  <si>
    <t>3928</t>
  </si>
  <si>
    <t>3929</t>
  </si>
  <si>
    <t>3930</t>
  </si>
  <si>
    <t>3931</t>
  </si>
  <si>
    <t>3932</t>
  </si>
  <si>
    <t>3933</t>
  </si>
  <si>
    <t>3934</t>
  </si>
  <si>
    <t>3935</t>
  </si>
  <si>
    <t>3939</t>
  </si>
  <si>
    <t>3940</t>
  </si>
  <si>
    <t>3941</t>
  </si>
  <si>
    <t>3942</t>
  </si>
  <si>
    <t>3943</t>
  </si>
  <si>
    <t>3944</t>
  </si>
  <si>
    <t>3945</t>
  </si>
  <si>
    <t>3946</t>
  </si>
  <si>
    <t>3950</t>
  </si>
  <si>
    <t>3951</t>
  </si>
  <si>
    <t>3952</t>
  </si>
  <si>
    <t>3953</t>
  </si>
  <si>
    <t>3954</t>
  </si>
  <si>
    <t>3955</t>
  </si>
  <si>
    <t>3956</t>
  </si>
  <si>
    <t>3957</t>
  </si>
  <si>
    <t>3961</t>
  </si>
  <si>
    <t>3962</t>
  </si>
  <si>
    <t>3963</t>
  </si>
  <si>
    <t>3964</t>
  </si>
  <si>
    <t>3965</t>
  </si>
  <si>
    <t>3966</t>
  </si>
  <si>
    <t>3967</t>
  </si>
  <si>
    <t>3968</t>
  </si>
  <si>
    <t>3972</t>
  </si>
  <si>
    <t>3973</t>
  </si>
  <si>
    <t>3974</t>
  </si>
  <si>
    <t>3975</t>
  </si>
  <si>
    <t>3976</t>
  </si>
  <si>
    <t>3980</t>
  </si>
  <si>
    <t>3981</t>
  </si>
  <si>
    <t>3982</t>
  </si>
  <si>
    <t>3983</t>
  </si>
  <si>
    <t>3984</t>
  </si>
  <si>
    <t>3985</t>
  </si>
  <si>
    <t>3986</t>
  </si>
  <si>
    <t>3987</t>
  </si>
  <si>
    <t>3991</t>
  </si>
  <si>
    <t>3992</t>
  </si>
  <si>
    <t>3993</t>
  </si>
  <si>
    <t>3994</t>
  </si>
  <si>
    <t>3995</t>
  </si>
  <si>
    <t>3996</t>
  </si>
  <si>
    <t>4000</t>
  </si>
  <si>
    <t>4001</t>
  </si>
  <si>
    <t>4002</t>
  </si>
  <si>
    <t>4003</t>
  </si>
  <si>
    <t>4004</t>
  </si>
  <si>
    <t>4008</t>
  </si>
  <si>
    <t>4009</t>
  </si>
  <si>
    <t>4010</t>
  </si>
  <si>
    <t>4011</t>
  </si>
  <si>
    <t>4012</t>
  </si>
  <si>
    <t>4016</t>
  </si>
  <si>
    <t>4017</t>
  </si>
  <si>
    <t>4018</t>
  </si>
  <si>
    <t>4019</t>
  </si>
  <si>
    <t>4020</t>
  </si>
  <si>
    <t>4024</t>
  </si>
  <si>
    <t>4025</t>
  </si>
  <si>
    <t>4026</t>
  </si>
  <si>
    <t>4027</t>
  </si>
  <si>
    <t>4028</t>
  </si>
  <si>
    <t>4032</t>
  </si>
  <si>
    <t>4033</t>
  </si>
  <si>
    <t>4034</t>
  </si>
  <si>
    <t>4035</t>
  </si>
  <si>
    <t>4036</t>
  </si>
  <si>
    <t>4040</t>
  </si>
  <si>
    <t>4041</t>
  </si>
  <si>
    <t>4042</t>
  </si>
  <si>
    <t>4043</t>
  </si>
  <si>
    <t>4044</t>
  </si>
  <si>
    <t>4045</t>
  </si>
  <si>
    <t>4049</t>
  </si>
  <si>
    <t>4050</t>
  </si>
  <si>
    <t>4051</t>
  </si>
  <si>
    <t>4052</t>
  </si>
  <si>
    <t>4053</t>
  </si>
  <si>
    <t>4054</t>
  </si>
  <si>
    <t>4058</t>
  </si>
  <si>
    <t>4059</t>
  </si>
  <si>
    <t>4060</t>
  </si>
  <si>
    <t>4061</t>
  </si>
  <si>
    <t>4062</t>
  </si>
  <si>
    <t>4063</t>
  </si>
  <si>
    <t>4067</t>
  </si>
  <si>
    <t>4068</t>
  </si>
  <si>
    <t>4069</t>
  </si>
  <si>
    <t>4070</t>
  </si>
  <si>
    <t>4071</t>
  </si>
  <si>
    <t>4072</t>
  </si>
  <si>
    <t>4076</t>
  </si>
  <si>
    <t>4077</t>
  </si>
  <si>
    <t>4078</t>
  </si>
  <si>
    <t>4079</t>
  </si>
  <si>
    <t>4080</t>
  </si>
  <si>
    <t>4081</t>
  </si>
  <si>
    <t>4085</t>
  </si>
  <si>
    <t>4086</t>
  </si>
  <si>
    <t>4087</t>
  </si>
  <si>
    <t>4088</t>
  </si>
  <si>
    <t>4089</t>
  </si>
  <si>
    <t>4090</t>
  </si>
  <si>
    <t>4094</t>
  </si>
  <si>
    <t>4095</t>
  </si>
  <si>
    <t>4096</t>
  </si>
  <si>
    <t>4097</t>
  </si>
  <si>
    <t>4098</t>
  </si>
  <si>
    <t>4099</t>
  </si>
  <si>
    <t>4103</t>
  </si>
  <si>
    <t>4104</t>
  </si>
  <si>
    <t>4105</t>
  </si>
  <si>
    <t>4106</t>
  </si>
  <si>
    <t>4107</t>
  </si>
  <si>
    <t>4108</t>
  </si>
  <si>
    <t>4109</t>
  </si>
  <si>
    <t>4110</t>
  </si>
  <si>
    <t>4114</t>
  </si>
  <si>
    <t>4115</t>
  </si>
  <si>
    <t>4116</t>
  </si>
  <si>
    <t>4117</t>
  </si>
  <si>
    <t>4118</t>
  </si>
  <si>
    <t>4119</t>
  </si>
  <si>
    <t>4120</t>
  </si>
  <si>
    <t>4124</t>
  </si>
  <si>
    <t>4125</t>
  </si>
  <si>
    <t>4126</t>
  </si>
  <si>
    <t>4127</t>
  </si>
  <si>
    <t>4128</t>
  </si>
  <si>
    <t>4132</t>
  </si>
  <si>
    <t>4133</t>
  </si>
  <si>
    <t>4134</t>
  </si>
  <si>
    <t>4135</t>
  </si>
  <si>
    <t>4136</t>
  </si>
  <si>
    <t>4137</t>
  </si>
  <si>
    <t>4138</t>
  </si>
  <si>
    <t>4142</t>
  </si>
  <si>
    <t>4143</t>
  </si>
  <si>
    <t>4144</t>
  </si>
  <si>
    <t>4145</t>
  </si>
  <si>
    <t>4146</t>
  </si>
  <si>
    <t>4147</t>
  </si>
  <si>
    <t>4148</t>
  </si>
  <si>
    <t>4149</t>
  </si>
  <si>
    <t>4153</t>
  </si>
  <si>
    <t>4154</t>
  </si>
  <si>
    <t>4155</t>
  </si>
  <si>
    <t>4156</t>
  </si>
  <si>
    <t>4157</t>
  </si>
  <si>
    <t>4158</t>
  </si>
  <si>
    <t>4159</t>
  </si>
  <si>
    <t>4163</t>
  </si>
  <si>
    <t>4164</t>
  </si>
  <si>
    <t>4165</t>
  </si>
  <si>
    <t>4166</t>
  </si>
  <si>
    <t>4167</t>
  </si>
  <si>
    <t>4168</t>
  </si>
  <si>
    <t>4169</t>
  </si>
  <si>
    <t>4173</t>
  </si>
  <si>
    <t>4174</t>
  </si>
  <si>
    <t>4175</t>
  </si>
  <si>
    <t>4176</t>
  </si>
  <si>
    <t>4177</t>
  </si>
  <si>
    <t>4178</t>
  </si>
  <si>
    <t>4179</t>
  </si>
  <si>
    <t>4180</t>
  </si>
  <si>
    <t>4184</t>
  </si>
  <si>
    <t>4185</t>
  </si>
  <si>
    <t>4186</t>
  </si>
  <si>
    <t>4187</t>
  </si>
  <si>
    <t>4188</t>
  </si>
  <si>
    <t>4192</t>
  </si>
  <si>
    <t>4193</t>
  </si>
  <si>
    <t>4194</t>
  </si>
  <si>
    <t>4195</t>
  </si>
  <si>
    <t>4196</t>
  </si>
  <si>
    <t>4200</t>
  </si>
  <si>
    <t>4201</t>
  </si>
  <si>
    <t>4202</t>
  </si>
  <si>
    <t>4203</t>
  </si>
  <si>
    <t>4204</t>
  </si>
  <si>
    <t>4208</t>
  </si>
  <si>
    <t>4209</t>
  </si>
  <si>
    <t>4210</t>
  </si>
  <si>
    <t>4211</t>
  </si>
  <si>
    <t>4212</t>
  </si>
  <si>
    <t>4213</t>
  </si>
  <si>
    <t>4214</t>
  </si>
  <si>
    <t>4215</t>
  </si>
  <si>
    <t>4219</t>
  </si>
  <si>
    <t>4220</t>
  </si>
  <si>
    <t>4221</t>
  </si>
  <si>
    <t>4222</t>
  </si>
  <si>
    <t>4223</t>
  </si>
  <si>
    <t>4227</t>
  </si>
  <si>
    <t>4228</t>
  </si>
  <si>
    <t>4229</t>
  </si>
  <si>
    <t>4230</t>
  </si>
  <si>
    <t>4231</t>
  </si>
  <si>
    <t>4235</t>
  </si>
  <si>
    <t>4236</t>
  </si>
  <si>
    <t>4237</t>
  </si>
  <si>
    <t>4238</t>
  </si>
  <si>
    <t>4239</t>
  </si>
  <si>
    <t>4243</t>
  </si>
  <si>
    <t>4244</t>
  </si>
  <si>
    <t>4245</t>
  </si>
  <si>
    <t>4246</t>
  </si>
  <si>
    <t>4247</t>
  </si>
  <si>
    <t>4248</t>
  </si>
  <si>
    <t>4252</t>
  </si>
  <si>
    <t>4253</t>
  </si>
  <si>
    <t>4254</t>
  </si>
  <si>
    <t>4255</t>
  </si>
  <si>
    <t>4256</t>
  </si>
  <si>
    <t>4257</t>
  </si>
  <si>
    <t>4261</t>
  </si>
  <si>
    <t>4262</t>
  </si>
  <si>
    <t>4263</t>
  </si>
  <si>
    <t>4264</t>
  </si>
  <si>
    <t>4265</t>
  </si>
  <si>
    <t>4269</t>
  </si>
  <si>
    <t>4270</t>
  </si>
  <si>
    <t>4271</t>
  </si>
  <si>
    <t>4272</t>
  </si>
  <si>
    <t>4273</t>
  </si>
  <si>
    <t>4274</t>
  </si>
  <si>
    <t>4278</t>
  </si>
  <si>
    <t>4279</t>
  </si>
  <si>
    <t>4280</t>
  </si>
  <si>
    <t>4281</t>
  </si>
  <si>
    <t>4282</t>
  </si>
  <si>
    <t>4283</t>
  </si>
  <si>
    <t>4287</t>
  </si>
  <si>
    <t>4288</t>
  </si>
  <si>
    <t>4289</t>
  </si>
  <si>
    <t>4290</t>
  </si>
  <si>
    <t>4291</t>
  </si>
  <si>
    <t>4292</t>
  </si>
  <si>
    <t>4296</t>
  </si>
  <si>
    <t>4297</t>
  </si>
  <si>
    <t>4298</t>
  </si>
  <si>
    <t>4299</t>
  </si>
  <si>
    <t>4300</t>
  </si>
  <si>
    <t>4301</t>
  </si>
  <si>
    <t>4305</t>
  </si>
  <si>
    <t>4306</t>
  </si>
  <si>
    <t>4307</t>
  </si>
  <si>
    <t>4308</t>
  </si>
  <si>
    <t>4309</t>
  </si>
  <si>
    <t>4313</t>
  </si>
  <si>
    <t>4314</t>
  </si>
  <si>
    <t>4315</t>
  </si>
  <si>
    <t>4316</t>
  </si>
  <si>
    <t>4317</t>
  </si>
  <si>
    <t>4318</t>
  </si>
  <si>
    <t>4319</t>
  </si>
  <si>
    <t>4320</t>
  </si>
  <si>
    <t>4321</t>
  </si>
  <si>
    <t>4325</t>
  </si>
  <si>
    <t>4326</t>
  </si>
  <si>
    <t>4327</t>
  </si>
  <si>
    <t>4328</t>
  </si>
  <si>
    <t>4329</t>
  </si>
  <si>
    <t>4330</t>
  </si>
  <si>
    <t>4331</t>
  </si>
  <si>
    <t>4332</t>
  </si>
  <si>
    <t>4333</t>
  </si>
  <si>
    <t>4337</t>
  </si>
  <si>
    <t>4338</t>
  </si>
  <si>
    <t>4339</t>
  </si>
  <si>
    <t>4340</t>
  </si>
  <si>
    <t>4341</t>
  </si>
  <si>
    <t>4345</t>
  </si>
  <si>
    <t>4346</t>
  </si>
  <si>
    <t>4347</t>
  </si>
  <si>
    <t>4348</t>
  </si>
  <si>
    <t>4349</t>
  </si>
  <si>
    <t>4353</t>
  </si>
  <si>
    <t>4354</t>
  </si>
  <si>
    <t>4355</t>
  </si>
  <si>
    <t>4356</t>
  </si>
  <si>
    <t>4357</t>
  </si>
  <si>
    <t>4358</t>
  </si>
  <si>
    <t>4362</t>
  </si>
  <si>
    <t>4363</t>
  </si>
  <si>
    <t>4364</t>
  </si>
  <si>
    <t>4365</t>
  </si>
  <si>
    <t>4366</t>
  </si>
  <si>
    <t>4367</t>
  </si>
  <si>
    <t>4368</t>
  </si>
  <si>
    <t>4372</t>
  </si>
  <si>
    <t>4373</t>
  </si>
  <si>
    <t>4374</t>
  </si>
  <si>
    <t>4375</t>
  </si>
  <si>
    <t>4376</t>
  </si>
  <si>
    <t>4377</t>
  </si>
  <si>
    <t>4381</t>
  </si>
  <si>
    <t>4382</t>
  </si>
  <si>
    <t>4383</t>
  </si>
  <si>
    <t>4387</t>
  </si>
  <si>
    <t>4388</t>
  </si>
  <si>
    <t>4389</t>
  </si>
  <si>
    <t>4393</t>
  </si>
  <si>
    <t>4394</t>
  </si>
  <si>
    <t>4395</t>
  </si>
  <si>
    <t>4396</t>
  </si>
  <si>
    <t>4397</t>
  </si>
  <si>
    <t>4398</t>
  </si>
  <si>
    <t>4402</t>
  </si>
  <si>
    <t>4403</t>
  </si>
  <si>
    <t>4404</t>
  </si>
  <si>
    <t>4405</t>
  </si>
  <si>
    <t>4406</t>
  </si>
  <si>
    <t>4407</t>
  </si>
  <si>
    <t>4411</t>
  </si>
  <si>
    <t>4412</t>
  </si>
  <si>
    <t>4413</t>
  </si>
  <si>
    <t>4414</t>
  </si>
  <si>
    <t>4415</t>
  </si>
  <si>
    <t>4416</t>
  </si>
  <si>
    <t>4420</t>
  </si>
  <si>
    <t>4421</t>
  </si>
  <si>
    <t>4422</t>
  </si>
  <si>
    <t>4423</t>
  </si>
  <si>
    <t>4424</t>
  </si>
  <si>
    <t>4425</t>
  </si>
  <si>
    <t>4429</t>
  </si>
  <si>
    <t>4430</t>
  </si>
  <si>
    <t>4431</t>
  </si>
  <si>
    <t>4432</t>
  </si>
  <si>
    <t>4433</t>
  </si>
  <si>
    <t>4434</t>
  </si>
  <si>
    <t>4435</t>
  </si>
  <si>
    <t>4436</t>
  </si>
  <si>
    <t>4440</t>
  </si>
  <si>
    <t>4441</t>
  </si>
  <si>
    <t>4442</t>
  </si>
  <si>
    <t>4443</t>
  </si>
  <si>
    <t>4444</t>
  </si>
  <si>
    <t>4445</t>
  </si>
  <si>
    <t>4446</t>
  </si>
  <si>
    <t>4447</t>
  </si>
  <si>
    <t>4451</t>
  </si>
  <si>
    <t>4452</t>
  </si>
  <si>
    <t>4453</t>
  </si>
  <si>
    <t>4454</t>
  </si>
  <si>
    <t>4455</t>
  </si>
  <si>
    <t>4456</t>
  </si>
  <si>
    <t>4457</t>
  </si>
  <si>
    <t>4458</t>
  </si>
  <si>
    <t>4462</t>
  </si>
  <si>
    <t>4463</t>
  </si>
  <si>
    <t>4464</t>
  </si>
  <si>
    <t>4465</t>
  </si>
  <si>
    <t>4466</t>
  </si>
  <si>
    <t>4467</t>
  </si>
  <si>
    <t>4468</t>
  </si>
  <si>
    <t>4469</t>
  </si>
  <si>
    <t>4473</t>
  </si>
  <si>
    <t>4474</t>
  </si>
  <si>
    <t>4475</t>
  </si>
  <si>
    <t>4476</t>
  </si>
  <si>
    <t>4477</t>
  </si>
  <si>
    <t>4478</t>
  </si>
  <si>
    <t>4479</t>
  </si>
  <si>
    <t>4480</t>
  </si>
  <si>
    <t>4484</t>
  </si>
  <si>
    <t>4485</t>
  </si>
  <si>
    <t>4486</t>
  </si>
  <si>
    <t>4487</t>
  </si>
  <si>
    <t>4488</t>
  </si>
  <si>
    <t>4489</t>
  </si>
  <si>
    <t>4490</t>
  </si>
  <si>
    <t>4491</t>
  </si>
  <si>
    <t>4495</t>
  </si>
  <si>
    <t>4496</t>
  </si>
  <si>
    <t>4497</t>
  </si>
  <si>
    <t>4498</t>
  </si>
  <si>
    <t>4499</t>
  </si>
  <si>
    <t>4500</t>
  </si>
  <si>
    <t>4501</t>
  </si>
  <si>
    <t>4502</t>
  </si>
  <si>
    <t>4506</t>
  </si>
  <si>
    <t>4507</t>
  </si>
  <si>
    <t>4508</t>
  </si>
  <si>
    <t>4509</t>
  </si>
  <si>
    <t>4510</t>
  </si>
  <si>
    <t>4514</t>
  </si>
  <si>
    <t>4515</t>
  </si>
  <si>
    <t>4516</t>
  </si>
  <si>
    <t>4517</t>
  </si>
  <si>
    <t>4518</t>
  </si>
  <si>
    <t>4519</t>
  </si>
  <si>
    <t>4520</t>
  </si>
  <si>
    <t>4521</t>
  </si>
  <si>
    <t>4525</t>
  </si>
  <si>
    <t>4526</t>
  </si>
  <si>
    <t>4527</t>
  </si>
  <si>
    <t>4528</t>
  </si>
  <si>
    <t>4529</t>
  </si>
  <si>
    <t>4530</t>
  </si>
  <si>
    <t>4534</t>
  </si>
  <si>
    <t>4535</t>
  </si>
  <si>
    <t>4536</t>
  </si>
  <si>
    <t>4537</t>
  </si>
  <si>
    <t>4538</t>
  </si>
  <si>
    <t>4542</t>
  </si>
  <si>
    <t>4543</t>
  </si>
  <si>
    <t>4544</t>
  </si>
  <si>
    <t>4545</t>
  </si>
  <si>
    <t>4546</t>
  </si>
  <si>
    <t>4547</t>
  </si>
  <si>
    <t>4551</t>
  </si>
  <si>
    <t>4552</t>
  </si>
  <si>
    <t>4553</t>
  </si>
  <si>
    <t>4554</t>
  </si>
  <si>
    <t>4555</t>
  </si>
  <si>
    <t>4556</t>
  </si>
  <si>
    <t>4560</t>
  </si>
  <si>
    <t>4561</t>
  </si>
  <si>
    <t>4562</t>
  </si>
  <si>
    <t>4563</t>
  </si>
  <si>
    <t>4564</t>
  </si>
  <si>
    <t>4565</t>
  </si>
  <si>
    <t>4569</t>
  </si>
  <si>
    <t>4570</t>
  </si>
  <si>
    <t>4571</t>
  </si>
  <si>
    <t>4572</t>
  </si>
  <si>
    <t>4573</t>
  </si>
  <si>
    <t>4574</t>
  </si>
  <si>
    <t>4578</t>
  </si>
  <si>
    <t>4579</t>
  </si>
  <si>
    <t>4580</t>
  </si>
  <si>
    <t>4581</t>
  </si>
  <si>
    <t>4582</t>
  </si>
  <si>
    <t>4583</t>
  </si>
  <si>
    <t>4587</t>
  </si>
  <si>
    <t>4588</t>
  </si>
  <si>
    <t>4589</t>
  </si>
  <si>
    <t>4590</t>
  </si>
  <si>
    <t>4591</t>
  </si>
  <si>
    <t>4592</t>
  </si>
  <si>
    <t>4593</t>
  </si>
  <si>
    <t>4594</t>
  </si>
  <si>
    <t>4598</t>
  </si>
  <si>
    <t>4599</t>
  </si>
  <si>
    <t>4600</t>
  </si>
  <si>
    <t>4601</t>
  </si>
  <si>
    <t>4602</t>
  </si>
  <si>
    <t>4603</t>
  </si>
  <si>
    <t>4604</t>
  </si>
  <si>
    <t>4608</t>
  </si>
  <si>
    <t>4609</t>
  </si>
  <si>
    <t>4610</t>
  </si>
  <si>
    <t>4611</t>
  </si>
  <si>
    <t>4612</t>
  </si>
  <si>
    <t>4616</t>
  </si>
  <si>
    <t>4617</t>
  </si>
  <si>
    <t>4618</t>
  </si>
  <si>
    <t>4619</t>
  </si>
  <si>
    <t>4620</t>
  </si>
  <si>
    <t>4621</t>
  </si>
  <si>
    <t>4622</t>
  </si>
  <si>
    <t>4626</t>
  </si>
  <si>
    <t>4627</t>
  </si>
  <si>
    <t>4628</t>
  </si>
  <si>
    <t>4629</t>
  </si>
  <si>
    <t>4630</t>
  </si>
  <si>
    <t>4631</t>
  </si>
  <si>
    <t>4632</t>
  </si>
  <si>
    <t>4633</t>
  </si>
  <si>
    <t>4637</t>
  </si>
  <si>
    <t>4638</t>
  </si>
  <si>
    <t>4639</t>
  </si>
  <si>
    <t>4640</t>
  </si>
  <si>
    <t>4641</t>
  </si>
  <si>
    <t>4642</t>
  </si>
  <si>
    <t>4643</t>
  </si>
  <si>
    <t>4647</t>
  </si>
  <si>
    <t>4648</t>
  </si>
  <si>
    <t>4649</t>
  </si>
  <si>
    <t>4650</t>
  </si>
  <si>
    <t>4651</t>
  </si>
  <si>
    <t>4652</t>
  </si>
  <si>
    <t>4653</t>
  </si>
  <si>
    <t>4657</t>
  </si>
  <si>
    <t>4658</t>
  </si>
  <si>
    <t>4659</t>
  </si>
  <si>
    <t>4660</t>
  </si>
  <si>
    <t>4661</t>
  </si>
  <si>
    <t>4662</t>
  </si>
  <si>
    <t>4663</t>
  </si>
  <si>
    <t>4664</t>
  </si>
  <si>
    <t>4668</t>
  </si>
  <si>
    <t>4669</t>
  </si>
  <si>
    <t>4670</t>
  </si>
  <si>
    <t>4671</t>
  </si>
  <si>
    <t>4672</t>
  </si>
  <si>
    <t>4676</t>
  </si>
  <si>
    <t>4677</t>
  </si>
  <si>
    <t>4678</t>
  </si>
  <si>
    <t>4679</t>
  </si>
  <si>
    <t>4680</t>
  </si>
  <si>
    <t>4684</t>
  </si>
  <si>
    <t>4685</t>
  </si>
  <si>
    <t>4686</t>
  </si>
  <si>
    <t>4687</t>
  </si>
  <si>
    <t>4688</t>
  </si>
  <si>
    <t>4692</t>
  </si>
  <si>
    <t>4693</t>
  </si>
  <si>
    <t>4694</t>
  </si>
  <si>
    <t>4695</t>
  </si>
  <si>
    <t>4696</t>
  </si>
  <si>
    <t>4700</t>
  </si>
  <si>
    <t>4701</t>
  </si>
  <si>
    <t>4702</t>
  </si>
  <si>
    <t>4703</t>
  </si>
  <si>
    <t>4704</t>
  </si>
  <si>
    <t>4708</t>
  </si>
  <si>
    <t>4709</t>
  </si>
  <si>
    <t>4710</t>
  </si>
  <si>
    <t>4711</t>
  </si>
  <si>
    <t>4712</t>
  </si>
  <si>
    <t>4713</t>
  </si>
  <si>
    <t>4717</t>
  </si>
  <si>
    <t>4718</t>
  </si>
  <si>
    <t>4719</t>
  </si>
  <si>
    <t>4720</t>
  </si>
  <si>
    <t>4721</t>
  </si>
  <si>
    <t>4725</t>
  </si>
  <si>
    <t>4726</t>
  </si>
  <si>
    <t>4727</t>
  </si>
  <si>
    <t>4728</t>
  </si>
  <si>
    <t>4729</t>
  </si>
  <si>
    <t>4730</t>
  </si>
  <si>
    <t>4734</t>
  </si>
  <si>
    <t>4735</t>
  </si>
  <si>
    <t>4736</t>
  </si>
  <si>
    <t>4737</t>
  </si>
  <si>
    <t>4738</t>
  </si>
  <si>
    <t>4739</t>
  </si>
  <si>
    <t>4743</t>
  </si>
  <si>
    <t>4744</t>
  </si>
  <si>
    <t>4745</t>
  </si>
  <si>
    <t>4746</t>
  </si>
  <si>
    <t>4747</t>
  </si>
  <si>
    <t>4748</t>
  </si>
  <si>
    <t>4752</t>
  </si>
  <si>
    <t>4753</t>
  </si>
  <si>
    <t>4754</t>
  </si>
  <si>
    <t>4755</t>
  </si>
  <si>
    <t>4756</t>
  </si>
  <si>
    <t>4757</t>
  </si>
  <si>
    <t>4761</t>
  </si>
  <si>
    <t>4762</t>
  </si>
  <si>
    <t>4763</t>
  </si>
  <si>
    <t>4764</t>
  </si>
  <si>
    <t>4765</t>
  </si>
  <si>
    <t>4769</t>
  </si>
  <si>
    <t>4770</t>
  </si>
  <si>
    <t>4771</t>
  </si>
  <si>
    <t>4772</t>
  </si>
  <si>
    <t>4773</t>
  </si>
  <si>
    <t>4774</t>
  </si>
  <si>
    <t>4775</t>
  </si>
  <si>
    <t>4776</t>
  </si>
  <si>
    <t>4777</t>
  </si>
  <si>
    <t>4781</t>
  </si>
  <si>
    <t>4782</t>
  </si>
  <si>
    <t>4783</t>
  </si>
  <si>
    <t>4784</t>
  </si>
  <si>
    <t>4785</t>
  </si>
  <si>
    <t>4786</t>
  </si>
  <si>
    <t>4787</t>
  </si>
  <si>
    <t>4788</t>
  </si>
  <si>
    <t>4789</t>
  </si>
  <si>
    <t>4793</t>
  </si>
  <si>
    <t>4794</t>
  </si>
  <si>
    <t>4795</t>
  </si>
  <si>
    <t>4796</t>
  </si>
  <si>
    <t>4797</t>
  </si>
  <si>
    <t>4801</t>
  </si>
  <si>
    <t>4802</t>
  </si>
  <si>
    <t>4803</t>
  </si>
  <si>
    <t>4804</t>
  </si>
  <si>
    <t>4805</t>
  </si>
  <si>
    <t>4809</t>
  </si>
  <si>
    <t>4810</t>
  </si>
  <si>
    <t>4811</t>
  </si>
  <si>
    <t>4812</t>
  </si>
  <si>
    <t>4813</t>
  </si>
  <si>
    <t>4814</t>
  </si>
  <si>
    <t>4818</t>
  </si>
  <si>
    <t>4819</t>
  </si>
  <si>
    <t>4820</t>
  </si>
  <si>
    <t>4821</t>
  </si>
  <si>
    <t>4822</t>
  </si>
  <si>
    <t>4823</t>
  </si>
  <si>
    <t>4827</t>
  </si>
  <si>
    <t>4828</t>
  </si>
  <si>
    <t>4829</t>
  </si>
  <si>
    <t>4833</t>
  </si>
  <si>
    <t>4834</t>
  </si>
  <si>
    <t>4835</t>
  </si>
  <si>
    <t>4839</t>
  </si>
  <si>
    <t>4840</t>
  </si>
  <si>
    <t>4841</t>
  </si>
  <si>
    <t>4842</t>
  </si>
  <si>
    <t>4843</t>
  </si>
  <si>
    <t>4844</t>
  </si>
  <si>
    <t>4848</t>
  </si>
  <si>
    <t>4849</t>
  </si>
  <si>
    <t>4850</t>
  </si>
  <si>
    <t>4851</t>
  </si>
  <si>
    <t>4852</t>
  </si>
  <si>
    <t>4853</t>
  </si>
  <si>
    <t>4857</t>
  </si>
  <si>
    <t>4858</t>
  </si>
  <si>
    <t>4859</t>
  </si>
  <si>
    <t>4860</t>
  </si>
  <si>
    <t>4861</t>
  </si>
  <si>
    <t>4862</t>
  </si>
  <si>
    <t>4866</t>
  </si>
  <si>
    <t>4867</t>
  </si>
  <si>
    <t>4868</t>
  </si>
  <si>
    <t>4869</t>
  </si>
  <si>
    <t>4870</t>
  </si>
  <si>
    <t>4871</t>
  </si>
  <si>
    <t>4872</t>
  </si>
  <si>
    <t>4873</t>
  </si>
  <si>
    <t>4877</t>
  </si>
  <si>
    <t>4878</t>
  </si>
  <si>
    <t>4879</t>
  </si>
  <si>
    <t>4880</t>
  </si>
  <si>
    <t>4881</t>
  </si>
  <si>
    <t>4882</t>
  </si>
  <si>
    <t>4883</t>
  </si>
  <si>
    <t>4884</t>
  </si>
  <si>
    <t>4888</t>
  </si>
  <si>
    <t>4889</t>
  </si>
  <si>
    <t>4890</t>
  </si>
  <si>
    <t>4891</t>
  </si>
  <si>
    <t>4892</t>
  </si>
  <si>
    <t>4893</t>
  </si>
  <si>
    <t>4894</t>
  </si>
  <si>
    <t>4895</t>
  </si>
  <si>
    <t>4899</t>
  </si>
  <si>
    <t>4900</t>
  </si>
  <si>
    <t>4901</t>
  </si>
  <si>
    <t>4902</t>
  </si>
  <si>
    <t>4903</t>
  </si>
  <si>
    <t>4904</t>
  </si>
  <si>
    <t>4905</t>
  </si>
  <si>
    <t>4906</t>
  </si>
  <si>
    <t>4910</t>
  </si>
  <si>
    <t>4911</t>
  </si>
  <si>
    <t>4912</t>
  </si>
  <si>
    <t>4913</t>
  </si>
  <si>
    <t>4914</t>
  </si>
  <si>
    <t>4915</t>
  </si>
  <si>
    <t>4916</t>
  </si>
  <si>
    <t>4917</t>
  </si>
  <si>
    <t>4921</t>
  </si>
  <si>
    <t>4922</t>
  </si>
  <si>
    <t>4923</t>
  </si>
  <si>
    <t>4924</t>
  </si>
  <si>
    <t>4925</t>
  </si>
  <si>
    <t>4926</t>
  </si>
  <si>
    <t>4927</t>
  </si>
  <si>
    <t>4928</t>
  </si>
  <si>
    <t>4932</t>
  </si>
  <si>
    <t>4933</t>
  </si>
  <si>
    <t>4934</t>
  </si>
  <si>
    <t>4935</t>
  </si>
  <si>
    <t>4936</t>
  </si>
  <si>
    <t>4937</t>
  </si>
  <si>
    <t>4941</t>
  </si>
  <si>
    <t>4942</t>
  </si>
  <si>
    <t>4943</t>
  </si>
  <si>
    <t>4944</t>
  </si>
  <si>
    <t>4945</t>
  </si>
  <si>
    <t>4946</t>
  </si>
  <si>
    <t>4947</t>
  </si>
  <si>
    <t>4948</t>
  </si>
  <si>
    <t>4952</t>
  </si>
  <si>
    <t>4953</t>
  </si>
  <si>
    <t>4954</t>
  </si>
  <si>
    <t>4955</t>
  </si>
  <si>
    <t>4956</t>
  </si>
  <si>
    <t>4960</t>
  </si>
  <si>
    <t>4961</t>
  </si>
  <si>
    <t>4962</t>
  </si>
  <si>
    <t>4963</t>
  </si>
  <si>
    <t>4964</t>
  </si>
  <si>
    <t>4968</t>
  </si>
  <si>
    <t>4969</t>
  </si>
  <si>
    <t>4970</t>
  </si>
  <si>
    <t>4971</t>
  </si>
  <si>
    <t>4972</t>
  </si>
  <si>
    <t>4973</t>
  </si>
  <si>
    <t>4977</t>
  </si>
  <si>
    <t>4978</t>
  </si>
  <si>
    <t>4979</t>
  </si>
  <si>
    <t>4980</t>
  </si>
  <si>
    <t>4981</t>
  </si>
  <si>
    <t>4982</t>
  </si>
  <si>
    <t>4986</t>
  </si>
  <si>
    <t>4987</t>
  </si>
  <si>
    <t>4988</t>
  </si>
  <si>
    <t>4989</t>
  </si>
  <si>
    <t>4990</t>
  </si>
  <si>
    <t>4991</t>
  </si>
  <si>
    <t>4995</t>
  </si>
  <si>
    <t>4996</t>
  </si>
  <si>
    <t>4997</t>
  </si>
  <si>
    <t>4998</t>
  </si>
  <si>
    <t>4999</t>
  </si>
  <si>
    <t>5000</t>
  </si>
  <si>
    <t>5004</t>
  </si>
  <si>
    <t>5005</t>
  </si>
  <si>
    <t>5006</t>
  </si>
  <si>
    <t>5007</t>
  </si>
  <si>
    <t>5008</t>
  </si>
  <si>
    <t>5009</t>
  </si>
  <si>
    <t>5013</t>
  </si>
  <si>
    <t>5014</t>
  </si>
  <si>
    <t>5015</t>
  </si>
  <si>
    <t>5016</t>
  </si>
  <si>
    <t>5017</t>
  </si>
  <si>
    <t>5018</t>
  </si>
  <si>
    <t>5022</t>
  </si>
  <si>
    <t>5023</t>
  </si>
  <si>
    <t>5024</t>
  </si>
  <si>
    <t>5025</t>
  </si>
  <si>
    <t>5026</t>
  </si>
  <si>
    <t>5027</t>
  </si>
  <si>
    <t>5031</t>
  </si>
  <si>
    <t>5032</t>
  </si>
  <si>
    <t>5033</t>
  </si>
  <si>
    <t>5034</t>
  </si>
  <si>
    <t>5035</t>
  </si>
  <si>
    <t>5036</t>
  </si>
  <si>
    <t>5040</t>
  </si>
  <si>
    <t>5041</t>
  </si>
  <si>
    <t>5042</t>
  </si>
  <si>
    <t>5043</t>
  </si>
  <si>
    <t>5044</t>
  </si>
  <si>
    <t>5045</t>
  </si>
  <si>
    <t>5046</t>
  </si>
  <si>
    <t>5047</t>
  </si>
  <si>
    <t>5051</t>
  </si>
  <si>
    <t>5052</t>
  </si>
  <si>
    <t>5053</t>
  </si>
  <si>
    <t>5054</t>
  </si>
  <si>
    <t>5055</t>
  </si>
  <si>
    <t>5056</t>
  </si>
  <si>
    <t>5057</t>
  </si>
  <si>
    <t>5061</t>
  </si>
  <si>
    <t>5062</t>
  </si>
  <si>
    <t>5063</t>
  </si>
  <si>
    <t>5064</t>
  </si>
  <si>
    <t>5065</t>
  </si>
  <si>
    <t>5066</t>
  </si>
  <si>
    <t>5067</t>
  </si>
  <si>
    <t>5071</t>
  </si>
  <si>
    <t>5072</t>
  </si>
  <si>
    <t>5073</t>
  </si>
  <si>
    <t>5074</t>
  </si>
  <si>
    <t>5075</t>
  </si>
  <si>
    <t>5079</t>
  </si>
  <si>
    <t>5080</t>
  </si>
  <si>
    <t>5081</t>
  </si>
  <si>
    <t>5082</t>
  </si>
  <si>
    <t>5083</t>
  </si>
  <si>
    <t>5084</t>
  </si>
  <si>
    <t>5085</t>
  </si>
  <si>
    <t>5089</t>
  </si>
  <si>
    <t>5090</t>
  </si>
  <si>
    <t>5091</t>
  </si>
  <si>
    <t>5092</t>
  </si>
  <si>
    <t>5093</t>
  </si>
  <si>
    <t>5097</t>
  </si>
  <si>
    <t>5098</t>
  </si>
  <si>
    <t>5099</t>
  </si>
  <si>
    <t>5100</t>
  </si>
  <si>
    <t>5101</t>
  </si>
  <si>
    <t>5105</t>
  </si>
  <si>
    <t>5106</t>
  </si>
  <si>
    <t>5107</t>
  </si>
  <si>
    <t>5108</t>
  </si>
  <si>
    <t>5109</t>
  </si>
  <si>
    <t>5110</t>
  </si>
  <si>
    <t>5111</t>
  </si>
  <si>
    <t>5112</t>
  </si>
  <si>
    <t>5116</t>
  </si>
  <si>
    <t>5117</t>
  </si>
  <si>
    <t>5118</t>
  </si>
  <si>
    <t>5119</t>
  </si>
  <si>
    <t>5120</t>
  </si>
  <si>
    <t>5124</t>
  </si>
  <si>
    <t>5125</t>
  </si>
  <si>
    <t>5126</t>
  </si>
  <si>
    <t>5127</t>
  </si>
  <si>
    <t>5128</t>
  </si>
  <si>
    <t>5132</t>
  </si>
  <si>
    <t>5133</t>
  </si>
  <si>
    <t>5134</t>
  </si>
  <si>
    <t>5135</t>
  </si>
  <si>
    <t>5136</t>
  </si>
  <si>
    <t>5140</t>
  </si>
  <si>
    <t>5141</t>
  </si>
  <si>
    <t>5142</t>
  </si>
  <si>
    <t>5143</t>
  </si>
  <si>
    <t>5144</t>
  </si>
  <si>
    <t>5145</t>
  </si>
  <si>
    <t>5149</t>
  </si>
  <si>
    <t>5150</t>
  </si>
  <si>
    <t>5151</t>
  </si>
  <si>
    <t>5152</t>
  </si>
  <si>
    <t>5153</t>
  </si>
  <si>
    <t>5154</t>
  </si>
  <si>
    <t>5158</t>
  </si>
  <si>
    <t>5159</t>
  </si>
  <si>
    <t>5160</t>
  </si>
  <si>
    <t>5161</t>
  </si>
  <si>
    <t>5162</t>
  </si>
  <si>
    <t>5163</t>
  </si>
  <si>
    <t>5167</t>
  </si>
  <si>
    <t>5168</t>
  </si>
  <si>
    <t>5169</t>
  </si>
  <si>
    <t>5170</t>
  </si>
  <si>
    <t>5171</t>
  </si>
  <si>
    <t>5172</t>
  </si>
  <si>
    <t>5176</t>
  </si>
  <si>
    <t>5177</t>
  </si>
  <si>
    <t>5178</t>
  </si>
  <si>
    <t>5179</t>
  </si>
  <si>
    <t>5180</t>
  </si>
  <si>
    <t>5184</t>
  </si>
  <si>
    <t>5185</t>
  </si>
  <si>
    <t>5186</t>
  </si>
  <si>
    <t>5187</t>
  </si>
  <si>
    <t>5188</t>
  </si>
  <si>
    <t>5189</t>
  </si>
  <si>
    <t>5190</t>
  </si>
  <si>
    <t>5191</t>
  </si>
  <si>
    <t>5192</t>
  </si>
  <si>
    <t>5196</t>
  </si>
  <si>
    <t>5197</t>
  </si>
  <si>
    <t>5198</t>
  </si>
  <si>
    <t>5199</t>
  </si>
  <si>
    <t>5200</t>
  </si>
  <si>
    <t>5204</t>
  </si>
  <si>
    <t>5205</t>
  </si>
  <si>
    <t>5206</t>
  </si>
  <si>
    <t>5207</t>
  </si>
  <si>
    <t>5208</t>
  </si>
  <si>
    <t>5212</t>
  </si>
  <si>
    <t>5213</t>
  </si>
  <si>
    <t>5214</t>
  </si>
  <si>
    <t>5215</t>
  </si>
  <si>
    <t>5216</t>
  </si>
  <si>
    <t>5217</t>
  </si>
  <si>
    <t>5218</t>
  </si>
  <si>
    <t>5222</t>
  </si>
  <si>
    <t>5223</t>
  </si>
  <si>
    <t>5224</t>
  </si>
  <si>
    <t>5228</t>
  </si>
  <si>
    <t>5229</t>
  </si>
  <si>
    <t>5230</t>
  </si>
  <si>
    <t>5234</t>
  </si>
  <si>
    <t>5235</t>
  </si>
  <si>
    <t>5236</t>
  </si>
  <si>
    <t>5237</t>
  </si>
  <si>
    <t>5238</t>
  </si>
  <si>
    <t>5239</t>
  </si>
  <si>
    <t>5243</t>
  </si>
  <si>
    <t>5244</t>
  </si>
  <si>
    <t>5245</t>
  </si>
  <si>
    <t>5246</t>
  </si>
  <si>
    <t>5247</t>
  </si>
  <si>
    <t>5248</t>
  </si>
  <si>
    <t>5252</t>
  </si>
  <si>
    <t>5253</t>
  </si>
  <si>
    <t>5254</t>
  </si>
  <si>
    <t>5255</t>
  </si>
  <si>
    <t>5256</t>
  </si>
  <si>
    <t>5257</t>
  </si>
  <si>
    <t>5261</t>
  </si>
  <si>
    <t>5262</t>
  </si>
  <si>
    <t>5263</t>
  </si>
  <si>
    <t>5264</t>
  </si>
  <si>
    <t>5265</t>
  </si>
  <si>
    <t>5266</t>
  </si>
  <si>
    <t>5270</t>
  </si>
  <si>
    <t>5271</t>
  </si>
  <si>
    <t>5272</t>
  </si>
  <si>
    <t>5273</t>
  </si>
  <si>
    <t>5274</t>
  </si>
  <si>
    <t>5275</t>
  </si>
  <si>
    <t>5276</t>
  </si>
  <si>
    <t>5277</t>
  </si>
  <si>
    <t>5281</t>
  </si>
  <si>
    <t>5282</t>
  </si>
  <si>
    <t>5283</t>
  </si>
  <si>
    <t>5284</t>
  </si>
  <si>
    <t>5285</t>
  </si>
  <si>
    <t>5286</t>
  </si>
  <si>
    <t>5287</t>
  </si>
  <si>
    <t>5288</t>
  </si>
  <si>
    <t>5292</t>
  </si>
  <si>
    <t>5293</t>
  </si>
  <si>
    <t>5294</t>
  </si>
  <si>
    <t>5295</t>
  </si>
  <si>
    <t>5296</t>
  </si>
  <si>
    <t>5297</t>
  </si>
  <si>
    <t>5298</t>
  </si>
  <si>
    <t>5299</t>
  </si>
  <si>
    <t>5303</t>
  </si>
  <si>
    <t>5304</t>
  </si>
  <si>
    <t>5305</t>
  </si>
  <si>
    <t>5306</t>
  </si>
  <si>
    <t>5307</t>
  </si>
  <si>
    <t>5308</t>
  </si>
  <si>
    <t>5309</t>
  </si>
  <si>
    <t>5310</t>
  </si>
  <si>
    <t>5314</t>
  </si>
  <si>
    <t>5315</t>
  </si>
  <si>
    <t>5316</t>
  </si>
  <si>
    <t>5317</t>
  </si>
  <si>
    <t>5318</t>
  </si>
  <si>
    <t>5319</t>
  </si>
  <si>
    <t>5320</t>
  </si>
  <si>
    <t>5321</t>
  </si>
  <si>
    <t>5325</t>
  </si>
  <si>
    <t>5326</t>
  </si>
  <si>
    <t>5327</t>
  </si>
  <si>
    <t>5328</t>
  </si>
  <si>
    <t>5329</t>
  </si>
  <si>
    <t>5333</t>
  </si>
  <si>
    <t>5334</t>
  </si>
  <si>
    <t>5335</t>
  </si>
  <si>
    <t>5336</t>
  </si>
  <si>
    <t>5337</t>
  </si>
  <si>
    <t>5338</t>
  </si>
  <si>
    <t>5342</t>
  </si>
  <si>
    <t>5343</t>
  </si>
  <si>
    <t>5344</t>
  </si>
  <si>
    <t>5345</t>
  </si>
  <si>
    <t>5346</t>
  </si>
  <si>
    <t>5347</t>
  </si>
  <si>
    <t>5351</t>
  </si>
  <si>
    <t>5352</t>
  </si>
  <si>
    <t>5353</t>
  </si>
  <si>
    <t>5354</t>
  </si>
  <si>
    <t>5355</t>
  </si>
  <si>
    <t>5356</t>
  </si>
  <si>
    <t>5360</t>
  </si>
  <si>
    <t>5361</t>
  </si>
  <si>
    <t>5362</t>
  </si>
  <si>
    <t>5363</t>
  </si>
  <si>
    <t>5364</t>
  </si>
  <si>
    <t>5365</t>
  </si>
  <si>
    <t>5369</t>
  </si>
  <si>
    <t>5370</t>
  </si>
  <si>
    <t>5371</t>
  </si>
  <si>
    <t>5372</t>
  </si>
  <si>
    <t>5373</t>
  </si>
  <si>
    <t>5374</t>
  </si>
  <si>
    <t>5375</t>
  </si>
  <si>
    <t>5376</t>
  </si>
  <si>
    <t>5377</t>
  </si>
  <si>
    <t>5378</t>
  </si>
  <si>
    <t>5379</t>
  </si>
  <si>
    <t>5380</t>
  </si>
  <si>
    <t>5384</t>
  </si>
  <si>
    <t>5385</t>
  </si>
  <si>
    <t>5386</t>
  </si>
  <si>
    <t>5387</t>
  </si>
  <si>
    <t>5388</t>
  </si>
  <si>
    <t>5389</t>
  </si>
  <si>
    <t>5390</t>
  </si>
  <si>
    <t>5391</t>
  </si>
  <si>
    <t>5392</t>
  </si>
  <si>
    <t>5393</t>
  </si>
  <si>
    <t>5394</t>
  </si>
  <si>
    <t>5395</t>
  </si>
  <si>
    <t>5396</t>
  </si>
  <si>
    <t>5397</t>
  </si>
  <si>
    <t>5398</t>
  </si>
  <si>
    <t>5399</t>
  </si>
  <si>
    <t>5400</t>
  </si>
  <si>
    <t>5401</t>
  </si>
  <si>
    <t>5402</t>
  </si>
  <si>
    <t>5406</t>
  </si>
  <si>
    <t>5407</t>
  </si>
  <si>
    <t>5408</t>
  </si>
  <si>
    <t>5412</t>
  </si>
  <si>
    <t>5413</t>
  </si>
  <si>
    <t>5414</t>
  </si>
  <si>
    <t>5418</t>
  </si>
  <si>
    <t>5419</t>
  </si>
  <si>
    <t>5420</t>
  </si>
  <si>
    <t>5421</t>
  </si>
  <si>
    <t>5422</t>
  </si>
  <si>
    <t>5426</t>
  </si>
  <si>
    <t>5427</t>
  </si>
  <si>
    <t>5428</t>
  </si>
  <si>
    <t>5429</t>
  </si>
  <si>
    <t>5430</t>
  </si>
  <si>
    <t>5431</t>
  </si>
  <si>
    <t>5432</t>
  </si>
  <si>
    <t>5433</t>
  </si>
  <si>
    <t>5434</t>
  </si>
  <si>
    <t>5435</t>
  </si>
  <si>
    <t>5436</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</si>
  <si>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</si>
  <si>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</si>
  <si>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</si>
  <si>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</si>
  <si>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</si>
  <si>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</si>
  <si>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</si>
  <si>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</si>
  <si>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</si>
  <si>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</si>
  <si>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</si>
  <si>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</si>
  <si>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</si>
  <si>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</si>
  <si>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</si>
  <si>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</si>
  <si>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</si>
  <si>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</si>
  <si>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</si>
  <si>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</si>
  <si>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</si>
  <si>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</si>
  <si>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</si>
  <si>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</si>
  <si>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</si>
  <si>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</si>
  <si>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</si>
  <si>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</si>
  <si>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</si>
  <si>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</si>
  <si>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</si>
  <si>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</si>
  <si>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5475</t>
  </si>
  <si>
    <t>5476</t>
  </si>
  <si>
    <t>5477</t>
  </si>
  <si>
    <t>5478</t>
  </si>
  <si>
    <t>5479</t>
  </si>
  <si>
    <t>5480</t>
  </si>
  <si>
    <t>5484</t>
  </si>
  <si>
    <t>5485</t>
  </si>
  <si>
    <t>5486</t>
  </si>
  <si>
    <t>5487</t>
  </si>
  <si>
    <t>5488</t>
  </si>
  <si>
    <t>5489</t>
  </si>
  <si>
    <t>5493</t>
  </si>
  <si>
    <t>5494</t>
  </si>
  <si>
    <t>5495</t>
  </si>
  <si>
    <t>5496</t>
  </si>
  <si>
    <t>5497</t>
  </si>
  <si>
    <t>5498</t>
  </si>
  <si>
    <t>5499</t>
  </si>
  <si>
    <t>5503</t>
  </si>
  <si>
    <t>5504</t>
  </si>
  <si>
    <t>5505</t>
  </si>
  <si>
    <t>5506</t>
  </si>
  <si>
    <t>5507</t>
  </si>
  <si>
    <t>5508</t>
  </si>
  <si>
    <t>5509</t>
  </si>
  <si>
    <t>5510</t>
  </si>
  <si>
    <t>5511</t>
  </si>
  <si>
    <t>5515</t>
  </si>
  <si>
    <t>5516</t>
  </si>
  <si>
    <t>5517</t>
  </si>
  <si>
    <t>5518</t>
  </si>
  <si>
    <t>5519</t>
  </si>
  <si>
    <t>5520</t>
  </si>
  <si>
    <t>5521</t>
  </si>
  <si>
    <t>5522</t>
  </si>
  <si>
    <t>5523</t>
  </si>
  <si>
    <t>5524</t>
  </si>
  <si>
    <t>5525</t>
  </si>
  <si>
    <t>5526</t>
  </si>
  <si>
    <t>5527</t>
  </si>
  <si>
    <t>5528</t>
  </si>
  <si>
    <t>5529</t>
  </si>
  <si>
    <t>5533</t>
  </si>
  <si>
    <t>5534</t>
  </si>
  <si>
    <t>5535</t>
  </si>
  <si>
    <t>5536</t>
  </si>
  <si>
    <t>5537</t>
  </si>
  <si>
    <t>5538</t>
  </si>
  <si>
    <t>5539</t>
  </si>
  <si>
    <t>5540</t>
  </si>
  <si>
    <t>5541</t>
  </si>
  <si>
    <t>5545</t>
  </si>
  <si>
    <t>5546</t>
  </si>
  <si>
    <t>5547</t>
  </si>
  <si>
    <t>5548</t>
  </si>
  <si>
    <t>5552</t>
  </si>
  <si>
    <t>5553</t>
  </si>
  <si>
    <t>5554</t>
  </si>
  <si>
    <t>5555</t>
  </si>
  <si>
    <t>5559</t>
  </si>
  <si>
    <t>5560</t>
  </si>
  <si>
    <t>5561</t>
  </si>
  <si>
    <t>5565</t>
  </si>
  <si>
    <t>5566</t>
  </si>
  <si>
    <t>5567</t>
  </si>
  <si>
    <t>5571</t>
  </si>
  <si>
    <t>5572</t>
  </si>
  <si>
    <t>5573</t>
  </si>
  <si>
    <t>5574</t>
  </si>
  <si>
    <t>5575</t>
  </si>
  <si>
    <t>5576</t>
  </si>
  <si>
    <t>5580</t>
  </si>
  <si>
    <t>5581</t>
  </si>
  <si>
    <t>5582</t>
  </si>
  <si>
    <t>5583</t>
  </si>
  <si>
    <t>5584</t>
  </si>
  <si>
    <t>5585</t>
  </si>
  <si>
    <t>5589</t>
  </si>
  <si>
    <t>5590</t>
  </si>
  <si>
    <t>5591</t>
  </si>
  <si>
    <t>5592</t>
  </si>
  <si>
    <t>5593</t>
  </si>
  <si>
    <t>5594</t>
  </si>
  <si>
    <t>5598</t>
  </si>
  <si>
    <t>5599</t>
  </si>
  <si>
    <t>5600</t>
  </si>
  <si>
    <t>5601</t>
  </si>
  <si>
    <t>5602</t>
  </si>
  <si>
    <t>5606</t>
  </si>
  <si>
    <t>5607</t>
  </si>
  <si>
    <t>5608</t>
  </si>
  <si>
    <t>5609</t>
  </si>
  <si>
    <t>5610</t>
  </si>
  <si>
    <t>5611</t>
  </si>
  <si>
    <t>5612</t>
  </si>
  <si>
    <t>5613</t>
  </si>
  <si>
    <t>5614</t>
  </si>
  <si>
    <t>5615</t>
  </si>
  <si>
    <t>5619</t>
  </si>
  <si>
    <t>5620</t>
  </si>
  <si>
    <t>5621</t>
  </si>
  <si>
    <t>5622</t>
  </si>
  <si>
    <t>5623</t>
  </si>
  <si>
    <t>5624</t>
  </si>
  <si>
    <t>5625</t>
  </si>
  <si>
    <t>5626</t>
  </si>
  <si>
    <t>5630</t>
  </si>
  <si>
    <t>5631</t>
  </si>
  <si>
    <t>5632</t>
  </si>
  <si>
    <t>5633</t>
  </si>
  <si>
    <t>5634</t>
  </si>
  <si>
    <t>5635</t>
  </si>
  <si>
    <t>5636</t>
  </si>
  <si>
    <t>5637</t>
  </si>
  <si>
    <t>5638</t>
  </si>
  <si>
    <t>5639</t>
  </si>
  <si>
    <t>5643</t>
  </si>
  <si>
    <t>5644</t>
  </si>
  <si>
    <t>5645</t>
  </si>
  <si>
    <t>5646</t>
  </si>
  <si>
    <t>5647</t>
  </si>
  <si>
    <t>5648</t>
  </si>
  <si>
    <t>5652</t>
  </si>
  <si>
    <t>5653</t>
  </si>
  <si>
    <t>5654</t>
  </si>
  <si>
    <t>5655</t>
  </si>
  <si>
    <t>5656</t>
  </si>
  <si>
    <t>5657</t>
  </si>
  <si>
    <t>5661</t>
  </si>
  <si>
    <t>5662</t>
  </si>
  <si>
    <t>5663</t>
  </si>
  <si>
    <t>5664</t>
  </si>
  <si>
    <t>5665</t>
  </si>
  <si>
    <t>5669</t>
  </si>
  <si>
    <t>5670</t>
  </si>
  <si>
    <t>5671</t>
  </si>
  <si>
    <t>5672</t>
  </si>
  <si>
    <t>5673</t>
  </si>
  <si>
    <t>5677</t>
  </si>
  <si>
    <t>5678</t>
  </si>
  <si>
    <t>5679</t>
  </si>
  <si>
    <t>5680</t>
  </si>
  <si>
    <t>5681</t>
  </si>
  <si>
    <t>5685</t>
  </si>
  <si>
    <t>5686</t>
  </si>
  <si>
    <t>5687</t>
  </si>
  <si>
    <t>5688</t>
  </si>
  <si>
    <t>5689</t>
  </si>
  <si>
    <t>5690</t>
  </si>
  <si>
    <t>5694</t>
  </si>
  <si>
    <t>5695</t>
  </si>
  <si>
    <t>5696</t>
  </si>
  <si>
    <t>5697</t>
  </si>
  <si>
    <t>5698</t>
  </si>
  <si>
    <t>5699</t>
  </si>
  <si>
    <t>5700</t>
  </si>
  <si>
    <t>5704</t>
  </si>
  <si>
    <t>5705</t>
  </si>
  <si>
    <t>5706</t>
  </si>
  <si>
    <t>5707</t>
  </si>
  <si>
    <t>5708</t>
  </si>
  <si>
    <t>5709</t>
  </si>
  <si>
    <t>5713</t>
  </si>
  <si>
    <t>5714</t>
  </si>
  <si>
    <t>5715</t>
  </si>
  <si>
    <t>5716</t>
  </si>
  <si>
    <t>5717</t>
  </si>
  <si>
    <t>5718</t>
  </si>
  <si>
    <t>5722</t>
  </si>
  <si>
    <t>5723</t>
  </si>
  <si>
    <t>5724</t>
  </si>
  <si>
    <t>5725</t>
  </si>
  <si>
    <t>5726</t>
  </si>
  <si>
    <t>5730</t>
  </si>
  <si>
    <t>5731</t>
  </si>
  <si>
    <t>5732</t>
  </si>
  <si>
    <t>5733</t>
  </si>
  <si>
    <t>5734</t>
  </si>
  <si>
    <t>5738</t>
  </si>
  <si>
    <t>5739</t>
  </si>
  <si>
    <t>5740</t>
  </si>
  <si>
    <t>5741</t>
  </si>
  <si>
    <t>5742</t>
  </si>
  <si>
    <t>5746</t>
  </si>
  <si>
    <t>5747</t>
  </si>
  <si>
    <t>5748</t>
  </si>
  <si>
    <t>5749</t>
  </si>
  <si>
    <t>5750</t>
  </si>
  <si>
    <t>5751</t>
  </si>
  <si>
    <t>5752</t>
  </si>
  <si>
    <t>5753</t>
  </si>
  <si>
    <t>5754</t>
  </si>
  <si>
    <t>5755</t>
  </si>
  <si>
    <t>5756</t>
  </si>
  <si>
    <t>5757</t>
  </si>
  <si>
    <t>5758</t>
  </si>
  <si>
    <t>5762</t>
  </si>
  <si>
    <t>5763</t>
  </si>
  <si>
    <t>5764</t>
  </si>
  <si>
    <t>5765</t>
  </si>
  <si>
    <t>5766</t>
  </si>
  <si>
    <t>5767</t>
  </si>
  <si>
    <t>5771</t>
  </si>
  <si>
    <t>5772</t>
  </si>
  <si>
    <t>5773</t>
  </si>
  <si>
    <t>5774</t>
  </si>
  <si>
    <t>5775</t>
  </si>
  <si>
    <t>5779</t>
  </si>
  <si>
    <t>5780</t>
  </si>
  <si>
    <t>5781</t>
  </si>
  <si>
    <t>5782</t>
  </si>
  <si>
    <t>5783</t>
  </si>
  <si>
    <t>5784</t>
  </si>
  <si>
    <t>5788</t>
  </si>
  <si>
    <t>5789</t>
  </si>
  <si>
    <t>5790</t>
  </si>
  <si>
    <t>5791</t>
  </si>
  <si>
    <t>5792</t>
  </si>
  <si>
    <t>5793</t>
  </si>
  <si>
    <t>5797</t>
  </si>
  <si>
    <t>5798</t>
  </si>
  <si>
    <t>5799</t>
  </si>
  <si>
    <t>5800</t>
  </si>
  <si>
    <t>5801</t>
  </si>
  <si>
    <t>5802</t>
  </si>
  <si>
    <t>5806</t>
  </si>
  <si>
    <t>5807</t>
  </si>
  <si>
    <t>5808</t>
  </si>
  <si>
    <t>5809</t>
  </si>
  <si>
    <t>5810</t>
  </si>
  <si>
    <t>5811</t>
  </si>
  <si>
    <t>5815</t>
  </si>
  <si>
    <t>5816</t>
  </si>
  <si>
    <t>5817</t>
  </si>
  <si>
    <t>5818</t>
  </si>
  <si>
    <t>5819</t>
  </si>
  <si>
    <t>5820</t>
  </si>
  <si>
    <t>5821</t>
  </si>
  <si>
    <t>5825</t>
  </si>
  <si>
    <t>5826</t>
  </si>
  <si>
    <t>5827</t>
  </si>
  <si>
    <t>5828</t>
  </si>
  <si>
    <t>5829</t>
  </si>
  <si>
    <t>5830</t>
  </si>
  <si>
    <t>5834</t>
  </si>
  <si>
    <t>5835</t>
  </si>
  <si>
    <t>5836</t>
  </si>
  <si>
    <t>5837</t>
  </si>
  <si>
    <t>5838</t>
  </si>
  <si>
    <t>5839</t>
  </si>
  <si>
    <t>5843</t>
  </si>
  <si>
    <t>5844</t>
  </si>
  <si>
    <t>5845</t>
  </si>
  <si>
    <t>5846</t>
  </si>
  <si>
    <t>5847</t>
  </si>
  <si>
    <t>5848</t>
  </si>
  <si>
    <t>5852</t>
  </si>
  <si>
    <t>5853</t>
  </si>
  <si>
    <t>5854</t>
  </si>
  <si>
    <t>5858</t>
  </si>
  <si>
    <t>5859</t>
  </si>
  <si>
    <t>5860</t>
  </si>
  <si>
    <t>5861</t>
  </si>
  <si>
    <t>5862</t>
  </si>
  <si>
    <t>5863</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</si>
  <si>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</si>
  <si>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</si>
  <si>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</si>
  <si>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</si>
  <si>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</si>
  <si>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</si>
  <si>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</si>
  <si>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</si>
  <si>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</si>
  <si>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</si>
  <si>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</si>
  <si>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</si>
  <si>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</si>
  <si>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</si>
  <si>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</si>
  <si>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</si>
  <si>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</si>
  <si>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</si>
  <si>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</si>
  <si>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</si>
  <si>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</si>
  <si>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</si>
  <si>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</si>
  <si>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</si>
  <si>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</si>
  <si>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</si>
  <si>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</si>
  <si>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</si>
  <si>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</si>
  <si>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</si>
  <si>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</si>
  <si>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</si>
  <si>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</si>
  <si>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</si>
  <si>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</si>
  <si>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</si>
  <si>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</si>
  <si>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</si>
  <si>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</si>
  <si>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</si>
  <si>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</si>
  <si>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</si>
  <si>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</si>
  <si>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</si>
  <si>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</si>
  <si>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</si>
  <si>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</si>
  <si>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</si>
  <si>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</si>
  <si>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</si>
  <si>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</si>
  <si>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</si>
  <si>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5922</t>
  </si>
  <si>
    <t>5923</t>
  </si>
  <si>
    <t>5924</t>
  </si>
  <si>
    <t>5925</t>
  </si>
  <si>
    <t>5926</t>
  </si>
  <si>
    <t>5930</t>
  </si>
  <si>
    <t>5931</t>
  </si>
  <si>
    <t>5932</t>
  </si>
  <si>
    <t>5933</t>
  </si>
  <si>
    <t>5934</t>
  </si>
  <si>
    <t>5935</t>
  </si>
  <si>
    <t>5936</t>
  </si>
  <si>
    <t>5940</t>
  </si>
  <si>
    <t>5941</t>
  </si>
  <si>
    <t>5942</t>
  </si>
  <si>
    <t>5943</t>
  </si>
  <si>
    <t>5944</t>
  </si>
  <si>
    <t>5945</t>
  </si>
  <si>
    <t>5946</t>
  </si>
  <si>
    <t>5950</t>
  </si>
  <si>
    <t>5951</t>
  </si>
  <si>
    <t>5952</t>
  </si>
  <si>
    <t>5953</t>
  </si>
  <si>
    <t>5954</t>
  </si>
  <si>
    <t>5955</t>
  </si>
  <si>
    <t>5956</t>
  </si>
  <si>
    <t>5960</t>
  </si>
  <si>
    <t>5961</t>
  </si>
  <si>
    <t>5962</t>
  </si>
  <si>
    <t>5963</t>
  </si>
  <si>
    <t>5964</t>
  </si>
  <si>
    <t>5965</t>
  </si>
  <si>
    <t>5969</t>
  </si>
  <si>
    <t>5970</t>
  </si>
  <si>
    <t>5971</t>
  </si>
  <si>
    <t>5972</t>
  </si>
  <si>
    <t>5973</t>
  </si>
  <si>
    <t>5977</t>
  </si>
  <si>
    <t>5978</t>
  </si>
  <si>
    <t>5979</t>
  </si>
  <si>
    <t>5980</t>
  </si>
  <si>
    <t>5981</t>
  </si>
  <si>
    <t>5982</t>
  </si>
  <si>
    <t>5986</t>
  </si>
  <si>
    <t>5987</t>
  </si>
  <si>
    <t>5988</t>
  </si>
  <si>
    <t>5989</t>
  </si>
  <si>
    <t>5990</t>
  </si>
  <si>
    <t>5991</t>
  </si>
  <si>
    <t>5995</t>
  </si>
  <si>
    <t>5996</t>
  </si>
  <si>
    <t>5997</t>
  </si>
  <si>
    <t>5998</t>
  </si>
  <si>
    <t>5999</t>
  </si>
  <si>
    <t>6000</t>
  </si>
  <si>
    <t>6001</t>
  </si>
  <si>
    <t>6005</t>
  </si>
  <si>
    <t>6006</t>
  </si>
  <si>
    <t>6007</t>
  </si>
  <si>
    <t>6008</t>
  </si>
  <si>
    <t>6009</t>
  </si>
  <si>
    <t>6010</t>
  </si>
  <si>
    <t>6011</t>
  </si>
  <si>
    <t>6015</t>
  </si>
  <si>
    <t>6016</t>
  </si>
  <si>
    <t>6017</t>
  </si>
  <si>
    <t>6018</t>
  </si>
  <si>
    <t>6019</t>
  </si>
  <si>
    <t>6020</t>
  </si>
  <si>
    <t>6024</t>
  </si>
  <si>
    <t>6025</t>
  </si>
  <si>
    <t>6026</t>
  </si>
  <si>
    <t>6027</t>
  </si>
  <si>
    <t>6028</t>
  </si>
  <si>
    <t>6032</t>
  </si>
  <si>
    <t>6033</t>
  </si>
  <si>
    <t>6034</t>
  </si>
  <si>
    <t>6035</t>
  </si>
  <si>
    <t>6036</t>
  </si>
  <si>
    <t>6040</t>
  </si>
  <si>
    <t>6041</t>
  </si>
  <si>
    <t>6042</t>
  </si>
  <si>
    <t>6043</t>
  </si>
  <si>
    <t>6044</t>
  </si>
  <si>
    <t>6048</t>
  </si>
  <si>
    <t>6049</t>
  </si>
  <si>
    <t>6050</t>
  </si>
  <si>
    <t>6051</t>
  </si>
  <si>
    <t>6052</t>
  </si>
  <si>
    <t>6053</t>
  </si>
  <si>
    <t>6054</t>
  </si>
  <si>
    <t>6055</t>
  </si>
  <si>
    <t>6056</t>
  </si>
  <si>
    <t>6057</t>
  </si>
  <si>
    <t>6058</t>
  </si>
  <si>
    <t>6059</t>
  </si>
  <si>
    <t>6060</t>
  </si>
  <si>
    <t>6061</t>
  </si>
  <si>
    <t>6062</t>
  </si>
  <si>
    <t>6063</t>
  </si>
  <si>
    <t>6064</t>
  </si>
  <si>
    <t>6065</t>
  </si>
  <si>
    <t>6066</t>
  </si>
  <si>
    <t>6070</t>
  </si>
  <si>
    <t>6071</t>
  </si>
  <si>
    <t>6072</t>
  </si>
  <si>
    <t>6073</t>
  </si>
  <si>
    <t>6074</t>
  </si>
  <si>
    <t>6075</t>
  </si>
  <si>
    <t>6076</t>
  </si>
  <si>
    <t>6077</t>
  </si>
  <si>
    <t>6078</t>
  </si>
  <si>
    <t>6082</t>
  </si>
  <si>
    <t>6083</t>
  </si>
  <si>
    <t>6084</t>
  </si>
  <si>
    <t>6088</t>
  </si>
  <si>
    <t>6089</t>
  </si>
  <si>
    <t>6090</t>
  </si>
  <si>
    <t>6094</t>
  </si>
  <si>
    <t>6095</t>
  </si>
  <si>
    <t>6096</t>
  </si>
  <si>
    <t>6097</t>
  </si>
  <si>
    <t>6098</t>
  </si>
  <si>
    <t>6102</t>
  </si>
  <si>
    <t>6103</t>
  </si>
  <si>
    <t>6104</t>
  </si>
  <si>
    <t>6105</t>
  </si>
  <si>
    <t>6106</t>
  </si>
  <si>
    <t>6107</t>
  </si>
  <si>
    <t>6108</t>
  </si>
  <si>
    <t>6112</t>
  </si>
  <si>
    <t>6113</t>
  </si>
  <si>
    <t>6114</t>
  </si>
  <si>
    <t>6115</t>
  </si>
  <si>
    <t>6116</t>
  </si>
  <si>
    <t>6120</t>
  </si>
  <si>
    <t>6121</t>
  </si>
  <si>
    <t>6122</t>
  </si>
  <si>
    <t>6123</t>
  </si>
  <si>
    <t>6124</t>
  </si>
  <si>
    <t>6125</t>
  </si>
  <si>
    <t>6129</t>
  </si>
  <si>
    <t>6130</t>
  </si>
  <si>
    <t>6131</t>
  </si>
  <si>
    <t>6132</t>
  </si>
  <si>
    <t>6133</t>
  </si>
  <si>
    <t>6134</t>
  </si>
  <si>
    <t>6138</t>
  </si>
  <si>
    <t>6139</t>
  </si>
  <si>
    <t>6140</t>
  </si>
  <si>
    <t>6141</t>
  </si>
  <si>
    <t>6142</t>
  </si>
  <si>
    <t>6143</t>
  </si>
  <si>
    <t>6144</t>
  </si>
  <si>
    <t>6145</t>
  </si>
  <si>
    <t>6149</t>
  </si>
  <si>
    <t>6150</t>
  </si>
  <si>
    <t>6151</t>
  </si>
  <si>
    <t>6155</t>
  </si>
  <si>
    <t>6156</t>
  </si>
  <si>
    <t>6157</t>
  </si>
  <si>
    <t>6158</t>
  </si>
  <si>
    <t>6159</t>
  </si>
  <si>
    <t>6160</t>
  </si>
  <si>
    <t>6164</t>
  </si>
  <si>
    <t>6165</t>
  </si>
  <si>
    <t>6166</t>
  </si>
  <si>
    <t>6167</t>
  </si>
  <si>
    <t>6168</t>
  </si>
  <si>
    <t>6169</t>
  </si>
  <si>
    <t>6170</t>
  </si>
  <si>
    <t>6171</t>
  </si>
  <si>
    <t>6172</t>
  </si>
  <si>
    <t>6176</t>
  </si>
  <si>
    <t>6177</t>
  </si>
  <si>
    <t>6178</t>
  </si>
  <si>
    <t>6182</t>
  </si>
  <si>
    <t>6183</t>
  </si>
  <si>
    <t>6184</t>
  </si>
  <si>
    <t>6188</t>
  </si>
  <si>
    <t>6189</t>
  </si>
  <si>
    <t>6190</t>
  </si>
  <si>
    <t>6191</t>
  </si>
  <si>
    <t>6192</t>
  </si>
  <si>
    <t>6196</t>
  </si>
  <si>
    <t>6197</t>
  </si>
  <si>
    <t>6198</t>
  </si>
  <si>
    <t>6199</t>
  </si>
  <si>
    <t>6200</t>
  </si>
  <si>
    <t>6201</t>
  </si>
  <si>
    <t>6202</t>
  </si>
  <si>
    <t>6206</t>
  </si>
  <si>
    <t>6207</t>
  </si>
  <si>
    <t>6208</t>
  </si>
  <si>
    <t>6209</t>
  </si>
  <si>
    <t>6210</t>
  </si>
  <si>
    <t>6214</t>
  </si>
  <si>
    <t>6215</t>
  </si>
  <si>
    <t>6216</t>
  </si>
  <si>
    <t>6217</t>
  </si>
  <si>
    <t>6218</t>
  </si>
  <si>
    <t>6219</t>
  </si>
  <si>
    <t>6220</t>
  </si>
  <si>
    <t>6221</t>
  </si>
  <si>
    <t>6225</t>
  </si>
  <si>
    <t>6226</t>
  </si>
  <si>
    <t>6227</t>
  </si>
  <si>
    <t>6228</t>
  </si>
  <si>
    <t>6229</t>
  </si>
  <si>
    <t>6230</t>
  </si>
  <si>
    <t>6234</t>
  </si>
  <si>
    <t>6235</t>
  </si>
  <si>
    <t>6236</t>
  </si>
  <si>
    <t>6237</t>
  </si>
  <si>
    <t>6238</t>
  </si>
  <si>
    <t>6239</t>
  </si>
  <si>
    <t>6243</t>
  </si>
  <si>
    <t>6244</t>
  </si>
  <si>
    <t>6245</t>
  </si>
  <si>
    <t>6249</t>
  </si>
  <si>
    <t>6250</t>
  </si>
  <si>
    <t>6251</t>
  </si>
  <si>
    <t>6252</t>
  </si>
  <si>
    <t>6253</t>
  </si>
  <si>
    <t>6254</t>
  </si>
  <si>
    <t>6258</t>
  </si>
  <si>
    <t>6259</t>
  </si>
  <si>
    <t>6260</t>
  </si>
  <si>
    <t>6261</t>
  </si>
  <si>
    <t>6262</t>
  </si>
  <si>
    <t>6263</t>
  </si>
  <si>
    <t>6264</t>
  </si>
  <si>
    <t>6265</t>
  </si>
  <si>
    <t>6266</t>
  </si>
  <si>
    <t>6270</t>
  </si>
  <si>
    <t>6271</t>
  </si>
  <si>
    <t>6272</t>
  </si>
  <si>
    <t>6276</t>
  </si>
  <si>
    <t>6277</t>
  </si>
  <si>
    <t>6278</t>
  </si>
  <si>
    <t>6282</t>
  </si>
  <si>
    <t>6283</t>
  </si>
  <si>
    <t>6284</t>
  </si>
  <si>
    <t>6285</t>
  </si>
  <si>
    <t>6286</t>
  </si>
  <si>
    <t>6290</t>
  </si>
  <si>
    <t>6291</t>
  </si>
  <si>
    <t>6292</t>
  </si>
  <si>
    <t>6293</t>
  </si>
  <si>
    <t>6294</t>
  </si>
  <si>
    <t>6295</t>
  </si>
  <si>
    <t>6296</t>
  </si>
  <si>
    <t>6300</t>
  </si>
  <si>
    <t>6301</t>
  </si>
  <si>
    <t>6302</t>
  </si>
  <si>
    <t>6303</t>
  </si>
  <si>
    <t>6304</t>
  </si>
  <si>
    <t>6308</t>
  </si>
  <si>
    <t>6309</t>
  </si>
  <si>
    <t>6310</t>
  </si>
  <si>
    <t>6311</t>
  </si>
  <si>
    <t>6312</t>
  </si>
  <si>
    <t>6313</t>
  </si>
  <si>
    <t>6314</t>
  </si>
  <si>
    <t>6315</t>
  </si>
  <si>
    <t>6319</t>
  </si>
  <si>
    <t>6320</t>
  </si>
  <si>
    <t>6321</t>
  </si>
  <si>
    <t>6322</t>
  </si>
  <si>
    <t>6323</t>
  </si>
  <si>
    <t>6324</t>
  </si>
  <si>
    <t>6328</t>
  </si>
  <si>
    <t>6329</t>
  </si>
  <si>
    <t>6330</t>
  </si>
  <si>
    <t>6331</t>
  </si>
  <si>
    <t>6332</t>
  </si>
  <si>
    <t>6333</t>
  </si>
  <si>
    <t>6337</t>
  </si>
  <si>
    <t>6338</t>
  </si>
  <si>
    <t>6339</t>
  </si>
  <si>
    <t>6343</t>
  </si>
  <si>
    <t>6344</t>
  </si>
  <si>
    <t>6345</t>
  </si>
  <si>
    <t>6346</t>
  </si>
  <si>
    <t>6347</t>
  </si>
  <si>
    <t>6348</t>
  </si>
  <si>
    <t>6352</t>
  </si>
  <si>
    <t>6353</t>
  </si>
  <si>
    <t>6354</t>
  </si>
  <si>
    <t>6355</t>
  </si>
  <si>
    <t>6356</t>
  </si>
  <si>
    <t>6357</t>
  </si>
  <si>
    <t>6358</t>
  </si>
  <si>
    <t>6359</t>
  </si>
  <si>
    <t>6360</t>
  </si>
  <si>
    <t>6364</t>
  </si>
  <si>
    <t>6365</t>
  </si>
  <si>
    <t>6366</t>
  </si>
  <si>
    <t>6370</t>
  </si>
  <si>
    <t>6371</t>
  </si>
  <si>
    <t>6372</t>
  </si>
  <si>
    <t>6376</t>
  </si>
  <si>
    <t>6377</t>
  </si>
  <si>
    <t>6378</t>
  </si>
  <si>
    <t>6379</t>
  </si>
  <si>
    <t>6380</t>
  </si>
  <si>
    <t>6384</t>
  </si>
  <si>
    <t>6385</t>
  </si>
  <si>
    <t>6386</t>
  </si>
  <si>
    <t>6387</t>
  </si>
  <si>
    <t>6388</t>
  </si>
  <si>
    <t>6389</t>
  </si>
  <si>
    <t>6390</t>
  </si>
  <si>
    <t>6394</t>
  </si>
  <si>
    <t>6395</t>
  </si>
  <si>
    <t>6396</t>
  </si>
  <si>
    <t>6397</t>
  </si>
  <si>
    <t>6398</t>
  </si>
  <si>
    <t>6402</t>
  </si>
  <si>
    <t>6403</t>
  </si>
  <si>
    <t>6404</t>
  </si>
  <si>
    <t>6405</t>
  </si>
  <si>
    <t>6406</t>
  </si>
  <si>
    <t>6407</t>
  </si>
  <si>
    <t>6408</t>
  </si>
  <si>
    <t>6409</t>
  </si>
  <si>
    <t>6413</t>
  </si>
  <si>
    <t>6414</t>
  </si>
  <si>
    <t>6415</t>
  </si>
  <si>
    <t>6416</t>
  </si>
  <si>
    <t>6417</t>
  </si>
  <si>
    <t>6418</t>
  </si>
  <si>
    <t>6422</t>
  </si>
  <si>
    <t>6423</t>
  </si>
  <si>
    <t>6424</t>
  </si>
  <si>
    <t>6425</t>
  </si>
  <si>
    <t>6426</t>
  </si>
  <si>
    <t>6427</t>
  </si>
  <si>
    <t>6431</t>
  </si>
  <si>
    <t>6432</t>
  </si>
  <si>
    <t>6433</t>
  </si>
  <si>
    <t>6437</t>
  </si>
  <si>
    <t>6438</t>
  </si>
  <si>
    <t>6439</t>
  </si>
  <si>
    <t>6440</t>
  </si>
  <si>
    <t>6441</t>
  </si>
  <si>
    <t>6442</t>
  </si>
  <si>
    <t>6446</t>
  </si>
  <si>
    <t>6447</t>
  </si>
  <si>
    <t>6448</t>
  </si>
  <si>
    <t>6452</t>
  </si>
  <si>
    <t>6453</t>
  </si>
  <si>
    <t>6454</t>
  </si>
  <si>
    <t>6458</t>
  </si>
  <si>
    <t>6459</t>
  </si>
  <si>
    <t>6460</t>
  </si>
  <si>
    <t>6461</t>
  </si>
  <si>
    <t>6462</t>
  </si>
  <si>
    <t>6466</t>
  </si>
  <si>
    <t>6467</t>
  </si>
  <si>
    <t>6468</t>
  </si>
  <si>
    <t>6469</t>
  </si>
  <si>
    <t>6470</t>
  </si>
  <si>
    <t>6471</t>
  </si>
  <si>
    <t>6472</t>
  </si>
  <si>
    <t>6476</t>
  </si>
  <si>
    <t>6477</t>
  </si>
  <si>
    <t>6478</t>
  </si>
  <si>
    <t>6479</t>
  </si>
  <si>
    <t>6480</t>
  </si>
  <si>
    <t>6484</t>
  </si>
  <si>
    <t>6485</t>
  </si>
  <si>
    <t>6486</t>
  </si>
  <si>
    <t>6487</t>
  </si>
  <si>
    <t>6488</t>
  </si>
  <si>
    <t>6489</t>
  </si>
  <si>
    <t>6493</t>
  </si>
  <si>
    <t>6494</t>
  </si>
  <si>
    <t>6495</t>
  </si>
  <si>
    <t>6496</t>
  </si>
  <si>
    <t>6497</t>
  </si>
  <si>
    <t>6498</t>
  </si>
  <si>
    <t>6502</t>
  </si>
  <si>
    <t>6503</t>
  </si>
  <si>
    <t>6504</t>
  </si>
  <si>
    <t>6505</t>
  </si>
  <si>
    <t>6506</t>
  </si>
  <si>
    <t>6507</t>
  </si>
  <si>
    <t>6511</t>
  </si>
  <si>
    <t>6512</t>
  </si>
  <si>
    <t>6513</t>
  </si>
  <si>
    <t>6514</t>
  </si>
  <si>
    <t>6515</t>
  </si>
  <si>
    <t>6516</t>
  </si>
  <si>
    <t>6517</t>
  </si>
  <si>
    <t>6518</t>
  </si>
  <si>
    <t>6522</t>
  </si>
  <si>
    <t>6523</t>
  </si>
  <si>
    <t>6524</t>
  </si>
  <si>
    <t>6528</t>
  </si>
  <si>
    <t>6529</t>
  </si>
  <si>
    <t>6530</t>
  </si>
  <si>
    <t>6531</t>
  </si>
  <si>
    <t>6532</t>
  </si>
  <si>
    <t>6533</t>
  </si>
  <si>
    <t>6537</t>
  </si>
  <si>
    <t>6538</t>
  </si>
  <si>
    <t>6539</t>
  </si>
  <si>
    <t>6543</t>
  </si>
  <si>
    <t>6544</t>
  </si>
  <si>
    <t>6545</t>
  </si>
  <si>
    <t>6546</t>
  </si>
  <si>
    <t>6547</t>
  </si>
  <si>
    <t>6548</t>
  </si>
  <si>
    <t>6549</t>
  </si>
  <si>
    <t>6550</t>
  </si>
  <si>
    <t>6551</t>
  </si>
  <si>
    <t>6552</t>
  </si>
  <si>
    <t>6556</t>
  </si>
  <si>
    <t>6557</t>
  </si>
  <si>
    <t>6558</t>
  </si>
  <si>
    <t>6559</t>
  </si>
  <si>
    <t>6560</t>
  </si>
  <si>
    <t>6564</t>
  </si>
  <si>
    <t>6565</t>
  </si>
  <si>
    <t>6566</t>
  </si>
  <si>
    <t>6567</t>
  </si>
  <si>
    <t>6568</t>
  </si>
  <si>
    <t>6572</t>
  </si>
  <si>
    <t>6573</t>
  </si>
  <si>
    <t>6574</t>
  </si>
  <si>
    <t>6575</t>
  </si>
  <si>
    <t>6576</t>
  </si>
  <si>
    <t>6577</t>
  </si>
  <si>
    <t>6578</t>
  </si>
  <si>
    <t>6582</t>
  </si>
  <si>
    <t>6583</t>
  </si>
  <si>
    <t>6584</t>
  </si>
  <si>
    <t>6585</t>
  </si>
  <si>
    <t>6586</t>
  </si>
  <si>
    <t>6590</t>
  </si>
  <si>
    <t>6591</t>
  </si>
  <si>
    <t>6592</t>
  </si>
  <si>
    <t>6593</t>
  </si>
  <si>
    <t>6594</t>
  </si>
  <si>
    <t>6595</t>
  </si>
  <si>
    <t>6599</t>
  </si>
  <si>
    <t>6600</t>
  </si>
  <si>
    <t>6601</t>
  </si>
  <si>
    <t>6602</t>
  </si>
  <si>
    <t>6603</t>
  </si>
  <si>
    <t>6604</t>
  </si>
  <si>
    <t>6608</t>
  </si>
  <si>
    <t>6609</t>
  </si>
  <si>
    <t>6610</t>
  </si>
  <si>
    <t>6611</t>
  </si>
  <si>
    <t>6612</t>
  </si>
  <si>
    <t>6613</t>
  </si>
  <si>
    <t>6614</t>
  </si>
  <si>
    <t>6615</t>
  </si>
  <si>
    <t>6616</t>
  </si>
  <si>
    <t>6617</t>
  </si>
  <si>
    <t>6618</t>
  </si>
  <si>
    <t>6619</t>
  </si>
  <si>
    <t>6623</t>
  </si>
  <si>
    <t>6624</t>
  </si>
  <si>
    <t>6625</t>
  </si>
  <si>
    <t>6626</t>
  </si>
  <si>
    <t>6627</t>
  </si>
  <si>
    <t>6628</t>
  </si>
  <si>
    <t>6629</t>
  </si>
  <si>
    <t>6630</t>
  </si>
  <si>
    <t>6631</t>
  </si>
  <si>
    <t>6632</t>
  </si>
  <si>
    <t>6633</t>
  </si>
  <si>
    <t>6634</t>
  </si>
  <si>
    <t>6635</t>
  </si>
  <si>
    <t>6636</t>
  </si>
  <si>
    <t>6640</t>
  </si>
  <si>
    <t>6641</t>
  </si>
  <si>
    <t>6642</t>
  </si>
  <si>
    <t>6643</t>
  </si>
  <si>
    <t>6644</t>
  </si>
  <si>
    <t>6645</t>
  </si>
  <si>
    <t>6646</t>
  </si>
  <si>
    <t>6647</t>
  </si>
  <si>
    <t>6648</t>
  </si>
  <si>
    <t>6649</t>
  </si>
  <si>
    <t>6650</t>
  </si>
  <si>
    <t>6651</t>
  </si>
  <si>
    <t>6652</t>
  </si>
  <si>
    <t>6653</t>
  </si>
  <si>
    <t>6657</t>
  </si>
  <si>
    <t>6658</t>
  </si>
  <si>
    <t>6659</t>
  </si>
  <si>
    <t>6660</t>
  </si>
  <si>
    <t>6661</t>
  </si>
  <si>
    <t>6662</t>
  </si>
  <si>
    <t>6663</t>
  </si>
  <si>
    <t>6664</t>
  </si>
  <si>
    <t>6665</t>
  </si>
  <si>
    <t>6666</t>
  </si>
  <si>
    <t>6667</t>
  </si>
  <si>
    <t>6668</t>
  </si>
  <si>
    <t>6669</t>
  </si>
  <si>
    <t>6670</t>
  </si>
  <si>
    <t>6674</t>
  </si>
  <si>
    <t>6675</t>
  </si>
  <si>
    <t>6676</t>
  </si>
  <si>
    <t>6677</t>
  </si>
  <si>
    <t>6678</t>
  </si>
  <si>
    <t>6679</t>
  </si>
  <si>
    <t>6680</t>
  </si>
  <si>
    <t>6681</t>
  </si>
  <si>
    <t>6682</t>
  </si>
  <si>
    <t>6683</t>
  </si>
  <si>
    <t>6684</t>
  </si>
  <si>
    <t>6685</t>
  </si>
  <si>
    <t>6686</t>
  </si>
  <si>
    <t>6687</t>
  </si>
  <si>
    <t>6691</t>
  </si>
  <si>
    <t>6692</t>
  </si>
  <si>
    <t>6693</t>
  </si>
  <si>
    <t>6694</t>
  </si>
  <si>
    <t>6695</t>
  </si>
  <si>
    <t>6696</t>
  </si>
  <si>
    <t>6697</t>
  </si>
  <si>
    <t>6698</t>
  </si>
  <si>
    <t>6699</t>
  </si>
  <si>
    <t>6700</t>
  </si>
  <si>
    <t>6701</t>
  </si>
  <si>
    <t>6702</t>
  </si>
  <si>
    <t>6703</t>
  </si>
  <si>
    <t>6704</t>
  </si>
  <si>
    <t>6708</t>
  </si>
  <si>
    <t>6709</t>
  </si>
  <si>
    <t>6710</t>
  </si>
  <si>
    <t>6711</t>
  </si>
  <si>
    <t>6712</t>
  </si>
  <si>
    <t>6713</t>
  </si>
  <si>
    <t>6714</t>
  </si>
  <si>
    <t>6715</t>
  </si>
  <si>
    <t>6716</t>
  </si>
  <si>
    <t>6717</t>
  </si>
  <si>
    <t>6718</t>
  </si>
  <si>
    <t>6719</t>
  </si>
  <si>
    <t>6720</t>
  </si>
  <si>
    <t>6721</t>
  </si>
  <si>
    <t>6725</t>
  </si>
  <si>
    <t>6726</t>
  </si>
  <si>
    <t>6727</t>
  </si>
  <si>
    <t>6728</t>
  </si>
  <si>
    <t>6729</t>
  </si>
  <si>
    <t>6730</t>
  </si>
  <si>
    <t>6731</t>
  </si>
  <si>
    <t>6732</t>
  </si>
  <si>
    <t>6733</t>
  </si>
  <si>
    <t>6734</t>
  </si>
  <si>
    <t>6735</t>
  </si>
  <si>
    <t>6736</t>
  </si>
  <si>
    <t>6737</t>
  </si>
  <si>
    <t>6738</t>
  </si>
  <si>
    <t>6742</t>
  </si>
  <si>
    <t>6743</t>
  </si>
  <si>
    <t>6744</t>
  </si>
  <si>
    <t>6745</t>
  </si>
  <si>
    <t>6746</t>
  </si>
  <si>
    <t>6747</t>
  </si>
  <si>
    <t>6748</t>
  </si>
  <si>
    <t>6749</t>
  </si>
  <si>
    <t>6750</t>
  </si>
  <si>
    <t>6751</t>
  </si>
  <si>
    <t>6752</t>
  </si>
  <si>
    <t>6753</t>
  </si>
  <si>
    <t>6754</t>
  </si>
  <si>
    <t>6755</t>
  </si>
  <si>
    <t>6759</t>
  </si>
  <si>
    <t>6760</t>
  </si>
  <si>
    <t>6761</t>
  </si>
  <si>
    <t>6762</t>
  </si>
  <si>
    <t>6763</t>
  </si>
  <si>
    <t>6764</t>
  </si>
  <si>
    <t>6765</t>
  </si>
  <si>
    <t>6766</t>
  </si>
  <si>
    <t>6767</t>
  </si>
  <si>
    <t>6768</t>
  </si>
  <si>
    <t>6769</t>
  </si>
  <si>
    <t>6770</t>
  </si>
  <si>
    <t>6771</t>
  </si>
  <si>
    <t>6772</t>
  </si>
  <si>
    <t>6776</t>
  </si>
  <si>
    <t>6777</t>
  </si>
  <si>
    <t>6778</t>
  </si>
  <si>
    <t>6779</t>
  </si>
  <si>
    <t>6780</t>
  </si>
  <si>
    <t>6781</t>
  </si>
  <si>
    <t>6782</t>
  </si>
  <si>
    <t>6783</t>
  </si>
  <si>
    <t>6784</t>
  </si>
  <si>
    <t>6785</t>
  </si>
  <si>
    <t>6786</t>
  </si>
  <si>
    <t>6787</t>
  </si>
  <si>
    <t>6788</t>
  </si>
  <si>
    <t>6789</t>
  </si>
  <si>
    <t>6793</t>
  </si>
  <si>
    <t>6794</t>
  </si>
  <si>
    <t>6795</t>
  </si>
  <si>
    <t>6796</t>
  </si>
  <si>
    <t>6797</t>
  </si>
  <si>
    <t>6798</t>
  </si>
  <si>
    <t>6799</t>
  </si>
  <si>
    <t>6800</t>
  </si>
  <si>
    <t>6804</t>
  </si>
  <si>
    <t>6805</t>
  </si>
  <si>
    <t>6806</t>
  </si>
  <si>
    <t>6807</t>
  </si>
  <si>
    <t>6808</t>
  </si>
  <si>
    <t>6809</t>
  </si>
  <si>
    <t>6810</t>
  </si>
  <si>
    <t>6811</t>
  </si>
  <si>
    <t>6815</t>
  </si>
  <si>
    <t>6816</t>
  </si>
  <si>
    <t>6817</t>
  </si>
  <si>
    <t>6818</t>
  </si>
  <si>
    <t>6819</t>
  </si>
  <si>
    <t>6820</t>
  </si>
  <si>
    <t>6821</t>
  </si>
  <si>
    <t>6822</t>
  </si>
  <si>
    <t>6826</t>
  </si>
  <si>
    <t>6827</t>
  </si>
  <si>
    <t>6828</t>
  </si>
  <si>
    <t>6829</t>
  </si>
  <si>
    <t>6830</t>
  </si>
  <si>
    <t>6831</t>
  </si>
  <si>
    <t>6832</t>
  </si>
  <si>
    <t>6833</t>
  </si>
  <si>
    <t>6837</t>
  </si>
  <si>
    <t>6838</t>
  </si>
  <si>
    <t>6839</t>
  </si>
  <si>
    <t>6840</t>
  </si>
  <si>
    <t>6841</t>
  </si>
  <si>
    <t>6842</t>
  </si>
  <si>
    <t>6843</t>
  </si>
  <si>
    <t>6844</t>
  </si>
  <si>
    <t>6848</t>
  </si>
  <si>
    <t>6849</t>
  </si>
  <si>
    <t>6850</t>
  </si>
  <si>
    <t>6851</t>
  </si>
  <si>
    <t>6852</t>
  </si>
  <si>
    <t>6853</t>
  </si>
  <si>
    <t>6854</t>
  </si>
  <si>
    <t>6855</t>
  </si>
  <si>
    <t>6859</t>
  </si>
  <si>
    <t>6860</t>
  </si>
  <si>
    <t>6861</t>
  </si>
  <si>
    <t>6862</t>
  </si>
  <si>
    <t>6863</t>
  </si>
  <si>
    <t>6864</t>
  </si>
  <si>
    <t>6865</t>
  </si>
  <si>
    <t>6866</t>
  </si>
  <si>
    <t>6870</t>
  </si>
  <si>
    <t>6871</t>
  </si>
  <si>
    <t>6872</t>
  </si>
  <si>
    <t>6873</t>
  </si>
  <si>
    <t>6874</t>
  </si>
  <si>
    <t>6875</t>
  </si>
  <si>
    <t>6876</t>
  </si>
  <si>
    <t>6877</t>
  </si>
  <si>
    <t>6881</t>
  </si>
  <si>
    <t>6882</t>
  </si>
  <si>
    <t>6883</t>
  </si>
  <si>
    <t>6884</t>
  </si>
  <si>
    <t>6885</t>
  </si>
  <si>
    <t>6886</t>
  </si>
  <si>
    <t>6887</t>
  </si>
  <si>
    <t>6888</t>
  </si>
  <si>
    <t>6892</t>
  </si>
  <si>
    <t>6893</t>
  </si>
  <si>
    <t>6894</t>
  </si>
  <si>
    <t>6895</t>
  </si>
  <si>
    <t>6896</t>
  </si>
  <si>
    <t>6897</t>
  </si>
  <si>
    <t>6898</t>
  </si>
  <si>
    <t>6899</t>
  </si>
  <si>
    <t>COMP235_SEE</t>
  </si>
  <si>
    <t>COMP236_SEE</t>
  </si>
  <si>
    <t>COMP017_SEE</t>
  </si>
  <si>
    <t>COMP018_SEE</t>
  </si>
  <si>
    <t>COMP024_SEE</t>
  </si>
  <si>
    <t>COMP025_SEE</t>
  </si>
  <si>
    <t>COMP030_SEE</t>
  </si>
  <si>
    <t>SBC_COMP001</t>
  </si>
  <si>
    <t>COMP077_SEE</t>
  </si>
  <si>
    <t>COMP546_SEE</t>
  </si>
  <si>
    <t>CAIXA PARA EQUIPOTENCIALIZAÇÃO PARA ATERRAMENTO, (40X40X15) CM C/ INSTALAÇÃO (GOINFRA+ORSE)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</si>
</sst>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43" formatCode="_-* #,##0.00_-;\-* #,##0.00_-;_-* &quot;-&quot;??_-;_-@_-"/>
    <numFmt numFmtId="164" formatCode="#,##0.0000000"/>
  </numFmts>
  <fonts count="20" x14ac:knownFonts="1">
    <font>
      <sz val="11"/>
      <color theme="1"/>
      <name val="Calibri"/>
      <family val="2"/>
      <scheme val="minor"/>
    </font>
    <font>
      <sz val="11"/>
      <color theme="1"/>
      <name val="Calibri"/>
      <family val="2"/>
      <scheme val="minor"/>
    </font>
    <font>
      <sz val="11"/>
      <color rgb="FF000000"/>
      <name val="Calibri"/>
      <family val="2"/>
      <charset val="204"/>
    </font>
    <font>
      <b/>
      <sz val="9"/>
      <color rgb="FF000000"/>
      <name val="Calibri"/>
      <family val="2"/>
      <scheme val="minor"/>
    </font>
    <font>
      <sz val="9"/>
      <color rgb="FF000000"/>
      <name val="Calibri"/>
      <family val="2"/>
      <scheme val="minor"/>
    </font>
    <font>
      <sz val="10"/>
      <name val="Arial"/>
      <family val="2"/>
    </font>
    <font>
      <sz val="9"/>
      <name val="Calibri"/>
      <family val="2"/>
      <scheme val="minor"/>
    </font>
    <font>
      <sz val="9"/>
      <color indexed="62"/>
      <name val="Calibri"/>
      <family val="2"/>
      <scheme val="minor"/>
    </font>
    <font>
      <sz val="9"/>
      <color rgb="FFFF0000"/>
      <name val="Calibri"/>
      <family val="2"/>
      <scheme val="minor"/>
    </font>
    <font>
      <b/>
      <sz val="9"/>
      <name val="Calibri"/>
      <family val="2"/>
      <scheme val="minor"/>
    </font>
    <font>
      <b/>
      <u/>
      <sz val="9"/>
      <name val="Calibri"/>
      <family val="2"/>
      <scheme val="minor"/>
    </font>
    <font>
      <b/>
      <sz val="9"/>
      <color rgb="FF0000FF"/>
      <name val="Calibri"/>
      <family val="2"/>
      <scheme val="minor"/>
    </font>
    <font>
      <sz val="9"/>
      <color theme="1"/>
      <name val="Calibri"/>
      <family val="2"/>
      <scheme val="minor"/>
    </font>
    <font>
      <sz val="9"/>
      <color rgb="FF0070C0"/>
      <name val="Calibri"/>
      <family val="2"/>
      <scheme val="minor"/>
    </font>
    <font>
      <b/>
      <sz val="9"/>
      <color rgb="FF0070C0"/>
      <name val="Calibri"/>
      <family val="2"/>
      <scheme val="minor"/>
    </font>
    <font>
      <sz val="9"/>
      <color indexed="10"/>
      <name val="Calibri"/>
      <family val="2"/>
      <scheme val="minor"/>
    </font>
    <font>
      <b/>
      <i/>
      <sz val="9"/>
      <name val="Calibri"/>
      <family val="2"/>
      <scheme val="minor"/>
    </font>
    <font>
      <sz val="9"/>
      <color indexed="18"/>
      <name val="Calibri"/>
      <family val="2"/>
      <scheme val="minor"/>
    </font>
    <font>
      <sz val="10"/>
      <color rgb="FF000000"/>
      <name val="Times New Roman"/>
      <family val="1"/>
    </font>
    <font>
      <sz val="11"/>
      <name val="Arial"/>
      <family val="1"/>
    </font>
  </fonts>
  <fills count="20">
    <fill>
      <patternFill patternType="none"/>
    </fill>
    <fill>
      <patternFill patternType="gray125"/>
    </fill>
    <fill>
      <patternFill patternType="solid">
        <fgColor rgb="FFA6A6A6"/>
      </patternFill>
    </fill>
    <fill>
      <patternFill patternType="solid">
        <fgColor rgb="FFC0C0C0"/>
      </patternFill>
    </fill>
    <fill>
      <patternFill patternType="solid">
        <fgColor rgb="FFD9D9D9"/>
      </patternFill>
    </fill>
    <fill>
      <patternFill patternType="solid">
        <fgColor rgb="FFB4C5E7"/>
      </patternFill>
    </fill>
    <fill>
      <patternFill patternType="solid">
        <fgColor rgb="FFBEBEBE"/>
      </patternFill>
    </fill>
    <fill>
      <patternFill patternType="solid">
        <fgColor rgb="FFEEEEEE"/>
      </patternFill>
    </fill>
    <fill>
      <patternFill patternType="solid">
        <fgColor rgb="FFD5D5D5"/>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FF"/>
      </patternFill>
    </fill>
    <fill>
      <patternFill patternType="solid">
        <fgColor indexed="43"/>
        <bgColor indexed="64"/>
      </patternFill>
    </fill>
    <fill>
      <patternFill patternType="solid">
        <fgColor rgb="FFFFFFFF"/>
        <bgColor indexed="64"/>
      </patternFill>
    </fill>
    <fill>
      <patternFill patternType="solid">
        <fgColor indexed="22"/>
        <bgColor indexed="64"/>
      </patternFill>
    </fill>
    <fill>
      <patternFill patternType="solid">
        <fgColor indexed="13"/>
        <bgColor indexed="64"/>
      </patternFill>
    </fill>
    <fill>
      <patternFill patternType="solid">
        <fgColor rgb="FFDFF0D8"/>
      </patternFill>
    </fill>
    <fill>
      <patternFill patternType="solid">
        <fgColor rgb="FFEFEFEF"/>
      </patternFill>
    </fill>
    <fill>
      <patternFill patternType="solid">
        <fgColor rgb="FFD6D6D6"/>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s>
  <cellStyleXfs count="9">
    <xf numFmtId="0" fontId="0" fillId="0" borderId="0"/>
    <xf numFmtId="9" fontId="1" fillId="0" borderId="0" applyFont="0" applyFill="0" applyBorder="0" applyAlignment="0" applyProtection="0"/>
    <xf numFmtId="0" fontId="2" fillId="0" borderId="0"/>
    <xf numFmtId="0" fontId="5" fillId="0" borderId="0"/>
    <xf numFmtId="9" fontId="5" fillId="0" borderId="0" applyFont="0" applyFill="0" applyBorder="0" applyAlignment="0" applyProtection="0"/>
    <xf numFmtId="0" fontId="18" fillId="0" borderId="0"/>
    <xf numFmtId="0" fontId="19" fillId="0" borderId="0"/>
    <xf numFmtId="0" fontId="19" fillId="0" borderId="0"/>
    <xf numFmtId="0" fontId="18" fillId="0" borderId="0"/>
  </cellStyleXfs>
  <cellXfs count="414">
    <xf numFmtId="0" fontId="0" fillId="0" borderId="0" xfId="0"/>
    <xf numFmtId="0" fontId="4" fillId="0" borderId="0" xfId="2" applyFont="1"/>
    <xf numFmtId="0" fontId="3" fillId="0" borderId="1" xfId="2" applyFont="1" applyBorder="1" applyAlignment="1">
      <alignment horizontal="center" vertical="top"/>
    </xf>
    <xf numFmtId="0" fontId="4" fillId="0" borderId="1" xfId="2" applyFont="1" applyBorder="1" applyAlignment="1">
      <alignment horizontal="left" vertical="top"/>
    </xf>
    <xf numFmtId="10" fontId="3" fillId="0" borderId="1" xfId="2" applyNumberFormat="1" applyFont="1" applyBorder="1" applyAlignment="1">
      <alignment horizontal="right" vertical="top"/>
    </xf>
    <xf numFmtId="10" fontId="3" fillId="2" borderId="1" xfId="2" applyNumberFormat="1" applyFont="1" applyFill="1" applyBorder="1" applyAlignment="1">
      <alignment horizontal="right" vertical="top"/>
    </xf>
    <xf numFmtId="43" fontId="3" fillId="0" borderId="1" xfId="2" applyNumberFormat="1" applyFont="1" applyBorder="1" applyAlignment="1">
      <alignment horizontal="right" vertical="top" wrapText="1"/>
    </xf>
    <xf numFmtId="43" fontId="3" fillId="2" borderId="1" xfId="2" applyNumberFormat="1" applyFont="1" applyFill="1" applyBorder="1" applyAlignment="1">
      <alignment horizontal="right" vertical="top" wrapText="1"/>
    </xf>
    <xf numFmtId="0" fontId="3" fillId="2" borderId="1" xfId="2" applyFont="1" applyFill="1" applyBorder="1" applyAlignment="1">
      <alignment horizontal="center" vertical="center" wrapText="1"/>
    </xf>
    <xf numFmtId="0" fontId="4" fillId="0" borderId="0" xfId="2" applyFont="1" applyAlignment="1">
      <alignment horizontal="center" vertical="center" wrapText="1"/>
    </xf>
    <xf numFmtId="0" fontId="6" fillId="9" borderId="5" xfId="3" applyFont="1" applyFill="1" applyBorder="1" applyAlignment="1" applyProtection="1">
      <alignment vertical="center"/>
      <protection hidden="1"/>
    </xf>
    <xf numFmtId="0" fontId="6" fillId="9" borderId="6" xfId="3" applyFont="1" applyFill="1" applyBorder="1" applyAlignment="1" applyProtection="1">
      <alignment vertical="center"/>
      <protection hidden="1"/>
    </xf>
    <xf numFmtId="0" fontId="7" fillId="9" borderId="6" xfId="3" applyFont="1" applyFill="1" applyBorder="1" applyAlignment="1" applyProtection="1">
      <alignment vertical="center"/>
      <protection hidden="1"/>
    </xf>
    <xf numFmtId="0" fontId="8" fillId="10" borderId="6" xfId="3" applyFont="1" applyFill="1" applyBorder="1" applyAlignment="1" applyProtection="1">
      <alignment vertical="center" wrapText="1"/>
      <protection hidden="1"/>
    </xf>
    <xf numFmtId="0" fontId="6" fillId="9" borderId="7" xfId="3" applyFont="1" applyFill="1" applyBorder="1" applyAlignment="1" applyProtection="1">
      <alignment vertical="center" wrapText="1"/>
      <protection hidden="1"/>
    </xf>
    <xf numFmtId="0" fontId="6" fillId="9" borderId="0" xfId="3" applyFont="1" applyFill="1" applyAlignment="1" applyProtection="1">
      <alignment vertical="center" wrapText="1"/>
      <protection hidden="1"/>
    </xf>
    <xf numFmtId="0" fontId="6" fillId="9" borderId="8" xfId="3" applyFont="1" applyFill="1" applyBorder="1" applyAlignment="1" applyProtection="1">
      <alignment vertical="center"/>
      <protection hidden="1"/>
    </xf>
    <xf numFmtId="0" fontId="6" fillId="9" borderId="0" xfId="3" applyFont="1" applyFill="1" applyBorder="1" applyAlignment="1" applyProtection="1">
      <alignment vertical="center"/>
      <protection hidden="1"/>
    </xf>
    <xf numFmtId="0" fontId="7" fillId="9" borderId="0" xfId="3" applyFont="1" applyFill="1" applyBorder="1" applyAlignment="1" applyProtection="1">
      <alignment vertical="center"/>
      <protection hidden="1"/>
    </xf>
    <xf numFmtId="0" fontId="8" fillId="10" borderId="0" xfId="3" applyFont="1" applyFill="1" applyBorder="1" applyAlignment="1" applyProtection="1">
      <alignment vertical="center" wrapText="1"/>
      <protection hidden="1"/>
    </xf>
    <xf numFmtId="0" fontId="6" fillId="9" borderId="9" xfId="3" applyFont="1" applyFill="1" applyBorder="1" applyAlignment="1" applyProtection="1">
      <alignment vertical="center" wrapText="1"/>
      <protection hidden="1"/>
    </xf>
    <xf numFmtId="0" fontId="9" fillId="9" borderId="9" xfId="3" applyFont="1" applyFill="1" applyBorder="1" applyAlignment="1" applyProtection="1">
      <alignment horizontal="center" vertical="center" wrapText="1"/>
      <protection hidden="1"/>
    </xf>
    <xf numFmtId="0" fontId="9" fillId="9" borderId="8" xfId="3" applyFont="1" applyFill="1" applyBorder="1" applyAlignment="1" applyProtection="1">
      <alignment horizontal="center" vertical="center" wrapText="1"/>
      <protection hidden="1"/>
    </xf>
    <xf numFmtId="0" fontId="9" fillId="9" borderId="0" xfId="3" applyFont="1" applyFill="1" applyBorder="1" applyAlignment="1" applyProtection="1">
      <alignment horizontal="center" vertical="center" wrapText="1"/>
      <protection hidden="1"/>
    </xf>
    <xf numFmtId="0" fontId="9" fillId="9" borderId="8" xfId="3" applyFont="1" applyFill="1" applyBorder="1" applyProtection="1">
      <protection hidden="1"/>
    </xf>
    <xf numFmtId="0" fontId="6" fillId="9" borderId="0" xfId="2" applyFont="1" applyFill="1" applyBorder="1" applyAlignment="1" applyProtection="1">
      <alignment vertical="center"/>
      <protection hidden="1"/>
    </xf>
    <xf numFmtId="0" fontId="6" fillId="9" borderId="0" xfId="0" applyFont="1" applyFill="1" applyBorder="1" applyAlignment="1" applyProtection="1">
      <alignment horizontal="center" vertical="center"/>
      <protection hidden="1"/>
    </xf>
    <xf numFmtId="0" fontId="6" fillId="9" borderId="0" xfId="0" applyFont="1" applyFill="1" applyBorder="1" applyAlignment="1" applyProtection="1">
      <alignment horizontal="left" vertical="center" wrapText="1"/>
      <protection hidden="1"/>
    </xf>
    <xf numFmtId="0" fontId="7" fillId="9" borderId="9" xfId="0" applyFont="1" applyFill="1" applyBorder="1" applyAlignment="1" applyProtection="1">
      <alignment horizontal="center" vertical="center"/>
      <protection hidden="1"/>
    </xf>
    <xf numFmtId="0" fontId="6" fillId="9" borderId="0" xfId="0" applyFont="1" applyFill="1" applyAlignment="1" applyProtection="1">
      <alignment vertical="center" wrapText="1"/>
      <protection hidden="1"/>
    </xf>
    <xf numFmtId="0" fontId="9" fillId="9" borderId="8" xfId="3" applyFont="1" applyFill="1" applyBorder="1" applyAlignment="1" applyProtection="1">
      <alignment horizontal="left" vertical="top"/>
      <protection hidden="1"/>
    </xf>
    <xf numFmtId="0" fontId="6" fillId="9" borderId="0" xfId="0" applyFont="1" applyFill="1" applyBorder="1" applyAlignment="1" applyProtection="1">
      <alignment vertical="center"/>
      <protection hidden="1"/>
    </xf>
    <xf numFmtId="0" fontId="6" fillId="9" borderId="9" xfId="0" applyFont="1" applyFill="1" applyBorder="1" applyAlignment="1" applyProtection="1">
      <alignment vertical="center" wrapText="1"/>
      <protection hidden="1"/>
    </xf>
    <xf numFmtId="2" fontId="6" fillId="10" borderId="0" xfId="0" applyNumberFormat="1" applyFont="1" applyFill="1" applyAlignment="1" applyProtection="1">
      <alignment horizontal="right" vertical="center" wrapText="1"/>
      <protection hidden="1"/>
    </xf>
    <xf numFmtId="0" fontId="6" fillId="9" borderId="0" xfId="3" applyFont="1" applyFill="1" applyBorder="1" applyAlignment="1" applyProtection="1">
      <alignment horizontal="left"/>
      <protection locked="0"/>
    </xf>
    <xf numFmtId="0" fontId="9" fillId="9" borderId="0" xfId="0" applyFont="1" applyFill="1" applyBorder="1" applyAlignment="1" applyProtection="1">
      <alignment horizontal="left" vertical="center" wrapText="1"/>
      <protection hidden="1"/>
    </xf>
    <xf numFmtId="0" fontId="9" fillId="9" borderId="10" xfId="3" applyFont="1" applyFill="1" applyBorder="1" applyAlignment="1" applyProtection="1">
      <alignment horizontal="left" vertical="top"/>
      <protection hidden="1"/>
    </xf>
    <xf numFmtId="4" fontId="6" fillId="9" borderId="11" xfId="3" applyNumberFormat="1" applyFont="1" applyFill="1" applyBorder="1" applyAlignment="1" applyProtection="1">
      <protection locked="0"/>
    </xf>
    <xf numFmtId="4" fontId="9" fillId="9" borderId="11" xfId="3" applyNumberFormat="1" applyFont="1" applyFill="1" applyBorder="1" applyAlignment="1" applyProtection="1">
      <alignment horizontal="right" wrapText="1"/>
      <protection locked="0"/>
    </xf>
    <xf numFmtId="10" fontId="6" fillId="9" borderId="11" xfId="1" applyNumberFormat="1" applyFont="1" applyFill="1" applyBorder="1" applyAlignment="1" applyProtection="1">
      <alignment horizontal="left" wrapText="1"/>
      <protection locked="0"/>
    </xf>
    <xf numFmtId="10" fontId="6" fillId="9" borderId="12" xfId="1" applyNumberFormat="1" applyFont="1" applyFill="1" applyBorder="1" applyAlignment="1" applyProtection="1">
      <alignment horizontal="left" wrapText="1"/>
      <protection locked="0"/>
    </xf>
    <xf numFmtId="4" fontId="6" fillId="9" borderId="0" xfId="3" applyNumberFormat="1" applyFont="1" applyFill="1" applyAlignment="1" applyProtection="1">
      <alignment wrapText="1"/>
      <protection locked="0"/>
    </xf>
    <xf numFmtId="0" fontId="3" fillId="0" borderId="1" xfId="2" applyFont="1" applyBorder="1" applyAlignment="1">
      <alignment horizontal="left" vertical="top"/>
    </xf>
    <xf numFmtId="0" fontId="3" fillId="0" borderId="1" xfId="2" applyFont="1" applyBorder="1" applyAlignment="1">
      <alignment horizontal="center" vertical="top"/>
    </xf>
    <xf numFmtId="0" fontId="3" fillId="3" borderId="1" xfId="2" applyFont="1" applyFill="1" applyBorder="1" applyAlignment="1">
      <alignment horizontal="left" vertical="top"/>
    </xf>
    <xf numFmtId="0" fontId="4" fillId="3" borderId="1" xfId="2" applyFont="1" applyFill="1" applyBorder="1" applyAlignment="1">
      <alignment horizontal="left" vertical="top"/>
    </xf>
    <xf numFmtId="0" fontId="4" fillId="0" borderId="1" xfId="2" applyFont="1" applyBorder="1" applyAlignment="1">
      <alignment horizontal="center" vertical="top"/>
    </xf>
    <xf numFmtId="0" fontId="4" fillId="0" borderId="1" xfId="2" applyFont="1" applyBorder="1" applyAlignment="1">
      <alignment horizontal="center" vertical="top" wrapText="1"/>
    </xf>
    <xf numFmtId="0" fontId="4" fillId="0" borderId="1" xfId="2" applyFont="1" applyBorder="1" applyAlignment="1">
      <alignment horizontal="left" vertical="top" wrapText="1"/>
    </xf>
    <xf numFmtId="0" fontId="3" fillId="3" borderId="1" xfId="2" applyFont="1" applyFill="1" applyBorder="1" applyAlignment="1">
      <alignment horizontal="right" vertical="top"/>
    </xf>
    <xf numFmtId="0" fontId="4" fillId="0" borderId="0" xfId="2" applyFont="1"/>
    <xf numFmtId="0" fontId="3" fillId="3" borderId="1" xfId="2" applyFont="1" applyFill="1" applyBorder="1" applyAlignment="1">
      <alignment vertical="top"/>
    </xf>
    <xf numFmtId="0" fontId="4" fillId="0" borderId="0" xfId="2" quotePrefix="1" applyFont="1"/>
    <xf numFmtId="0" fontId="4" fillId="0" borderId="0" xfId="2" applyFont="1" applyAlignment="1">
      <alignment horizontal="center" vertical="center"/>
    </xf>
    <xf numFmtId="0" fontId="3" fillId="0" borderId="1" xfId="2" applyFont="1" applyBorder="1" applyAlignment="1">
      <alignment horizontal="center" vertical="center"/>
    </xf>
    <xf numFmtId="0" fontId="3" fillId="0" borderId="0" xfId="2" applyFont="1" applyAlignment="1">
      <alignment horizontal="center" vertical="center"/>
    </xf>
    <xf numFmtId="0" fontId="4" fillId="3" borderId="1" xfId="2" applyFont="1" applyFill="1" applyBorder="1" applyAlignment="1">
      <alignment horizontal="right" vertical="top"/>
    </xf>
    <xf numFmtId="10" fontId="3" fillId="3" borderId="1" xfId="2" applyNumberFormat="1" applyFont="1" applyFill="1" applyBorder="1" applyAlignment="1">
      <alignment horizontal="right" vertical="top"/>
    </xf>
    <xf numFmtId="10" fontId="4" fillId="0" borderId="1" xfId="2" applyNumberFormat="1" applyFont="1" applyBorder="1" applyAlignment="1">
      <alignment horizontal="right" vertical="top"/>
    </xf>
    <xf numFmtId="43" fontId="4" fillId="0" borderId="1" xfId="2" applyNumberFormat="1" applyFont="1" applyBorder="1" applyAlignment="1">
      <alignment horizontal="right" vertical="top" wrapText="1"/>
    </xf>
    <xf numFmtId="43" fontId="4" fillId="3" borderId="1" xfId="2" applyNumberFormat="1" applyFont="1" applyFill="1" applyBorder="1" applyAlignment="1">
      <alignment horizontal="right" vertical="top" wrapText="1"/>
    </xf>
    <xf numFmtId="43" fontId="3" fillId="3" borderId="1" xfId="2" applyNumberFormat="1" applyFont="1" applyFill="1" applyBorder="1" applyAlignment="1">
      <alignment horizontal="right" vertical="top" wrapText="1"/>
    </xf>
    <xf numFmtId="0" fontId="4" fillId="3" borderId="1" xfId="2" applyFont="1" applyFill="1" applyBorder="1" applyAlignment="1">
      <alignment horizontal="center" vertical="top"/>
    </xf>
    <xf numFmtId="0" fontId="3" fillId="3" borderId="1" xfId="2" applyFont="1" applyFill="1" applyBorder="1" applyAlignment="1">
      <alignment horizontal="center" vertical="top"/>
    </xf>
    <xf numFmtId="0" fontId="3" fillId="11" borderId="1" xfId="2" applyFont="1" applyFill="1" applyBorder="1" applyAlignment="1">
      <alignment horizontal="center" vertical="center"/>
    </xf>
    <xf numFmtId="2" fontId="3" fillId="11" borderId="1" xfId="2" applyNumberFormat="1" applyFont="1" applyFill="1" applyBorder="1" applyAlignment="1">
      <alignment horizontal="center" vertical="center"/>
    </xf>
    <xf numFmtId="43" fontId="4" fillId="11" borderId="1" xfId="2" applyNumberFormat="1" applyFont="1" applyFill="1" applyBorder="1" applyAlignment="1">
      <alignment horizontal="right" vertical="top" wrapText="1"/>
    </xf>
    <xf numFmtId="43" fontId="3" fillId="11" borderId="1" xfId="2" applyNumberFormat="1" applyFont="1" applyFill="1" applyBorder="1" applyAlignment="1">
      <alignment horizontal="right" vertical="top" wrapText="1"/>
    </xf>
    <xf numFmtId="0" fontId="4" fillId="11" borderId="0" xfId="2" applyFont="1" applyFill="1"/>
    <xf numFmtId="0" fontId="6" fillId="0" borderId="0" xfId="0" applyFont="1" applyAlignment="1">
      <alignment vertical="center"/>
    </xf>
    <xf numFmtId="0" fontId="9" fillId="12" borderId="5" xfId="0" applyFont="1" applyFill="1" applyBorder="1" applyAlignment="1">
      <alignment horizontal="left" vertical="center" wrapText="1"/>
    </xf>
    <xf numFmtId="0" fontId="9" fillId="12" borderId="6" xfId="0" applyFont="1" applyFill="1" applyBorder="1" applyAlignment="1">
      <alignment horizontal="center" vertical="center" wrapText="1"/>
    </xf>
    <xf numFmtId="0" fontId="9" fillId="12"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12" borderId="6" xfId="0" applyFont="1" applyFill="1" applyBorder="1" applyAlignment="1">
      <alignment vertical="center" wrapText="1"/>
    </xf>
    <xf numFmtId="0" fontId="9" fillId="12" borderId="6" xfId="0" applyFont="1" applyFill="1" applyBorder="1" applyAlignment="1">
      <alignment vertical="top" wrapText="1"/>
    </xf>
    <xf numFmtId="0" fontId="9" fillId="12" borderId="7" xfId="0" applyFont="1" applyFill="1" applyBorder="1" applyAlignment="1">
      <alignment vertical="top" wrapText="1"/>
    </xf>
    <xf numFmtId="0" fontId="9" fillId="12" borderId="10" xfId="0" applyFont="1" applyFill="1" applyBorder="1" applyAlignment="1">
      <alignment horizontal="left" vertical="center" wrapText="1"/>
    </xf>
    <xf numFmtId="0" fontId="9" fillId="12" borderId="11" xfId="0" applyFont="1" applyFill="1" applyBorder="1" applyAlignment="1">
      <alignment horizontal="center" vertical="center" wrapText="1"/>
    </xf>
    <xf numFmtId="0" fontId="9" fillId="12" borderId="11" xfId="0" applyFont="1" applyFill="1" applyBorder="1" applyAlignment="1">
      <alignment horizontal="left" vertical="top" wrapText="1"/>
    </xf>
    <xf numFmtId="0" fontId="9" fillId="11" borderId="11" xfId="0" applyFont="1" applyFill="1" applyBorder="1" applyAlignment="1">
      <alignment horizontal="left" vertical="top" wrapText="1"/>
    </xf>
    <xf numFmtId="10" fontId="9" fillId="12" borderId="11" xfId="0" applyNumberFormat="1" applyFont="1" applyFill="1" applyBorder="1" applyAlignment="1">
      <alignment horizontal="left" vertical="top" wrapText="1"/>
    </xf>
    <xf numFmtId="0" fontId="9" fillId="12" borderId="11" xfId="0" applyFont="1" applyFill="1" applyBorder="1" applyAlignment="1">
      <alignment vertical="top" wrapText="1"/>
    </xf>
    <xf numFmtId="0" fontId="9" fillId="12" borderId="12" xfId="0" applyFont="1" applyFill="1" applyBorder="1" applyAlignment="1">
      <alignment vertical="top" wrapText="1"/>
    </xf>
    <xf numFmtId="44" fontId="6" fillId="0" borderId="0" xfId="0" applyNumberFormat="1" applyFont="1" applyAlignment="1">
      <alignment vertical="center"/>
    </xf>
    <xf numFmtId="0" fontId="9" fillId="12" borderId="6" xfId="0" applyFont="1" applyFill="1" applyBorder="1" applyAlignment="1">
      <alignment horizontal="left" vertical="top" wrapText="1"/>
    </xf>
    <xf numFmtId="43" fontId="3" fillId="0" borderId="1" xfId="2" applyNumberFormat="1" applyFont="1" applyBorder="1" applyAlignment="1">
      <alignment horizontal="right" vertical="top" wrapText="1"/>
    </xf>
    <xf numFmtId="0" fontId="3" fillId="3" borderId="1" xfId="2" applyFont="1" applyFill="1" applyBorder="1" applyAlignment="1">
      <alignment horizontal="left" vertical="top" wrapText="1"/>
    </xf>
    <xf numFmtId="0" fontId="3" fillId="3" borderId="1" xfId="2" applyFont="1" applyFill="1" applyBorder="1" applyAlignment="1">
      <alignment vertical="top" wrapText="1"/>
    </xf>
    <xf numFmtId="43" fontId="3" fillId="0" borderId="0" xfId="2" applyNumberFormat="1" applyFont="1" applyBorder="1" applyAlignment="1">
      <alignment vertical="top" wrapText="1"/>
    </xf>
    <xf numFmtId="43" fontId="3" fillId="0" borderId="16" xfId="2" applyNumberFormat="1" applyFont="1" applyBorder="1" applyAlignment="1">
      <alignment vertical="top" wrapText="1"/>
    </xf>
    <xf numFmtId="43" fontId="4" fillId="0" borderId="0" xfId="2" applyNumberFormat="1" applyFont="1"/>
    <xf numFmtId="0" fontId="3" fillId="5" borderId="1" xfId="2" applyFont="1" applyFill="1" applyBorder="1" applyAlignment="1">
      <alignment horizontal="right" vertical="top"/>
    </xf>
    <xf numFmtId="0" fontId="3" fillId="5" borderId="1" xfId="2" applyFont="1" applyFill="1" applyBorder="1" applyAlignment="1">
      <alignment horizontal="left" vertical="top"/>
    </xf>
    <xf numFmtId="0" fontId="3" fillId="6" borderId="1" xfId="2" applyFont="1" applyFill="1" applyBorder="1" applyAlignment="1">
      <alignment horizontal="left" vertical="top"/>
    </xf>
    <xf numFmtId="43" fontId="3" fillId="4" borderId="1" xfId="2" applyNumberFormat="1" applyFont="1" applyFill="1" applyBorder="1" applyAlignment="1">
      <alignment horizontal="right" vertical="top" wrapText="1"/>
    </xf>
    <xf numFmtId="43" fontId="3" fillId="5" borderId="1" xfId="2" applyNumberFormat="1" applyFont="1" applyFill="1" applyBorder="1" applyAlignment="1">
      <alignment horizontal="right" vertical="top" wrapText="1"/>
    </xf>
    <xf numFmtId="0" fontId="3" fillId="4" borderId="1" xfId="2" applyFont="1" applyFill="1" applyBorder="1" applyAlignment="1">
      <alignment horizontal="center" vertical="center"/>
    </xf>
    <xf numFmtId="10" fontId="11" fillId="0" borderId="1" xfId="2" applyNumberFormat="1" applyFont="1" applyBorder="1" applyAlignment="1">
      <alignment horizontal="right" vertical="top"/>
    </xf>
    <xf numFmtId="0" fontId="4" fillId="0" borderId="1" xfId="2" applyFont="1" applyBorder="1" applyAlignment="1">
      <alignment horizontal="right" vertical="top"/>
    </xf>
    <xf numFmtId="10" fontId="11" fillId="6" borderId="1" xfId="2" applyNumberFormat="1" applyFont="1" applyFill="1" applyBorder="1" applyAlignment="1">
      <alignment horizontal="right" vertical="top"/>
    </xf>
    <xf numFmtId="0" fontId="3" fillId="0" borderId="0" xfId="2" applyFont="1"/>
    <xf numFmtId="4" fontId="3" fillId="6" borderId="1" xfId="2" applyNumberFormat="1" applyFont="1" applyFill="1" applyBorder="1" applyAlignment="1">
      <alignment horizontal="right" vertical="top"/>
    </xf>
    <xf numFmtId="2" fontId="3" fillId="0" borderId="0" xfId="2" applyNumberFormat="1" applyFont="1" applyAlignment="1">
      <alignment horizontal="center" vertical="center"/>
    </xf>
    <xf numFmtId="0" fontId="6" fillId="0" borderId="0" xfId="3" applyFont="1" applyProtection="1">
      <protection hidden="1"/>
    </xf>
    <xf numFmtId="0" fontId="6" fillId="9" borderId="0" xfId="3" applyFont="1" applyFill="1" applyBorder="1" applyAlignment="1" applyProtection="1">
      <alignment horizontal="center" vertical="center"/>
      <protection hidden="1"/>
    </xf>
    <xf numFmtId="0" fontId="6" fillId="9" borderId="9" xfId="3" applyFont="1" applyFill="1" applyBorder="1" applyAlignment="1" applyProtection="1">
      <alignment horizontal="center" vertical="center"/>
      <protection hidden="1"/>
    </xf>
    <xf numFmtId="0" fontId="6" fillId="9" borderId="8" xfId="3" applyFont="1" applyFill="1" applyBorder="1" applyAlignment="1" applyProtection="1">
      <alignment horizontal="center" vertical="center"/>
      <protection hidden="1"/>
    </xf>
    <xf numFmtId="0" fontId="6" fillId="0" borderId="0" xfId="3" applyFont="1" applyBorder="1" applyProtection="1">
      <protection hidden="1"/>
    </xf>
    <xf numFmtId="0" fontId="6" fillId="0" borderId="9" xfId="3" applyFont="1" applyBorder="1" applyProtection="1">
      <protection hidden="1"/>
    </xf>
    <xf numFmtId="0" fontId="9" fillId="9" borderId="8" xfId="3" applyFont="1" applyFill="1" applyBorder="1" applyAlignment="1" applyProtection="1">
      <alignment vertical="center"/>
      <protection hidden="1"/>
    </xf>
    <xf numFmtId="0" fontId="9" fillId="9" borderId="0" xfId="3" applyFont="1" applyFill="1" applyBorder="1" applyAlignment="1" applyProtection="1">
      <alignment vertical="center"/>
      <protection hidden="1"/>
    </xf>
    <xf numFmtId="0" fontId="6" fillId="9" borderId="0" xfId="3" applyFont="1" applyFill="1" applyProtection="1">
      <protection hidden="1"/>
    </xf>
    <xf numFmtId="0" fontId="6" fillId="9" borderId="8" xfId="3" applyFont="1" applyFill="1" applyBorder="1" applyProtection="1">
      <protection hidden="1"/>
    </xf>
    <xf numFmtId="0" fontId="6" fillId="9" borderId="0" xfId="3" applyFont="1" applyFill="1" applyBorder="1" applyProtection="1">
      <protection hidden="1"/>
    </xf>
    <xf numFmtId="0" fontId="6" fillId="9" borderId="0" xfId="3" applyFont="1" applyFill="1" applyBorder="1" applyAlignment="1" applyProtection="1">
      <alignment horizontal="right"/>
      <protection hidden="1"/>
    </xf>
    <xf numFmtId="0" fontId="7" fillId="9" borderId="0" xfId="0" applyFont="1" applyFill="1" applyBorder="1" applyAlignment="1" applyProtection="1">
      <alignment horizontal="center" vertical="center"/>
      <protection hidden="1"/>
    </xf>
    <xf numFmtId="0" fontId="6" fillId="9" borderId="0" xfId="0" applyFont="1" applyFill="1" applyBorder="1" applyAlignment="1" applyProtection="1">
      <alignment vertical="center" wrapText="1"/>
      <protection hidden="1"/>
    </xf>
    <xf numFmtId="0" fontId="9" fillId="9" borderId="0" xfId="3" applyFont="1" applyFill="1" applyBorder="1" applyAlignment="1" applyProtection="1">
      <alignment horizontal="right" vertical="center"/>
      <protection hidden="1"/>
    </xf>
    <xf numFmtId="2" fontId="6" fillId="10" borderId="0" xfId="0" applyNumberFormat="1" applyFont="1" applyFill="1" applyBorder="1" applyAlignment="1" applyProtection="1">
      <alignment horizontal="right" vertical="center" wrapText="1"/>
      <protection hidden="1"/>
    </xf>
    <xf numFmtId="0" fontId="6" fillId="0" borderId="11" xfId="3" applyFont="1" applyBorder="1" applyProtection="1">
      <protection hidden="1"/>
    </xf>
    <xf numFmtId="0" fontId="9" fillId="9" borderId="11" xfId="3" applyFont="1" applyFill="1" applyBorder="1" applyAlignment="1" applyProtection="1">
      <alignment horizontal="right"/>
      <protection hidden="1"/>
    </xf>
    <xf numFmtId="10" fontId="6" fillId="9" borderId="11" xfId="3" applyNumberFormat="1" applyFont="1" applyFill="1" applyBorder="1" applyAlignment="1" applyProtection="1">
      <alignment horizontal="left" vertical="center"/>
      <protection hidden="1"/>
    </xf>
    <xf numFmtId="0" fontId="6" fillId="0" borderId="12" xfId="3" applyFont="1" applyBorder="1" applyProtection="1">
      <protection hidden="1"/>
    </xf>
    <xf numFmtId="0" fontId="9" fillId="9" borderId="9" xfId="3" applyFont="1" applyFill="1" applyBorder="1" applyAlignment="1" applyProtection="1">
      <alignment vertical="center"/>
      <protection hidden="1"/>
    </xf>
    <xf numFmtId="0" fontId="6" fillId="9" borderId="7" xfId="3" applyFont="1" applyFill="1" applyBorder="1" applyAlignment="1" applyProtection="1">
      <alignment vertical="center"/>
      <protection hidden="1"/>
    </xf>
    <xf numFmtId="0" fontId="6" fillId="9" borderId="9" xfId="3" applyFont="1" applyFill="1" applyBorder="1" applyAlignment="1" applyProtection="1">
      <alignment vertical="center"/>
      <protection hidden="1"/>
    </xf>
    <xf numFmtId="0" fontId="6" fillId="0" borderId="0" xfId="3" applyFont="1" applyAlignment="1" applyProtection="1">
      <alignment horizontal="center"/>
      <protection hidden="1"/>
    </xf>
    <xf numFmtId="0" fontId="3" fillId="2" borderId="1" xfId="2" applyFont="1" applyFill="1" applyBorder="1" applyAlignment="1">
      <alignment horizontal="center" vertical="center"/>
    </xf>
    <xf numFmtId="0" fontId="6" fillId="9" borderId="6" xfId="3" applyFont="1" applyFill="1" applyBorder="1" applyAlignment="1" applyProtection="1">
      <alignment vertical="center" wrapText="1"/>
      <protection hidden="1"/>
    </xf>
    <xf numFmtId="0" fontId="6" fillId="9" borderId="0" xfId="3" applyFont="1" applyFill="1" applyBorder="1" applyAlignment="1" applyProtection="1">
      <alignment vertical="center" wrapText="1"/>
      <protection hidden="1"/>
    </xf>
    <xf numFmtId="0" fontId="9" fillId="9" borderId="8" xfId="3" applyFont="1" applyFill="1" applyBorder="1" applyAlignment="1" applyProtection="1">
      <alignment horizontal="left" vertical="center" wrapText="1"/>
      <protection hidden="1"/>
    </xf>
    <xf numFmtId="0" fontId="7" fillId="9" borderId="0" xfId="3" applyFont="1" applyFill="1" applyBorder="1" applyAlignment="1" applyProtection="1">
      <alignment horizontal="center" vertical="center"/>
      <protection hidden="1"/>
    </xf>
    <xf numFmtId="0" fontId="9" fillId="9" borderId="8" xfId="3" applyFont="1" applyFill="1" applyBorder="1" applyAlignment="1" applyProtection="1">
      <alignment vertical="center" wrapText="1"/>
      <protection hidden="1"/>
    </xf>
    <xf numFmtId="0" fontId="6" fillId="9" borderId="0" xfId="3" applyFont="1" applyFill="1" applyBorder="1" applyAlignment="1" applyProtection="1">
      <alignment horizontal="right" vertical="center"/>
      <protection hidden="1"/>
    </xf>
    <xf numFmtId="4" fontId="6" fillId="10" borderId="0" xfId="3" applyNumberFormat="1" applyFont="1" applyFill="1" applyBorder="1" applyAlignment="1" applyProtection="1">
      <alignment horizontal="right" vertical="center"/>
      <protection hidden="1"/>
    </xf>
    <xf numFmtId="0" fontId="9" fillId="9" borderId="10" xfId="3" applyFont="1" applyFill="1" applyBorder="1" applyAlignment="1" applyProtection="1">
      <alignment vertical="center" wrapText="1"/>
      <protection hidden="1"/>
    </xf>
    <xf numFmtId="0" fontId="8" fillId="10" borderId="11" xfId="3" applyFont="1" applyFill="1" applyBorder="1" applyAlignment="1" applyProtection="1">
      <alignment vertical="center" wrapText="1"/>
      <protection hidden="1"/>
    </xf>
    <xf numFmtId="0" fontId="6" fillId="9" borderId="11" xfId="3" applyFont="1" applyFill="1" applyBorder="1" applyAlignment="1" applyProtection="1">
      <alignment vertical="center" wrapText="1"/>
      <protection hidden="1"/>
    </xf>
    <xf numFmtId="0" fontId="6" fillId="9" borderId="12" xfId="3" applyFont="1" applyFill="1" applyBorder="1" applyAlignment="1" applyProtection="1">
      <alignment vertical="center" wrapText="1"/>
      <protection hidden="1"/>
    </xf>
    <xf numFmtId="0" fontId="6" fillId="0" borderId="17" xfId="3" applyFont="1" applyBorder="1" applyAlignment="1" applyProtection="1">
      <alignment horizontal="left" vertical="center"/>
      <protection hidden="1"/>
    </xf>
    <xf numFmtId="0" fontId="6" fillId="0" borderId="16" xfId="3" applyFont="1" applyBorder="1" applyAlignment="1" applyProtection="1">
      <alignment horizontal="left" vertical="center"/>
      <protection hidden="1"/>
    </xf>
    <xf numFmtId="0" fontId="9" fillId="0" borderId="16" xfId="3" applyFont="1" applyBorder="1" applyAlignment="1" applyProtection="1">
      <alignment horizontal="left" vertical="center"/>
      <protection hidden="1"/>
    </xf>
    <xf numFmtId="0" fontId="9" fillId="0" borderId="16" xfId="3" applyFont="1" applyBorder="1" applyAlignment="1" applyProtection="1">
      <alignment horizontal="center" vertical="center"/>
      <protection hidden="1"/>
    </xf>
    <xf numFmtId="9" fontId="6" fillId="0" borderId="16" xfId="3" applyNumberFormat="1" applyFont="1" applyBorder="1" applyAlignment="1" applyProtection="1">
      <alignment horizontal="left" vertical="center"/>
      <protection hidden="1"/>
    </xf>
    <xf numFmtId="0" fontId="9" fillId="0" borderId="16" xfId="3" applyFont="1" applyBorder="1" applyAlignment="1" applyProtection="1">
      <alignment vertical="center"/>
      <protection hidden="1"/>
    </xf>
    <xf numFmtId="2" fontId="6" fillId="13" borderId="16" xfId="3" quotePrefix="1" applyNumberFormat="1" applyFont="1" applyFill="1" applyBorder="1" applyAlignment="1" applyProtection="1">
      <alignment wrapText="1"/>
      <protection hidden="1"/>
    </xf>
    <xf numFmtId="9" fontId="6" fillId="0" borderId="16" xfId="4" applyFont="1" applyBorder="1" applyAlignment="1" applyProtection="1">
      <alignment horizontal="center"/>
      <protection hidden="1"/>
    </xf>
    <xf numFmtId="0" fontId="6" fillId="9" borderId="8" xfId="3" applyFont="1" applyFill="1" applyBorder="1" applyAlignment="1" applyProtection="1">
      <alignment horizontal="center"/>
      <protection hidden="1"/>
    </xf>
    <xf numFmtId="0" fontId="6" fillId="9" borderId="0" xfId="3" applyFont="1" applyFill="1" applyBorder="1" applyAlignment="1" applyProtection="1">
      <alignment horizontal="center"/>
      <protection hidden="1"/>
    </xf>
    <xf numFmtId="0" fontId="6" fillId="9" borderId="9" xfId="3" applyFont="1" applyFill="1" applyBorder="1" applyAlignment="1" applyProtection="1">
      <alignment horizontal="center"/>
      <protection hidden="1"/>
    </xf>
    <xf numFmtId="0" fontId="12" fillId="14" borderId="16" xfId="3" applyFont="1" applyFill="1" applyBorder="1" applyAlignment="1" applyProtection="1">
      <alignment horizontal="left" vertical="center"/>
      <protection hidden="1"/>
    </xf>
    <xf numFmtId="9" fontId="6" fillId="11" borderId="16" xfId="3" applyNumberFormat="1" applyFont="1" applyFill="1" applyBorder="1" applyAlignment="1" applyProtection="1">
      <alignment horizontal="left" vertical="center"/>
      <protection hidden="1"/>
    </xf>
    <xf numFmtId="10" fontId="6" fillId="0" borderId="16" xfId="4" applyNumberFormat="1" applyFont="1" applyBorder="1" applyAlignment="1" applyProtection="1">
      <alignment horizontal="center"/>
      <protection hidden="1"/>
    </xf>
    <xf numFmtId="0" fontId="13" fillId="0" borderId="17" xfId="3" applyFont="1" applyBorder="1" applyAlignment="1" applyProtection="1">
      <alignment horizontal="left" vertical="center"/>
      <protection hidden="1"/>
    </xf>
    <xf numFmtId="0" fontId="13" fillId="14" borderId="16" xfId="3" applyFont="1" applyFill="1" applyBorder="1" applyAlignment="1" applyProtection="1">
      <alignment horizontal="left" vertical="center"/>
      <protection hidden="1"/>
    </xf>
    <xf numFmtId="9" fontId="13" fillId="11" borderId="16" xfId="3" applyNumberFormat="1" applyFont="1" applyFill="1" applyBorder="1" applyAlignment="1" applyProtection="1">
      <alignment horizontal="left" vertical="center"/>
      <protection hidden="1"/>
    </xf>
    <xf numFmtId="0" fontId="6" fillId="9" borderId="9" xfId="3" applyFont="1" applyFill="1" applyBorder="1" applyProtection="1">
      <protection hidden="1"/>
    </xf>
    <xf numFmtId="9" fontId="13" fillId="9" borderId="16" xfId="3" applyNumberFormat="1" applyFont="1" applyFill="1" applyBorder="1" applyAlignment="1" applyProtection="1">
      <alignment horizontal="left" vertical="center"/>
      <protection hidden="1"/>
    </xf>
    <xf numFmtId="0" fontId="14" fillId="0" borderId="16" xfId="3" applyFont="1" applyBorder="1" applyAlignment="1" applyProtection="1">
      <alignment vertical="center"/>
      <protection hidden="1"/>
    </xf>
    <xf numFmtId="9" fontId="6" fillId="9" borderId="16" xfId="3" applyNumberFormat="1" applyFont="1" applyFill="1" applyBorder="1" applyAlignment="1" applyProtection="1">
      <alignment horizontal="left" vertical="center"/>
      <protection hidden="1"/>
    </xf>
    <xf numFmtId="0" fontId="12" fillId="0" borderId="16" xfId="3" applyFont="1" applyBorder="1" applyAlignment="1" applyProtection="1">
      <alignment horizontal="left" vertical="center"/>
      <protection hidden="1"/>
    </xf>
    <xf numFmtId="0" fontId="13" fillId="9" borderId="17" xfId="3" applyFont="1" applyFill="1" applyBorder="1" applyAlignment="1" applyProtection="1">
      <alignment horizontal="left" vertical="center"/>
      <protection hidden="1"/>
    </xf>
    <xf numFmtId="0" fontId="13" fillId="9" borderId="16" xfId="3" applyFont="1" applyFill="1" applyBorder="1" applyAlignment="1" applyProtection="1">
      <alignment horizontal="left" vertical="center"/>
      <protection hidden="1"/>
    </xf>
    <xf numFmtId="0" fontId="9" fillId="9" borderId="16" xfId="3" applyFont="1" applyFill="1" applyBorder="1" applyAlignment="1" applyProtection="1">
      <alignment vertical="center"/>
      <protection hidden="1"/>
    </xf>
    <xf numFmtId="2" fontId="6" fillId="9" borderId="16" xfId="3" quotePrefix="1" applyNumberFormat="1" applyFont="1" applyFill="1" applyBorder="1" applyAlignment="1" applyProtection="1">
      <alignment wrapText="1"/>
      <protection hidden="1"/>
    </xf>
    <xf numFmtId="10" fontId="6" fillId="9" borderId="16" xfId="4" applyNumberFormat="1" applyFont="1" applyFill="1" applyBorder="1" applyAlignment="1" applyProtection="1">
      <alignment horizontal="center"/>
      <protection hidden="1"/>
    </xf>
    <xf numFmtId="0" fontId="13" fillId="0" borderId="16" xfId="3" applyFont="1" applyBorder="1" applyAlignment="1" applyProtection="1">
      <alignment horizontal="left" vertical="center"/>
      <protection hidden="1"/>
    </xf>
    <xf numFmtId="9" fontId="13" fillId="0" borderId="16" xfId="3" applyNumberFormat="1" applyFont="1" applyBorder="1" applyAlignment="1" applyProtection="1">
      <alignment horizontal="left" vertical="center"/>
      <protection hidden="1"/>
    </xf>
    <xf numFmtId="0" fontId="9" fillId="9" borderId="0" xfId="3" applyFont="1" applyFill="1" applyBorder="1" applyAlignment="1" applyProtection="1">
      <alignment vertical="center" wrapText="1"/>
      <protection hidden="1"/>
    </xf>
    <xf numFmtId="0" fontId="9" fillId="9" borderId="9" xfId="3" applyFont="1" applyFill="1" applyBorder="1" applyAlignment="1" applyProtection="1">
      <alignment vertical="center" wrapText="1"/>
      <protection hidden="1"/>
    </xf>
    <xf numFmtId="2" fontId="9" fillId="13" borderId="16" xfId="3" quotePrefix="1" applyNumberFormat="1" applyFont="1" applyFill="1" applyBorder="1" applyAlignment="1" applyProtection="1">
      <alignment wrapText="1"/>
      <protection hidden="1"/>
    </xf>
    <xf numFmtId="10" fontId="9" fillId="0" borderId="17" xfId="4" applyNumberFormat="1" applyFont="1" applyBorder="1" applyAlignment="1" applyProtection="1">
      <alignment horizontal="center"/>
      <protection hidden="1"/>
    </xf>
    <xf numFmtId="0" fontId="6" fillId="9" borderId="11" xfId="3" applyFont="1" applyFill="1" applyBorder="1" applyProtection="1">
      <protection hidden="1"/>
    </xf>
    <xf numFmtId="0" fontId="6" fillId="9" borderId="12" xfId="3" applyFont="1" applyFill="1" applyBorder="1" applyProtection="1">
      <protection hidden="1"/>
    </xf>
    <xf numFmtId="0" fontId="9" fillId="0" borderId="21" xfId="3" applyFont="1" applyBorder="1" applyAlignment="1" applyProtection="1">
      <alignment horizontal="center" vertical="center" wrapText="1"/>
      <protection hidden="1"/>
    </xf>
    <xf numFmtId="0" fontId="6" fillId="0" borderId="22" xfId="3" applyFont="1" applyBorder="1" applyAlignment="1" applyProtection="1">
      <alignment horizontal="center" vertical="center" wrapText="1"/>
      <protection hidden="1"/>
    </xf>
    <xf numFmtId="0" fontId="6" fillId="0" borderId="23" xfId="3" applyFont="1" applyBorder="1" applyAlignment="1" applyProtection="1">
      <alignment horizontal="center" vertical="center" wrapText="1"/>
      <protection hidden="1"/>
    </xf>
    <xf numFmtId="0" fontId="6" fillId="0" borderId="24" xfId="3" applyFont="1" applyBorder="1" applyAlignment="1" applyProtection="1">
      <alignment vertical="center" wrapText="1"/>
      <protection hidden="1"/>
    </xf>
    <xf numFmtId="2" fontId="6" fillId="0" borderId="25" xfId="3" applyNumberFormat="1" applyFont="1" applyBorder="1" applyAlignment="1" applyProtection="1">
      <alignment horizontal="center" vertical="top" wrapText="1"/>
      <protection hidden="1"/>
    </xf>
    <xf numFmtId="2" fontId="6" fillId="0" borderId="26" xfId="3" applyNumberFormat="1" applyFont="1" applyBorder="1" applyAlignment="1" applyProtection="1">
      <alignment horizontal="center" vertical="top" wrapText="1"/>
      <protection hidden="1"/>
    </xf>
    <xf numFmtId="0" fontId="6" fillId="9" borderId="12" xfId="3" applyFont="1" applyFill="1" applyBorder="1" applyAlignment="1" applyProtection="1">
      <alignment vertical="center"/>
      <protection hidden="1"/>
    </xf>
    <xf numFmtId="0" fontId="9" fillId="15" borderId="16" xfId="3" applyFont="1" applyFill="1" applyBorder="1" applyAlignment="1" applyProtection="1">
      <alignment horizontal="center" vertical="center" wrapText="1"/>
      <protection hidden="1"/>
    </xf>
    <xf numFmtId="0" fontId="6" fillId="0" borderId="33" xfId="3" applyFont="1" applyBorder="1" applyAlignment="1" applyProtection="1">
      <alignment wrapText="1"/>
      <protection hidden="1"/>
    </xf>
    <xf numFmtId="2" fontId="6" fillId="0" borderId="34" xfId="3" applyNumberFormat="1" applyFont="1" applyBorder="1" applyAlignment="1" applyProtection="1">
      <alignment wrapText="1"/>
      <protection hidden="1"/>
    </xf>
    <xf numFmtId="2" fontId="6" fillId="13" borderId="35" xfId="3" applyNumberFormat="1" applyFont="1" applyFill="1" applyBorder="1" applyAlignment="1" applyProtection="1">
      <alignment wrapText="1"/>
      <protection hidden="1"/>
    </xf>
    <xf numFmtId="2" fontId="6" fillId="0" borderId="36" xfId="3" applyNumberFormat="1" applyFont="1" applyBorder="1" applyAlignment="1" applyProtection="1">
      <alignment wrapText="1"/>
      <protection hidden="1"/>
    </xf>
    <xf numFmtId="0" fontId="9" fillId="0" borderId="33" xfId="3" applyFont="1" applyBorder="1" applyAlignment="1" applyProtection="1">
      <alignment wrapText="1"/>
      <protection hidden="1"/>
    </xf>
    <xf numFmtId="2" fontId="9" fillId="0" borderId="36" xfId="3" applyNumberFormat="1" applyFont="1" applyBorder="1" applyAlignment="1" applyProtection="1">
      <alignment wrapText="1"/>
      <protection hidden="1"/>
    </xf>
    <xf numFmtId="2" fontId="9" fillId="0" borderId="35" xfId="3" applyNumberFormat="1" applyFont="1" applyBorder="1" applyAlignment="1" applyProtection="1">
      <alignment wrapText="1"/>
      <protection hidden="1"/>
    </xf>
    <xf numFmtId="0" fontId="9" fillId="0" borderId="37" xfId="3" applyFont="1" applyBorder="1" applyAlignment="1" applyProtection="1">
      <alignment wrapText="1"/>
      <protection hidden="1"/>
    </xf>
    <xf numFmtId="2" fontId="9" fillId="0" borderId="38" xfId="3" applyNumberFormat="1" applyFont="1" applyBorder="1" applyAlignment="1" applyProtection="1">
      <alignment wrapText="1"/>
      <protection hidden="1"/>
    </xf>
    <xf numFmtId="2" fontId="9" fillId="0" borderId="39" xfId="3" applyNumberFormat="1" applyFont="1" applyBorder="1" applyAlignment="1" applyProtection="1">
      <alignment wrapText="1"/>
      <protection hidden="1"/>
    </xf>
    <xf numFmtId="10" fontId="6" fillId="0" borderId="0" xfId="4" applyNumberFormat="1" applyFont="1" applyProtection="1">
      <protection hidden="1"/>
    </xf>
    <xf numFmtId="2" fontId="6" fillId="0" borderId="0" xfId="3" applyNumberFormat="1" applyFont="1" applyProtection="1">
      <protection hidden="1"/>
    </xf>
    <xf numFmtId="0" fontId="6" fillId="9" borderId="0" xfId="3" applyFont="1" applyFill="1" applyAlignment="1" applyProtection="1">
      <alignment vertical="center"/>
      <protection hidden="1"/>
    </xf>
    <xf numFmtId="10" fontId="9" fillId="0" borderId="16" xfId="4" applyNumberFormat="1" applyFont="1" applyBorder="1" applyAlignment="1" applyProtection="1">
      <alignment horizontal="center"/>
      <protection hidden="1"/>
    </xf>
    <xf numFmtId="0" fontId="6" fillId="0" borderId="0" xfId="3" applyFont="1" applyAlignment="1" applyProtection="1">
      <alignment horizontal="center" vertical="center"/>
      <protection hidden="1"/>
    </xf>
    <xf numFmtId="2" fontId="12" fillId="14" borderId="0" xfId="3" applyNumberFormat="1" applyFont="1" applyFill="1" applyAlignment="1" applyProtection="1">
      <alignment horizontal="center" vertical="center"/>
      <protection hidden="1"/>
    </xf>
    <xf numFmtId="10" fontId="6" fillId="11" borderId="0" xfId="3" applyNumberFormat="1" applyFont="1" applyFill="1" applyAlignment="1" applyProtection="1">
      <alignment horizontal="center" vertical="center"/>
      <protection hidden="1"/>
    </xf>
    <xf numFmtId="0" fontId="12" fillId="14" borderId="0" xfId="3" applyFont="1" applyFill="1" applyAlignment="1" applyProtection="1">
      <alignment horizontal="center" vertical="center"/>
      <protection hidden="1"/>
    </xf>
    <xf numFmtId="10" fontId="6" fillId="9" borderId="0" xfId="3" applyNumberFormat="1" applyFont="1" applyFill="1" applyAlignment="1" applyProtection="1">
      <alignment horizontal="center" vertical="center"/>
      <protection hidden="1"/>
    </xf>
    <xf numFmtId="0" fontId="12" fillId="0" borderId="0" xfId="3" applyFont="1" applyAlignment="1" applyProtection="1">
      <alignment horizontal="center" vertical="center"/>
      <protection hidden="1"/>
    </xf>
    <xf numFmtId="10" fontId="6" fillId="0" borderId="0" xfId="3" applyNumberFormat="1" applyFont="1" applyAlignment="1" applyProtection="1">
      <alignment horizontal="center" vertical="center"/>
      <protection hidden="1"/>
    </xf>
    <xf numFmtId="0" fontId="6" fillId="9" borderId="8" xfId="3" applyFont="1" applyFill="1" applyBorder="1" applyAlignment="1" applyProtection="1">
      <alignment horizontal="justify" vertical="center"/>
      <protection hidden="1"/>
    </xf>
    <xf numFmtId="0" fontId="6" fillId="9" borderId="8" xfId="3" applyFont="1" applyFill="1" applyBorder="1" applyAlignment="1" applyProtection="1">
      <alignment horizontal="left" vertical="center"/>
      <protection hidden="1"/>
    </xf>
    <xf numFmtId="0" fontId="6" fillId="9" borderId="0" xfId="3" applyFont="1" applyFill="1" applyAlignment="1" applyProtection="1">
      <alignment horizontal="left" vertical="center"/>
      <protection hidden="1"/>
    </xf>
    <xf numFmtId="0" fontId="17" fillId="16" borderId="8" xfId="3" applyFont="1" applyFill="1" applyBorder="1" applyAlignment="1" applyProtection="1">
      <alignment vertical="center"/>
      <protection hidden="1"/>
    </xf>
    <xf numFmtId="0" fontId="17" fillId="16" borderId="0" xfId="3" applyFont="1" applyFill="1" applyAlignment="1" applyProtection="1">
      <alignment vertical="center"/>
      <protection hidden="1"/>
    </xf>
    <xf numFmtId="0" fontId="17" fillId="16" borderId="9" xfId="3" applyFont="1" applyFill="1" applyBorder="1" applyAlignment="1" applyProtection="1">
      <alignment vertical="center"/>
      <protection hidden="1"/>
    </xf>
    <xf numFmtId="0" fontId="17" fillId="16" borderId="0" xfId="3" applyFont="1" applyFill="1" applyAlignment="1" applyProtection="1">
      <alignment vertical="center" wrapText="1"/>
      <protection hidden="1"/>
    </xf>
    <xf numFmtId="0" fontId="17" fillId="16" borderId="9" xfId="3" applyFont="1" applyFill="1" applyBorder="1" applyAlignment="1" applyProtection="1">
      <alignment vertical="center" wrapText="1"/>
      <protection hidden="1"/>
    </xf>
    <xf numFmtId="0" fontId="9" fillId="0" borderId="0" xfId="3" applyFont="1" applyProtection="1">
      <protection hidden="1"/>
    </xf>
    <xf numFmtId="0" fontId="6" fillId="9" borderId="10" xfId="3" applyFont="1" applyFill="1" applyBorder="1" applyAlignment="1" applyProtection="1">
      <alignment vertical="center"/>
      <protection hidden="1"/>
    </xf>
    <xf numFmtId="0" fontId="6" fillId="9" borderId="11" xfId="3" applyFont="1" applyFill="1" applyBorder="1" applyAlignment="1" applyProtection="1">
      <alignment vertical="center"/>
      <protection hidden="1"/>
    </xf>
    <xf numFmtId="9" fontId="6" fillId="0" borderId="0" xfId="3" applyNumberFormat="1" applyFont="1" applyAlignment="1" applyProtection="1">
      <alignment horizontal="center" vertical="center"/>
      <protection hidden="1"/>
    </xf>
    <xf numFmtId="0" fontId="3" fillId="0" borderId="16" xfId="2" applyFont="1" applyBorder="1" applyAlignment="1">
      <alignment horizontal="left" vertical="top"/>
    </xf>
    <xf numFmtId="0" fontId="3" fillId="0" borderId="16" xfId="2" applyFont="1" applyBorder="1" applyAlignment="1">
      <alignment horizontal="center" vertical="top"/>
    </xf>
    <xf numFmtId="0" fontId="3" fillId="0" borderId="16" xfId="2" applyFont="1" applyBorder="1" applyAlignment="1">
      <alignment horizontal="right" vertical="top"/>
    </xf>
    <xf numFmtId="0" fontId="4" fillId="0" borderId="16" xfId="2" applyFont="1" applyBorder="1" applyAlignment="1">
      <alignment horizontal="left" vertical="top"/>
    </xf>
    <xf numFmtId="0" fontId="4" fillId="0" borderId="16" xfId="2" applyFont="1" applyBorder="1" applyAlignment="1">
      <alignment horizontal="left" vertical="top" wrapText="1"/>
    </xf>
    <xf numFmtId="0" fontId="4" fillId="0" borderId="16" xfId="2" applyFont="1" applyBorder="1" applyAlignment="1">
      <alignment horizontal="center" vertical="top"/>
    </xf>
    <xf numFmtId="0" fontId="4" fillId="7" borderId="16" xfId="2" applyFont="1" applyFill="1" applyBorder="1" applyAlignment="1">
      <alignment horizontal="left" vertical="top"/>
    </xf>
    <xf numFmtId="0" fontId="4" fillId="7" borderId="16" xfId="2" applyFont="1" applyFill="1" applyBorder="1" applyAlignment="1">
      <alignment horizontal="center" vertical="top" wrapText="1"/>
    </xf>
    <xf numFmtId="0" fontId="4" fillId="7" borderId="16" xfId="2" applyFont="1" applyFill="1" applyBorder="1" applyAlignment="1">
      <alignment horizontal="center" vertical="top"/>
    </xf>
    <xf numFmtId="0" fontId="4" fillId="7" borderId="16" xfId="2" applyFont="1" applyFill="1" applyBorder="1" applyAlignment="1">
      <alignment horizontal="right" vertical="top"/>
    </xf>
    <xf numFmtId="0" fontId="4" fillId="0" borderId="16" xfId="2" applyFont="1" applyBorder="1" applyAlignment="1">
      <alignment horizontal="right" vertical="top"/>
    </xf>
    <xf numFmtId="0" fontId="4" fillId="8" borderId="16" xfId="2" applyFont="1" applyFill="1" applyBorder="1" applyAlignment="1">
      <alignment horizontal="left" vertical="top"/>
    </xf>
    <xf numFmtId="0" fontId="4" fillId="8" borderId="16" xfId="2" applyFont="1" applyFill="1" applyBorder="1" applyAlignment="1">
      <alignment horizontal="center" vertical="top"/>
    </xf>
    <xf numFmtId="0" fontId="4" fillId="8" borderId="16" xfId="2" applyFont="1" applyFill="1" applyBorder="1" applyAlignment="1">
      <alignment horizontal="right" vertical="top"/>
    </xf>
    <xf numFmtId="0" fontId="4" fillId="0" borderId="16" xfId="2" applyFont="1" applyBorder="1" applyAlignment="1">
      <alignment horizontal="center" vertical="top" wrapText="1"/>
    </xf>
    <xf numFmtId="0" fontId="4" fillId="7" borderId="16" xfId="2" applyFont="1" applyFill="1" applyBorder="1" applyAlignment="1">
      <alignment horizontal="left" vertical="top" wrapText="1"/>
    </xf>
    <xf numFmtId="0" fontId="4" fillId="8" borderId="16" xfId="2" applyFont="1" applyFill="1" applyBorder="1" applyAlignment="1">
      <alignment horizontal="left" vertical="top" wrapText="1"/>
    </xf>
    <xf numFmtId="0" fontId="4" fillId="8" borderId="16" xfId="2" applyFont="1" applyFill="1" applyBorder="1" applyAlignment="1">
      <alignment horizontal="center" vertical="top" wrapText="1"/>
    </xf>
    <xf numFmtId="43" fontId="4" fillId="8" borderId="16" xfId="2" applyNumberFormat="1" applyFont="1" applyFill="1" applyBorder="1" applyAlignment="1">
      <alignment horizontal="left" vertical="top" wrapText="1"/>
    </xf>
    <xf numFmtId="43" fontId="4" fillId="7" borderId="16" xfId="2" applyNumberFormat="1" applyFont="1" applyFill="1" applyBorder="1" applyAlignment="1">
      <alignment horizontal="left" vertical="top" wrapText="1"/>
    </xf>
    <xf numFmtId="43" fontId="4" fillId="0" borderId="16" xfId="2" applyNumberFormat="1" applyFont="1" applyBorder="1" applyAlignment="1">
      <alignment horizontal="left" vertical="top" wrapText="1"/>
    </xf>
    <xf numFmtId="43" fontId="4" fillId="7" borderId="16" xfId="2" applyNumberFormat="1" applyFont="1" applyFill="1" applyBorder="1" applyAlignment="1">
      <alignment horizontal="right" vertical="top" wrapText="1"/>
    </xf>
    <xf numFmtId="43" fontId="4" fillId="0" borderId="16" xfId="2" applyNumberFormat="1" applyFont="1" applyBorder="1" applyAlignment="1">
      <alignment horizontal="right" vertical="top" wrapText="1"/>
    </xf>
    <xf numFmtId="43" fontId="4" fillId="8" borderId="16" xfId="2" applyNumberFormat="1" applyFont="1" applyFill="1" applyBorder="1" applyAlignment="1">
      <alignment horizontal="right" vertical="top" wrapText="1"/>
    </xf>
    <xf numFmtId="0" fontId="4" fillId="8" borderId="16" xfId="2" applyFont="1" applyFill="1" applyBorder="1" applyAlignment="1">
      <alignment horizontal="right" vertical="top" wrapText="1"/>
    </xf>
    <xf numFmtId="0" fontId="4" fillId="7" borderId="16" xfId="2" applyFont="1" applyFill="1" applyBorder="1" applyAlignment="1">
      <alignment horizontal="right" vertical="top" wrapText="1"/>
    </xf>
    <xf numFmtId="0" fontId="4" fillId="0" borderId="16" xfId="2" applyFont="1" applyBorder="1" applyAlignment="1">
      <alignment horizontal="right" vertical="top" wrapText="1"/>
    </xf>
    <xf numFmtId="0" fontId="4" fillId="0" borderId="16" xfId="2" applyFont="1" applyBorder="1"/>
    <xf numFmtId="43" fontId="4" fillId="7" borderId="0" xfId="2" applyNumberFormat="1" applyFont="1" applyFill="1" applyBorder="1" applyAlignment="1">
      <alignment horizontal="left" vertical="top" wrapText="1"/>
    </xf>
    <xf numFmtId="43" fontId="4" fillId="7" borderId="0" xfId="2" applyNumberFormat="1" applyFont="1" applyFill="1" applyBorder="1" applyAlignment="1">
      <alignment horizontal="right" vertical="top" wrapText="1"/>
    </xf>
    <xf numFmtId="43" fontId="4" fillId="0" borderId="0" xfId="2" applyNumberFormat="1" applyFont="1" applyBorder="1" applyAlignment="1">
      <alignment horizontal="right" vertical="top" wrapText="1"/>
    </xf>
    <xf numFmtId="0" fontId="9" fillId="12" borderId="5" xfId="0" applyFont="1" applyFill="1" applyBorder="1" applyAlignment="1">
      <alignment horizontal="left" vertical="top" wrapText="1"/>
    </xf>
    <xf numFmtId="0" fontId="0" fillId="0" borderId="6" xfId="0" applyBorder="1" applyAlignment="1">
      <alignment vertical="top" wrapText="1"/>
    </xf>
    <xf numFmtId="0" fontId="9" fillId="12" borderId="0" xfId="0" applyFont="1" applyFill="1" applyAlignment="1">
      <alignment horizontal="left" vertical="top" wrapText="1"/>
    </xf>
    <xf numFmtId="0" fontId="6" fillId="11" borderId="0" xfId="0" applyFont="1" applyFill="1" applyAlignment="1">
      <alignment vertical="center"/>
    </xf>
    <xf numFmtId="0" fontId="9" fillId="11" borderId="0" xfId="0" applyFont="1" applyFill="1" applyAlignment="1">
      <alignment vertical="top" wrapText="1"/>
    </xf>
    <xf numFmtId="0" fontId="9" fillId="12" borderId="0" xfId="0" applyFont="1" applyFill="1" applyAlignment="1">
      <alignment vertical="top" wrapText="1"/>
    </xf>
    <xf numFmtId="0" fontId="6" fillId="0" borderId="0" xfId="0" applyFont="1" applyAlignment="1">
      <alignment vertical="top"/>
    </xf>
    <xf numFmtId="0" fontId="9" fillId="12" borderId="10" xfId="0" applyFont="1" applyFill="1" applyBorder="1" applyAlignment="1">
      <alignment horizontal="left" vertical="top" wrapText="1"/>
    </xf>
    <xf numFmtId="0" fontId="6" fillId="11" borderId="0" xfId="0" applyFont="1" applyFill="1" applyAlignment="1">
      <alignment vertical="top"/>
    </xf>
    <xf numFmtId="2" fontId="6" fillId="11" borderId="0" xfId="0" applyNumberFormat="1" applyFont="1" applyFill="1" applyAlignment="1">
      <alignment horizontal="center" vertical="center"/>
    </xf>
    <xf numFmtId="2" fontId="6" fillId="0" borderId="0" xfId="0" applyNumberFormat="1" applyFont="1" applyAlignment="1">
      <alignment horizontal="center" vertical="center"/>
    </xf>
    <xf numFmtId="2" fontId="3" fillId="11" borderId="0" xfId="5" applyNumberFormat="1" applyFont="1" applyFill="1" applyBorder="1" applyAlignment="1">
      <alignment horizontal="center" vertical="center"/>
    </xf>
    <xf numFmtId="0" fontId="4" fillId="0" borderId="0" xfId="5" applyFont="1" applyFill="1" applyBorder="1" applyAlignment="1">
      <alignment horizontal="left" vertical="top"/>
    </xf>
    <xf numFmtId="0" fontId="3" fillId="0" borderId="16" xfId="2" applyFont="1" applyBorder="1" applyAlignment="1">
      <alignment horizontal="left" vertical="top" wrapText="1"/>
    </xf>
    <xf numFmtId="0" fontId="9" fillId="12" borderId="6" xfId="0" applyFont="1" applyFill="1" applyBorder="1" applyAlignment="1">
      <alignment horizontal="left" vertical="top" wrapText="1"/>
    </xf>
    <xf numFmtId="0" fontId="9" fillId="12" borderId="11" xfId="0" applyFont="1" applyFill="1" applyBorder="1" applyAlignment="1">
      <alignment horizontal="left" vertical="top" wrapText="1"/>
    </xf>
    <xf numFmtId="2" fontId="3" fillId="11" borderId="0" xfId="5" applyNumberFormat="1" applyFont="1" applyFill="1" applyBorder="1" applyAlignment="1">
      <alignment horizontal="center" vertical="center"/>
    </xf>
    <xf numFmtId="0" fontId="6" fillId="0" borderId="0" xfId="6" applyFont="1"/>
    <xf numFmtId="0" fontId="6" fillId="0" borderId="0" xfId="6" quotePrefix="1" applyFont="1"/>
    <xf numFmtId="0" fontId="9" fillId="12" borderId="40" xfId="6" applyFont="1" applyFill="1" applyBorder="1" applyAlignment="1">
      <alignment horizontal="left" vertical="top" wrapText="1"/>
    </xf>
    <xf numFmtId="0" fontId="9" fillId="12" borderId="40" xfId="6" applyFont="1" applyFill="1" applyBorder="1" applyAlignment="1">
      <alignment horizontal="right" vertical="top" wrapText="1"/>
    </xf>
    <xf numFmtId="0" fontId="9" fillId="12" borderId="40" xfId="6" applyFont="1" applyFill="1" applyBorder="1" applyAlignment="1">
      <alignment vertical="top" wrapText="1"/>
    </xf>
    <xf numFmtId="0" fontId="9" fillId="12" borderId="40" xfId="6" applyFont="1" applyFill="1" applyBorder="1" applyAlignment="1">
      <alignment horizontal="center" vertical="top" wrapText="1"/>
    </xf>
    <xf numFmtId="0" fontId="6" fillId="0" borderId="0" xfId="6" applyFont="1" applyBorder="1"/>
    <xf numFmtId="0" fontId="4" fillId="17" borderId="40" xfId="6" applyFont="1" applyFill="1" applyBorder="1" applyAlignment="1">
      <alignment horizontal="left" vertical="top" wrapText="1"/>
    </xf>
    <xf numFmtId="0" fontId="4" fillId="17" borderId="40" xfId="6" applyFont="1" applyFill="1" applyBorder="1" applyAlignment="1">
      <alignment horizontal="right" vertical="top" wrapText="1"/>
    </xf>
    <xf numFmtId="0" fontId="4" fillId="17" borderId="40" xfId="6" applyFont="1" applyFill="1" applyBorder="1" applyAlignment="1">
      <alignment vertical="top" wrapText="1"/>
    </xf>
    <xf numFmtId="0" fontId="4" fillId="17" borderId="40" xfId="6" applyFont="1" applyFill="1" applyBorder="1" applyAlignment="1">
      <alignment horizontal="center" vertical="top" wrapText="1"/>
    </xf>
    <xf numFmtId="164" fontId="4" fillId="17" borderId="40" xfId="6" applyNumberFormat="1" applyFont="1" applyFill="1" applyBorder="1" applyAlignment="1">
      <alignment horizontal="right" vertical="top" wrapText="1"/>
    </xf>
    <xf numFmtId="4" fontId="4" fillId="17" borderId="40" xfId="6" applyNumberFormat="1" applyFont="1" applyFill="1" applyBorder="1" applyAlignment="1">
      <alignment horizontal="right" vertical="top" wrapText="1"/>
    </xf>
    <xf numFmtId="4" fontId="6" fillId="0" borderId="0" xfId="6" applyNumberFormat="1" applyFont="1"/>
    <xf numFmtId="4" fontId="4" fillId="17" borderId="0" xfId="6" applyNumberFormat="1" applyFont="1" applyFill="1" applyBorder="1" applyAlignment="1">
      <alignment horizontal="right" vertical="top" wrapText="1"/>
    </xf>
    <xf numFmtId="0" fontId="6" fillId="18" borderId="40" xfId="6" applyFont="1" applyFill="1" applyBorder="1" applyAlignment="1">
      <alignment horizontal="left" vertical="top" wrapText="1"/>
    </xf>
    <xf numFmtId="0" fontId="6" fillId="18" borderId="40" xfId="6" applyFont="1" applyFill="1" applyBorder="1" applyAlignment="1">
      <alignment horizontal="right" vertical="top" wrapText="1"/>
    </xf>
    <xf numFmtId="0" fontId="6" fillId="18" borderId="40" xfId="6" applyFont="1" applyFill="1" applyBorder="1" applyAlignment="1">
      <alignment vertical="top" wrapText="1"/>
    </xf>
    <xf numFmtId="0" fontId="6" fillId="18" borderId="40" xfId="6" applyFont="1" applyFill="1" applyBorder="1" applyAlignment="1">
      <alignment horizontal="center" vertical="top" wrapText="1"/>
    </xf>
    <xf numFmtId="164" fontId="6" fillId="18" borderId="40" xfId="6" applyNumberFormat="1" applyFont="1" applyFill="1" applyBorder="1" applyAlignment="1">
      <alignment horizontal="right" vertical="top" wrapText="1"/>
    </xf>
    <xf numFmtId="4" fontId="6" fillId="18" borderId="40" xfId="6" applyNumberFormat="1" applyFont="1" applyFill="1" applyBorder="1" applyAlignment="1">
      <alignment horizontal="right" vertical="top" wrapText="1"/>
    </xf>
    <xf numFmtId="4" fontId="6" fillId="18" borderId="0" xfId="6" applyNumberFormat="1" applyFont="1" applyFill="1" applyBorder="1" applyAlignment="1">
      <alignment horizontal="right" vertical="top" wrapText="1"/>
    </xf>
    <xf numFmtId="0" fontId="9" fillId="12" borderId="0" xfId="6" applyFont="1" applyFill="1" applyBorder="1" applyAlignment="1">
      <alignment horizontal="left" vertical="top" wrapText="1"/>
    </xf>
    <xf numFmtId="0" fontId="9" fillId="12" borderId="0" xfId="6" applyFont="1" applyFill="1" applyBorder="1" applyAlignment="1">
      <alignment horizontal="right" vertical="top" wrapText="1"/>
    </xf>
    <xf numFmtId="0" fontId="9" fillId="12" borderId="0" xfId="6" applyFont="1" applyFill="1" applyBorder="1" applyAlignment="1">
      <alignment vertical="top" wrapText="1"/>
    </xf>
    <xf numFmtId="0" fontId="9" fillId="12" borderId="0" xfId="6" applyFont="1" applyFill="1" applyBorder="1" applyAlignment="1">
      <alignment horizontal="center" vertical="top" wrapText="1"/>
    </xf>
    <xf numFmtId="0" fontId="4" fillId="17" borderId="0" xfId="6" applyFont="1" applyFill="1" applyBorder="1" applyAlignment="1">
      <alignment horizontal="left" vertical="top" wrapText="1"/>
    </xf>
    <xf numFmtId="0" fontId="4" fillId="17" borderId="0" xfId="6" applyFont="1" applyFill="1" applyBorder="1" applyAlignment="1">
      <alignment horizontal="right" vertical="top" wrapText="1"/>
    </xf>
    <xf numFmtId="0" fontId="4" fillId="17" borderId="0" xfId="6" applyFont="1" applyFill="1" applyBorder="1" applyAlignment="1">
      <alignment vertical="top" wrapText="1"/>
    </xf>
    <xf numFmtId="0" fontId="4" fillId="17" borderId="0" xfId="6" applyFont="1" applyFill="1" applyBorder="1" applyAlignment="1">
      <alignment horizontal="center" vertical="top" wrapText="1"/>
    </xf>
    <xf numFmtId="164" fontId="4" fillId="17" borderId="0" xfId="6" applyNumberFormat="1" applyFont="1" applyFill="1" applyBorder="1" applyAlignment="1">
      <alignment horizontal="right" vertical="top" wrapText="1"/>
    </xf>
    <xf numFmtId="0" fontId="6" fillId="18" borderId="41" xfId="6" applyFont="1" applyFill="1" applyBorder="1" applyAlignment="1">
      <alignment horizontal="left" vertical="top" wrapText="1"/>
    </xf>
    <xf numFmtId="0" fontId="6" fillId="18" borderId="41" xfId="6" applyFont="1" applyFill="1" applyBorder="1" applyAlignment="1">
      <alignment horizontal="right" vertical="top" wrapText="1"/>
    </xf>
    <xf numFmtId="0" fontId="6" fillId="18" borderId="41" xfId="6" applyFont="1" applyFill="1" applyBorder="1" applyAlignment="1">
      <alignment vertical="top" wrapText="1"/>
    </xf>
    <xf numFmtId="0" fontId="6" fillId="18" borderId="41" xfId="6" applyFont="1" applyFill="1" applyBorder="1" applyAlignment="1">
      <alignment horizontal="center" vertical="top" wrapText="1"/>
    </xf>
    <xf numFmtId="164" fontId="6" fillId="18" borderId="41" xfId="6" applyNumberFormat="1" applyFont="1" applyFill="1" applyBorder="1" applyAlignment="1">
      <alignment horizontal="right" vertical="top" wrapText="1"/>
    </xf>
    <xf numFmtId="4" fontId="6" fillId="18" borderId="41" xfId="6" applyNumberFormat="1" applyFont="1" applyFill="1" applyBorder="1" applyAlignment="1">
      <alignment horizontal="right" vertical="top" wrapText="1"/>
    </xf>
    <xf numFmtId="0" fontId="6" fillId="18" borderId="0" xfId="6" applyFont="1" applyFill="1" applyBorder="1" applyAlignment="1">
      <alignment horizontal="left" vertical="top" wrapText="1"/>
    </xf>
    <xf numFmtId="0" fontId="6" fillId="18" borderId="0" xfId="6" applyFont="1" applyFill="1" applyBorder="1" applyAlignment="1">
      <alignment horizontal="right" vertical="top" wrapText="1"/>
    </xf>
    <xf numFmtId="0" fontId="6" fillId="18" borderId="0" xfId="6" applyFont="1" applyFill="1" applyBorder="1" applyAlignment="1">
      <alignment vertical="top" wrapText="1"/>
    </xf>
    <xf numFmtId="0" fontId="6" fillId="18" borderId="0" xfId="6" applyFont="1" applyFill="1" applyBorder="1" applyAlignment="1">
      <alignment horizontal="center" vertical="top" wrapText="1"/>
    </xf>
    <xf numFmtId="164" fontId="6" fillId="18" borderId="0" xfId="6" applyNumberFormat="1" applyFont="1" applyFill="1" applyBorder="1" applyAlignment="1">
      <alignment horizontal="right" vertical="top" wrapText="1"/>
    </xf>
    <xf numFmtId="0" fontId="9" fillId="12" borderId="41" xfId="6" applyFont="1" applyFill="1" applyBorder="1" applyAlignment="1">
      <alignment horizontal="left" vertical="top" wrapText="1"/>
    </xf>
    <xf numFmtId="0" fontId="9" fillId="12" borderId="41" xfId="6" applyFont="1" applyFill="1" applyBorder="1" applyAlignment="1">
      <alignment horizontal="right" vertical="top" wrapText="1"/>
    </xf>
    <xf numFmtId="0" fontId="9" fillId="12" borderId="41" xfId="6" applyFont="1" applyFill="1" applyBorder="1" applyAlignment="1">
      <alignment vertical="top" wrapText="1"/>
    </xf>
    <xf numFmtId="0" fontId="9" fillId="12" borderId="41" xfId="6" applyFont="1" applyFill="1" applyBorder="1" applyAlignment="1">
      <alignment horizontal="center" vertical="top" wrapText="1"/>
    </xf>
    <xf numFmtId="0" fontId="4" fillId="17" borderId="41" xfId="6" applyFont="1" applyFill="1" applyBorder="1" applyAlignment="1">
      <alignment horizontal="left" vertical="top" wrapText="1"/>
    </xf>
    <xf numFmtId="0" fontId="4" fillId="17" borderId="41" xfId="6" applyFont="1" applyFill="1" applyBorder="1" applyAlignment="1">
      <alignment horizontal="right" vertical="top" wrapText="1"/>
    </xf>
    <xf numFmtId="0" fontId="4" fillId="17" borderId="41" xfId="6" applyFont="1" applyFill="1" applyBorder="1" applyAlignment="1">
      <alignment vertical="top" wrapText="1"/>
    </xf>
    <xf numFmtId="0" fontId="4" fillId="17" borderId="41" xfId="6" applyFont="1" applyFill="1" applyBorder="1" applyAlignment="1">
      <alignment horizontal="center" vertical="top" wrapText="1"/>
    </xf>
    <xf numFmtId="164" fontId="4" fillId="17" borderId="41" xfId="6" applyNumberFormat="1" applyFont="1" applyFill="1" applyBorder="1" applyAlignment="1">
      <alignment horizontal="right" vertical="top" wrapText="1"/>
    </xf>
    <xf numFmtId="4" fontId="4" fillId="17" borderId="41" xfId="6" applyNumberFormat="1" applyFont="1" applyFill="1" applyBorder="1" applyAlignment="1">
      <alignment horizontal="right" vertical="top" wrapText="1"/>
    </xf>
    <xf numFmtId="0" fontId="6" fillId="19" borderId="40" xfId="6" applyFont="1" applyFill="1" applyBorder="1" applyAlignment="1">
      <alignment horizontal="left" vertical="top" wrapText="1"/>
    </xf>
    <xf numFmtId="0" fontId="6" fillId="19" borderId="40" xfId="6" applyFont="1" applyFill="1" applyBorder="1" applyAlignment="1">
      <alignment horizontal="right" vertical="top" wrapText="1"/>
    </xf>
    <xf numFmtId="0" fontId="6" fillId="19" borderId="40" xfId="6" applyFont="1" applyFill="1" applyBorder="1" applyAlignment="1">
      <alignment vertical="top" wrapText="1"/>
    </xf>
    <xf numFmtId="0" fontId="6" fillId="19" borderId="40" xfId="6" applyFont="1" applyFill="1" applyBorder="1" applyAlignment="1">
      <alignment horizontal="center" vertical="top" wrapText="1"/>
    </xf>
    <xf numFmtId="164" fontId="6" fillId="19" borderId="40" xfId="6" applyNumberFormat="1" applyFont="1" applyFill="1" applyBorder="1" applyAlignment="1">
      <alignment horizontal="right" vertical="top" wrapText="1"/>
    </xf>
    <xf numFmtId="4" fontId="6" fillId="19" borderId="40" xfId="6" applyNumberFormat="1" applyFont="1" applyFill="1" applyBorder="1" applyAlignment="1">
      <alignment horizontal="right" vertical="top" wrapText="1"/>
    </xf>
    <xf numFmtId="4" fontId="6" fillId="19" borderId="0" xfId="6" applyNumberFormat="1" applyFont="1" applyFill="1" applyBorder="1" applyAlignment="1">
      <alignment horizontal="right" vertical="top" wrapText="1"/>
    </xf>
    <xf numFmtId="0" fontId="6" fillId="19" borderId="41" xfId="6" applyFont="1" applyFill="1" applyBorder="1" applyAlignment="1">
      <alignment horizontal="left" vertical="top" wrapText="1"/>
    </xf>
    <xf numFmtId="0" fontId="6" fillId="19" borderId="41" xfId="6" applyFont="1" applyFill="1" applyBorder="1" applyAlignment="1">
      <alignment horizontal="right" vertical="top" wrapText="1"/>
    </xf>
    <xf numFmtId="0" fontId="6" fillId="19" borderId="41" xfId="6" applyFont="1" applyFill="1" applyBorder="1" applyAlignment="1">
      <alignment vertical="top" wrapText="1"/>
    </xf>
    <xf numFmtId="0" fontId="6" fillId="19" borderId="41" xfId="6" applyFont="1" applyFill="1" applyBorder="1" applyAlignment="1">
      <alignment horizontal="center" vertical="top" wrapText="1"/>
    </xf>
    <xf numFmtId="164" fontId="6" fillId="19" borderId="41" xfId="6" applyNumberFormat="1" applyFont="1" applyFill="1" applyBorder="1" applyAlignment="1">
      <alignment horizontal="right" vertical="top" wrapText="1"/>
    </xf>
    <xf numFmtId="4" fontId="6" fillId="19" borderId="41" xfId="6" applyNumberFormat="1" applyFont="1" applyFill="1" applyBorder="1" applyAlignment="1">
      <alignment horizontal="right" vertical="top" wrapText="1"/>
    </xf>
    <xf numFmtId="0" fontId="6" fillId="19" borderId="0" xfId="6" applyFont="1" applyFill="1" applyBorder="1" applyAlignment="1">
      <alignment horizontal="left" vertical="top" wrapText="1"/>
    </xf>
    <xf numFmtId="0" fontId="6" fillId="19" borderId="0" xfId="6" applyFont="1" applyFill="1" applyBorder="1" applyAlignment="1">
      <alignment horizontal="right" vertical="top" wrapText="1"/>
    </xf>
    <xf numFmtId="0" fontId="6" fillId="19" borderId="0" xfId="6" applyFont="1" applyFill="1" applyBorder="1" applyAlignment="1">
      <alignment vertical="top" wrapText="1"/>
    </xf>
    <xf numFmtId="0" fontId="6" fillId="19" borderId="0" xfId="6" applyFont="1" applyFill="1" applyBorder="1" applyAlignment="1">
      <alignment horizontal="center" vertical="top" wrapText="1"/>
    </xf>
    <xf numFmtId="164" fontId="6" fillId="19" borderId="0" xfId="6" applyNumberFormat="1" applyFont="1" applyFill="1" applyBorder="1" applyAlignment="1">
      <alignment horizontal="right" vertical="top" wrapText="1"/>
    </xf>
    <xf numFmtId="0" fontId="6" fillId="0" borderId="40" xfId="6" applyFont="1" applyBorder="1"/>
    <xf numFmtId="0" fontId="6" fillId="0" borderId="41" xfId="6" applyFont="1" applyBorder="1"/>
    <xf numFmtId="0" fontId="4" fillId="0" borderId="0" xfId="2" applyFont="1"/>
    <xf numFmtId="0" fontId="4" fillId="0" borderId="1" xfId="2" applyFont="1" applyBorder="1" applyAlignment="1">
      <alignment horizontal="left" vertical="top"/>
    </xf>
    <xf numFmtId="0" fontId="4" fillId="0" borderId="1" xfId="2" applyFont="1" applyBorder="1"/>
    <xf numFmtId="43" fontId="4" fillId="8" borderId="0" xfId="2" applyNumberFormat="1" applyFont="1" applyFill="1" applyBorder="1" applyAlignment="1">
      <alignment horizontal="left" vertical="top" wrapText="1"/>
    </xf>
    <xf numFmtId="0" fontId="4" fillId="0" borderId="0" xfId="2" applyFont="1" applyBorder="1"/>
    <xf numFmtId="43" fontId="4" fillId="0" borderId="0" xfId="2" applyNumberFormat="1" applyFont="1" applyBorder="1" applyAlignment="1">
      <alignment horizontal="left" vertical="top" wrapText="1"/>
    </xf>
    <xf numFmtId="43" fontId="4" fillId="8" borderId="0" xfId="2" applyNumberFormat="1" applyFont="1" applyFill="1" applyBorder="1" applyAlignment="1">
      <alignment horizontal="right" vertical="top" wrapText="1"/>
    </xf>
    <xf numFmtId="0" fontId="3" fillId="2" borderId="1" xfId="2" applyFont="1" applyFill="1" applyBorder="1" applyAlignment="1">
      <alignment horizontal="right" vertical="top"/>
    </xf>
    <xf numFmtId="0" fontId="9" fillId="9" borderId="8" xfId="3" applyFont="1" applyFill="1" applyBorder="1" applyAlignment="1" applyProtection="1">
      <alignment horizontal="center" vertical="center" wrapText="1"/>
      <protection hidden="1"/>
    </xf>
    <xf numFmtId="0" fontId="9" fillId="9" borderId="0" xfId="3" applyFont="1" applyFill="1" applyBorder="1" applyAlignment="1" applyProtection="1">
      <alignment horizontal="center" vertical="center" wrapText="1"/>
      <protection hidden="1"/>
    </xf>
    <xf numFmtId="0" fontId="9" fillId="9" borderId="9" xfId="3" applyFont="1" applyFill="1" applyBorder="1" applyAlignment="1" applyProtection="1">
      <alignment horizontal="center" vertical="center" wrapText="1"/>
      <protection hidden="1"/>
    </xf>
    <xf numFmtId="0" fontId="10" fillId="9" borderId="8" xfId="3" applyFont="1" applyFill="1" applyBorder="1" applyAlignment="1" applyProtection="1">
      <alignment horizontal="center" vertical="center" wrapText="1"/>
      <protection hidden="1"/>
    </xf>
    <xf numFmtId="0" fontId="10" fillId="9" borderId="0" xfId="3" applyFont="1" applyFill="1" applyBorder="1" applyAlignment="1" applyProtection="1">
      <alignment horizontal="center" vertical="center" wrapText="1"/>
      <protection hidden="1"/>
    </xf>
    <xf numFmtId="0" fontId="10" fillId="9" borderId="9" xfId="3" applyFont="1" applyFill="1" applyBorder="1" applyAlignment="1" applyProtection="1">
      <alignment horizontal="center" vertical="center" wrapText="1"/>
      <protection hidden="1"/>
    </xf>
    <xf numFmtId="0" fontId="10" fillId="9" borderId="8" xfId="3" applyFont="1" applyFill="1" applyBorder="1" applyAlignment="1" applyProtection="1">
      <alignment horizontal="center" vertical="center"/>
      <protection hidden="1"/>
    </xf>
    <xf numFmtId="0" fontId="10" fillId="9" borderId="0" xfId="3" applyFont="1" applyFill="1" applyBorder="1" applyAlignment="1" applyProtection="1">
      <alignment horizontal="center" vertical="center"/>
      <protection hidden="1"/>
    </xf>
    <xf numFmtId="0" fontId="10" fillId="9" borderId="9" xfId="3" applyFont="1" applyFill="1" applyBorder="1" applyAlignment="1" applyProtection="1">
      <alignment horizontal="center" vertical="center"/>
      <protection hidden="1"/>
    </xf>
    <xf numFmtId="0" fontId="4" fillId="0" borderId="2" xfId="2" applyFont="1" applyBorder="1" applyAlignment="1">
      <alignment horizontal="left" vertical="top"/>
    </xf>
    <xf numFmtId="0" fontId="4" fillId="0" borderId="4" xfId="2" applyFont="1" applyBorder="1" applyAlignment="1">
      <alignment horizontal="left" vertical="top"/>
    </xf>
    <xf numFmtId="0" fontId="4" fillId="0" borderId="3" xfId="2" applyFont="1" applyBorder="1" applyAlignment="1">
      <alignment horizontal="left" vertical="top"/>
    </xf>
    <xf numFmtId="0" fontId="4" fillId="0" borderId="0" xfId="2" applyFont="1"/>
    <xf numFmtId="0" fontId="3" fillId="0" borderId="1" xfId="2" applyFont="1" applyBorder="1" applyAlignment="1">
      <alignment horizontal="left" vertical="top"/>
    </xf>
    <xf numFmtId="43" fontId="3" fillId="0" borderId="1" xfId="2" applyNumberFormat="1" applyFont="1" applyBorder="1" applyAlignment="1">
      <alignment horizontal="right" vertical="top" wrapText="1"/>
    </xf>
    <xf numFmtId="0" fontId="3" fillId="0" borderId="1" xfId="2" applyFont="1" applyBorder="1" applyAlignment="1">
      <alignment horizontal="center" vertical="center"/>
    </xf>
    <xf numFmtId="0" fontId="3" fillId="0" borderId="1" xfId="2" applyFont="1" applyBorder="1" applyAlignment="1">
      <alignment horizontal="center" vertical="center" wrapText="1"/>
    </xf>
    <xf numFmtId="0" fontId="9" fillId="12" borderId="6" xfId="0" applyFont="1" applyFill="1" applyBorder="1" applyAlignment="1">
      <alignment horizontal="left" vertical="center" wrapText="1"/>
    </xf>
    <xf numFmtId="0" fontId="9" fillId="12" borderId="6" xfId="0" applyFont="1" applyFill="1" applyBorder="1" applyAlignment="1">
      <alignment horizontal="left" vertical="top" wrapText="1"/>
    </xf>
    <xf numFmtId="0" fontId="9" fillId="12" borderId="11" xfId="0" applyFont="1" applyFill="1" applyBorder="1" applyAlignment="1">
      <alignment horizontal="left" vertical="top" wrapText="1"/>
    </xf>
    <xf numFmtId="0" fontId="9" fillId="12" borderId="13" xfId="0" applyFont="1" applyFill="1" applyBorder="1" applyAlignment="1">
      <alignment horizontal="center" wrapText="1"/>
    </xf>
    <xf numFmtId="0" fontId="6" fillId="0" borderId="14" xfId="0" applyFont="1" applyBorder="1" applyAlignment="1"/>
    <xf numFmtId="0" fontId="6" fillId="0" borderId="15" xfId="0" applyFont="1" applyBorder="1" applyAlignment="1"/>
    <xf numFmtId="0" fontId="9" fillId="9" borderId="8" xfId="3" applyFont="1" applyFill="1" applyBorder="1" applyAlignment="1" applyProtection="1">
      <alignment horizontal="center" vertical="center"/>
      <protection hidden="1"/>
    </xf>
    <xf numFmtId="0" fontId="9" fillId="9" borderId="0" xfId="3" applyFont="1" applyFill="1" applyBorder="1" applyAlignment="1" applyProtection="1">
      <alignment horizontal="center" vertical="center"/>
      <protection hidden="1"/>
    </xf>
    <xf numFmtId="0" fontId="9" fillId="9" borderId="9" xfId="3" applyFont="1" applyFill="1" applyBorder="1" applyAlignment="1" applyProtection="1">
      <alignment horizontal="center" vertical="center"/>
      <protection hidden="1"/>
    </xf>
    <xf numFmtId="0" fontId="6" fillId="9" borderId="0" xfId="3" applyFont="1" applyFill="1" applyBorder="1" applyAlignment="1" applyProtection="1">
      <alignment horizontal="left" vertical="top" wrapText="1"/>
      <protection hidden="1"/>
    </xf>
    <xf numFmtId="0" fontId="6" fillId="9" borderId="9" xfId="3" applyFont="1" applyFill="1" applyBorder="1" applyAlignment="1" applyProtection="1">
      <alignment horizontal="left" vertical="top" wrapText="1"/>
      <protection hidden="1"/>
    </xf>
    <xf numFmtId="0" fontId="4" fillId="4" borderId="1" xfId="2" applyFont="1" applyFill="1" applyBorder="1" applyAlignment="1">
      <alignment horizontal="center" vertical="center"/>
    </xf>
    <xf numFmtId="0" fontId="3" fillId="4" borderId="1" xfId="2" applyFont="1" applyFill="1" applyBorder="1" applyAlignment="1">
      <alignment horizontal="center" vertical="center"/>
    </xf>
    <xf numFmtId="0" fontId="4" fillId="0" borderId="1" xfId="2" applyFont="1" applyBorder="1" applyAlignment="1">
      <alignment horizontal="left" vertical="top"/>
    </xf>
    <xf numFmtId="0" fontId="3" fillId="2" borderId="1" xfId="2" applyFont="1" applyFill="1" applyBorder="1" applyAlignment="1">
      <alignment horizontal="center" vertical="top" wrapText="1"/>
    </xf>
    <xf numFmtId="0" fontId="9" fillId="9" borderId="8" xfId="3" applyFont="1" applyFill="1" applyBorder="1" applyAlignment="1" applyProtection="1">
      <alignment horizontal="center"/>
      <protection hidden="1"/>
    </xf>
    <xf numFmtId="0" fontId="9" fillId="9" borderId="0" xfId="3" applyFont="1" applyFill="1" applyBorder="1" applyAlignment="1" applyProtection="1">
      <alignment horizontal="center"/>
      <protection hidden="1"/>
    </xf>
    <xf numFmtId="0" fontId="9" fillId="9" borderId="9" xfId="3" applyFont="1" applyFill="1" applyBorder="1" applyAlignment="1" applyProtection="1">
      <alignment horizontal="center"/>
      <protection hidden="1"/>
    </xf>
    <xf numFmtId="0" fontId="6" fillId="9" borderId="5" xfId="3" applyFont="1" applyFill="1" applyBorder="1" applyAlignment="1" applyProtection="1">
      <alignment horizontal="center"/>
      <protection hidden="1"/>
    </xf>
    <xf numFmtId="0" fontId="6" fillId="9" borderId="6" xfId="3" applyFont="1" applyFill="1" applyBorder="1" applyAlignment="1" applyProtection="1">
      <alignment horizontal="center"/>
      <protection hidden="1"/>
    </xf>
    <xf numFmtId="0" fontId="6" fillId="9" borderId="7" xfId="3" applyFont="1" applyFill="1" applyBorder="1" applyAlignment="1" applyProtection="1">
      <alignment horizontal="center"/>
      <protection hidden="1"/>
    </xf>
    <xf numFmtId="0" fontId="6" fillId="9" borderId="8" xfId="3" applyFont="1" applyFill="1" applyBorder="1" applyAlignment="1" applyProtection="1">
      <alignment horizontal="center"/>
      <protection hidden="1"/>
    </xf>
    <xf numFmtId="0" fontId="6" fillId="9" borderId="0" xfId="3" applyFont="1" applyFill="1" applyBorder="1" applyAlignment="1" applyProtection="1">
      <alignment horizontal="center"/>
      <protection hidden="1"/>
    </xf>
    <xf numFmtId="0" fontId="6" fillId="9" borderId="9" xfId="3" applyFont="1" applyFill="1" applyBorder="1" applyAlignment="1" applyProtection="1">
      <alignment horizontal="center"/>
      <protection hidden="1"/>
    </xf>
    <xf numFmtId="0" fontId="10" fillId="9" borderId="8" xfId="3" applyFont="1" applyFill="1" applyBorder="1" applyAlignment="1" applyProtection="1">
      <alignment horizontal="center"/>
      <protection hidden="1"/>
    </xf>
    <xf numFmtId="0" fontId="10" fillId="9" borderId="0" xfId="3" applyFont="1" applyFill="1" applyBorder="1" applyAlignment="1" applyProtection="1">
      <alignment horizontal="center"/>
      <protection hidden="1"/>
    </xf>
    <xf numFmtId="0" fontId="10" fillId="9" borderId="9" xfId="3" applyFont="1" applyFill="1" applyBorder="1" applyAlignment="1" applyProtection="1">
      <alignment horizontal="center"/>
      <protection hidden="1"/>
    </xf>
    <xf numFmtId="0" fontId="9" fillId="0" borderId="18" xfId="3" applyFont="1" applyBorder="1" applyAlignment="1" applyProtection="1">
      <alignment horizontal="center" vertical="center" wrapText="1"/>
      <protection hidden="1"/>
    </xf>
    <xf numFmtId="0" fontId="9" fillId="0" borderId="19" xfId="3" applyFont="1" applyBorder="1" applyAlignment="1" applyProtection="1">
      <alignment horizontal="center" vertical="center" wrapText="1"/>
      <protection hidden="1"/>
    </xf>
    <xf numFmtId="0" fontId="9" fillId="0" borderId="20" xfId="3" applyFont="1" applyBorder="1" applyAlignment="1" applyProtection="1">
      <alignment horizontal="center" vertical="center" wrapText="1"/>
      <protection hidden="1"/>
    </xf>
    <xf numFmtId="0" fontId="15" fillId="0" borderId="10" xfId="3" applyFont="1" applyBorder="1" applyAlignment="1" applyProtection="1">
      <alignment horizontal="left" vertical="center" wrapText="1"/>
      <protection hidden="1"/>
    </xf>
    <xf numFmtId="0" fontId="15" fillId="0" borderId="11" xfId="3" applyFont="1" applyBorder="1" applyAlignment="1" applyProtection="1">
      <alignment horizontal="left" vertical="center" wrapText="1"/>
      <protection hidden="1"/>
    </xf>
    <xf numFmtId="0" fontId="9" fillId="15" borderId="27" xfId="3" applyFont="1" applyFill="1" applyBorder="1" applyAlignment="1" applyProtection="1">
      <alignment horizontal="center" vertical="center" wrapText="1"/>
      <protection hidden="1"/>
    </xf>
    <xf numFmtId="0" fontId="9" fillId="15" borderId="21" xfId="3" applyFont="1" applyFill="1" applyBorder="1" applyAlignment="1" applyProtection="1">
      <alignment horizontal="center" vertical="center" wrapText="1"/>
      <protection hidden="1"/>
    </xf>
    <xf numFmtId="0" fontId="9" fillId="15" borderId="28" xfId="3" applyFont="1" applyFill="1" applyBorder="1" applyAlignment="1" applyProtection="1">
      <alignment horizontal="center" vertical="center" wrapText="1"/>
      <protection hidden="1"/>
    </xf>
    <xf numFmtId="0" fontId="9" fillId="15" borderId="29" xfId="3" applyFont="1" applyFill="1" applyBorder="1" applyAlignment="1" applyProtection="1">
      <alignment horizontal="center" vertical="center" wrapText="1"/>
      <protection hidden="1"/>
    </xf>
    <xf numFmtId="0" fontId="9" fillId="15" borderId="30" xfId="3" applyFont="1" applyFill="1" applyBorder="1" applyAlignment="1" applyProtection="1">
      <alignment horizontal="center" vertical="center" wrapText="1"/>
      <protection hidden="1"/>
    </xf>
    <xf numFmtId="0" fontId="9" fillId="15" borderId="31" xfId="3" applyFont="1" applyFill="1" applyBorder="1" applyAlignment="1" applyProtection="1">
      <alignment horizontal="center" vertical="center" wrapText="1"/>
      <protection hidden="1"/>
    </xf>
    <xf numFmtId="0" fontId="9" fillId="15" borderId="32" xfId="3" applyFont="1" applyFill="1" applyBorder="1" applyAlignment="1" applyProtection="1">
      <alignment horizontal="center" vertical="center" wrapText="1"/>
      <protection hidden="1"/>
    </xf>
    <xf numFmtId="0" fontId="17" fillId="16" borderId="8" xfId="3" applyFont="1" applyFill="1" applyBorder="1" applyAlignment="1" applyProtection="1">
      <alignment horizontal="left" vertical="center" wrapText="1"/>
      <protection hidden="1"/>
    </xf>
    <xf numFmtId="0" fontId="17" fillId="16" borderId="0" xfId="3" applyFont="1" applyFill="1" applyAlignment="1" applyProtection="1">
      <alignment horizontal="left" vertical="center" wrapText="1"/>
      <protection hidden="1"/>
    </xf>
    <xf numFmtId="0" fontId="17" fillId="16" borderId="9" xfId="3" applyFont="1" applyFill="1" applyBorder="1" applyAlignment="1" applyProtection="1">
      <alignment horizontal="left" vertical="center" wrapText="1"/>
      <protection hidden="1"/>
    </xf>
    <xf numFmtId="0" fontId="6" fillId="9" borderId="8" xfId="3" applyFont="1" applyFill="1" applyBorder="1" applyAlignment="1" applyProtection="1">
      <alignment horizontal="left" vertical="center" wrapText="1"/>
      <protection hidden="1"/>
    </xf>
    <xf numFmtId="0" fontId="6" fillId="9" borderId="0" xfId="3" applyFont="1" applyFill="1" applyAlignment="1" applyProtection="1">
      <alignment horizontal="left" vertical="center" wrapText="1"/>
      <protection hidden="1"/>
    </xf>
    <xf numFmtId="0" fontId="6" fillId="9" borderId="8" xfId="3" applyFont="1" applyFill="1" applyBorder="1" applyAlignment="1" applyProtection="1">
      <alignment horizontal="left" vertical="center"/>
      <protection hidden="1"/>
    </xf>
    <xf numFmtId="0" fontId="6" fillId="9" borderId="0" xfId="3" applyFont="1" applyFill="1" applyAlignment="1" applyProtection="1">
      <alignment horizontal="left" vertical="center"/>
      <protection hidden="1"/>
    </xf>
    <xf numFmtId="2" fontId="3" fillId="11" borderId="0" xfId="5" applyNumberFormat="1" applyFont="1" applyFill="1" applyBorder="1" applyAlignment="1">
      <alignment horizontal="center" vertical="center"/>
    </xf>
    <xf numFmtId="0" fontId="9" fillId="12" borderId="8" xfId="0" applyFont="1" applyFill="1" applyBorder="1" applyAlignment="1">
      <alignment horizontal="center" vertical="center" wrapText="1"/>
    </xf>
    <xf numFmtId="0" fontId="6" fillId="0" borderId="0" xfId="0" applyFont="1" applyBorder="1" applyAlignment="1">
      <alignment vertical="center"/>
    </xf>
    <xf numFmtId="0" fontId="6" fillId="0" borderId="9" xfId="0" applyFont="1" applyBorder="1" applyAlignment="1">
      <alignment vertical="center"/>
    </xf>
    <xf numFmtId="0" fontId="9" fillId="12" borderId="10" xfId="0" applyFont="1" applyFill="1" applyBorder="1" applyAlignment="1">
      <alignment horizontal="center" vertical="center" wrapText="1"/>
    </xf>
    <xf numFmtId="0" fontId="6" fillId="0" borderId="11" xfId="0" applyFont="1" applyBorder="1" applyAlignment="1">
      <alignment vertical="center"/>
    </xf>
    <xf numFmtId="0" fontId="6" fillId="0" borderId="12" xfId="0" applyFont="1" applyBorder="1" applyAlignment="1">
      <alignment vertical="center"/>
    </xf>
  </cellXfs>
  <cellStyles count="9">
    <cellStyle name="Normal" xfId="0" builtinId="0"/>
    <cellStyle name="Normal 10" xfId="3"/>
    <cellStyle name="Normal 2" xfId="2"/>
    <cellStyle name="Normal 3" xfId="5"/>
    <cellStyle name="Normal 3 2" xfId="8"/>
    <cellStyle name="Normal 4" xfId="6"/>
    <cellStyle name="Normal 5" xfId="7"/>
    <cellStyle name="Porcentagem" xfId="1" builtinId="5"/>
    <cellStyle name="Porcentagem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2897505</xdr:colOff>
      <xdr:row>0</xdr:row>
      <xdr:rowOff>41911</xdr:rowOff>
    </xdr:from>
    <xdr:to>
      <xdr:col>1</xdr:col>
      <xdr:colOff>3459480</xdr:colOff>
      <xdr:row>4</xdr:row>
      <xdr:rowOff>144781</xdr:rowOff>
    </xdr:to>
    <xdr:pic>
      <xdr:nvPicPr>
        <xdr:cNvPr id="3" name="Imagem 2">
          <a:extLst>
            <a:ext uri="{FF2B5EF4-FFF2-40B4-BE49-F238E27FC236}">
              <a16:creationId xmlns:a16="http://schemas.microsoft.com/office/drawing/2014/main" id="{A310A6A0-81F8-47F1-89D7-B018078B8A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5185" y="41911"/>
          <a:ext cx="561975" cy="712470"/>
        </a:xfrm>
        <a:prstGeom prst="rect">
          <a:avLst/>
        </a:prstGeom>
      </xdr:spPr>
    </xdr:pic>
    <xdr:clientData/>
  </xdr:twoCellAnchor>
  <xdr:twoCellAnchor editAs="oneCell">
    <xdr:from>
      <xdr:col>0</xdr:col>
      <xdr:colOff>123826</xdr:colOff>
      <xdr:row>0</xdr:row>
      <xdr:rowOff>142877</xdr:rowOff>
    </xdr:from>
    <xdr:to>
      <xdr:col>1</xdr:col>
      <xdr:colOff>626143</xdr:colOff>
      <xdr:row>4</xdr:row>
      <xdr:rowOff>22860</xdr:rowOff>
    </xdr:to>
    <xdr:pic>
      <xdr:nvPicPr>
        <xdr:cNvPr id="5" name="Imagem 7">
          <a:extLst>
            <a:ext uri="{FF2B5EF4-FFF2-40B4-BE49-F238E27FC236}">
              <a16:creationId xmlns:a16="http://schemas.microsoft.com/office/drawing/2014/main" id="{AD7E90D4-A7C0-4FE8-97F4-5A44E2276D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6" y="142877"/>
          <a:ext cx="989997" cy="489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2897505</xdr:colOff>
      <xdr:row>0</xdr:row>
      <xdr:rowOff>41911</xdr:rowOff>
    </xdr:from>
    <xdr:to>
      <xdr:col>1</xdr:col>
      <xdr:colOff>3459480</xdr:colOff>
      <xdr:row>4</xdr:row>
      <xdr:rowOff>144781</xdr:rowOff>
    </xdr:to>
    <xdr:pic>
      <xdr:nvPicPr>
        <xdr:cNvPr id="6" name="Imagem 5">
          <a:extLst>
            <a:ext uri="{FF2B5EF4-FFF2-40B4-BE49-F238E27FC236}">
              <a16:creationId xmlns:a16="http://schemas.microsoft.com/office/drawing/2014/main" id="{A310A6A0-81F8-47F1-89D7-B018078B8A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5185" y="41911"/>
          <a:ext cx="561975" cy="712470"/>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38100</xdr:colOff>
          <xdr:row>0</xdr:row>
          <xdr:rowOff>76200</xdr:rowOff>
        </xdr:from>
        <xdr:to>
          <xdr:col>4</xdr:col>
          <xdr:colOff>504825</xdr:colOff>
          <xdr:row>4</xdr:row>
          <xdr:rowOff>123825</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167640</xdr:colOff>
      <xdr:row>0</xdr:row>
      <xdr:rowOff>114300</xdr:rowOff>
    </xdr:from>
    <xdr:to>
      <xdr:col>2</xdr:col>
      <xdr:colOff>289560</xdr:colOff>
      <xdr:row>1</xdr:row>
      <xdr:rowOff>899160</xdr:rowOff>
    </xdr:to>
    <xdr:pic>
      <xdr:nvPicPr>
        <xdr:cNvPr id="5" name="Imagem 4">
          <a:extLst>
            <a:ext uri="{FF2B5EF4-FFF2-40B4-BE49-F238E27FC236}">
              <a16:creationId xmlns:a16="http://schemas.microsoft.com/office/drawing/2014/main" id="{364C180D-721A-42B6-87F2-22A0159039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240" y="114300"/>
          <a:ext cx="739140" cy="944880"/>
        </a:xfrm>
        <a:prstGeom prst="rect">
          <a:avLst/>
        </a:prstGeom>
      </xdr:spPr>
    </xdr:pic>
    <xdr:clientData/>
  </xdr:twoCellAnchor>
  <xdr:twoCellAnchor editAs="oneCell">
    <xdr:from>
      <xdr:col>11</xdr:col>
      <xdr:colOff>563880</xdr:colOff>
      <xdr:row>1</xdr:row>
      <xdr:rowOff>304800</xdr:rowOff>
    </xdr:from>
    <xdr:to>
      <xdr:col>13</xdr:col>
      <xdr:colOff>134857</xdr:colOff>
      <xdr:row>1</xdr:row>
      <xdr:rowOff>837724</xdr:rowOff>
    </xdr:to>
    <xdr:pic>
      <xdr:nvPicPr>
        <xdr:cNvPr id="6" name="Imagem 7">
          <a:extLst>
            <a:ext uri="{FF2B5EF4-FFF2-40B4-BE49-F238E27FC236}">
              <a16:creationId xmlns:a16="http://schemas.microsoft.com/office/drawing/2014/main" id="{DAA8B6D6-6227-4395-B531-AE1D14C27E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9300" y="464820"/>
          <a:ext cx="973057" cy="532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15</xdr:col>
          <xdr:colOff>457200</xdr:colOff>
          <xdr:row>0</xdr:row>
          <xdr:rowOff>152400</xdr:rowOff>
        </xdr:from>
        <xdr:to>
          <xdr:col>16</xdr:col>
          <xdr:colOff>323850</xdr:colOff>
          <xdr:row>1</xdr:row>
          <xdr:rowOff>885825</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120015</xdr:colOff>
      <xdr:row>1</xdr:row>
      <xdr:rowOff>11430</xdr:rowOff>
    </xdr:from>
    <xdr:to>
      <xdr:col>1</xdr:col>
      <xdr:colOff>868680</xdr:colOff>
      <xdr:row>4</xdr:row>
      <xdr:rowOff>103414</xdr:rowOff>
    </xdr:to>
    <xdr:pic>
      <xdr:nvPicPr>
        <xdr:cNvPr id="2" name="Imagem 7">
          <a:extLst>
            <a:ext uri="{FF2B5EF4-FFF2-40B4-BE49-F238E27FC236}">
              <a16:creationId xmlns:a16="http://schemas.microsoft.com/office/drawing/2014/main" id="{75905773-8797-4163-8E44-0BF5A112C8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015" y="163830"/>
          <a:ext cx="1190625" cy="549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189377</xdr:colOff>
      <xdr:row>0</xdr:row>
      <xdr:rowOff>60960</xdr:rowOff>
    </xdr:from>
    <xdr:to>
      <xdr:col>5</xdr:col>
      <xdr:colOff>858520</xdr:colOff>
      <xdr:row>5</xdr:row>
      <xdr:rowOff>130522</xdr:rowOff>
    </xdr:to>
    <xdr:pic>
      <xdr:nvPicPr>
        <xdr:cNvPr id="3" name="Imagem 2">
          <a:extLst>
            <a:ext uri="{FF2B5EF4-FFF2-40B4-BE49-F238E27FC236}">
              <a16:creationId xmlns:a16="http://schemas.microsoft.com/office/drawing/2014/main" id="{0566BA6D-842F-40A8-B75F-97836B8D02C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5877" y="60960"/>
          <a:ext cx="669143" cy="831562"/>
        </a:xfrm>
        <a:prstGeom prst="rect">
          <a:avLst/>
        </a:prstGeom>
      </xdr:spPr>
    </xdr:pic>
    <xdr:clientData/>
  </xdr:twoCellAnchor>
  <mc:AlternateContent xmlns:mc="http://schemas.openxmlformats.org/markup-compatibility/2006">
    <mc:Choice xmlns:a14="http://schemas.microsoft.com/office/drawing/2010/main" Requires="a14">
      <xdr:twoCellAnchor>
        <xdr:from>
          <xdr:col>12</xdr:col>
          <xdr:colOff>238125</xdr:colOff>
          <xdr:row>0</xdr:row>
          <xdr:rowOff>57150</xdr:rowOff>
        </xdr:from>
        <xdr:to>
          <xdr:col>12</xdr:col>
          <xdr:colOff>790575</xdr:colOff>
          <xdr:row>5</xdr:row>
          <xdr:rowOff>85725</xdr:rowOff>
        </xdr:to>
        <xdr:sp macro="" textlink="">
          <xdr:nvSpPr>
            <xdr:cNvPr id="4098" name="Object 2" hidden="1">
              <a:extLst>
                <a:ext uri="{63B3BB69-23CF-44E3-9099-C40C66FF867C}">
                  <a14:compatExt spid="_x0000_s40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123827</xdr:colOff>
      <xdr:row>0</xdr:row>
      <xdr:rowOff>120017</xdr:rowOff>
    </xdr:from>
    <xdr:to>
      <xdr:col>1</xdr:col>
      <xdr:colOff>716281</xdr:colOff>
      <xdr:row>4</xdr:row>
      <xdr:rowOff>37114</xdr:rowOff>
    </xdr:to>
    <xdr:pic>
      <xdr:nvPicPr>
        <xdr:cNvPr id="2" name="Imagem 1">
          <a:extLst>
            <a:ext uri="{FF2B5EF4-FFF2-40B4-BE49-F238E27FC236}">
              <a16:creationId xmlns:a16="http://schemas.microsoft.com/office/drawing/2014/main" id="{2FED59A4-9876-4C92-800C-E3EA8F0F5D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7" y="120017"/>
          <a:ext cx="1034414" cy="5266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1392555</xdr:colOff>
      <xdr:row>0</xdr:row>
      <xdr:rowOff>38101</xdr:rowOff>
    </xdr:from>
    <xdr:to>
      <xdr:col>2</xdr:col>
      <xdr:colOff>1897380</xdr:colOff>
      <xdr:row>4</xdr:row>
      <xdr:rowOff>129540</xdr:rowOff>
    </xdr:to>
    <xdr:pic>
      <xdr:nvPicPr>
        <xdr:cNvPr id="3" name="Imagem 2">
          <a:extLst>
            <a:ext uri="{FF2B5EF4-FFF2-40B4-BE49-F238E27FC236}">
              <a16:creationId xmlns:a16="http://schemas.microsoft.com/office/drawing/2014/main" id="{29805E41-DAFF-413B-B8A7-8E8AF9E9A56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7595" y="38101"/>
          <a:ext cx="504825" cy="701039"/>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400050</xdr:colOff>
          <xdr:row>0</xdr:row>
          <xdr:rowOff>85725</xdr:rowOff>
        </xdr:from>
        <xdr:to>
          <xdr:col>6</xdr:col>
          <xdr:colOff>866775</xdr:colOff>
          <xdr:row>4</xdr:row>
          <xdr:rowOff>133350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714375</xdr:colOff>
      <xdr:row>36</xdr:row>
      <xdr:rowOff>95250</xdr:rowOff>
    </xdr:from>
    <xdr:to>
      <xdr:col>2</xdr:col>
      <xdr:colOff>438150</xdr:colOff>
      <xdr:row>39</xdr:row>
      <xdr:rowOff>66675</xdr:rowOff>
    </xdr:to>
    <xdr:pic>
      <xdr:nvPicPr>
        <xdr:cNvPr id="2" name="Picture 1">
          <a:extLst>
            <a:ext uri="{FF2B5EF4-FFF2-40B4-BE49-F238E27FC236}">
              <a16:creationId xmlns:a16="http://schemas.microsoft.com/office/drawing/2014/main" id="{A69B6D89-6D2F-4C3F-B908-1ED1A767CDE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4375" y="5612130"/>
          <a:ext cx="386905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175049</xdr:colOff>
      <xdr:row>1</xdr:row>
      <xdr:rowOff>73872</xdr:rowOff>
    </xdr:from>
    <xdr:to>
      <xdr:col>0</xdr:col>
      <xdr:colOff>1331807</xdr:colOff>
      <xdr:row>4</xdr:row>
      <xdr:rowOff>99493</xdr:rowOff>
    </xdr:to>
    <xdr:pic>
      <xdr:nvPicPr>
        <xdr:cNvPr id="3" name="Imagem 7">
          <a:extLst>
            <a:ext uri="{FF2B5EF4-FFF2-40B4-BE49-F238E27FC236}">
              <a16:creationId xmlns:a16="http://schemas.microsoft.com/office/drawing/2014/main" id="{652C0D7B-C6D0-4DCF-A9D5-6D0B6801CD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049" y="226272"/>
          <a:ext cx="1156758" cy="482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3137696</xdr:colOff>
      <xdr:row>0</xdr:row>
      <xdr:rowOff>103294</xdr:rowOff>
    </xdr:from>
    <xdr:to>
      <xdr:col>1</xdr:col>
      <xdr:colOff>411480</xdr:colOff>
      <xdr:row>5</xdr:row>
      <xdr:rowOff>103292</xdr:rowOff>
    </xdr:to>
    <xdr:pic>
      <xdr:nvPicPr>
        <xdr:cNvPr id="4" name="Imagem 3">
          <a:extLst>
            <a:ext uri="{FF2B5EF4-FFF2-40B4-BE49-F238E27FC236}">
              <a16:creationId xmlns:a16="http://schemas.microsoft.com/office/drawing/2014/main" id="{DD293C7E-1A1E-4523-B2DD-0B4CBE52FDE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37696" y="103294"/>
          <a:ext cx="626584" cy="761998"/>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561975</xdr:colOff>
          <xdr:row>0</xdr:row>
          <xdr:rowOff>123825</xdr:rowOff>
        </xdr:from>
        <xdr:to>
          <xdr:col>4</xdr:col>
          <xdr:colOff>1085850</xdr:colOff>
          <xdr:row>5</xdr:row>
          <xdr:rowOff>95250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152400</xdr:colOff>
      <xdr:row>0</xdr:row>
      <xdr:rowOff>91440</xdr:rowOff>
    </xdr:from>
    <xdr:to>
      <xdr:col>2</xdr:col>
      <xdr:colOff>15240</xdr:colOff>
      <xdr:row>1</xdr:row>
      <xdr:rowOff>899160</xdr:rowOff>
    </xdr:to>
    <xdr:pic>
      <xdr:nvPicPr>
        <xdr:cNvPr id="5" name="Imagem 4">
          <a:extLst>
            <a:ext uri="{FF2B5EF4-FFF2-40B4-BE49-F238E27FC236}">
              <a16:creationId xmlns:a16="http://schemas.microsoft.com/office/drawing/2014/main" id="{087A5B74-5364-49C9-9BC4-18FE78538F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91440"/>
          <a:ext cx="746760" cy="967740"/>
        </a:xfrm>
        <a:prstGeom prst="rect">
          <a:avLst/>
        </a:prstGeom>
      </xdr:spPr>
    </xdr:pic>
    <xdr:clientData/>
  </xdr:twoCellAnchor>
  <xdr:twoCellAnchor editAs="oneCell">
    <xdr:from>
      <xdr:col>6</xdr:col>
      <xdr:colOff>320040</xdr:colOff>
      <xdr:row>1</xdr:row>
      <xdr:rowOff>297180</xdr:rowOff>
    </xdr:from>
    <xdr:to>
      <xdr:col>7</xdr:col>
      <xdr:colOff>697997</xdr:colOff>
      <xdr:row>1</xdr:row>
      <xdr:rowOff>785662</xdr:rowOff>
    </xdr:to>
    <xdr:pic>
      <xdr:nvPicPr>
        <xdr:cNvPr id="6" name="Imagem 7">
          <a:extLst>
            <a:ext uri="{FF2B5EF4-FFF2-40B4-BE49-F238E27FC236}">
              <a16:creationId xmlns:a16="http://schemas.microsoft.com/office/drawing/2014/main" id="{40D47469-C9C4-492D-BB91-DA34BB35A6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76360" y="457200"/>
          <a:ext cx="1086617" cy="48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9</xdr:col>
          <xdr:colOff>85725</xdr:colOff>
          <xdr:row>0</xdr:row>
          <xdr:rowOff>133350</xdr:rowOff>
        </xdr:from>
        <xdr:to>
          <xdr:col>9</xdr:col>
          <xdr:colOff>742950</xdr:colOff>
          <xdr:row>1</xdr:row>
          <xdr:rowOff>904875</xdr:rowOff>
        </xdr:to>
        <xdr:sp macro="" textlink="">
          <xdr:nvSpPr>
            <xdr:cNvPr id="6146" name="Object 2" hidden="1">
              <a:extLst>
                <a:ext uri="{63B3BB69-23CF-44E3-9099-C40C66FF867C}">
                  <a14:compatExt spid="_x0000_s614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xdr:colOff>
      <xdr:row>1</xdr:row>
      <xdr:rowOff>3048</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2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3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4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5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6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7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8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9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0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1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3"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xdr:twoCellAnchor editAs="oneCell">
    <xdr:from>
      <xdr:col>1</xdr:col>
      <xdr:colOff>0</xdr:colOff>
      <xdr:row>1</xdr:row>
      <xdr:rowOff>0</xdr:rowOff>
    </xdr:from>
    <xdr:to>
      <xdr:col>1</xdr:col>
      <xdr:colOff>3048</xdr:colOff>
      <xdr:row>1</xdr:row>
      <xdr:rowOff>3048</xdr:rowOff>
    </xdr:to>
    <xdr:pic>
      <xdr:nvPicPr>
        <xdr:cNvPr id="12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723900"/>
          <a:ext cx="3048" cy="3048"/>
        </a:xfrm>
        <a:prstGeom prst="rect">
          <a:avLst/>
        </a:prstGeom>
      </xdr:spPr>
    </xdr:pic>
    <xdr:clientData/>
  </xdr:twoCellAnchor>
  <mc:AlternateContent xmlns:mc="http://schemas.openxmlformats.org/markup-compatibility/2006">
    <mc:Choice xmlns:a14="http://schemas.microsoft.com/office/drawing/2010/main" Requires="a14">
      <xdr:twoCellAnchor>
        <xdr:from>
          <xdr:col>9</xdr:col>
          <xdr:colOff>85725</xdr:colOff>
          <xdr:row>0</xdr:row>
          <xdr:rowOff>133350</xdr:rowOff>
        </xdr:from>
        <xdr:to>
          <xdr:col>9</xdr:col>
          <xdr:colOff>742950</xdr:colOff>
          <xdr:row>1</xdr:row>
          <xdr:rowOff>904875</xdr:rowOff>
        </xdr:to>
        <xdr:sp macro="" textlink="">
          <xdr:nvSpPr>
            <xdr:cNvPr id="9218" name="Object 2" hidden="1">
              <a:extLst>
                <a:ext uri="{63B3BB69-23CF-44E3-9099-C40C66FF867C}">
                  <a14:compatExt spid="_x0000_s921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152400</xdr:colOff>
      <xdr:row>0</xdr:row>
      <xdr:rowOff>106680</xdr:rowOff>
    </xdr:from>
    <xdr:to>
      <xdr:col>1</xdr:col>
      <xdr:colOff>899160</xdr:colOff>
      <xdr:row>1</xdr:row>
      <xdr:rowOff>914400</xdr:rowOff>
    </xdr:to>
    <xdr:pic>
      <xdr:nvPicPr>
        <xdr:cNvPr id="136" name="Imagem 135">
          <a:extLst>
            <a:ext uri="{FF2B5EF4-FFF2-40B4-BE49-F238E27FC236}">
              <a16:creationId xmlns:a16="http://schemas.microsoft.com/office/drawing/2014/main" id="{087A5B74-5364-49C9-9BC4-18FE78538FB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06680"/>
          <a:ext cx="746760" cy="967740"/>
        </a:xfrm>
        <a:prstGeom prst="rect">
          <a:avLst/>
        </a:prstGeom>
      </xdr:spPr>
    </xdr:pic>
    <xdr:clientData/>
  </xdr:twoCellAnchor>
  <xdr:twoCellAnchor editAs="oneCell">
    <xdr:from>
      <xdr:col>6</xdr:col>
      <xdr:colOff>251460</xdr:colOff>
      <xdr:row>1</xdr:row>
      <xdr:rowOff>411480</xdr:rowOff>
    </xdr:from>
    <xdr:to>
      <xdr:col>7</xdr:col>
      <xdr:colOff>819917</xdr:colOff>
      <xdr:row>1</xdr:row>
      <xdr:rowOff>899962</xdr:rowOff>
    </xdr:to>
    <xdr:pic>
      <xdr:nvPicPr>
        <xdr:cNvPr id="137" name="Imagem 7">
          <a:extLst>
            <a:ext uri="{FF2B5EF4-FFF2-40B4-BE49-F238E27FC236}">
              <a16:creationId xmlns:a16="http://schemas.microsoft.com/office/drawing/2014/main" id="{40D47469-C9C4-492D-BB91-DA34BB35A6F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64980" y="571500"/>
          <a:ext cx="1086617" cy="48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uno\Downloads\3-PAS-PLANILHA-JESUS%20CONCEI&#199;&#195;O%20LEAL-NAO_DESONERAD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VA ABC"/>
      <sheetName val="QCI"/>
      <sheetName val="RELEVANCIA"/>
      <sheetName val="RESUMO"/>
      <sheetName val="PLANILHA ORÇAM."/>
      <sheetName val="LOGO"/>
      <sheetName val="MEMORIA CALC."/>
      <sheetName val="COM DESONERADO"/>
      <sheetName val="COMP.NÃO.DESO."/>
      <sheetName val="Planilha1"/>
      <sheetName val="COMP.DESO."/>
      <sheetName val="COTAÇÕES"/>
      <sheetName val="CRONOGRAMA"/>
      <sheetName val="Orçamento Sintético"/>
      <sheetName val="BDI_NÃO_DESO"/>
      <sheetName val="Resumo do Orçamento"/>
      <sheetName val="CPUs"/>
      <sheetName val="Buttons"/>
      <sheetName val="BDI_DESO"/>
      <sheetName val="SEM DESONERADO"/>
    </sheetNames>
    <sheetDataSet>
      <sheetData sheetId="0">
        <row r="8">
          <cell r="B8" t="str">
            <v>SECRETÁRIA DE ESTADO DA EDUCAÇÃO</v>
          </cell>
        </row>
      </sheetData>
      <sheetData sheetId="1"/>
      <sheetData sheetId="2"/>
      <sheetData sheetId="3"/>
      <sheetData sheetId="4">
        <row r="5">
          <cell r="P5">
            <v>0</v>
          </cell>
        </row>
      </sheetData>
      <sheetData sheetId="5">
        <row r="5">
          <cell r="C5" t="str">
            <v>PREFEITURA DE ALTA FLORESTA</v>
          </cell>
          <cell r="H5" t="str">
            <v>PREFEITURA DE URUPA</v>
          </cell>
        </row>
        <row r="6">
          <cell r="C6" t="str">
            <v>PREFEITURA DE ALTO ALEGRE DOS PARECIS</v>
          </cell>
        </row>
        <row r="7">
          <cell r="C7" t="str">
            <v>PREFEITURA DE ALVORADA DO OESTE</v>
          </cell>
        </row>
        <row r="8">
          <cell r="C8" t="str">
            <v>PREFEITURA DE ARIQUEMES</v>
          </cell>
        </row>
        <row r="9">
          <cell r="C9" t="str">
            <v>PREFEITURA DE BURITIS</v>
          </cell>
        </row>
        <row r="10">
          <cell r="C10" t="str">
            <v>PREFEITURA DE CABIXI</v>
          </cell>
        </row>
        <row r="11">
          <cell r="C11" t="str">
            <v>PREFEITURA DE CACAULÂNDIA</v>
          </cell>
        </row>
        <row r="12">
          <cell r="C12" t="str">
            <v>PREFEITURA DE CACOAL</v>
          </cell>
        </row>
        <row r="13">
          <cell r="C13" t="str">
            <v>PREFEITURA DE CAMPO NOVO DE RONDÔNIA</v>
          </cell>
        </row>
        <row r="14">
          <cell r="C14" t="str">
            <v>PREFEITURA DE CANDEIAS DO JAMARI</v>
          </cell>
        </row>
        <row r="15">
          <cell r="C15" t="str">
            <v>PREFEITURA DE CASTANHEIRA</v>
          </cell>
        </row>
        <row r="16">
          <cell r="C16" t="str">
            <v>PREFEITURA DE CEREJEIRAS</v>
          </cell>
        </row>
        <row r="17">
          <cell r="C17" t="str">
            <v>PREFEITURA DE CHUPINGUAIA</v>
          </cell>
        </row>
        <row r="18">
          <cell r="C18" t="str">
            <v>PREFEITURA DE COLORADO DO OESTE</v>
          </cell>
        </row>
        <row r="19">
          <cell r="C19" t="str">
            <v>PREFEITURA DE CORUMBIARA</v>
          </cell>
        </row>
        <row r="20">
          <cell r="C20" t="str">
            <v>PREFEITURA DE COSTA MARQUES</v>
          </cell>
        </row>
        <row r="21">
          <cell r="C21" t="str">
            <v>PREFEITURA DE CUJUBIM</v>
          </cell>
        </row>
        <row r="22">
          <cell r="C22" t="str">
            <v>PREFEITURA DE ESPIGÃO DO OESTE</v>
          </cell>
        </row>
        <row r="23">
          <cell r="C23" t="str">
            <v>PREFEITURA DE GOVERNADOR JORGE TEIXEIRA</v>
          </cell>
        </row>
        <row r="24">
          <cell r="C24" t="str">
            <v>PREFEITURA DE GUAJARA MIRIM</v>
          </cell>
        </row>
        <row r="25">
          <cell r="C25" t="str">
            <v>PREFEITURA DE ITAPUÃ DO OESTE</v>
          </cell>
        </row>
        <row r="26">
          <cell r="C26" t="str">
            <v>PREFEITURA DE JARU</v>
          </cell>
        </row>
        <row r="27">
          <cell r="C27" t="str">
            <v>PREFEITURA DE  JI-PARANA</v>
          </cell>
        </row>
        <row r="28">
          <cell r="C28" t="str">
            <v>PREFEITURA DE MACHADINHO D'OESTE</v>
          </cell>
        </row>
        <row r="29">
          <cell r="C29" t="str">
            <v>PREFEITURA DE MINISTRO ANDREAZZA</v>
          </cell>
        </row>
        <row r="30">
          <cell r="C30" t="str">
            <v>PREFEITURA DE MIRANTE DA SERRA</v>
          </cell>
        </row>
        <row r="31">
          <cell r="C31" t="str">
            <v>PREFEITURA DE NOVA BRASILÂNDIA DO OESTE</v>
          </cell>
        </row>
        <row r="32">
          <cell r="C32" t="str">
            <v>PREFEITURA DE NOVA MAMORÉ</v>
          </cell>
        </row>
        <row r="33">
          <cell r="C33" t="str">
            <v>PREFEITURA DE NOVO HORIZONTE DO OESTE</v>
          </cell>
        </row>
        <row r="34">
          <cell r="C34" t="str">
            <v>PREFEITURA DE PARECIS</v>
          </cell>
        </row>
        <row r="35">
          <cell r="C35" t="str">
            <v>PREFEITURA DE PIMENTA BUENO</v>
          </cell>
        </row>
        <row r="36">
          <cell r="C36" t="str">
            <v>PREFEITURA DE PIMENTEIRAS DO OESTE</v>
          </cell>
        </row>
        <row r="37">
          <cell r="C37" t="str">
            <v>PREFEITURA DE PORTO VELHO</v>
          </cell>
        </row>
        <row r="38">
          <cell r="C38" t="str">
            <v>PREFEITURA DE PRESIDENTE MEDICI</v>
          </cell>
        </row>
        <row r="39">
          <cell r="C39" t="str">
            <v>PREFEITURA DE PRIMAVERA DE RONDÔNIA</v>
          </cell>
        </row>
        <row r="40">
          <cell r="C40" t="str">
            <v>PREFEITURA DE RIO CRESPO</v>
          </cell>
        </row>
        <row r="41">
          <cell r="C41" t="str">
            <v>PREFEITURA DE ROLIM DE MOURA</v>
          </cell>
        </row>
        <row r="42">
          <cell r="C42" t="str">
            <v>PREFEITURA DE SANTA LUZIA DO OESTE</v>
          </cell>
        </row>
        <row r="43">
          <cell r="C43" t="str">
            <v>PREFEITURA DE SÃO FELIPE DO OESTE</v>
          </cell>
        </row>
        <row r="44">
          <cell r="C44" t="str">
            <v>PREFEITURA DE SÃO FRANCISCO DO GUAPORÉ</v>
          </cell>
        </row>
        <row r="45">
          <cell r="C45" t="str">
            <v>PREFEITURA DE SÃO MIGUEL DO GUAPORÉ</v>
          </cell>
        </row>
        <row r="46">
          <cell r="C46" t="str">
            <v>PREFEITURA DE SERINGUEIRAS</v>
          </cell>
        </row>
        <row r="47">
          <cell r="C47" t="str">
            <v>PREFEITURA DE TEIXEIRÓPOLIS</v>
          </cell>
        </row>
        <row r="48">
          <cell r="C48" t="str">
            <v>PREFEITURA DE THEOBROMA</v>
          </cell>
        </row>
        <row r="49">
          <cell r="C49" t="str">
            <v>PREFEITURA DE URUPA</v>
          </cell>
        </row>
        <row r="50">
          <cell r="C50" t="str">
            <v>PREFEITURA DE VALE DO ANARI</v>
          </cell>
        </row>
        <row r="51">
          <cell r="C51" t="str">
            <v>PREFEITURA DE VALE DO PARAISO</v>
          </cell>
        </row>
        <row r="52">
          <cell r="C52" t="str">
            <v>PREFEITURA DE VILHENA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2"/>
  <sheetViews>
    <sheetView showGridLines="0" view="pageBreakPreview" zoomScaleNormal="100" zoomScaleSheetLayoutView="100" workbookViewId="0">
      <selection activeCell="J7" sqref="J7"/>
    </sheetView>
  </sheetViews>
  <sheetFormatPr defaultColWidth="8.85546875" defaultRowHeight="12" x14ac:dyDescent="0.2"/>
  <cols>
    <col min="1" max="1" width="7.140625" style="1" customWidth="1"/>
    <col min="2" max="2" width="62.140625" style="1" customWidth="1"/>
    <col min="3" max="4" width="14" style="1" customWidth="1"/>
    <col min="5" max="5" width="9" style="1" customWidth="1"/>
    <col min="6" max="6" width="8.85546875" style="1"/>
    <col min="7" max="8" width="14" style="1" customWidth="1"/>
    <col min="9" max="9" width="9" style="1" customWidth="1"/>
    <col min="10" max="16384" width="8.85546875" style="1"/>
  </cols>
  <sheetData>
    <row r="1" spans="1:9" s="15" customFormat="1" x14ac:dyDescent="0.25">
      <c r="A1" s="10"/>
      <c r="B1" s="11"/>
      <c r="C1" s="12"/>
      <c r="D1" s="13"/>
      <c r="E1" s="14"/>
    </row>
    <row r="2" spans="1:9" s="15" customFormat="1" x14ac:dyDescent="0.25">
      <c r="A2" s="16"/>
      <c r="B2" s="17"/>
      <c r="C2" s="18"/>
      <c r="D2" s="19"/>
      <c r="E2" s="20"/>
    </row>
    <row r="3" spans="1:9" s="15" customFormat="1" x14ac:dyDescent="0.25">
      <c r="A3" s="16"/>
      <c r="B3" s="17"/>
      <c r="C3" s="18"/>
      <c r="D3" s="19"/>
      <c r="E3" s="20"/>
    </row>
    <row r="4" spans="1:9" s="15" customFormat="1" x14ac:dyDescent="0.25">
      <c r="A4" s="16"/>
      <c r="B4" s="17"/>
      <c r="C4" s="18"/>
      <c r="D4" s="19"/>
      <c r="E4" s="20"/>
    </row>
    <row r="5" spans="1:9" s="15" customFormat="1" x14ac:dyDescent="0.25">
      <c r="A5" s="16"/>
      <c r="B5" s="17"/>
      <c r="C5" s="18"/>
      <c r="D5" s="19"/>
      <c r="E5" s="20"/>
    </row>
    <row r="6" spans="1:9" s="15" customFormat="1" x14ac:dyDescent="0.25">
      <c r="A6" s="344" t="s">
        <v>1454</v>
      </c>
      <c r="B6" s="345"/>
      <c r="C6" s="345"/>
      <c r="D6" s="345"/>
      <c r="E6" s="346"/>
    </row>
    <row r="7" spans="1:9" s="15" customFormat="1" x14ac:dyDescent="0.25">
      <c r="A7" s="347" t="s">
        <v>1455</v>
      </c>
      <c r="B7" s="348"/>
      <c r="C7" s="348"/>
      <c r="D7" s="348"/>
      <c r="E7" s="349"/>
    </row>
    <row r="8" spans="1:9" s="15" customFormat="1" x14ac:dyDescent="0.25">
      <c r="A8" s="22"/>
      <c r="B8" s="23"/>
      <c r="C8" s="23"/>
      <c r="D8" s="19"/>
      <c r="E8" s="20"/>
    </row>
    <row r="9" spans="1:9" s="15" customFormat="1" x14ac:dyDescent="0.25">
      <c r="A9" s="350" t="s">
        <v>1456</v>
      </c>
      <c r="B9" s="351"/>
      <c r="C9" s="351"/>
      <c r="D9" s="351"/>
      <c r="E9" s="352"/>
    </row>
    <row r="10" spans="1:9" s="15" customFormat="1" x14ac:dyDescent="0.25">
      <c r="A10" s="22"/>
      <c r="B10" s="23"/>
      <c r="C10" s="23"/>
      <c r="D10" s="19"/>
      <c r="E10" s="20"/>
    </row>
    <row r="11" spans="1:9" s="15" customFormat="1" x14ac:dyDescent="0.2">
      <c r="A11" s="24" t="s">
        <v>1457</v>
      </c>
      <c r="B11" s="25" t="s">
        <v>1458</v>
      </c>
      <c r="C11" s="26"/>
      <c r="D11" s="27"/>
      <c r="E11" s="28"/>
      <c r="F11" s="29"/>
      <c r="G11" s="29"/>
    </row>
    <row r="12" spans="1:9" s="15" customFormat="1" x14ac:dyDescent="0.25">
      <c r="A12" s="30" t="s">
        <v>1459</v>
      </c>
      <c r="B12" s="25" t="s">
        <v>1465</v>
      </c>
      <c r="C12" s="31"/>
      <c r="D12" s="27"/>
      <c r="E12" s="32"/>
      <c r="F12" s="33"/>
      <c r="G12" s="29"/>
    </row>
    <row r="13" spans="1:9" s="15" customFormat="1" x14ac:dyDescent="0.2">
      <c r="A13" s="30" t="s">
        <v>1460</v>
      </c>
      <c r="B13" s="34" t="s">
        <v>1466</v>
      </c>
      <c r="C13" s="31"/>
      <c r="D13" s="35"/>
      <c r="E13" s="32"/>
      <c r="F13" s="33"/>
      <c r="G13" s="29"/>
    </row>
    <row r="14" spans="1:9" s="15" customFormat="1" x14ac:dyDescent="0.25">
      <c r="A14" s="30" t="s">
        <v>1461</v>
      </c>
      <c r="B14" s="25" t="s">
        <v>1462</v>
      </c>
      <c r="C14" s="31"/>
      <c r="D14" s="35"/>
      <c r="E14" s="32"/>
      <c r="F14" s="33"/>
      <c r="G14" s="29"/>
    </row>
    <row r="15" spans="1:9" s="15" customFormat="1" ht="12.75" thickBot="1" x14ac:dyDescent="0.25">
      <c r="A15" s="36" t="s">
        <v>1463</v>
      </c>
      <c r="B15" s="37" t="s">
        <v>1467</v>
      </c>
      <c r="C15" s="38" t="s">
        <v>1464</v>
      </c>
      <c r="D15" s="39">
        <f>BDI!F32</f>
        <v>0.20989999999999998</v>
      </c>
      <c r="E15" s="40"/>
      <c r="F15" s="41"/>
      <c r="G15" s="41"/>
    </row>
    <row r="16" spans="1:9" s="9" customFormat="1" ht="24" x14ac:dyDescent="0.25">
      <c r="A16" s="8" t="s">
        <v>0</v>
      </c>
      <c r="B16" s="8" t="s">
        <v>17</v>
      </c>
      <c r="C16" s="8" t="s">
        <v>1453</v>
      </c>
      <c r="D16" s="8" t="s">
        <v>18</v>
      </c>
      <c r="E16" s="8" t="s">
        <v>19</v>
      </c>
      <c r="G16" s="8" t="s">
        <v>1453</v>
      </c>
      <c r="H16" s="8" t="s">
        <v>18</v>
      </c>
      <c r="I16" s="8" t="s">
        <v>19</v>
      </c>
    </row>
    <row r="17" spans="1:9" x14ac:dyDescent="0.2">
      <c r="A17" s="2">
        <v>1</v>
      </c>
      <c r="B17" s="3" t="s">
        <v>20</v>
      </c>
      <c r="C17" s="6">
        <f>VLOOKUP(A17,Planilha!$B$6:$P$995,15,FALSE)</f>
        <v>59875.789999999994</v>
      </c>
      <c r="D17" s="6">
        <f>TRUNC((C17*(1+$D$15)),2)</f>
        <v>72443.710000000006</v>
      </c>
      <c r="E17" s="4">
        <f>D17/$D$32</f>
        <v>1.4973305600322291E-2</v>
      </c>
      <c r="G17" s="6">
        <v>72559.509999999995</v>
      </c>
      <c r="H17" s="6">
        <v>87789.75</v>
      </c>
      <c r="I17" s="4">
        <v>1.49E-2</v>
      </c>
    </row>
    <row r="18" spans="1:9" x14ac:dyDescent="0.2">
      <c r="A18" s="2">
        <v>2</v>
      </c>
      <c r="B18" s="3" t="s">
        <v>21</v>
      </c>
      <c r="C18" s="86">
        <f>VLOOKUP(A18,Planilha!$B$6:$P$995,15,FALSE)</f>
        <v>468024.54</v>
      </c>
      <c r="D18" s="6">
        <f t="shared" ref="D18:D32" si="0">TRUNC((C18*(1+$D$15)),2)</f>
        <v>566262.89</v>
      </c>
      <c r="E18" s="4">
        <f t="shared" ref="E18:E31" si="1">D18/$D$32</f>
        <v>0.11704021373410728</v>
      </c>
      <c r="G18" s="6">
        <v>567248.86</v>
      </c>
      <c r="H18" s="6">
        <v>686314.39</v>
      </c>
      <c r="I18" s="4">
        <v>0.11700000000000001</v>
      </c>
    </row>
    <row r="19" spans="1:9" x14ac:dyDescent="0.2">
      <c r="A19" s="2">
        <v>3</v>
      </c>
      <c r="B19" s="3" t="s">
        <v>22</v>
      </c>
      <c r="C19" s="86">
        <f>VLOOKUP(A19,Planilha!$B$6:$P$995,15,FALSE)</f>
        <v>2605.04</v>
      </c>
      <c r="D19" s="6">
        <f t="shared" si="0"/>
        <v>3151.83</v>
      </c>
      <c r="E19" s="4">
        <f t="shared" si="1"/>
        <v>6.5144805242944902E-4</v>
      </c>
      <c r="G19" s="6">
        <v>3168.45</v>
      </c>
      <c r="H19" s="6">
        <v>3833.5</v>
      </c>
      <c r="I19" s="4">
        <v>6.9999999999999999E-4</v>
      </c>
    </row>
    <row r="20" spans="1:9" x14ac:dyDescent="0.2">
      <c r="A20" s="2">
        <v>4</v>
      </c>
      <c r="B20" s="3" t="s">
        <v>23</v>
      </c>
      <c r="C20" s="86">
        <f>VLOOKUP(A20,Planilha!$B$6:$P$995,15,FALSE)</f>
        <v>1732973.71</v>
      </c>
      <c r="D20" s="6">
        <f t="shared" si="0"/>
        <v>2096724.89</v>
      </c>
      <c r="E20" s="4">
        <f t="shared" si="1"/>
        <v>0.43336961259676149</v>
      </c>
      <c r="G20" s="6">
        <v>2100452.7999999998</v>
      </c>
      <c r="H20" s="6">
        <v>2541337.84</v>
      </c>
      <c r="I20" s="4">
        <v>0.43330000000000002</v>
      </c>
    </row>
    <row r="21" spans="1:9" x14ac:dyDescent="0.2">
      <c r="A21" s="2">
        <v>5</v>
      </c>
      <c r="B21" s="3" t="s">
        <v>24</v>
      </c>
      <c r="C21" s="86">
        <f>VLOOKUP(A21,Planilha!$B$6:$P$995,15,FALSE)</f>
        <v>74850.94</v>
      </c>
      <c r="D21" s="6">
        <f t="shared" si="0"/>
        <v>90562.15</v>
      </c>
      <c r="E21" s="4">
        <f t="shared" si="1"/>
        <v>1.8718184750231969E-2</v>
      </c>
      <c r="G21" s="6">
        <v>90701.41</v>
      </c>
      <c r="H21" s="6">
        <v>109739.64</v>
      </c>
      <c r="I21" s="4">
        <v>1.8700000000000001E-2</v>
      </c>
    </row>
    <row r="22" spans="1:9" x14ac:dyDescent="0.2">
      <c r="A22" s="2">
        <v>6</v>
      </c>
      <c r="B22" s="3" t="s">
        <v>25</v>
      </c>
      <c r="C22" s="86">
        <f>VLOOKUP(A22,Planilha!$B$6:$P$995,15,FALSE)</f>
        <v>75104</v>
      </c>
      <c r="D22" s="6">
        <f t="shared" si="0"/>
        <v>90868.32</v>
      </c>
      <c r="E22" s="4">
        <f t="shared" si="1"/>
        <v>1.8781466669057646E-2</v>
      </c>
      <c r="G22" s="6">
        <v>91023.43</v>
      </c>
      <c r="H22" s="6">
        <v>110129.25</v>
      </c>
      <c r="I22" s="4">
        <v>1.8800000000000001E-2</v>
      </c>
    </row>
    <row r="23" spans="1:9" x14ac:dyDescent="0.2">
      <c r="A23" s="2">
        <v>7</v>
      </c>
      <c r="B23" s="3" t="s">
        <v>26</v>
      </c>
      <c r="C23" s="86">
        <f>VLOOKUP(A23,Planilha!$B$6:$P$995,15,FALSE)</f>
        <v>327083.93</v>
      </c>
      <c r="D23" s="6">
        <f t="shared" si="0"/>
        <v>395738.84</v>
      </c>
      <c r="E23" s="4">
        <f t="shared" si="1"/>
        <v>8.1794797495007454E-2</v>
      </c>
      <c r="G23" s="6">
        <v>396548.48</v>
      </c>
      <c r="H23" s="6">
        <v>479784.01</v>
      </c>
      <c r="I23" s="4">
        <v>8.1799999999999998E-2</v>
      </c>
    </row>
    <row r="24" spans="1:9" x14ac:dyDescent="0.2">
      <c r="A24" s="2">
        <v>8</v>
      </c>
      <c r="B24" s="3" t="s">
        <v>27</v>
      </c>
      <c r="C24" s="86">
        <f>VLOOKUP(A24,Planilha!$B$6:$P$995,15,FALSE)</f>
        <v>266626.09999999998</v>
      </c>
      <c r="D24" s="6">
        <f t="shared" si="0"/>
        <v>322590.90999999997</v>
      </c>
      <c r="E24" s="4">
        <f t="shared" si="1"/>
        <v>6.6675937487410061E-2</v>
      </c>
      <c r="G24" s="6">
        <v>323366.88</v>
      </c>
      <c r="H24" s="6">
        <v>391241.59</v>
      </c>
      <c r="I24" s="4">
        <v>6.6699999999999995E-2</v>
      </c>
    </row>
    <row r="25" spans="1:9" x14ac:dyDescent="0.2">
      <c r="A25" s="2">
        <v>9</v>
      </c>
      <c r="B25" s="3" t="s">
        <v>28</v>
      </c>
      <c r="C25" s="86">
        <f>VLOOKUP(A25,Planilha!$B$6:$P$995,15,FALSE)</f>
        <v>16315.219999999998</v>
      </c>
      <c r="D25" s="6">
        <f t="shared" si="0"/>
        <v>19739.78</v>
      </c>
      <c r="E25" s="4">
        <f t="shared" si="1"/>
        <v>4.0799920161892576E-3</v>
      </c>
      <c r="G25" s="6">
        <v>19789.93</v>
      </c>
      <c r="H25" s="6">
        <v>23943.84</v>
      </c>
      <c r="I25" s="4">
        <v>4.1000000000000003E-3</v>
      </c>
    </row>
    <row r="26" spans="1:9" x14ac:dyDescent="0.2">
      <c r="A26" s="2">
        <v>10</v>
      </c>
      <c r="B26" s="3" t="s">
        <v>29</v>
      </c>
      <c r="C26" s="86">
        <f>VLOOKUP(A26,Planilha!$B$6:$P$995,15,FALSE)</f>
        <v>76885.670000000013</v>
      </c>
      <c r="D26" s="6">
        <f t="shared" si="0"/>
        <v>93023.97</v>
      </c>
      <c r="E26" s="4">
        <f t="shared" si="1"/>
        <v>1.9227015443648767E-2</v>
      </c>
      <c r="G26" s="6">
        <v>93189.67</v>
      </c>
      <c r="H26" s="6">
        <v>112750.18</v>
      </c>
      <c r="I26" s="4">
        <v>1.9199999999999998E-2</v>
      </c>
    </row>
    <row r="27" spans="1:9" x14ac:dyDescent="0.2">
      <c r="A27" s="2">
        <v>11</v>
      </c>
      <c r="B27" s="3" t="s">
        <v>30</v>
      </c>
      <c r="C27" s="86">
        <f>VLOOKUP(A27,Planilha!$B$6:$P$995,15,FALSE)</f>
        <v>154871.24000000002</v>
      </c>
      <c r="D27" s="6">
        <f t="shared" si="0"/>
        <v>187378.71</v>
      </c>
      <c r="E27" s="4">
        <f t="shared" si="1"/>
        <v>3.872908618048642E-2</v>
      </c>
      <c r="G27" s="6">
        <v>187679.06</v>
      </c>
      <c r="H27" s="6">
        <v>227072.89</v>
      </c>
      <c r="I27" s="4">
        <v>3.8699999999999998E-2</v>
      </c>
    </row>
    <row r="28" spans="1:9" x14ac:dyDescent="0.2">
      <c r="A28" s="2">
        <v>12</v>
      </c>
      <c r="B28" s="3" t="s">
        <v>31</v>
      </c>
      <c r="C28" s="86">
        <f>VLOOKUP(A28,Planilha!$B$6:$P$995,15,FALSE)</f>
        <v>209813.71</v>
      </c>
      <c r="D28" s="6">
        <f t="shared" si="0"/>
        <v>253853.6</v>
      </c>
      <c r="E28" s="4">
        <f t="shared" si="1"/>
        <v>5.2468703363507674E-2</v>
      </c>
      <c r="G28" s="6">
        <v>254261.11</v>
      </c>
      <c r="H28" s="6">
        <v>307630.52</v>
      </c>
      <c r="I28" s="4">
        <v>5.2499999999999998E-2</v>
      </c>
    </row>
    <row r="29" spans="1:9" x14ac:dyDescent="0.2">
      <c r="A29" s="2">
        <v>13</v>
      </c>
      <c r="B29" s="3" t="s">
        <v>32</v>
      </c>
      <c r="C29" s="86">
        <f>VLOOKUP(A29,Planilha!$B$6:$P$995,15,FALSE)</f>
        <v>199076.52000000002</v>
      </c>
      <c r="D29" s="6">
        <f t="shared" si="0"/>
        <v>240862.68</v>
      </c>
      <c r="E29" s="4">
        <f t="shared" si="1"/>
        <v>4.9783625318921894E-2</v>
      </c>
      <c r="G29" s="6">
        <v>241233.67</v>
      </c>
      <c r="H29" s="6">
        <v>291868.62</v>
      </c>
      <c r="I29" s="4">
        <v>4.9799999999999997E-2</v>
      </c>
    </row>
    <row r="30" spans="1:9" x14ac:dyDescent="0.2">
      <c r="A30" s="2">
        <v>14</v>
      </c>
      <c r="B30" s="3" t="s">
        <v>33</v>
      </c>
      <c r="C30" s="86">
        <f>VLOOKUP(A30,Planilha!$B$6:$P$995,15,FALSE)</f>
        <v>13161.390000000001</v>
      </c>
      <c r="D30" s="6">
        <f t="shared" si="0"/>
        <v>15923.96</v>
      </c>
      <c r="E30" s="4">
        <f t="shared" si="1"/>
        <v>3.2913046480820504E-3</v>
      </c>
      <c r="G30" s="6">
        <v>15949.19</v>
      </c>
      <c r="H30" s="6">
        <v>19296.919999999998</v>
      </c>
      <c r="I30" s="4">
        <v>3.3E-3</v>
      </c>
    </row>
    <row r="31" spans="1:9" x14ac:dyDescent="0.2">
      <c r="A31" s="2">
        <v>15</v>
      </c>
      <c r="B31" s="3" t="s">
        <v>5</v>
      </c>
      <c r="C31" s="86">
        <f>VLOOKUP(A31,Planilha!$B$6:$P$995,15,FALSE)</f>
        <v>321567.51</v>
      </c>
      <c r="D31" s="6">
        <f t="shared" si="0"/>
        <v>389064.53</v>
      </c>
      <c r="E31" s="4">
        <f t="shared" si="1"/>
        <v>8.0415292175618283E-2</v>
      </c>
      <c r="G31" s="6">
        <v>389999.44</v>
      </c>
      <c r="H31" s="6">
        <v>471860.32</v>
      </c>
      <c r="I31" s="4">
        <v>8.0500000000000002E-2</v>
      </c>
    </row>
    <row r="32" spans="1:9" x14ac:dyDescent="0.2">
      <c r="A32" s="343" t="s">
        <v>34</v>
      </c>
      <c r="B32" s="343"/>
      <c r="C32" s="7">
        <f>SUM(C17:C31)</f>
        <v>3998835.3100000005</v>
      </c>
      <c r="D32" s="7">
        <f t="shared" si="0"/>
        <v>4838190.84</v>
      </c>
      <c r="E32" s="5">
        <f>SUM(E17:E31)</f>
        <v>0.99999998553178204</v>
      </c>
      <c r="G32" s="7">
        <v>4847171.8899999997</v>
      </c>
      <c r="H32" s="7">
        <v>5864593.2599999998</v>
      </c>
      <c r="I32" s="5">
        <v>1</v>
      </c>
    </row>
  </sheetData>
  <mergeCells count="4">
    <mergeCell ref="A32:B32"/>
    <mergeCell ref="A6:E6"/>
    <mergeCell ref="A7:E7"/>
    <mergeCell ref="A9:E9"/>
  </mergeCells>
  <printOptions horizontalCentered="1"/>
  <pageMargins left="0.39370078740157483" right="0.39370078740157483" top="0.39370078740157483" bottom="0.78740157480314965" header="0.31496062992125984" footer="0.39370078740157483"/>
  <pageSetup paperSize="9" scale="90" fitToHeight="0" orientation="portrait" horizontalDpi="0" verticalDpi="0" r:id="rId1"/>
  <headerFooter>
    <oddFooter>&amp;L&amp;8Rua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2050" r:id="rId4">
          <objectPr defaultSize="0" autoPict="0" r:id="rId5">
            <anchor moveWithCells="1" sizeWithCells="1">
              <from>
                <xdr:col>4</xdr:col>
                <xdr:colOff>38100</xdr:colOff>
                <xdr:row>0</xdr:row>
                <xdr:rowOff>76200</xdr:rowOff>
              </from>
              <to>
                <xdr:col>4</xdr:col>
                <xdr:colOff>504825</xdr:colOff>
                <xdr:row>4</xdr:row>
                <xdr:rowOff>123825</xdr:rowOff>
              </to>
            </anchor>
          </objectPr>
        </oleObject>
      </mc:Choice>
      <mc:Fallback>
        <oleObject progId="CorelDraw.Graphic.17" shapeId="2050"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002"/>
  <sheetViews>
    <sheetView showGridLines="0" tabSelected="1" view="pageBreakPreview" topLeftCell="A968" zoomScaleNormal="100" zoomScaleSheetLayoutView="100" workbookViewId="0">
      <selection activeCell="B997" sqref="B997:Q997"/>
    </sheetView>
  </sheetViews>
  <sheetFormatPr defaultColWidth="8.85546875" defaultRowHeight="12" x14ac:dyDescent="0.2"/>
  <cols>
    <col min="1" max="1" width="8.85546875" style="1"/>
    <col min="2" max="2" width="9" style="1" customWidth="1"/>
    <col min="3" max="3" width="12.140625" style="1" customWidth="1"/>
    <col min="4" max="4" width="11.7109375" style="1" customWidth="1"/>
    <col min="5" max="5" width="57.28515625" style="1" customWidth="1"/>
    <col min="6" max="6" width="5.85546875" style="1" customWidth="1"/>
    <col min="7" max="8" width="10.28515625" style="1" customWidth="1"/>
    <col min="9" max="9" width="7" style="68" hidden="1" customWidth="1"/>
    <col min="10" max="10" width="10.28515625" style="1" customWidth="1"/>
    <col min="11" max="11" width="7.7109375" style="68" hidden="1" customWidth="1"/>
    <col min="12" max="13" width="10.28515625" style="1" customWidth="1"/>
    <col min="14" max="16" width="11.28515625" style="1" customWidth="1"/>
    <col min="17" max="17" width="7.5703125" style="1" customWidth="1"/>
    <col min="18" max="18" width="4.7109375" style="1" customWidth="1"/>
    <col min="19" max="21" width="10.28515625" style="50" customWidth="1"/>
    <col min="22" max="24" width="11.28515625" style="50" customWidth="1"/>
    <col min="25" max="16384" width="8.85546875" style="1"/>
  </cols>
  <sheetData>
    <row r="1" spans="1:25" s="69" customFormat="1" ht="12.75" customHeight="1" x14ac:dyDescent="0.25">
      <c r="B1" s="70"/>
      <c r="C1" s="71"/>
      <c r="D1" s="71"/>
      <c r="E1" s="72" t="s">
        <v>2989</v>
      </c>
      <c r="F1" s="361" t="s">
        <v>2990</v>
      </c>
      <c r="G1" s="361"/>
      <c r="H1" s="361"/>
      <c r="I1" s="361"/>
      <c r="J1" s="361"/>
      <c r="K1" s="73"/>
      <c r="L1" s="74" t="s">
        <v>2991</v>
      </c>
      <c r="M1" s="362" t="s">
        <v>2992</v>
      </c>
      <c r="N1" s="362"/>
      <c r="O1" s="75"/>
      <c r="P1" s="75"/>
      <c r="Q1" s="76"/>
      <c r="S1" s="53"/>
      <c r="T1" s="53"/>
      <c r="U1" s="53"/>
      <c r="V1" s="53"/>
      <c r="W1" s="53"/>
      <c r="X1" s="53"/>
    </row>
    <row r="2" spans="1:25" s="69" customFormat="1" ht="79.900000000000006" customHeight="1" thickBot="1" x14ac:dyDescent="0.3">
      <c r="B2" s="77"/>
      <c r="C2" s="78"/>
      <c r="D2" s="78"/>
      <c r="E2" s="79" t="s">
        <v>2995</v>
      </c>
      <c r="F2" s="363" t="s">
        <v>2996</v>
      </c>
      <c r="G2" s="363"/>
      <c r="H2" s="363"/>
      <c r="I2" s="363"/>
      <c r="J2" s="363"/>
      <c r="K2" s="80"/>
      <c r="L2" s="81">
        <f>BDI!F32</f>
        <v>0.20989999999999998</v>
      </c>
      <c r="M2" s="363" t="s">
        <v>2993</v>
      </c>
      <c r="N2" s="363"/>
      <c r="O2" s="82"/>
      <c r="P2" s="82"/>
      <c r="Q2" s="83"/>
      <c r="S2" s="53"/>
      <c r="T2" s="53"/>
      <c r="U2" s="53"/>
      <c r="V2" s="53"/>
      <c r="W2" s="53"/>
      <c r="X2" s="53"/>
    </row>
    <row r="3" spans="1:25" s="69" customFormat="1" ht="12.75" customHeight="1" thickBot="1" x14ac:dyDescent="0.25">
      <c r="B3" s="364" t="s">
        <v>2994</v>
      </c>
      <c r="C3" s="365"/>
      <c r="D3" s="365"/>
      <c r="E3" s="365"/>
      <c r="F3" s="365"/>
      <c r="G3" s="365"/>
      <c r="H3" s="365"/>
      <c r="I3" s="365"/>
      <c r="J3" s="365"/>
      <c r="K3" s="365"/>
      <c r="L3" s="365"/>
      <c r="M3" s="365"/>
      <c r="N3" s="365"/>
      <c r="O3" s="365"/>
      <c r="P3" s="365"/>
      <c r="Q3" s="366"/>
      <c r="R3" s="84"/>
      <c r="S3" s="53"/>
      <c r="T3" s="53"/>
      <c r="U3" s="53"/>
      <c r="V3" s="53"/>
      <c r="W3" s="53"/>
      <c r="X3" s="53"/>
    </row>
    <row r="4" spans="1:25" s="55" customFormat="1" x14ac:dyDescent="0.25">
      <c r="B4" s="359" t="s">
        <v>35</v>
      </c>
      <c r="C4" s="359" t="s">
        <v>36</v>
      </c>
      <c r="D4" s="359" t="s">
        <v>37</v>
      </c>
      <c r="E4" s="360" t="s">
        <v>38</v>
      </c>
      <c r="F4" s="359" t="s">
        <v>39</v>
      </c>
      <c r="G4" s="359" t="s">
        <v>1468</v>
      </c>
      <c r="H4" s="359" t="s">
        <v>1469</v>
      </c>
      <c r="I4" s="64"/>
      <c r="J4" s="359" t="s">
        <v>40</v>
      </c>
      <c r="K4" s="359"/>
      <c r="L4" s="359"/>
      <c r="M4" s="359"/>
      <c r="N4" s="359" t="s">
        <v>41</v>
      </c>
      <c r="O4" s="359"/>
      <c r="P4" s="359"/>
      <c r="Q4" s="359" t="s">
        <v>42</v>
      </c>
      <c r="S4" s="359" t="s">
        <v>40</v>
      </c>
      <c r="T4" s="359"/>
      <c r="U4" s="359"/>
      <c r="V4" s="359" t="s">
        <v>41</v>
      </c>
      <c r="W4" s="359"/>
      <c r="X4" s="359"/>
    </row>
    <row r="5" spans="1:25" s="55" customFormat="1" x14ac:dyDescent="0.25">
      <c r="B5" s="359" t="s">
        <v>35</v>
      </c>
      <c r="C5" s="359" t="s">
        <v>36</v>
      </c>
      <c r="D5" s="359" t="s">
        <v>37</v>
      </c>
      <c r="E5" s="360" t="s">
        <v>38</v>
      </c>
      <c r="F5" s="359" t="s">
        <v>39</v>
      </c>
      <c r="G5" s="359" t="s">
        <v>1468</v>
      </c>
      <c r="H5" s="359" t="s">
        <v>1469</v>
      </c>
      <c r="I5" s="65"/>
      <c r="J5" s="54" t="s">
        <v>43</v>
      </c>
      <c r="K5" s="65"/>
      <c r="L5" s="54" t="s">
        <v>44</v>
      </c>
      <c r="M5" s="54" t="s">
        <v>41</v>
      </c>
      <c r="N5" s="54" t="s">
        <v>43</v>
      </c>
      <c r="O5" s="54" t="s">
        <v>44</v>
      </c>
      <c r="P5" s="54" t="s">
        <v>41</v>
      </c>
      <c r="Q5" s="359" t="s">
        <v>42</v>
      </c>
      <c r="S5" s="54" t="s">
        <v>43</v>
      </c>
      <c r="T5" s="54" t="s">
        <v>44</v>
      </c>
      <c r="U5" s="54" t="s">
        <v>41</v>
      </c>
      <c r="V5" s="54" t="s">
        <v>43</v>
      </c>
      <c r="W5" s="54" t="s">
        <v>44</v>
      </c>
      <c r="X5" s="54" t="s">
        <v>41</v>
      </c>
    </row>
    <row r="6" spans="1:25" s="50" customFormat="1" x14ac:dyDescent="0.2">
      <c r="A6" s="52" t="s">
        <v>1896</v>
      </c>
      <c r="B6" s="44">
        <v>1</v>
      </c>
      <c r="C6" s="45"/>
      <c r="D6" s="45"/>
      <c r="E6" s="87" t="s">
        <v>20</v>
      </c>
      <c r="F6" s="45"/>
      <c r="G6" s="60"/>
      <c r="H6" s="60"/>
      <c r="I6" s="66"/>
      <c r="J6" s="60"/>
      <c r="K6" s="66"/>
      <c r="L6" s="60"/>
      <c r="M6" s="60"/>
      <c r="N6" s="60"/>
      <c r="O6" s="60"/>
      <c r="P6" s="61">
        <f>P7+P13+P16+P20+P22+P26</f>
        <v>59875.789999999994</v>
      </c>
      <c r="Q6" s="57">
        <f t="shared" ref="Q6:Q69" si="0">P6/$O$998</f>
        <v>1.4973307315324268E-2</v>
      </c>
      <c r="S6" s="60"/>
      <c r="T6" s="60"/>
      <c r="U6" s="60"/>
      <c r="V6" s="60"/>
      <c r="W6" s="60"/>
      <c r="X6" s="61">
        <v>72559.509999999995</v>
      </c>
      <c r="Y6" s="91">
        <f t="shared" ref="Y6:Y69" si="1">P6-X6</f>
        <v>-12683.720000000001</v>
      </c>
    </row>
    <row r="7" spans="1:25" s="50" customFormat="1" x14ac:dyDescent="0.2">
      <c r="A7" s="52" t="s">
        <v>1897</v>
      </c>
      <c r="B7" s="44" t="s">
        <v>2924</v>
      </c>
      <c r="C7" s="62"/>
      <c r="D7" s="62"/>
      <c r="E7" s="87" t="s">
        <v>45</v>
      </c>
      <c r="F7" s="45"/>
      <c r="G7" s="60"/>
      <c r="H7" s="60"/>
      <c r="I7" s="66"/>
      <c r="J7" s="60"/>
      <c r="K7" s="66"/>
      <c r="L7" s="60"/>
      <c r="M7" s="60"/>
      <c r="N7" s="60"/>
      <c r="O7" s="60"/>
      <c r="P7" s="61">
        <f>SUM(P8:P12)</f>
        <v>53038.29</v>
      </c>
      <c r="Q7" s="57">
        <f t="shared" si="0"/>
        <v>1.3263434447366624E-2</v>
      </c>
      <c r="S7" s="60"/>
      <c r="T7" s="60"/>
      <c r="U7" s="60"/>
      <c r="V7" s="60"/>
      <c r="W7" s="60"/>
      <c r="X7" s="61">
        <v>64272.61</v>
      </c>
      <c r="Y7" s="91">
        <f t="shared" si="1"/>
        <v>-11234.32</v>
      </c>
    </row>
    <row r="8" spans="1:25" s="50" customFormat="1" ht="24" x14ac:dyDescent="0.2">
      <c r="A8" s="52" t="s">
        <v>1898</v>
      </c>
      <c r="B8" s="3" t="s">
        <v>46</v>
      </c>
      <c r="C8" s="46">
        <v>21301</v>
      </c>
      <c r="D8" s="46" t="s">
        <v>1470</v>
      </c>
      <c r="E8" s="48" t="s">
        <v>1471</v>
      </c>
      <c r="F8" s="46" t="s">
        <v>11</v>
      </c>
      <c r="G8" s="59">
        <v>7.5</v>
      </c>
      <c r="H8" s="59">
        <v>7.5</v>
      </c>
      <c r="I8" s="66">
        <v>3.09</v>
      </c>
      <c r="J8" s="59">
        <v>2.5499999999999998</v>
      </c>
      <c r="K8" s="66">
        <v>410.63</v>
      </c>
      <c r="L8" s="59">
        <v>338.89</v>
      </c>
      <c r="M8" s="59">
        <f>L8+J8</f>
        <v>341.44</v>
      </c>
      <c r="N8" s="59">
        <f>TRUNC(J8*H8,2)</f>
        <v>19.12</v>
      </c>
      <c r="O8" s="59">
        <f>TRUNC(L8*H8,2)</f>
        <v>2541.67</v>
      </c>
      <c r="P8" s="59">
        <f>TRUNC(((J8*H8)+(L8*H8)),2)</f>
        <v>2560.8000000000002</v>
      </c>
      <c r="Q8" s="58">
        <f t="shared" si="0"/>
        <v>6.4038646292737672E-4</v>
      </c>
      <c r="S8" s="59">
        <v>3.09</v>
      </c>
      <c r="T8" s="59">
        <v>410.63</v>
      </c>
      <c r="U8" s="59">
        <v>413.72</v>
      </c>
      <c r="V8" s="59">
        <v>23.17</v>
      </c>
      <c r="W8" s="59">
        <v>3079.73</v>
      </c>
      <c r="X8" s="59">
        <v>3102.9</v>
      </c>
      <c r="Y8" s="91">
        <f t="shared" si="1"/>
        <v>-542.09999999999991</v>
      </c>
    </row>
    <row r="9" spans="1:25" s="50" customFormat="1" x14ac:dyDescent="0.2">
      <c r="A9" s="52" t="s">
        <v>1899</v>
      </c>
      <c r="B9" s="3" t="s">
        <v>47</v>
      </c>
      <c r="C9" s="46">
        <v>20202</v>
      </c>
      <c r="D9" s="47" t="s">
        <v>1470</v>
      </c>
      <c r="E9" s="48" t="s">
        <v>48</v>
      </c>
      <c r="F9" s="46" t="s">
        <v>11</v>
      </c>
      <c r="G9" s="59">
        <v>60.06</v>
      </c>
      <c r="H9" s="59">
        <v>60.06</v>
      </c>
      <c r="I9" s="66">
        <v>2.66</v>
      </c>
      <c r="J9" s="59">
        <v>2.19</v>
      </c>
      <c r="K9" s="66">
        <v>0</v>
      </c>
      <c r="L9" s="59">
        <v>0</v>
      </c>
      <c r="M9" s="59">
        <f>L9+J9</f>
        <v>2.19</v>
      </c>
      <c r="N9" s="59">
        <f>TRUNC(J9*H9,2)</f>
        <v>131.53</v>
      </c>
      <c r="O9" s="59">
        <f>TRUNC(L9*H9,2)</f>
        <v>0</v>
      </c>
      <c r="P9" s="59">
        <f>TRUNC(((J9*H9)+(L9*H9)),2)</f>
        <v>131.53</v>
      </c>
      <c r="Q9" s="58">
        <f t="shared" si="0"/>
        <v>3.2892077268368417E-5</v>
      </c>
      <c r="S9" s="59">
        <v>2.66</v>
      </c>
      <c r="T9" s="59">
        <v>0</v>
      </c>
      <c r="U9" s="59">
        <v>2.66</v>
      </c>
      <c r="V9" s="59">
        <v>159.75</v>
      </c>
      <c r="W9" s="59">
        <v>0</v>
      </c>
      <c r="X9" s="59">
        <v>159.75</v>
      </c>
      <c r="Y9" s="91">
        <f t="shared" si="1"/>
        <v>-28.22</v>
      </c>
    </row>
    <row r="10" spans="1:25" s="50" customFormat="1" ht="60" x14ac:dyDescent="0.2">
      <c r="A10" s="52" t="s">
        <v>1900</v>
      </c>
      <c r="B10" s="48" t="s">
        <v>1472</v>
      </c>
      <c r="C10" s="47" t="s">
        <v>1473</v>
      </c>
      <c r="D10" s="47" t="s">
        <v>1470</v>
      </c>
      <c r="E10" s="48" t="s">
        <v>2987</v>
      </c>
      <c r="F10" s="47" t="s">
        <v>11</v>
      </c>
      <c r="G10" s="59">
        <v>50.82</v>
      </c>
      <c r="H10" s="59">
        <v>50.82</v>
      </c>
      <c r="I10" s="66">
        <v>66.3</v>
      </c>
      <c r="J10" s="59">
        <v>54.71</v>
      </c>
      <c r="K10" s="66">
        <v>251.35</v>
      </c>
      <c r="L10" s="59">
        <v>207.43</v>
      </c>
      <c r="M10" s="59">
        <f>L10+J10</f>
        <v>262.14</v>
      </c>
      <c r="N10" s="59">
        <f>TRUNC(J10*H10,2)</f>
        <v>2780.36</v>
      </c>
      <c r="O10" s="59">
        <f>TRUNC(L10*H10,2)</f>
        <v>10541.59</v>
      </c>
      <c r="P10" s="59">
        <f>TRUNC(((J10*H10)+(L10*H10)),2)</f>
        <v>13321.95</v>
      </c>
      <c r="Q10" s="58">
        <f t="shared" si="0"/>
        <v>3.3314575288173093E-3</v>
      </c>
      <c r="S10" s="59">
        <v>66.3</v>
      </c>
      <c r="T10" s="59">
        <v>251.35</v>
      </c>
      <c r="U10" s="59">
        <v>317.64999999999998</v>
      </c>
      <c r="V10" s="59">
        <v>3369.36</v>
      </c>
      <c r="W10" s="59">
        <v>12773.61</v>
      </c>
      <c r="X10" s="59">
        <v>16142.97</v>
      </c>
      <c r="Y10" s="91">
        <f t="shared" si="1"/>
        <v>-2821.0199999999986</v>
      </c>
    </row>
    <row r="11" spans="1:25" s="50" customFormat="1" ht="24" x14ac:dyDescent="0.2">
      <c r="A11" s="52" t="s">
        <v>1901</v>
      </c>
      <c r="B11" s="3" t="s">
        <v>49</v>
      </c>
      <c r="C11" s="46">
        <v>20600</v>
      </c>
      <c r="D11" s="47" t="s">
        <v>1470</v>
      </c>
      <c r="E11" s="48" t="s">
        <v>1474</v>
      </c>
      <c r="F11" s="46" t="s">
        <v>11</v>
      </c>
      <c r="G11" s="59">
        <v>581.92999999999995</v>
      </c>
      <c r="H11" s="59">
        <v>581.92999999999995</v>
      </c>
      <c r="I11" s="66">
        <v>17.5</v>
      </c>
      <c r="J11" s="59">
        <v>14.44</v>
      </c>
      <c r="K11" s="66">
        <v>59.5</v>
      </c>
      <c r="L11" s="59">
        <v>49.1</v>
      </c>
      <c r="M11" s="59">
        <f>L11+J11</f>
        <v>63.54</v>
      </c>
      <c r="N11" s="59">
        <f>TRUNC(J11*H11,2)</f>
        <v>8403.06</v>
      </c>
      <c r="O11" s="59">
        <f>TRUNC(L11*H11,2)</f>
        <v>28572.76</v>
      </c>
      <c r="P11" s="59">
        <f>TRUNC(((J11*H11)+(L11*H11)),2)</f>
        <v>36975.83</v>
      </c>
      <c r="Q11" s="58">
        <f t="shared" si="0"/>
        <v>9.2466498701593187E-3</v>
      </c>
      <c r="S11" s="59">
        <v>17.5</v>
      </c>
      <c r="T11" s="59">
        <v>59.5</v>
      </c>
      <c r="U11" s="59">
        <v>77</v>
      </c>
      <c r="V11" s="59">
        <v>10183.77</v>
      </c>
      <c r="W11" s="59">
        <v>34624.839999999997</v>
      </c>
      <c r="X11" s="59">
        <v>44808.61</v>
      </c>
      <c r="Y11" s="91">
        <f t="shared" si="1"/>
        <v>-7832.7799999999988</v>
      </c>
    </row>
    <row r="12" spans="1:25" s="50" customFormat="1" ht="24" x14ac:dyDescent="0.2">
      <c r="A12" s="52" t="s">
        <v>1902</v>
      </c>
      <c r="B12" s="3" t="s">
        <v>50</v>
      </c>
      <c r="C12" s="46">
        <v>20118</v>
      </c>
      <c r="D12" s="47" t="s">
        <v>1470</v>
      </c>
      <c r="E12" s="48" t="s">
        <v>1475</v>
      </c>
      <c r="F12" s="46" t="s">
        <v>7</v>
      </c>
      <c r="G12" s="59">
        <v>1.5</v>
      </c>
      <c r="H12" s="59">
        <v>1.5</v>
      </c>
      <c r="I12" s="66">
        <v>38.92</v>
      </c>
      <c r="J12" s="59">
        <v>32.119999999999997</v>
      </c>
      <c r="K12" s="66">
        <v>0</v>
      </c>
      <c r="L12" s="59">
        <v>0</v>
      </c>
      <c r="M12" s="59">
        <f>L12+J12</f>
        <v>32.119999999999997</v>
      </c>
      <c r="N12" s="59">
        <f>TRUNC(J12*H12,2)</f>
        <v>48.18</v>
      </c>
      <c r="O12" s="59">
        <f>TRUNC(L12*H12,2)</f>
        <v>0</v>
      </c>
      <c r="P12" s="59">
        <f>TRUNC(((J12*H12)+(L12*H12)),2)</f>
        <v>48.18</v>
      </c>
      <c r="Q12" s="58">
        <f t="shared" si="0"/>
        <v>1.2048508194252189E-5</v>
      </c>
      <c r="S12" s="59">
        <v>38.92</v>
      </c>
      <c r="T12" s="59">
        <v>0</v>
      </c>
      <c r="U12" s="59">
        <v>38.92</v>
      </c>
      <c r="V12" s="59">
        <v>58.38</v>
      </c>
      <c r="W12" s="59">
        <v>0</v>
      </c>
      <c r="X12" s="59">
        <v>58.38</v>
      </c>
      <c r="Y12" s="91">
        <f t="shared" si="1"/>
        <v>-10.200000000000003</v>
      </c>
    </row>
    <row r="13" spans="1:25" s="50" customFormat="1" x14ac:dyDescent="0.2">
      <c r="A13" s="52" t="s">
        <v>1903</v>
      </c>
      <c r="B13" s="44" t="s">
        <v>2925</v>
      </c>
      <c r="C13" s="62"/>
      <c r="D13" s="62"/>
      <c r="E13" s="87" t="s">
        <v>51</v>
      </c>
      <c r="F13" s="62"/>
      <c r="G13" s="60"/>
      <c r="H13" s="60"/>
      <c r="I13" s="66"/>
      <c r="J13" s="60"/>
      <c r="K13" s="66"/>
      <c r="L13" s="60"/>
      <c r="M13" s="60"/>
      <c r="N13" s="60"/>
      <c r="O13" s="60"/>
      <c r="P13" s="61">
        <f>SUM(P14:P15)</f>
        <v>528.82000000000005</v>
      </c>
      <c r="Q13" s="57">
        <f t="shared" si="0"/>
        <v>1.3224350567215531E-4</v>
      </c>
      <c r="S13" s="60"/>
      <c r="T13" s="60"/>
      <c r="U13" s="60"/>
      <c r="V13" s="60"/>
      <c r="W13" s="60"/>
      <c r="X13" s="61">
        <v>640.78</v>
      </c>
      <c r="Y13" s="91">
        <f t="shared" si="1"/>
        <v>-111.95999999999992</v>
      </c>
    </row>
    <row r="14" spans="1:25" s="50" customFormat="1" ht="24" x14ac:dyDescent="0.2">
      <c r="A14" s="52" t="s">
        <v>1904</v>
      </c>
      <c r="B14" s="48" t="s">
        <v>1476</v>
      </c>
      <c r="C14" s="47" t="s">
        <v>1477</v>
      </c>
      <c r="D14" s="46" t="s">
        <v>1470</v>
      </c>
      <c r="E14" s="48" t="s">
        <v>1478</v>
      </c>
      <c r="F14" s="47" t="s">
        <v>73</v>
      </c>
      <c r="G14" s="59">
        <v>1</v>
      </c>
      <c r="H14" s="59">
        <v>1</v>
      </c>
      <c r="I14" s="66">
        <v>163.85</v>
      </c>
      <c r="J14" s="59">
        <v>135.22</v>
      </c>
      <c r="K14" s="66">
        <v>156.54</v>
      </c>
      <c r="L14" s="59">
        <v>129.19</v>
      </c>
      <c r="M14" s="59">
        <f>L14+J14</f>
        <v>264.40999999999997</v>
      </c>
      <c r="N14" s="59">
        <f>TRUNC(J14*H14,2)</f>
        <v>135.22</v>
      </c>
      <c r="O14" s="59">
        <f>TRUNC(L14*H14,2)</f>
        <v>129.19</v>
      </c>
      <c r="P14" s="59">
        <f>TRUNC(((J14*H14)+(L14*H14)),2)</f>
        <v>264.41000000000003</v>
      </c>
      <c r="Q14" s="58">
        <f t="shared" si="0"/>
        <v>6.6121752836077657E-5</v>
      </c>
      <c r="S14" s="59">
        <v>163.85</v>
      </c>
      <c r="T14" s="59">
        <v>156.54</v>
      </c>
      <c r="U14" s="59">
        <v>320.39</v>
      </c>
      <c r="V14" s="59">
        <v>163.85</v>
      </c>
      <c r="W14" s="59">
        <v>156.54</v>
      </c>
      <c r="X14" s="59">
        <v>320.39</v>
      </c>
      <c r="Y14" s="91">
        <f t="shared" si="1"/>
        <v>-55.979999999999961</v>
      </c>
    </row>
    <row r="15" spans="1:25" s="50" customFormat="1" ht="36" x14ac:dyDescent="0.2">
      <c r="A15" s="52" t="s">
        <v>1905</v>
      </c>
      <c r="B15" s="48" t="s">
        <v>1479</v>
      </c>
      <c r="C15" s="47" t="s">
        <v>1480</v>
      </c>
      <c r="D15" s="46" t="s">
        <v>1470</v>
      </c>
      <c r="E15" s="48" t="s">
        <v>1481</v>
      </c>
      <c r="F15" s="47" t="s">
        <v>73</v>
      </c>
      <c r="G15" s="59">
        <v>1</v>
      </c>
      <c r="H15" s="59">
        <v>1</v>
      </c>
      <c r="I15" s="66">
        <v>163.85</v>
      </c>
      <c r="J15" s="59">
        <v>135.22</v>
      </c>
      <c r="K15" s="66">
        <v>156.54</v>
      </c>
      <c r="L15" s="59">
        <v>129.19</v>
      </c>
      <c r="M15" s="59">
        <f>L15+J15</f>
        <v>264.40999999999997</v>
      </c>
      <c r="N15" s="59">
        <f>TRUNC(J15*H15,2)</f>
        <v>135.22</v>
      </c>
      <c r="O15" s="59">
        <f>TRUNC(L15*H15,2)</f>
        <v>129.19</v>
      </c>
      <c r="P15" s="59">
        <f>TRUNC(((J15*H15)+(L15*H15)),2)</f>
        <v>264.41000000000003</v>
      </c>
      <c r="Q15" s="58">
        <f t="shared" si="0"/>
        <v>6.6121752836077657E-5</v>
      </c>
      <c r="S15" s="59">
        <v>163.85</v>
      </c>
      <c r="T15" s="59">
        <v>156.54</v>
      </c>
      <c r="U15" s="59">
        <v>320.39</v>
      </c>
      <c r="V15" s="59">
        <v>163.85</v>
      </c>
      <c r="W15" s="59">
        <v>156.54</v>
      </c>
      <c r="X15" s="59">
        <v>320.39</v>
      </c>
      <c r="Y15" s="91">
        <f t="shared" si="1"/>
        <v>-55.979999999999961</v>
      </c>
    </row>
    <row r="16" spans="1:25" s="50" customFormat="1" x14ac:dyDescent="0.2">
      <c r="A16" s="52" t="s">
        <v>1906</v>
      </c>
      <c r="B16" s="44" t="s">
        <v>2926</v>
      </c>
      <c r="C16" s="62"/>
      <c r="D16" s="62"/>
      <c r="E16" s="87" t="s">
        <v>52</v>
      </c>
      <c r="F16" s="62"/>
      <c r="G16" s="60"/>
      <c r="H16" s="60"/>
      <c r="I16" s="66"/>
      <c r="J16" s="60"/>
      <c r="K16" s="66"/>
      <c r="L16" s="60"/>
      <c r="M16" s="60"/>
      <c r="N16" s="60"/>
      <c r="O16" s="60"/>
      <c r="P16" s="61">
        <f>P17</f>
        <v>397.59000000000003</v>
      </c>
      <c r="Q16" s="57">
        <f t="shared" si="0"/>
        <v>9.9426450248084862E-5</v>
      </c>
      <c r="S16" s="60"/>
      <c r="T16" s="60"/>
      <c r="U16" s="60"/>
      <c r="V16" s="60"/>
      <c r="W16" s="60"/>
      <c r="X16" s="61">
        <v>482.87</v>
      </c>
      <c r="Y16" s="91">
        <f t="shared" si="1"/>
        <v>-85.279999999999973</v>
      </c>
    </row>
    <row r="17" spans="1:25" s="50" customFormat="1" x14ac:dyDescent="0.2">
      <c r="A17" s="52" t="s">
        <v>1907</v>
      </c>
      <c r="B17" s="44" t="s">
        <v>53</v>
      </c>
      <c r="C17" s="62"/>
      <c r="D17" s="62"/>
      <c r="E17" s="87" t="s">
        <v>54</v>
      </c>
      <c r="F17" s="62"/>
      <c r="G17" s="60"/>
      <c r="H17" s="60"/>
      <c r="I17" s="66"/>
      <c r="J17" s="60"/>
      <c r="K17" s="66"/>
      <c r="L17" s="60"/>
      <c r="M17" s="60"/>
      <c r="N17" s="60"/>
      <c r="O17" s="60"/>
      <c r="P17" s="61">
        <f>SUM(P18:P19)</f>
        <v>397.59000000000003</v>
      </c>
      <c r="Q17" s="57">
        <f t="shared" si="0"/>
        <v>9.9426450248084862E-5</v>
      </c>
      <c r="S17" s="60"/>
      <c r="T17" s="60"/>
      <c r="U17" s="60"/>
      <c r="V17" s="60"/>
      <c r="W17" s="60"/>
      <c r="X17" s="61">
        <v>482.87</v>
      </c>
      <c r="Y17" s="91">
        <f t="shared" si="1"/>
        <v>-85.279999999999973</v>
      </c>
    </row>
    <row r="18" spans="1:25" s="50" customFormat="1" ht="24" x14ac:dyDescent="0.2">
      <c r="A18" s="52" t="s">
        <v>1908</v>
      </c>
      <c r="B18" s="3" t="s">
        <v>55</v>
      </c>
      <c r="C18" s="46">
        <v>41140</v>
      </c>
      <c r="D18" s="47" t="s">
        <v>1470</v>
      </c>
      <c r="E18" s="48" t="s">
        <v>1482</v>
      </c>
      <c r="F18" s="46" t="s">
        <v>11</v>
      </c>
      <c r="G18" s="59">
        <v>60.06</v>
      </c>
      <c r="H18" s="59">
        <v>60.06</v>
      </c>
      <c r="I18" s="66">
        <v>2.71</v>
      </c>
      <c r="J18" s="59">
        <v>2.23</v>
      </c>
      <c r="K18" s="66">
        <v>0</v>
      </c>
      <c r="L18" s="59">
        <v>0</v>
      </c>
      <c r="M18" s="59">
        <f>L18+J18</f>
        <v>2.23</v>
      </c>
      <c r="N18" s="59">
        <f>TRUNC(J18*H18,2)</f>
        <v>133.93</v>
      </c>
      <c r="O18" s="59">
        <f>TRUNC(L18*H18,2)</f>
        <v>0</v>
      </c>
      <c r="P18" s="59">
        <f>TRUNC(((J18*H18)+(L18*H18)),2)</f>
        <v>133.93</v>
      </c>
      <c r="Q18" s="58">
        <f t="shared" si="0"/>
        <v>3.3492252022752091E-5</v>
      </c>
      <c r="S18" s="59">
        <v>2.71</v>
      </c>
      <c r="T18" s="59">
        <v>0</v>
      </c>
      <c r="U18" s="59">
        <v>2.71</v>
      </c>
      <c r="V18" s="59">
        <v>162.76</v>
      </c>
      <c r="W18" s="59">
        <v>0</v>
      </c>
      <c r="X18" s="59">
        <v>162.76</v>
      </c>
      <c r="Y18" s="91">
        <f t="shared" si="1"/>
        <v>-28.829999999999984</v>
      </c>
    </row>
    <row r="19" spans="1:25" s="50" customFormat="1" x14ac:dyDescent="0.2">
      <c r="A19" s="52" t="s">
        <v>1909</v>
      </c>
      <c r="B19" s="3" t="s">
        <v>56</v>
      </c>
      <c r="C19" s="46">
        <v>41002</v>
      </c>
      <c r="D19" s="47" t="s">
        <v>1470</v>
      </c>
      <c r="E19" s="48" t="s">
        <v>57</v>
      </c>
      <c r="F19" s="46" t="s">
        <v>11</v>
      </c>
      <c r="G19" s="59">
        <v>60.06</v>
      </c>
      <c r="H19" s="59">
        <v>60.06</v>
      </c>
      <c r="I19" s="66">
        <v>5.33</v>
      </c>
      <c r="J19" s="59">
        <v>4.3899999999999997</v>
      </c>
      <c r="K19" s="66">
        <v>0</v>
      </c>
      <c r="L19" s="59">
        <v>0</v>
      </c>
      <c r="M19" s="59">
        <f>L19+J19</f>
        <v>4.3899999999999997</v>
      </c>
      <c r="N19" s="59">
        <f>TRUNC(J19*H19,2)</f>
        <v>263.66000000000003</v>
      </c>
      <c r="O19" s="59">
        <f>TRUNC(L19*H19,2)</f>
        <v>0</v>
      </c>
      <c r="P19" s="59">
        <f>TRUNC(((J19*H19)+(L19*H19)),2)</f>
        <v>263.66000000000003</v>
      </c>
      <c r="Q19" s="58">
        <f t="shared" si="0"/>
        <v>6.5934198225332764E-5</v>
      </c>
      <c r="S19" s="59">
        <v>5.33</v>
      </c>
      <c r="T19" s="59">
        <v>0</v>
      </c>
      <c r="U19" s="59">
        <v>5.33</v>
      </c>
      <c r="V19" s="59">
        <v>320.11</v>
      </c>
      <c r="W19" s="59">
        <v>0</v>
      </c>
      <c r="X19" s="59">
        <v>320.11</v>
      </c>
      <c r="Y19" s="91">
        <f t="shared" si="1"/>
        <v>-56.449999999999989</v>
      </c>
    </row>
    <row r="20" spans="1:25" s="50" customFormat="1" x14ac:dyDescent="0.2">
      <c r="A20" s="52" t="s">
        <v>1910</v>
      </c>
      <c r="B20" s="44" t="s">
        <v>2927</v>
      </c>
      <c r="C20" s="62"/>
      <c r="D20" s="62"/>
      <c r="E20" s="87" t="s">
        <v>58</v>
      </c>
      <c r="F20" s="62"/>
      <c r="G20" s="60"/>
      <c r="H20" s="60"/>
      <c r="I20" s="66"/>
      <c r="J20" s="60"/>
      <c r="K20" s="66"/>
      <c r="L20" s="60"/>
      <c r="M20" s="60"/>
      <c r="N20" s="60"/>
      <c r="O20" s="60"/>
      <c r="P20" s="61">
        <f>P21</f>
        <v>2933.2</v>
      </c>
      <c r="Q20" s="57">
        <f t="shared" si="0"/>
        <v>7.3351357898257617E-4</v>
      </c>
      <c r="S20" s="60"/>
      <c r="T20" s="60"/>
      <c r="U20" s="60"/>
      <c r="V20" s="60"/>
      <c r="W20" s="60"/>
      <c r="X20" s="61">
        <v>3554.4</v>
      </c>
      <c r="Y20" s="91">
        <f t="shared" si="1"/>
        <v>-621.20000000000027</v>
      </c>
    </row>
    <row r="21" spans="1:25" s="50" customFormat="1" x14ac:dyDescent="0.2">
      <c r="A21" s="52" t="s">
        <v>1911</v>
      </c>
      <c r="B21" s="3" t="s">
        <v>59</v>
      </c>
      <c r="C21" s="46">
        <v>50101</v>
      </c>
      <c r="D21" s="47" t="s">
        <v>1470</v>
      </c>
      <c r="E21" s="48" t="s">
        <v>60</v>
      </c>
      <c r="F21" s="46" t="s">
        <v>61</v>
      </c>
      <c r="G21" s="59">
        <v>40</v>
      </c>
      <c r="H21" s="59">
        <v>40</v>
      </c>
      <c r="I21" s="66">
        <v>0</v>
      </c>
      <c r="J21" s="59">
        <v>0</v>
      </c>
      <c r="K21" s="66">
        <v>88.86</v>
      </c>
      <c r="L21" s="59">
        <v>73.33</v>
      </c>
      <c r="M21" s="59">
        <f>L21+J21</f>
        <v>73.33</v>
      </c>
      <c r="N21" s="59">
        <f>TRUNC(J21*H21,2)</f>
        <v>0</v>
      </c>
      <c r="O21" s="59">
        <f>TRUNC(L21*H21,2)</f>
        <v>2933.2</v>
      </c>
      <c r="P21" s="59">
        <f>TRUNC(((J21*H21)+(L21*H21)),2)</f>
        <v>2933.2</v>
      </c>
      <c r="Q21" s="58">
        <f t="shared" si="0"/>
        <v>7.3351357898257617E-4</v>
      </c>
      <c r="S21" s="59">
        <v>0</v>
      </c>
      <c r="T21" s="59">
        <v>88.86</v>
      </c>
      <c r="U21" s="59">
        <v>88.86</v>
      </c>
      <c r="V21" s="59">
        <v>0</v>
      </c>
      <c r="W21" s="59">
        <v>3554.4</v>
      </c>
      <c r="X21" s="59">
        <v>3554.4</v>
      </c>
      <c r="Y21" s="91">
        <f t="shared" si="1"/>
        <v>-621.20000000000027</v>
      </c>
    </row>
    <row r="22" spans="1:25" s="50" customFormat="1" x14ac:dyDescent="0.2">
      <c r="A22" s="52" t="s">
        <v>1912</v>
      </c>
      <c r="B22" s="44" t="s">
        <v>2928</v>
      </c>
      <c r="C22" s="62"/>
      <c r="D22" s="62"/>
      <c r="E22" s="87" t="s">
        <v>62</v>
      </c>
      <c r="F22" s="62"/>
      <c r="G22" s="60"/>
      <c r="H22" s="60"/>
      <c r="I22" s="66"/>
      <c r="J22" s="60"/>
      <c r="K22" s="66"/>
      <c r="L22" s="60"/>
      <c r="M22" s="60"/>
      <c r="N22" s="60"/>
      <c r="O22" s="60"/>
      <c r="P22" s="61">
        <f>P23</f>
        <v>556</v>
      </c>
      <c r="Q22" s="57">
        <f t="shared" si="0"/>
        <v>1.3904048476555037E-4</v>
      </c>
      <c r="S22" s="60"/>
      <c r="T22" s="60"/>
      <c r="U22" s="60"/>
      <c r="V22" s="60"/>
      <c r="W22" s="60"/>
      <c r="X22" s="61">
        <v>674.2</v>
      </c>
      <c r="Y22" s="91">
        <f t="shared" si="1"/>
        <v>-118.20000000000005</v>
      </c>
    </row>
    <row r="23" spans="1:25" s="50" customFormat="1" x14ac:dyDescent="0.2">
      <c r="A23" s="52" t="s">
        <v>1913</v>
      </c>
      <c r="B23" s="44" t="s">
        <v>63</v>
      </c>
      <c r="C23" s="62"/>
      <c r="D23" s="62"/>
      <c r="E23" s="87" t="s">
        <v>64</v>
      </c>
      <c r="F23" s="62"/>
      <c r="G23" s="60"/>
      <c r="H23" s="60"/>
      <c r="I23" s="66"/>
      <c r="J23" s="60"/>
      <c r="K23" s="66"/>
      <c r="L23" s="60"/>
      <c r="M23" s="60"/>
      <c r="N23" s="60"/>
      <c r="O23" s="60"/>
      <c r="P23" s="61">
        <f>SUM(P24:P25)</f>
        <v>556</v>
      </c>
      <c r="Q23" s="57">
        <f t="shared" si="0"/>
        <v>1.3904048476555037E-4</v>
      </c>
      <c r="S23" s="60"/>
      <c r="T23" s="60"/>
      <c r="U23" s="60"/>
      <c r="V23" s="60"/>
      <c r="W23" s="60"/>
      <c r="X23" s="61">
        <v>674.2</v>
      </c>
      <c r="Y23" s="91">
        <f t="shared" si="1"/>
        <v>-118.20000000000005</v>
      </c>
    </row>
    <row r="24" spans="1:25" s="50" customFormat="1" x14ac:dyDescent="0.2">
      <c r="A24" s="52" t="s">
        <v>1914</v>
      </c>
      <c r="B24" s="3" t="s">
        <v>65</v>
      </c>
      <c r="C24" s="46">
        <v>200101</v>
      </c>
      <c r="D24" s="46" t="s">
        <v>1470</v>
      </c>
      <c r="E24" s="48" t="s">
        <v>66</v>
      </c>
      <c r="F24" s="46" t="s">
        <v>11</v>
      </c>
      <c r="G24" s="59">
        <v>20</v>
      </c>
      <c r="H24" s="59">
        <v>20</v>
      </c>
      <c r="I24" s="66">
        <v>3.45</v>
      </c>
      <c r="J24" s="59">
        <v>2.84</v>
      </c>
      <c r="K24" s="66">
        <v>2.33</v>
      </c>
      <c r="L24" s="59">
        <v>1.92</v>
      </c>
      <c r="M24" s="59">
        <f>L24+J24</f>
        <v>4.76</v>
      </c>
      <c r="N24" s="59">
        <f>TRUNC(J24*H24,2)</f>
        <v>56.8</v>
      </c>
      <c r="O24" s="59">
        <f>TRUNC(L24*H24,2)</f>
        <v>38.4</v>
      </c>
      <c r="P24" s="59">
        <f>TRUNC(((J24*H24)+(L24*H24)),2)</f>
        <v>95.2</v>
      </c>
      <c r="Q24" s="58">
        <f t="shared" si="0"/>
        <v>2.3806931923885604E-5</v>
      </c>
      <c r="S24" s="59">
        <v>3.45</v>
      </c>
      <c r="T24" s="59">
        <v>2.33</v>
      </c>
      <c r="U24" s="59">
        <v>5.78</v>
      </c>
      <c r="V24" s="59">
        <v>69</v>
      </c>
      <c r="W24" s="59">
        <v>46.6</v>
      </c>
      <c r="X24" s="59">
        <v>115.6</v>
      </c>
      <c r="Y24" s="91">
        <f t="shared" si="1"/>
        <v>-20.399999999999991</v>
      </c>
    </row>
    <row r="25" spans="1:25" s="50" customFormat="1" ht="48" x14ac:dyDescent="0.2">
      <c r="A25" s="52" t="s">
        <v>1915</v>
      </c>
      <c r="B25" s="48" t="s">
        <v>1483</v>
      </c>
      <c r="C25" s="47" t="s">
        <v>1484</v>
      </c>
      <c r="D25" s="47" t="s">
        <v>103</v>
      </c>
      <c r="E25" s="48" t="s">
        <v>1485</v>
      </c>
      <c r="F25" s="47" t="s">
        <v>11</v>
      </c>
      <c r="G25" s="59">
        <v>20</v>
      </c>
      <c r="H25" s="59">
        <v>20</v>
      </c>
      <c r="I25" s="66">
        <v>12.86</v>
      </c>
      <c r="J25" s="59">
        <v>10.61</v>
      </c>
      <c r="K25" s="66">
        <v>15.07</v>
      </c>
      <c r="L25" s="59">
        <v>12.43</v>
      </c>
      <c r="M25" s="59">
        <f>L25+J25</f>
        <v>23.04</v>
      </c>
      <c r="N25" s="59">
        <f>TRUNC(J25*H25,2)</f>
        <v>212.2</v>
      </c>
      <c r="O25" s="59">
        <f>TRUNC(L25*H25,2)</f>
        <v>248.6</v>
      </c>
      <c r="P25" s="59">
        <f>TRUNC(((J25*H25)+(L25*H25)),2)</f>
        <v>460.8</v>
      </c>
      <c r="Q25" s="58">
        <f t="shared" si="0"/>
        <v>1.1523355284166478E-4</v>
      </c>
      <c r="S25" s="59">
        <v>12.86</v>
      </c>
      <c r="T25" s="59">
        <v>15.07</v>
      </c>
      <c r="U25" s="59">
        <v>27.93</v>
      </c>
      <c r="V25" s="59">
        <v>257.2</v>
      </c>
      <c r="W25" s="59">
        <v>301.39999999999998</v>
      </c>
      <c r="X25" s="59">
        <v>558.6</v>
      </c>
      <c r="Y25" s="91">
        <f t="shared" si="1"/>
        <v>-97.800000000000011</v>
      </c>
    </row>
    <row r="26" spans="1:25" s="50" customFormat="1" x14ac:dyDescent="0.2">
      <c r="A26" s="52" t="s">
        <v>1916</v>
      </c>
      <c r="B26" s="44" t="s">
        <v>2929</v>
      </c>
      <c r="C26" s="62"/>
      <c r="D26" s="62"/>
      <c r="E26" s="87" t="s">
        <v>67</v>
      </c>
      <c r="F26" s="62"/>
      <c r="G26" s="60"/>
      <c r="H26" s="60"/>
      <c r="I26" s="66"/>
      <c r="J26" s="60"/>
      <c r="K26" s="66"/>
      <c r="L26" s="60"/>
      <c r="M26" s="60"/>
      <c r="N26" s="60"/>
      <c r="O26" s="60"/>
      <c r="P26" s="61">
        <f>SUM(P27:P28)</f>
        <v>2421.8900000000003</v>
      </c>
      <c r="Q26" s="57">
        <f t="shared" si="0"/>
        <v>6.0564884828927853E-4</v>
      </c>
      <c r="S26" s="60"/>
      <c r="T26" s="60"/>
      <c r="U26" s="60"/>
      <c r="V26" s="60"/>
      <c r="W26" s="60"/>
      <c r="X26" s="61">
        <v>2934.65</v>
      </c>
      <c r="Y26" s="91">
        <f t="shared" si="1"/>
        <v>-512.75999999999976</v>
      </c>
    </row>
    <row r="27" spans="1:25" s="50" customFormat="1" ht="36" x14ac:dyDescent="0.2">
      <c r="A27" s="52" t="s">
        <v>1917</v>
      </c>
      <c r="B27" s="3" t="s">
        <v>68</v>
      </c>
      <c r="C27" s="46" t="s">
        <v>69</v>
      </c>
      <c r="D27" s="46" t="s">
        <v>70</v>
      </c>
      <c r="E27" s="48" t="s">
        <v>1486</v>
      </c>
      <c r="F27" s="46" t="s">
        <v>11</v>
      </c>
      <c r="G27" s="59">
        <v>10</v>
      </c>
      <c r="H27" s="59">
        <v>10</v>
      </c>
      <c r="I27" s="66">
        <v>46.36</v>
      </c>
      <c r="J27" s="59">
        <v>38.26</v>
      </c>
      <c r="K27" s="66">
        <v>86.8</v>
      </c>
      <c r="L27" s="59">
        <v>71.63</v>
      </c>
      <c r="M27" s="59">
        <f>L27+J27</f>
        <v>109.88999999999999</v>
      </c>
      <c r="N27" s="59">
        <f>TRUNC(J27*H27,2)</f>
        <v>382.6</v>
      </c>
      <c r="O27" s="59">
        <f>TRUNC(L27*H27,2)</f>
        <v>716.3</v>
      </c>
      <c r="P27" s="59">
        <f>TRUNC(((J27*H27)+(L27*H27)),2)</f>
        <v>1098.9000000000001</v>
      </c>
      <c r="Q27" s="58">
        <f t="shared" si="0"/>
        <v>2.7480501566342323E-4</v>
      </c>
      <c r="S27" s="59">
        <v>46.36</v>
      </c>
      <c r="T27" s="59">
        <v>86.8</v>
      </c>
      <c r="U27" s="59">
        <v>133.16</v>
      </c>
      <c r="V27" s="59">
        <v>463.6</v>
      </c>
      <c r="W27" s="59">
        <v>868</v>
      </c>
      <c r="X27" s="59">
        <v>1331.6</v>
      </c>
      <c r="Y27" s="91">
        <f t="shared" si="1"/>
        <v>-232.69999999999982</v>
      </c>
    </row>
    <row r="28" spans="1:25" s="50" customFormat="1" x14ac:dyDescent="0.2">
      <c r="A28" s="52" t="s">
        <v>1918</v>
      </c>
      <c r="B28" s="337" t="s">
        <v>71</v>
      </c>
      <c r="C28" s="46">
        <v>270804</v>
      </c>
      <c r="D28" s="47" t="s">
        <v>1470</v>
      </c>
      <c r="E28" s="48" t="s">
        <v>72</v>
      </c>
      <c r="F28" s="46" t="s">
        <v>73</v>
      </c>
      <c r="G28" s="59">
        <v>1</v>
      </c>
      <c r="H28" s="59">
        <v>1</v>
      </c>
      <c r="I28" s="66">
        <v>5.57</v>
      </c>
      <c r="J28" s="59">
        <v>4.59</v>
      </c>
      <c r="K28" s="66">
        <v>1597.48</v>
      </c>
      <c r="L28" s="59">
        <v>1318.4</v>
      </c>
      <c r="M28" s="59">
        <f>L28+J28</f>
        <v>1322.99</v>
      </c>
      <c r="N28" s="59">
        <f>TRUNC(J28*H28,2)</f>
        <v>4.59</v>
      </c>
      <c r="O28" s="59">
        <f>TRUNC(L28*H28,2)</f>
        <v>1318.4</v>
      </c>
      <c r="P28" s="59">
        <f>TRUNC(((J28*H28)+(L28*H28)),2)</f>
        <v>1322.99</v>
      </c>
      <c r="Q28" s="58">
        <f t="shared" si="0"/>
        <v>3.3084383262585519E-4</v>
      </c>
      <c r="S28" s="59">
        <v>5.57</v>
      </c>
      <c r="T28" s="59">
        <v>1597.48</v>
      </c>
      <c r="U28" s="59">
        <v>1603.05</v>
      </c>
      <c r="V28" s="59">
        <v>5.57</v>
      </c>
      <c r="W28" s="59">
        <v>1597.48</v>
      </c>
      <c r="X28" s="59">
        <v>1603.05</v>
      </c>
      <c r="Y28" s="91">
        <f t="shared" si="1"/>
        <v>-280.05999999999995</v>
      </c>
    </row>
    <row r="29" spans="1:25" s="50" customFormat="1" x14ac:dyDescent="0.2">
      <c r="A29" s="52" t="s">
        <v>1919</v>
      </c>
      <c r="B29" s="44">
        <v>2</v>
      </c>
      <c r="C29" s="62"/>
      <c r="D29" s="62"/>
      <c r="E29" s="87" t="s">
        <v>21</v>
      </c>
      <c r="F29" s="62"/>
      <c r="G29" s="60"/>
      <c r="H29" s="60"/>
      <c r="I29" s="66"/>
      <c r="J29" s="60"/>
      <c r="K29" s="66"/>
      <c r="L29" s="60"/>
      <c r="M29" s="60"/>
      <c r="N29" s="60"/>
      <c r="O29" s="60"/>
      <c r="P29" s="61">
        <f>P30+P33+P37</f>
        <v>468024.54</v>
      </c>
      <c r="Q29" s="57">
        <f t="shared" si="0"/>
        <v>0.11704021389167936</v>
      </c>
      <c r="S29" s="60"/>
      <c r="T29" s="60"/>
      <c r="U29" s="60"/>
      <c r="V29" s="60"/>
      <c r="W29" s="60"/>
      <c r="X29" s="61">
        <v>567248.86</v>
      </c>
      <c r="Y29" s="91">
        <f t="shared" si="1"/>
        <v>-99224.320000000007</v>
      </c>
    </row>
    <row r="30" spans="1:25" s="50" customFormat="1" x14ac:dyDescent="0.2">
      <c r="A30" s="52" t="s">
        <v>1920</v>
      </c>
      <c r="B30" s="44" t="s">
        <v>2930</v>
      </c>
      <c r="C30" s="62"/>
      <c r="D30" s="62"/>
      <c r="E30" s="87" t="s">
        <v>45</v>
      </c>
      <c r="F30" s="62"/>
      <c r="G30" s="60"/>
      <c r="H30" s="60"/>
      <c r="I30" s="66"/>
      <c r="J30" s="60"/>
      <c r="K30" s="66"/>
      <c r="L30" s="60"/>
      <c r="M30" s="60"/>
      <c r="N30" s="60"/>
      <c r="O30" s="60"/>
      <c r="P30" s="61">
        <f>SUM(P31:P32)</f>
        <v>157151.24000000002</v>
      </c>
      <c r="Q30" s="57">
        <f t="shared" si="0"/>
        <v>3.9299252861703875E-2</v>
      </c>
      <c r="S30" s="60"/>
      <c r="T30" s="60"/>
      <c r="U30" s="60"/>
      <c r="V30" s="60"/>
      <c r="W30" s="60"/>
      <c r="X30" s="61">
        <v>190467.31</v>
      </c>
      <c r="Y30" s="91">
        <f t="shared" si="1"/>
        <v>-33316.069999999978</v>
      </c>
    </row>
    <row r="31" spans="1:25" s="50" customFormat="1" ht="24" x14ac:dyDescent="0.2">
      <c r="A31" s="52" t="s">
        <v>1921</v>
      </c>
      <c r="B31" s="337" t="s">
        <v>74</v>
      </c>
      <c r="C31" s="46">
        <v>20200</v>
      </c>
      <c r="D31" s="46" t="s">
        <v>1470</v>
      </c>
      <c r="E31" s="48" t="s">
        <v>1487</v>
      </c>
      <c r="F31" s="46" t="s">
        <v>11</v>
      </c>
      <c r="G31" s="59">
        <v>3492.25</v>
      </c>
      <c r="H31" s="59">
        <v>3492.25</v>
      </c>
      <c r="I31" s="66">
        <v>0</v>
      </c>
      <c r="J31" s="59">
        <v>0</v>
      </c>
      <c r="K31" s="66">
        <v>7.24</v>
      </c>
      <c r="L31" s="59">
        <v>5.97</v>
      </c>
      <c r="M31" s="59">
        <f>L31+J31</f>
        <v>5.97</v>
      </c>
      <c r="N31" s="59">
        <f>TRUNC(J31*H31,2)</f>
        <v>0</v>
      </c>
      <c r="O31" s="59">
        <f>TRUNC(L31*H31,2)</f>
        <v>20848.73</v>
      </c>
      <c r="P31" s="59">
        <f>TRUNC(((J31*H31)+(L31*H31)),2)</f>
        <v>20848.73</v>
      </c>
      <c r="Q31" s="58">
        <f t="shared" si="0"/>
        <v>5.2137005862339441E-3</v>
      </c>
      <c r="S31" s="59">
        <v>0</v>
      </c>
      <c r="T31" s="59">
        <v>7.24</v>
      </c>
      <c r="U31" s="59">
        <v>7.24</v>
      </c>
      <c r="V31" s="59">
        <v>0</v>
      </c>
      <c r="W31" s="59">
        <v>25283.89</v>
      </c>
      <c r="X31" s="59">
        <v>25283.89</v>
      </c>
      <c r="Y31" s="91">
        <f t="shared" si="1"/>
        <v>-4435.16</v>
      </c>
    </row>
    <row r="32" spans="1:25" s="50" customFormat="1" ht="24" x14ac:dyDescent="0.2">
      <c r="A32" s="52" t="s">
        <v>1922</v>
      </c>
      <c r="B32" s="3" t="s">
        <v>75</v>
      </c>
      <c r="C32" s="46">
        <v>21602</v>
      </c>
      <c r="D32" s="47" t="s">
        <v>1470</v>
      </c>
      <c r="E32" s="48" t="s">
        <v>1488</v>
      </c>
      <c r="F32" s="46" t="s">
        <v>11</v>
      </c>
      <c r="G32" s="59">
        <v>3492.25</v>
      </c>
      <c r="H32" s="59">
        <v>3492.25</v>
      </c>
      <c r="I32" s="66">
        <v>0</v>
      </c>
      <c r="J32" s="59">
        <v>0</v>
      </c>
      <c r="K32" s="66">
        <v>47.3</v>
      </c>
      <c r="L32" s="59">
        <v>39.03</v>
      </c>
      <c r="M32" s="59">
        <f>L32+J32</f>
        <v>39.03</v>
      </c>
      <c r="N32" s="59">
        <f>TRUNC(J32*H32,2)</f>
        <v>0</v>
      </c>
      <c r="O32" s="59">
        <f>TRUNC(L32*H32,2)</f>
        <v>136302.51</v>
      </c>
      <c r="P32" s="59">
        <f>TRUNC(((J32*H32)+(L32*H32)),2)</f>
        <v>136302.51</v>
      </c>
      <c r="Q32" s="58">
        <f t="shared" si="0"/>
        <v>3.408555227546993E-2</v>
      </c>
      <c r="S32" s="59">
        <v>0</v>
      </c>
      <c r="T32" s="59">
        <v>47.3</v>
      </c>
      <c r="U32" s="59">
        <v>47.3</v>
      </c>
      <c r="V32" s="59">
        <v>0</v>
      </c>
      <c r="W32" s="59">
        <v>165183.42000000001</v>
      </c>
      <c r="X32" s="59">
        <v>165183.42000000001</v>
      </c>
      <c r="Y32" s="91">
        <f t="shared" si="1"/>
        <v>-28880.910000000003</v>
      </c>
    </row>
    <row r="33" spans="1:25" s="50" customFormat="1" x14ac:dyDescent="0.2">
      <c r="A33" s="52" t="s">
        <v>1923</v>
      </c>
      <c r="B33" s="44" t="s">
        <v>2931</v>
      </c>
      <c r="C33" s="62"/>
      <c r="D33" s="62"/>
      <c r="E33" s="87" t="s">
        <v>76</v>
      </c>
      <c r="F33" s="62"/>
      <c r="G33" s="60"/>
      <c r="H33" s="60"/>
      <c r="I33" s="66"/>
      <c r="J33" s="60"/>
      <c r="K33" s="66"/>
      <c r="L33" s="60"/>
      <c r="M33" s="60"/>
      <c r="N33" s="60"/>
      <c r="O33" s="60"/>
      <c r="P33" s="61">
        <f>SUM(P34:P36)</f>
        <v>199078.09999999998</v>
      </c>
      <c r="Q33" s="57">
        <f t="shared" si="0"/>
        <v>4.978402073777826E-2</v>
      </c>
      <c r="S33" s="60"/>
      <c r="T33" s="60"/>
      <c r="U33" s="60"/>
      <c r="V33" s="60"/>
      <c r="W33" s="60"/>
      <c r="X33" s="61">
        <v>241261.55</v>
      </c>
      <c r="Y33" s="91">
        <f t="shared" si="1"/>
        <v>-42183.450000000012</v>
      </c>
    </row>
    <row r="34" spans="1:25" s="50" customFormat="1" x14ac:dyDescent="0.2">
      <c r="A34" s="52" t="s">
        <v>1924</v>
      </c>
      <c r="B34" s="3" t="s">
        <v>77</v>
      </c>
      <c r="C34" s="46">
        <v>250103</v>
      </c>
      <c r="D34" s="47" t="s">
        <v>1470</v>
      </c>
      <c r="E34" s="48" t="s">
        <v>78</v>
      </c>
      <c r="F34" s="46" t="s">
        <v>79</v>
      </c>
      <c r="G34" s="59">
        <v>3520</v>
      </c>
      <c r="H34" s="59">
        <v>3520</v>
      </c>
      <c r="I34" s="66">
        <v>24.86</v>
      </c>
      <c r="J34" s="59">
        <v>20.51</v>
      </c>
      <c r="K34" s="66">
        <v>0</v>
      </c>
      <c r="L34" s="59">
        <v>0</v>
      </c>
      <c r="M34" s="59">
        <f>L34+J34</f>
        <v>20.51</v>
      </c>
      <c r="N34" s="59">
        <f>TRUNC(J34*H34,2)</f>
        <v>72195.199999999997</v>
      </c>
      <c r="O34" s="59">
        <f>TRUNC(L34*H34,2)</f>
        <v>0</v>
      </c>
      <c r="P34" s="59">
        <f>TRUNC(((J34*H34)+(L34*H34)),2)</f>
        <v>72195.199999999997</v>
      </c>
      <c r="Q34" s="58">
        <f t="shared" si="0"/>
        <v>1.8054056844866658E-2</v>
      </c>
      <c r="S34" s="59">
        <v>24.86</v>
      </c>
      <c r="T34" s="59">
        <v>0</v>
      </c>
      <c r="U34" s="59">
        <v>24.86</v>
      </c>
      <c r="V34" s="59">
        <v>87507.199999999997</v>
      </c>
      <c r="W34" s="59">
        <v>0</v>
      </c>
      <c r="X34" s="59">
        <v>87507.199999999997</v>
      </c>
      <c r="Y34" s="91">
        <f t="shared" si="1"/>
        <v>-15312</v>
      </c>
    </row>
    <row r="35" spans="1:25" s="50" customFormat="1" x14ac:dyDescent="0.2">
      <c r="A35" s="52" t="s">
        <v>1925</v>
      </c>
      <c r="B35" s="3" t="s">
        <v>80</v>
      </c>
      <c r="C35" s="46">
        <v>250105</v>
      </c>
      <c r="D35" s="47" t="s">
        <v>1470</v>
      </c>
      <c r="E35" s="48" t="s">
        <v>81</v>
      </c>
      <c r="F35" s="46" t="s">
        <v>79</v>
      </c>
      <c r="G35" s="59">
        <v>3520</v>
      </c>
      <c r="H35" s="59">
        <v>3520</v>
      </c>
      <c r="I35" s="66">
        <v>17.850000000000001</v>
      </c>
      <c r="J35" s="59">
        <v>14.73</v>
      </c>
      <c r="K35" s="66">
        <v>0</v>
      </c>
      <c r="L35" s="59">
        <v>0</v>
      </c>
      <c r="M35" s="59">
        <f>L35+J35</f>
        <v>14.73</v>
      </c>
      <c r="N35" s="59">
        <f>TRUNC(J35*H35,2)</f>
        <v>51849.599999999999</v>
      </c>
      <c r="O35" s="59">
        <f>TRUNC(L35*H35,2)</f>
        <v>0</v>
      </c>
      <c r="P35" s="59">
        <f>TRUNC(((J35*H35)+(L35*H35)),2)</f>
        <v>51849.599999999999</v>
      </c>
      <c r="Q35" s="58">
        <f t="shared" si="0"/>
        <v>1.2966175393704822E-2</v>
      </c>
      <c r="S35" s="59">
        <v>17.850000000000001</v>
      </c>
      <c r="T35" s="59">
        <v>0</v>
      </c>
      <c r="U35" s="59">
        <v>17.850000000000001</v>
      </c>
      <c r="V35" s="59">
        <v>62832</v>
      </c>
      <c r="W35" s="59">
        <v>0</v>
      </c>
      <c r="X35" s="59">
        <v>62832</v>
      </c>
      <c r="Y35" s="91">
        <f t="shared" si="1"/>
        <v>-10982.400000000001</v>
      </c>
    </row>
    <row r="36" spans="1:25" s="50" customFormat="1" x14ac:dyDescent="0.2">
      <c r="A36" s="52" t="s">
        <v>1926</v>
      </c>
      <c r="B36" s="3" t="s">
        <v>82</v>
      </c>
      <c r="C36" s="46">
        <v>250101</v>
      </c>
      <c r="D36" s="47" t="s">
        <v>1470</v>
      </c>
      <c r="E36" s="48" t="s">
        <v>83</v>
      </c>
      <c r="F36" s="46" t="s">
        <v>79</v>
      </c>
      <c r="G36" s="59">
        <v>1005</v>
      </c>
      <c r="H36" s="59">
        <v>1005</v>
      </c>
      <c r="I36" s="66">
        <v>90.47</v>
      </c>
      <c r="J36" s="59">
        <v>74.66</v>
      </c>
      <c r="K36" s="66">
        <v>0</v>
      </c>
      <c r="L36" s="59">
        <v>0</v>
      </c>
      <c r="M36" s="59">
        <f>L36+J36</f>
        <v>74.66</v>
      </c>
      <c r="N36" s="59">
        <f>TRUNC(J36*H36,2)</f>
        <v>75033.3</v>
      </c>
      <c r="O36" s="59">
        <f>TRUNC(L36*H36,2)</f>
        <v>0</v>
      </c>
      <c r="P36" s="59">
        <f>TRUNC(((J36*H36)+(L36*H36)),2)</f>
        <v>75033.3</v>
      </c>
      <c r="Q36" s="58">
        <f t="shared" si="0"/>
        <v>1.8763788499206784E-2</v>
      </c>
      <c r="S36" s="59">
        <v>90.47</v>
      </c>
      <c r="T36" s="59">
        <v>0</v>
      </c>
      <c r="U36" s="59">
        <v>90.47</v>
      </c>
      <c r="V36" s="59">
        <v>90922.35</v>
      </c>
      <c r="W36" s="59">
        <v>0</v>
      </c>
      <c r="X36" s="59">
        <v>90922.35</v>
      </c>
      <c r="Y36" s="91">
        <f t="shared" si="1"/>
        <v>-15889.050000000003</v>
      </c>
    </row>
    <row r="37" spans="1:25" s="50" customFormat="1" x14ac:dyDescent="0.2">
      <c r="A37" s="52" t="s">
        <v>1927</v>
      </c>
      <c r="B37" s="44" t="s">
        <v>2932</v>
      </c>
      <c r="C37" s="62"/>
      <c r="D37" s="62"/>
      <c r="E37" s="87" t="s">
        <v>67</v>
      </c>
      <c r="F37" s="62"/>
      <c r="G37" s="60"/>
      <c r="H37" s="60"/>
      <c r="I37" s="66"/>
      <c r="J37" s="60"/>
      <c r="K37" s="66"/>
      <c r="L37" s="60"/>
      <c r="M37" s="60"/>
      <c r="N37" s="60"/>
      <c r="O37" s="60"/>
      <c r="P37" s="61">
        <f>SUM(P38:P39)</f>
        <v>111795.20000000001</v>
      </c>
      <c r="Q37" s="57">
        <f t="shared" si="0"/>
        <v>2.7956940292197228E-2</v>
      </c>
      <c r="S37" s="60"/>
      <c r="T37" s="60"/>
      <c r="U37" s="60"/>
      <c r="V37" s="60"/>
      <c r="W37" s="60"/>
      <c r="X37" s="61">
        <v>135520</v>
      </c>
      <c r="Y37" s="91">
        <f t="shared" si="1"/>
        <v>-23724.799999999988</v>
      </c>
    </row>
    <row r="38" spans="1:25" s="50" customFormat="1" x14ac:dyDescent="0.2">
      <c r="A38" s="52" t="s">
        <v>1928</v>
      </c>
      <c r="B38" s="337" t="s">
        <v>84</v>
      </c>
      <c r="C38" s="46">
        <v>271500</v>
      </c>
      <c r="D38" s="47" t="s">
        <v>1470</v>
      </c>
      <c r="E38" s="48" t="s">
        <v>85</v>
      </c>
      <c r="F38" s="46" t="s">
        <v>86</v>
      </c>
      <c r="G38" s="59">
        <v>7040</v>
      </c>
      <c r="H38" s="59">
        <v>7040</v>
      </c>
      <c r="I38" s="66">
        <v>0</v>
      </c>
      <c r="J38" s="59">
        <v>0</v>
      </c>
      <c r="K38" s="66">
        <v>3.35</v>
      </c>
      <c r="L38" s="59">
        <v>2.76</v>
      </c>
      <c r="M38" s="59">
        <f>L38+J38</f>
        <v>2.76</v>
      </c>
      <c r="N38" s="59">
        <f>TRUNC(J38*H38,2)</f>
        <v>0</v>
      </c>
      <c r="O38" s="59">
        <f>TRUNC(L38*H38,2)</f>
        <v>19430.400000000001</v>
      </c>
      <c r="P38" s="59">
        <f>TRUNC(((J38*H38)+(L38*H38)),2)</f>
        <v>19430.400000000001</v>
      </c>
      <c r="Q38" s="58">
        <f t="shared" si="0"/>
        <v>4.859014811490198E-3</v>
      </c>
      <c r="S38" s="59">
        <v>0</v>
      </c>
      <c r="T38" s="59">
        <v>3.35</v>
      </c>
      <c r="U38" s="59">
        <v>3.35</v>
      </c>
      <c r="V38" s="59">
        <v>0</v>
      </c>
      <c r="W38" s="59">
        <v>23584</v>
      </c>
      <c r="X38" s="59">
        <v>23584</v>
      </c>
      <c r="Y38" s="91">
        <f t="shared" si="1"/>
        <v>-4153.5999999999985</v>
      </c>
    </row>
    <row r="39" spans="1:25" s="50" customFormat="1" x14ac:dyDescent="0.2">
      <c r="A39" s="52" t="s">
        <v>1929</v>
      </c>
      <c r="B39" s="3" t="s">
        <v>87</v>
      </c>
      <c r="C39" s="46">
        <v>271502</v>
      </c>
      <c r="D39" s="47" t="s">
        <v>1470</v>
      </c>
      <c r="E39" s="48" t="s">
        <v>88</v>
      </c>
      <c r="F39" s="46" t="s">
        <v>86</v>
      </c>
      <c r="G39" s="59">
        <v>7040</v>
      </c>
      <c r="H39" s="59">
        <v>7040</v>
      </c>
      <c r="I39" s="66">
        <v>0</v>
      </c>
      <c r="J39" s="59">
        <v>0</v>
      </c>
      <c r="K39" s="66">
        <v>15.9</v>
      </c>
      <c r="L39" s="59">
        <v>13.12</v>
      </c>
      <c r="M39" s="59">
        <f>L39+J39</f>
        <v>13.12</v>
      </c>
      <c r="N39" s="59">
        <f>TRUNC(J39*H39,2)</f>
        <v>0</v>
      </c>
      <c r="O39" s="59">
        <f>TRUNC(L39*H39,2)</f>
        <v>92364.800000000003</v>
      </c>
      <c r="P39" s="59">
        <f>TRUNC(((J39*H39)+(L39*H39)),2)</f>
        <v>92364.800000000003</v>
      </c>
      <c r="Q39" s="58">
        <f t="shared" si="0"/>
        <v>2.3097925480707028E-2</v>
      </c>
      <c r="S39" s="59">
        <v>0</v>
      </c>
      <c r="T39" s="59">
        <v>15.9</v>
      </c>
      <c r="U39" s="59">
        <v>15.9</v>
      </c>
      <c r="V39" s="59">
        <v>0</v>
      </c>
      <c r="W39" s="59">
        <v>111936</v>
      </c>
      <c r="X39" s="59">
        <v>111936</v>
      </c>
      <c r="Y39" s="91">
        <f t="shared" si="1"/>
        <v>-19571.199999999997</v>
      </c>
    </row>
    <row r="40" spans="1:25" s="50" customFormat="1" x14ac:dyDescent="0.2">
      <c r="A40" s="52" t="s">
        <v>1930</v>
      </c>
      <c r="B40" s="44">
        <v>3</v>
      </c>
      <c r="C40" s="62"/>
      <c r="D40" s="62"/>
      <c r="E40" s="87" t="s">
        <v>22</v>
      </c>
      <c r="F40" s="62"/>
      <c r="G40" s="60"/>
      <c r="H40" s="60"/>
      <c r="I40" s="66"/>
      <c r="J40" s="60"/>
      <c r="K40" s="66"/>
      <c r="L40" s="60"/>
      <c r="M40" s="60"/>
      <c r="N40" s="60"/>
      <c r="O40" s="60"/>
      <c r="P40" s="61">
        <f>P41</f>
        <v>2605.04</v>
      </c>
      <c r="Q40" s="57">
        <f t="shared" si="0"/>
        <v>6.5144968423318228E-4</v>
      </c>
      <c r="S40" s="60"/>
      <c r="T40" s="60"/>
      <c r="U40" s="60"/>
      <c r="V40" s="60"/>
      <c r="W40" s="60"/>
      <c r="X40" s="61">
        <v>3168.45</v>
      </c>
      <c r="Y40" s="91">
        <f t="shared" si="1"/>
        <v>-563.40999999999985</v>
      </c>
    </row>
    <row r="41" spans="1:25" s="50" customFormat="1" x14ac:dyDescent="0.2">
      <c r="A41" s="52" t="s">
        <v>1931</v>
      </c>
      <c r="B41" s="44" t="s">
        <v>2933</v>
      </c>
      <c r="C41" s="62"/>
      <c r="D41" s="62"/>
      <c r="E41" s="87" t="s">
        <v>52</v>
      </c>
      <c r="F41" s="62"/>
      <c r="G41" s="60"/>
      <c r="H41" s="60"/>
      <c r="I41" s="66"/>
      <c r="J41" s="60"/>
      <c r="K41" s="66"/>
      <c r="L41" s="60"/>
      <c r="M41" s="60"/>
      <c r="N41" s="60"/>
      <c r="O41" s="60"/>
      <c r="P41" s="61">
        <f>SUM(P42:P46)</f>
        <v>2605.04</v>
      </c>
      <c r="Q41" s="57">
        <f t="shared" si="0"/>
        <v>6.5144968423318228E-4</v>
      </c>
      <c r="S41" s="60"/>
      <c r="T41" s="60"/>
      <c r="U41" s="60"/>
      <c r="V41" s="60"/>
      <c r="W41" s="60"/>
      <c r="X41" s="61">
        <v>3168.45</v>
      </c>
      <c r="Y41" s="91">
        <f t="shared" si="1"/>
        <v>-563.40999999999985</v>
      </c>
    </row>
    <row r="42" spans="1:25" s="50" customFormat="1" x14ac:dyDescent="0.2">
      <c r="A42" s="52" t="s">
        <v>1932</v>
      </c>
      <c r="B42" s="3" t="s">
        <v>89</v>
      </c>
      <c r="C42" s="46">
        <v>41004</v>
      </c>
      <c r="D42" s="47" t="s">
        <v>1470</v>
      </c>
      <c r="E42" s="48" t="s">
        <v>90</v>
      </c>
      <c r="F42" s="46" t="s">
        <v>7</v>
      </c>
      <c r="G42" s="59">
        <v>548.25</v>
      </c>
      <c r="H42" s="59">
        <v>548.25</v>
      </c>
      <c r="I42" s="66">
        <v>0</v>
      </c>
      <c r="J42" s="59">
        <v>0</v>
      </c>
      <c r="K42" s="66">
        <v>1.78</v>
      </c>
      <c r="L42" s="59">
        <v>1.46</v>
      </c>
      <c r="M42" s="59">
        <f>L42+J42</f>
        <v>1.46</v>
      </c>
      <c r="N42" s="59">
        <f>TRUNC(J42*H42,2)</f>
        <v>0</v>
      </c>
      <c r="O42" s="59">
        <f>TRUNC(L42*H42,2)</f>
        <v>800.44</v>
      </c>
      <c r="P42" s="59">
        <f>TRUNC(((J42*H42)+(L42*H42)),2)</f>
        <v>800.44</v>
      </c>
      <c r="Q42" s="58">
        <f t="shared" si="0"/>
        <v>2.0016828349952726E-4</v>
      </c>
      <c r="S42" s="59">
        <v>0</v>
      </c>
      <c r="T42" s="59">
        <v>1.78</v>
      </c>
      <c r="U42" s="59">
        <v>1.78</v>
      </c>
      <c r="V42" s="59">
        <v>0</v>
      </c>
      <c r="W42" s="59">
        <v>975.88</v>
      </c>
      <c r="X42" s="59">
        <v>975.88</v>
      </c>
      <c r="Y42" s="91">
        <f t="shared" si="1"/>
        <v>-175.43999999999994</v>
      </c>
    </row>
    <row r="43" spans="1:25" s="50" customFormat="1" x14ac:dyDescent="0.2">
      <c r="A43" s="52" t="s">
        <v>1933</v>
      </c>
      <c r="B43" s="3" t="s">
        <v>91</v>
      </c>
      <c r="C43" s="46">
        <v>41005</v>
      </c>
      <c r="D43" s="47" t="s">
        <v>1470</v>
      </c>
      <c r="E43" s="48" t="s">
        <v>92</v>
      </c>
      <c r="F43" s="46" t="s">
        <v>7</v>
      </c>
      <c r="G43" s="59">
        <v>26.3</v>
      </c>
      <c r="H43" s="59">
        <v>26.3</v>
      </c>
      <c r="I43" s="66">
        <v>0</v>
      </c>
      <c r="J43" s="59">
        <v>0</v>
      </c>
      <c r="K43" s="66">
        <v>1.31</v>
      </c>
      <c r="L43" s="59">
        <v>1.08</v>
      </c>
      <c r="M43" s="59">
        <f>L43+J43</f>
        <v>1.08</v>
      </c>
      <c r="N43" s="59">
        <f>TRUNC(J43*H43,2)</f>
        <v>0</v>
      </c>
      <c r="O43" s="59">
        <f>TRUNC(L43*H43,2)</f>
        <v>28.4</v>
      </c>
      <c r="P43" s="59">
        <f>TRUNC(((J43*H43)+(L43*H43)),2)</f>
        <v>28.4</v>
      </c>
      <c r="Q43" s="58">
        <f t="shared" si="0"/>
        <v>7.1020679268734359E-6</v>
      </c>
      <c r="S43" s="59">
        <v>0</v>
      </c>
      <c r="T43" s="59">
        <v>1.31</v>
      </c>
      <c r="U43" s="59">
        <v>1.31</v>
      </c>
      <c r="V43" s="59">
        <v>0</v>
      </c>
      <c r="W43" s="59">
        <v>34.450000000000003</v>
      </c>
      <c r="X43" s="59">
        <v>34.450000000000003</v>
      </c>
      <c r="Y43" s="91">
        <f t="shared" si="1"/>
        <v>-6.0500000000000043</v>
      </c>
    </row>
    <row r="44" spans="1:25" s="50" customFormat="1" ht="24" x14ac:dyDescent="0.2">
      <c r="A44" s="52" t="s">
        <v>1934</v>
      </c>
      <c r="B44" s="3" t="s">
        <v>93</v>
      </c>
      <c r="C44" s="46">
        <v>41006</v>
      </c>
      <c r="D44" s="47" t="s">
        <v>1470</v>
      </c>
      <c r="E44" s="48" t="s">
        <v>94</v>
      </c>
      <c r="F44" s="47" t="s">
        <v>1489</v>
      </c>
      <c r="G44" s="59">
        <v>263</v>
      </c>
      <c r="H44" s="59">
        <v>263</v>
      </c>
      <c r="I44" s="66">
        <v>0</v>
      </c>
      <c r="J44" s="59">
        <v>0</v>
      </c>
      <c r="K44" s="66">
        <v>2.5099999999999998</v>
      </c>
      <c r="L44" s="59">
        <v>2.0699999999999998</v>
      </c>
      <c r="M44" s="59">
        <f>L44+J44</f>
        <v>2.0699999999999998</v>
      </c>
      <c r="N44" s="59">
        <f>TRUNC(J44*H44,2)</f>
        <v>0</v>
      </c>
      <c r="O44" s="59">
        <f>TRUNC(L44*H44,2)</f>
        <v>544.41</v>
      </c>
      <c r="P44" s="59">
        <f>TRUNC(((J44*H44)+(L44*H44)),2)</f>
        <v>544.41</v>
      </c>
      <c r="Q44" s="58">
        <f t="shared" si="0"/>
        <v>1.361421408475059E-4</v>
      </c>
      <c r="S44" s="59">
        <v>0</v>
      </c>
      <c r="T44" s="59">
        <v>2.5099999999999998</v>
      </c>
      <c r="U44" s="59">
        <v>2.5099999999999998</v>
      </c>
      <c r="V44" s="59">
        <v>0</v>
      </c>
      <c r="W44" s="59">
        <v>660.13</v>
      </c>
      <c r="X44" s="59">
        <v>660.13</v>
      </c>
      <c r="Y44" s="91">
        <f t="shared" si="1"/>
        <v>-115.72000000000003</v>
      </c>
    </row>
    <row r="45" spans="1:25" s="50" customFormat="1" x14ac:dyDescent="0.2">
      <c r="A45" s="52" t="s">
        <v>1935</v>
      </c>
      <c r="B45" s="3" t="s">
        <v>95</v>
      </c>
      <c r="C45" s="46">
        <v>41009</v>
      </c>
      <c r="D45" s="47" t="s">
        <v>1470</v>
      </c>
      <c r="E45" s="48" t="s">
        <v>96</v>
      </c>
      <c r="F45" s="46" t="s">
        <v>7</v>
      </c>
      <c r="G45" s="59">
        <v>417.56</v>
      </c>
      <c r="H45" s="59">
        <v>417.56</v>
      </c>
      <c r="I45" s="66">
        <v>0</v>
      </c>
      <c r="J45" s="59">
        <v>0</v>
      </c>
      <c r="K45" s="66">
        <v>1.95</v>
      </c>
      <c r="L45" s="59">
        <v>1.6</v>
      </c>
      <c r="M45" s="59">
        <f>L45+J45</f>
        <v>1.6</v>
      </c>
      <c r="N45" s="59">
        <f>TRUNC(J45*H45,2)</f>
        <v>0</v>
      </c>
      <c r="O45" s="59">
        <f>TRUNC(L45*H45,2)</f>
        <v>668.09</v>
      </c>
      <c r="P45" s="59">
        <f>TRUNC(((J45*H45)+(L45*H45)),2)</f>
        <v>668.09</v>
      </c>
      <c r="Q45" s="58">
        <f t="shared" si="0"/>
        <v>1.6707114652341108E-4</v>
      </c>
      <c r="S45" s="59">
        <v>0</v>
      </c>
      <c r="T45" s="59">
        <v>1.95</v>
      </c>
      <c r="U45" s="59">
        <v>1.95</v>
      </c>
      <c r="V45" s="59">
        <v>0</v>
      </c>
      <c r="W45" s="59">
        <v>814.24</v>
      </c>
      <c r="X45" s="59">
        <v>814.24</v>
      </c>
      <c r="Y45" s="91">
        <f t="shared" si="1"/>
        <v>-146.14999999999998</v>
      </c>
    </row>
    <row r="46" spans="1:25" s="50" customFormat="1" x14ac:dyDescent="0.2">
      <c r="A46" s="52" t="s">
        <v>1936</v>
      </c>
      <c r="B46" s="3" t="s">
        <v>97</v>
      </c>
      <c r="C46" s="46">
        <v>41010</v>
      </c>
      <c r="D46" s="47" t="s">
        <v>1470</v>
      </c>
      <c r="E46" s="48" t="s">
        <v>98</v>
      </c>
      <c r="F46" s="46" t="s">
        <v>7</v>
      </c>
      <c r="G46" s="59">
        <v>521.95000000000005</v>
      </c>
      <c r="H46" s="59">
        <v>521.95000000000005</v>
      </c>
      <c r="I46" s="66">
        <v>0</v>
      </c>
      <c r="J46" s="59">
        <v>0</v>
      </c>
      <c r="K46" s="66">
        <v>1.31</v>
      </c>
      <c r="L46" s="59">
        <v>1.08</v>
      </c>
      <c r="M46" s="59">
        <f>L46+J46</f>
        <v>1.08</v>
      </c>
      <c r="N46" s="59">
        <f>TRUNC(J46*H46,2)</f>
        <v>0</v>
      </c>
      <c r="O46" s="59">
        <f>TRUNC(L46*H46,2)</f>
        <v>563.70000000000005</v>
      </c>
      <c r="P46" s="59">
        <f>TRUNC(((J46*H46)+(L46*H46)),2)</f>
        <v>563.70000000000005</v>
      </c>
      <c r="Q46" s="58">
        <f t="shared" si="0"/>
        <v>1.4096604543586467E-4</v>
      </c>
      <c r="S46" s="59">
        <v>0</v>
      </c>
      <c r="T46" s="59">
        <v>1.31</v>
      </c>
      <c r="U46" s="59">
        <v>1.31</v>
      </c>
      <c r="V46" s="59">
        <v>0</v>
      </c>
      <c r="W46" s="59">
        <v>683.75</v>
      </c>
      <c r="X46" s="59">
        <v>683.75</v>
      </c>
      <c r="Y46" s="91">
        <f t="shared" si="1"/>
        <v>-120.04999999999995</v>
      </c>
    </row>
    <row r="47" spans="1:25" s="50" customFormat="1" x14ac:dyDescent="0.2">
      <c r="A47" s="52" t="s">
        <v>1937</v>
      </c>
      <c r="B47" s="44">
        <v>4</v>
      </c>
      <c r="C47" s="62"/>
      <c r="D47" s="62"/>
      <c r="E47" s="87" t="s">
        <v>23</v>
      </c>
      <c r="F47" s="62"/>
      <c r="G47" s="60"/>
      <c r="H47" s="60"/>
      <c r="I47" s="66"/>
      <c r="J47" s="60"/>
      <c r="K47" s="66"/>
      <c r="L47" s="60"/>
      <c r="M47" s="60"/>
      <c r="N47" s="60"/>
      <c r="O47" s="60"/>
      <c r="P47" s="61">
        <f>P48+P81</f>
        <v>1732973.71</v>
      </c>
      <c r="Q47" s="57">
        <f t="shared" si="0"/>
        <v>0.43336961281358688</v>
      </c>
      <c r="S47" s="60"/>
      <c r="T47" s="60"/>
      <c r="U47" s="60"/>
      <c r="V47" s="60"/>
      <c r="W47" s="60"/>
      <c r="X47" s="61">
        <v>2100452.7999999998</v>
      </c>
      <c r="Y47" s="91">
        <f t="shared" si="1"/>
        <v>-367479.08999999985</v>
      </c>
    </row>
    <row r="48" spans="1:25" s="50" customFormat="1" x14ac:dyDescent="0.2">
      <c r="A48" s="52" t="s">
        <v>1938</v>
      </c>
      <c r="B48" s="44" t="s">
        <v>2934</v>
      </c>
      <c r="C48" s="62"/>
      <c r="D48" s="62"/>
      <c r="E48" s="87" t="s">
        <v>99</v>
      </c>
      <c r="F48" s="62"/>
      <c r="G48" s="60"/>
      <c r="H48" s="60"/>
      <c r="I48" s="66"/>
      <c r="J48" s="60"/>
      <c r="K48" s="66"/>
      <c r="L48" s="60"/>
      <c r="M48" s="60"/>
      <c r="N48" s="60"/>
      <c r="O48" s="60"/>
      <c r="P48" s="61">
        <f>P49+P69+P79</f>
        <v>131539.03999999998</v>
      </c>
      <c r="Q48" s="57">
        <f t="shared" si="0"/>
        <v>3.2894337926609923E-2</v>
      </c>
      <c r="S48" s="60"/>
      <c r="T48" s="60"/>
      <c r="U48" s="60"/>
      <c r="V48" s="60"/>
      <c r="W48" s="60"/>
      <c r="X48" s="61">
        <v>159511.81</v>
      </c>
      <c r="Y48" s="91">
        <f t="shared" si="1"/>
        <v>-27972.770000000019</v>
      </c>
    </row>
    <row r="49" spans="1:25" s="50" customFormat="1" x14ac:dyDescent="0.2">
      <c r="A49" s="52" t="s">
        <v>1939</v>
      </c>
      <c r="B49" s="44" t="s">
        <v>100</v>
      </c>
      <c r="C49" s="62"/>
      <c r="D49" s="62"/>
      <c r="E49" s="87" t="s">
        <v>101</v>
      </c>
      <c r="F49" s="62"/>
      <c r="G49" s="60"/>
      <c r="H49" s="60"/>
      <c r="I49" s="66"/>
      <c r="J49" s="60"/>
      <c r="K49" s="66"/>
      <c r="L49" s="60"/>
      <c r="M49" s="60"/>
      <c r="N49" s="60"/>
      <c r="O49" s="60"/>
      <c r="P49" s="61">
        <f>SUM(P50:P68)</f>
        <v>78261.17</v>
      </c>
      <c r="Q49" s="57">
        <f t="shared" si="0"/>
        <v>1.9570991034386958E-2</v>
      </c>
      <c r="S49" s="60"/>
      <c r="T49" s="60"/>
      <c r="U49" s="60"/>
      <c r="V49" s="60"/>
      <c r="W49" s="60"/>
      <c r="X49" s="61">
        <v>94913.18</v>
      </c>
      <c r="Y49" s="91">
        <f t="shared" si="1"/>
        <v>-16652.009999999995</v>
      </c>
    </row>
    <row r="50" spans="1:25" s="50" customFormat="1" ht="24" x14ac:dyDescent="0.2">
      <c r="A50" s="52" t="s">
        <v>1940</v>
      </c>
      <c r="B50" s="3" t="s">
        <v>102</v>
      </c>
      <c r="C50" s="46">
        <v>97644</v>
      </c>
      <c r="D50" s="46" t="s">
        <v>103</v>
      </c>
      <c r="E50" s="48" t="s">
        <v>1490</v>
      </c>
      <c r="F50" s="46" t="s">
        <v>11</v>
      </c>
      <c r="G50" s="59">
        <v>108.1</v>
      </c>
      <c r="H50" s="59">
        <v>108.1</v>
      </c>
      <c r="I50" s="66">
        <v>6.46</v>
      </c>
      <c r="J50" s="59">
        <v>5.33</v>
      </c>
      <c r="K50" s="66">
        <v>2.3199999999999998</v>
      </c>
      <c r="L50" s="59">
        <v>1.91</v>
      </c>
      <c r="M50" s="59">
        <f t="shared" ref="M50:M68" si="2">L50+J50</f>
        <v>7.24</v>
      </c>
      <c r="N50" s="59">
        <f t="shared" ref="N50:N68" si="3">TRUNC(J50*H50,2)</f>
        <v>576.16999999999996</v>
      </c>
      <c r="O50" s="59">
        <f t="shared" ref="O50:O68" si="4">TRUNC(L50*H50,2)</f>
        <v>206.47</v>
      </c>
      <c r="P50" s="59">
        <f t="shared" ref="P50:P68" si="5">TRUNC(((J50*H50)+(L50*H50)),2)</f>
        <v>782.64</v>
      </c>
      <c r="Q50" s="58">
        <f t="shared" si="0"/>
        <v>1.9571698740451503E-4</v>
      </c>
      <c r="S50" s="59">
        <v>6.46</v>
      </c>
      <c r="T50" s="59">
        <v>2.3199999999999998</v>
      </c>
      <c r="U50" s="59">
        <v>8.7799999999999994</v>
      </c>
      <c r="V50" s="59">
        <v>698.32</v>
      </c>
      <c r="W50" s="59">
        <v>250.79</v>
      </c>
      <c r="X50" s="59">
        <v>949.11</v>
      </c>
      <c r="Y50" s="91">
        <f t="shared" si="1"/>
        <v>-166.47000000000003</v>
      </c>
    </row>
    <row r="51" spans="1:25" s="50" customFormat="1" ht="24" x14ac:dyDescent="0.2">
      <c r="A51" s="52" t="s">
        <v>1941</v>
      </c>
      <c r="B51" s="3" t="s">
        <v>104</v>
      </c>
      <c r="C51" s="46">
        <v>97645</v>
      </c>
      <c r="D51" s="46" t="s">
        <v>103</v>
      </c>
      <c r="E51" s="48" t="s">
        <v>1491</v>
      </c>
      <c r="F51" s="46" t="s">
        <v>11</v>
      </c>
      <c r="G51" s="59">
        <v>258.23</v>
      </c>
      <c r="H51" s="59">
        <v>258.23</v>
      </c>
      <c r="I51" s="66">
        <v>17.940000000000001</v>
      </c>
      <c r="J51" s="59">
        <v>14.8</v>
      </c>
      <c r="K51" s="66">
        <v>14.64</v>
      </c>
      <c r="L51" s="59">
        <v>12.08</v>
      </c>
      <c r="M51" s="59">
        <f t="shared" si="2"/>
        <v>26.880000000000003</v>
      </c>
      <c r="N51" s="59">
        <f t="shared" si="3"/>
        <v>3821.8</v>
      </c>
      <c r="O51" s="59">
        <f t="shared" si="4"/>
        <v>3119.41</v>
      </c>
      <c r="P51" s="59">
        <f t="shared" si="5"/>
        <v>6941.22</v>
      </c>
      <c r="Q51" s="58">
        <f t="shared" si="0"/>
        <v>1.7358104202595929E-3</v>
      </c>
      <c r="S51" s="59">
        <v>17.940000000000001</v>
      </c>
      <c r="T51" s="59">
        <v>14.64</v>
      </c>
      <c r="U51" s="59">
        <v>32.58</v>
      </c>
      <c r="V51" s="59">
        <v>4632.6400000000003</v>
      </c>
      <c r="W51" s="59">
        <v>3780.49</v>
      </c>
      <c r="X51" s="59">
        <v>8413.1299999999992</v>
      </c>
      <c r="Y51" s="91">
        <f t="shared" si="1"/>
        <v>-1471.9099999999989</v>
      </c>
    </row>
    <row r="52" spans="1:25" s="50" customFormat="1" ht="24" x14ac:dyDescent="0.2">
      <c r="A52" s="52" t="s">
        <v>1942</v>
      </c>
      <c r="B52" s="3" t="s">
        <v>105</v>
      </c>
      <c r="C52" s="46">
        <v>20137</v>
      </c>
      <c r="D52" s="47" t="s">
        <v>1470</v>
      </c>
      <c r="E52" s="48" t="s">
        <v>1492</v>
      </c>
      <c r="F52" s="46" t="s">
        <v>106</v>
      </c>
      <c r="G52" s="59">
        <v>20</v>
      </c>
      <c r="H52" s="59">
        <v>20</v>
      </c>
      <c r="I52" s="66">
        <v>3.88</v>
      </c>
      <c r="J52" s="59">
        <v>3.2</v>
      </c>
      <c r="K52" s="66">
        <v>0</v>
      </c>
      <c r="L52" s="59">
        <v>0</v>
      </c>
      <c r="M52" s="59">
        <f t="shared" si="2"/>
        <v>3.2</v>
      </c>
      <c r="N52" s="59">
        <f t="shared" si="3"/>
        <v>64</v>
      </c>
      <c r="O52" s="59">
        <f t="shared" si="4"/>
        <v>0</v>
      </c>
      <c r="P52" s="59">
        <f t="shared" si="5"/>
        <v>64</v>
      </c>
      <c r="Q52" s="58">
        <f t="shared" si="0"/>
        <v>1.6004660116897885E-5</v>
      </c>
      <c r="S52" s="59">
        <v>3.88</v>
      </c>
      <c r="T52" s="59">
        <v>0</v>
      </c>
      <c r="U52" s="59">
        <v>3.88</v>
      </c>
      <c r="V52" s="59">
        <v>77.599999999999994</v>
      </c>
      <c r="W52" s="59">
        <v>0</v>
      </c>
      <c r="X52" s="59">
        <v>77.599999999999994</v>
      </c>
      <c r="Y52" s="91">
        <f t="shared" si="1"/>
        <v>-13.599999999999994</v>
      </c>
    </row>
    <row r="53" spans="1:25" s="50" customFormat="1" ht="24" x14ac:dyDescent="0.2">
      <c r="A53" s="52" t="s">
        <v>1943</v>
      </c>
      <c r="B53" s="3" t="s">
        <v>107</v>
      </c>
      <c r="C53" s="46">
        <v>20138</v>
      </c>
      <c r="D53" s="47" t="s">
        <v>1470</v>
      </c>
      <c r="E53" s="48" t="s">
        <v>1493</v>
      </c>
      <c r="F53" s="46" t="s">
        <v>106</v>
      </c>
      <c r="G53" s="59">
        <v>21</v>
      </c>
      <c r="H53" s="59">
        <v>21</v>
      </c>
      <c r="I53" s="66">
        <v>5.18</v>
      </c>
      <c r="J53" s="59">
        <v>4.2699999999999996</v>
      </c>
      <c r="K53" s="66">
        <v>0</v>
      </c>
      <c r="L53" s="59">
        <v>0</v>
      </c>
      <c r="M53" s="59">
        <f t="shared" si="2"/>
        <v>4.2699999999999996</v>
      </c>
      <c r="N53" s="59">
        <f t="shared" si="3"/>
        <v>89.67</v>
      </c>
      <c r="O53" s="59">
        <f t="shared" si="4"/>
        <v>0</v>
      </c>
      <c r="P53" s="59">
        <f t="shared" si="5"/>
        <v>89.67</v>
      </c>
      <c r="Q53" s="58">
        <f t="shared" si="0"/>
        <v>2.2424029260659899E-5</v>
      </c>
      <c r="S53" s="59">
        <v>5.18</v>
      </c>
      <c r="T53" s="59">
        <v>0</v>
      </c>
      <c r="U53" s="59">
        <v>5.18</v>
      </c>
      <c r="V53" s="59">
        <v>108.78</v>
      </c>
      <c r="W53" s="59">
        <v>0</v>
      </c>
      <c r="X53" s="59">
        <v>108.78</v>
      </c>
      <c r="Y53" s="91">
        <f t="shared" si="1"/>
        <v>-19.11</v>
      </c>
    </row>
    <row r="54" spans="1:25" s="50" customFormat="1" ht="36" x14ac:dyDescent="0.2">
      <c r="A54" s="52" t="s">
        <v>1944</v>
      </c>
      <c r="B54" s="48" t="s">
        <v>1494</v>
      </c>
      <c r="C54" s="47" t="s">
        <v>1495</v>
      </c>
      <c r="D54" s="46" t="s">
        <v>1470</v>
      </c>
      <c r="E54" s="48" t="s">
        <v>2988</v>
      </c>
      <c r="F54" s="47" t="s">
        <v>106</v>
      </c>
      <c r="G54" s="59">
        <v>21</v>
      </c>
      <c r="H54" s="59">
        <v>21</v>
      </c>
      <c r="I54" s="66">
        <v>4.57</v>
      </c>
      <c r="J54" s="59">
        <v>3.77</v>
      </c>
      <c r="K54" s="66">
        <v>0</v>
      </c>
      <c r="L54" s="59">
        <v>0</v>
      </c>
      <c r="M54" s="59">
        <f t="shared" si="2"/>
        <v>3.77</v>
      </c>
      <c r="N54" s="59">
        <f t="shared" si="3"/>
        <v>79.17</v>
      </c>
      <c r="O54" s="59">
        <f t="shared" si="4"/>
        <v>0</v>
      </c>
      <c r="P54" s="59">
        <f t="shared" si="5"/>
        <v>79.17</v>
      </c>
      <c r="Q54" s="58">
        <f t="shared" si="0"/>
        <v>1.9798264710231337E-5</v>
      </c>
      <c r="S54" s="59">
        <v>4.57</v>
      </c>
      <c r="T54" s="59">
        <v>0</v>
      </c>
      <c r="U54" s="59">
        <v>4.57</v>
      </c>
      <c r="V54" s="59">
        <v>95.97</v>
      </c>
      <c r="W54" s="59">
        <v>0</v>
      </c>
      <c r="X54" s="59">
        <v>95.97</v>
      </c>
      <c r="Y54" s="91">
        <f t="shared" si="1"/>
        <v>-16.799999999999997</v>
      </c>
    </row>
    <row r="55" spans="1:25" s="50" customFormat="1" ht="24" x14ac:dyDescent="0.2">
      <c r="A55" s="52" t="s">
        <v>1945</v>
      </c>
      <c r="B55" s="3" t="s">
        <v>108</v>
      </c>
      <c r="C55" s="46">
        <v>20139</v>
      </c>
      <c r="D55" s="47" t="s">
        <v>1470</v>
      </c>
      <c r="E55" s="48" t="s">
        <v>1496</v>
      </c>
      <c r="F55" s="46" t="s">
        <v>11</v>
      </c>
      <c r="G55" s="59">
        <v>10.85</v>
      </c>
      <c r="H55" s="59">
        <v>10.85</v>
      </c>
      <c r="I55" s="66">
        <v>3.88</v>
      </c>
      <c r="J55" s="59">
        <v>3.2</v>
      </c>
      <c r="K55" s="66">
        <v>0</v>
      </c>
      <c r="L55" s="59">
        <v>0</v>
      </c>
      <c r="M55" s="59">
        <f t="shared" si="2"/>
        <v>3.2</v>
      </c>
      <c r="N55" s="59">
        <f t="shared" si="3"/>
        <v>34.72</v>
      </c>
      <c r="O55" s="59">
        <f t="shared" si="4"/>
        <v>0</v>
      </c>
      <c r="P55" s="59">
        <f t="shared" si="5"/>
        <v>34.72</v>
      </c>
      <c r="Q55" s="58">
        <f t="shared" si="0"/>
        <v>8.682528113417102E-6</v>
      </c>
      <c r="S55" s="59">
        <v>3.88</v>
      </c>
      <c r="T55" s="59">
        <v>0</v>
      </c>
      <c r="U55" s="59">
        <v>3.88</v>
      </c>
      <c r="V55" s="59">
        <v>42.09</v>
      </c>
      <c r="W55" s="59">
        <v>0</v>
      </c>
      <c r="X55" s="59">
        <v>42.09</v>
      </c>
      <c r="Y55" s="91">
        <f t="shared" si="1"/>
        <v>-7.3700000000000045</v>
      </c>
    </row>
    <row r="56" spans="1:25" s="50" customFormat="1" ht="24" x14ac:dyDescent="0.2">
      <c r="A56" s="52" t="s">
        <v>1946</v>
      </c>
      <c r="B56" s="3" t="s">
        <v>109</v>
      </c>
      <c r="C56" s="46">
        <v>20147</v>
      </c>
      <c r="D56" s="47" t="s">
        <v>1470</v>
      </c>
      <c r="E56" s="48" t="s">
        <v>1497</v>
      </c>
      <c r="F56" s="46" t="s">
        <v>11</v>
      </c>
      <c r="G56" s="59">
        <v>381.3</v>
      </c>
      <c r="H56" s="59">
        <v>381.3</v>
      </c>
      <c r="I56" s="66">
        <v>4.5</v>
      </c>
      <c r="J56" s="59">
        <v>3.71</v>
      </c>
      <c r="K56" s="66">
        <v>0</v>
      </c>
      <c r="L56" s="59">
        <v>0</v>
      </c>
      <c r="M56" s="59">
        <f t="shared" si="2"/>
        <v>3.71</v>
      </c>
      <c r="N56" s="59">
        <f t="shared" si="3"/>
        <v>1414.62</v>
      </c>
      <c r="O56" s="59">
        <f t="shared" si="4"/>
        <v>0</v>
      </c>
      <c r="P56" s="59">
        <f t="shared" si="5"/>
        <v>1414.62</v>
      </c>
      <c r="Q56" s="58">
        <f t="shared" si="0"/>
        <v>3.5375800460259508E-4</v>
      </c>
      <c r="S56" s="59">
        <v>4.5</v>
      </c>
      <c r="T56" s="59">
        <v>0</v>
      </c>
      <c r="U56" s="59">
        <v>4.5</v>
      </c>
      <c r="V56" s="59">
        <v>1715.85</v>
      </c>
      <c r="W56" s="59">
        <v>0</v>
      </c>
      <c r="X56" s="59">
        <v>1715.85</v>
      </c>
      <c r="Y56" s="91">
        <f t="shared" si="1"/>
        <v>-301.23</v>
      </c>
    </row>
    <row r="57" spans="1:25" s="50" customFormat="1" ht="24" x14ac:dyDescent="0.2">
      <c r="A57" s="52" t="s">
        <v>1947</v>
      </c>
      <c r="B57" s="3" t="s">
        <v>110</v>
      </c>
      <c r="C57" s="46">
        <v>20118</v>
      </c>
      <c r="D57" s="47" t="s">
        <v>1470</v>
      </c>
      <c r="E57" s="48" t="s">
        <v>1475</v>
      </c>
      <c r="F57" s="46" t="s">
        <v>7</v>
      </c>
      <c r="G57" s="59">
        <v>39.950000000000003</v>
      </c>
      <c r="H57" s="59">
        <v>39.950000000000003</v>
      </c>
      <c r="I57" s="66">
        <v>38.92</v>
      </c>
      <c r="J57" s="59">
        <v>32.119999999999997</v>
      </c>
      <c r="K57" s="66">
        <v>0</v>
      </c>
      <c r="L57" s="59">
        <v>0</v>
      </c>
      <c r="M57" s="59">
        <f t="shared" si="2"/>
        <v>32.119999999999997</v>
      </c>
      <c r="N57" s="59">
        <f t="shared" si="3"/>
        <v>1283.19</v>
      </c>
      <c r="O57" s="59">
        <f t="shared" si="4"/>
        <v>0</v>
      </c>
      <c r="P57" s="59">
        <f t="shared" si="5"/>
        <v>1283.19</v>
      </c>
      <c r="Q57" s="58">
        <f t="shared" si="0"/>
        <v>3.2089093461565933E-4</v>
      </c>
      <c r="S57" s="59">
        <v>38.92</v>
      </c>
      <c r="T57" s="59">
        <v>0</v>
      </c>
      <c r="U57" s="59">
        <v>38.92</v>
      </c>
      <c r="V57" s="59">
        <v>1554.85</v>
      </c>
      <c r="W57" s="59">
        <v>0</v>
      </c>
      <c r="X57" s="59">
        <v>1554.85</v>
      </c>
      <c r="Y57" s="91">
        <f t="shared" si="1"/>
        <v>-271.65999999999985</v>
      </c>
    </row>
    <row r="58" spans="1:25" s="50" customFormat="1" ht="24" x14ac:dyDescent="0.2">
      <c r="A58" s="52" t="s">
        <v>1948</v>
      </c>
      <c r="B58" s="3" t="s">
        <v>111</v>
      </c>
      <c r="C58" s="46">
        <v>20149</v>
      </c>
      <c r="D58" s="47" t="s">
        <v>1470</v>
      </c>
      <c r="E58" s="48" t="s">
        <v>1498</v>
      </c>
      <c r="F58" s="46" t="s">
        <v>11</v>
      </c>
      <c r="G58" s="59">
        <v>70.37</v>
      </c>
      <c r="H58" s="59">
        <v>70.37</v>
      </c>
      <c r="I58" s="66">
        <v>5.25</v>
      </c>
      <c r="J58" s="59">
        <v>4.33</v>
      </c>
      <c r="K58" s="66">
        <v>0</v>
      </c>
      <c r="L58" s="59">
        <v>0</v>
      </c>
      <c r="M58" s="59">
        <f t="shared" si="2"/>
        <v>4.33</v>
      </c>
      <c r="N58" s="59">
        <f t="shared" si="3"/>
        <v>304.7</v>
      </c>
      <c r="O58" s="59">
        <f t="shared" si="4"/>
        <v>0</v>
      </c>
      <c r="P58" s="59">
        <f t="shared" si="5"/>
        <v>304.7</v>
      </c>
      <c r="Q58" s="58">
        <f t="shared" si="0"/>
        <v>7.6197186525293518E-5</v>
      </c>
      <c r="S58" s="59">
        <v>5.25</v>
      </c>
      <c r="T58" s="59">
        <v>0</v>
      </c>
      <c r="U58" s="59">
        <v>5.25</v>
      </c>
      <c r="V58" s="59">
        <v>369.44</v>
      </c>
      <c r="W58" s="59">
        <v>0</v>
      </c>
      <c r="X58" s="59">
        <v>369.44</v>
      </c>
      <c r="Y58" s="91">
        <f t="shared" si="1"/>
        <v>-64.740000000000009</v>
      </c>
    </row>
    <row r="59" spans="1:25" s="50" customFormat="1" ht="24" x14ac:dyDescent="0.2">
      <c r="A59" s="52" t="s">
        <v>1949</v>
      </c>
      <c r="B59" s="3" t="s">
        <v>112</v>
      </c>
      <c r="C59" s="46">
        <v>20115</v>
      </c>
      <c r="D59" s="47" t="s">
        <v>1470</v>
      </c>
      <c r="E59" s="48" t="s">
        <v>1499</v>
      </c>
      <c r="F59" s="46" t="s">
        <v>11</v>
      </c>
      <c r="G59" s="59">
        <v>453.91</v>
      </c>
      <c r="H59" s="59">
        <v>453.91</v>
      </c>
      <c r="I59" s="66">
        <v>3.88</v>
      </c>
      <c r="J59" s="59">
        <v>3.2</v>
      </c>
      <c r="K59" s="66">
        <v>0</v>
      </c>
      <c r="L59" s="59">
        <v>0</v>
      </c>
      <c r="M59" s="59">
        <f t="shared" si="2"/>
        <v>3.2</v>
      </c>
      <c r="N59" s="59">
        <f t="shared" si="3"/>
        <v>1452.51</v>
      </c>
      <c r="O59" s="59">
        <f t="shared" si="4"/>
        <v>0</v>
      </c>
      <c r="P59" s="59">
        <f t="shared" si="5"/>
        <v>1452.51</v>
      </c>
      <c r="Q59" s="58">
        <f t="shared" si="0"/>
        <v>3.6323326353742731E-4</v>
      </c>
      <c r="S59" s="59">
        <v>3.88</v>
      </c>
      <c r="T59" s="59">
        <v>0</v>
      </c>
      <c r="U59" s="59">
        <v>3.88</v>
      </c>
      <c r="V59" s="59">
        <v>1761.17</v>
      </c>
      <c r="W59" s="59">
        <v>0</v>
      </c>
      <c r="X59" s="59">
        <v>1761.17</v>
      </c>
      <c r="Y59" s="91">
        <f t="shared" si="1"/>
        <v>-308.66000000000008</v>
      </c>
    </row>
    <row r="60" spans="1:25" s="50" customFormat="1" ht="24" x14ac:dyDescent="0.2">
      <c r="A60" s="52" t="s">
        <v>1950</v>
      </c>
      <c r="B60" s="3" t="s">
        <v>113</v>
      </c>
      <c r="C60" s="46">
        <v>20121</v>
      </c>
      <c r="D60" s="47" t="s">
        <v>1470</v>
      </c>
      <c r="E60" s="48" t="s">
        <v>1500</v>
      </c>
      <c r="F60" s="46" t="s">
        <v>7</v>
      </c>
      <c r="G60" s="59">
        <v>107.96</v>
      </c>
      <c r="H60" s="59">
        <v>107.96</v>
      </c>
      <c r="I60" s="66">
        <v>161.91999999999999</v>
      </c>
      <c r="J60" s="59">
        <v>133.63</v>
      </c>
      <c r="K60" s="66">
        <v>0</v>
      </c>
      <c r="L60" s="59">
        <v>0</v>
      </c>
      <c r="M60" s="59">
        <f t="shared" si="2"/>
        <v>133.63</v>
      </c>
      <c r="N60" s="59">
        <f t="shared" si="3"/>
        <v>14426.69</v>
      </c>
      <c r="O60" s="59">
        <f t="shared" si="4"/>
        <v>0</v>
      </c>
      <c r="P60" s="59">
        <f t="shared" si="5"/>
        <v>14426.69</v>
      </c>
      <c r="Q60" s="58">
        <f t="shared" si="0"/>
        <v>3.6077229697163995E-3</v>
      </c>
      <c r="S60" s="59">
        <v>161.91999999999999</v>
      </c>
      <c r="T60" s="59">
        <v>0</v>
      </c>
      <c r="U60" s="59">
        <v>161.91999999999999</v>
      </c>
      <c r="V60" s="59">
        <v>17480.88</v>
      </c>
      <c r="W60" s="59">
        <v>0</v>
      </c>
      <c r="X60" s="59">
        <v>17480.88</v>
      </c>
      <c r="Y60" s="91">
        <f t="shared" si="1"/>
        <v>-3054.1900000000005</v>
      </c>
    </row>
    <row r="61" spans="1:25" s="50" customFormat="1" ht="24" x14ac:dyDescent="0.2">
      <c r="A61" s="52" t="s">
        <v>1951</v>
      </c>
      <c r="B61" s="3" t="s">
        <v>114</v>
      </c>
      <c r="C61" s="46">
        <v>20160</v>
      </c>
      <c r="D61" s="47" t="s">
        <v>1470</v>
      </c>
      <c r="E61" s="48" t="s">
        <v>1501</v>
      </c>
      <c r="F61" s="46" t="s">
        <v>11</v>
      </c>
      <c r="G61" s="59">
        <v>86.68</v>
      </c>
      <c r="H61" s="59">
        <v>86.68</v>
      </c>
      <c r="I61" s="66">
        <v>2.33</v>
      </c>
      <c r="J61" s="59">
        <v>1.92</v>
      </c>
      <c r="K61" s="66">
        <v>0</v>
      </c>
      <c r="L61" s="59">
        <v>0</v>
      </c>
      <c r="M61" s="59">
        <f t="shared" si="2"/>
        <v>1.92</v>
      </c>
      <c r="N61" s="59">
        <f t="shared" si="3"/>
        <v>166.42</v>
      </c>
      <c r="O61" s="59">
        <f t="shared" si="4"/>
        <v>0</v>
      </c>
      <c r="P61" s="59">
        <f t="shared" si="5"/>
        <v>166.42</v>
      </c>
      <c r="Q61" s="58">
        <f t="shared" si="0"/>
        <v>4.1617117760221027E-5</v>
      </c>
      <c r="S61" s="59">
        <v>2.33</v>
      </c>
      <c r="T61" s="59">
        <v>0</v>
      </c>
      <c r="U61" s="59">
        <v>2.33</v>
      </c>
      <c r="V61" s="59">
        <v>201.96</v>
      </c>
      <c r="W61" s="59">
        <v>0</v>
      </c>
      <c r="X61" s="59">
        <v>201.96</v>
      </c>
      <c r="Y61" s="91">
        <f t="shared" si="1"/>
        <v>-35.54000000000002</v>
      </c>
    </row>
    <row r="62" spans="1:25" s="50" customFormat="1" ht="24" x14ac:dyDescent="0.2">
      <c r="A62" s="52" t="s">
        <v>1952</v>
      </c>
      <c r="B62" s="3" t="s">
        <v>115</v>
      </c>
      <c r="C62" s="46">
        <v>20103</v>
      </c>
      <c r="D62" s="47" t="s">
        <v>1470</v>
      </c>
      <c r="E62" s="48" t="s">
        <v>1502</v>
      </c>
      <c r="F62" s="46" t="s">
        <v>11</v>
      </c>
      <c r="G62" s="59">
        <v>2040.89</v>
      </c>
      <c r="H62" s="59">
        <v>2040.89</v>
      </c>
      <c r="I62" s="66">
        <v>16.18</v>
      </c>
      <c r="J62" s="59">
        <v>13.35</v>
      </c>
      <c r="K62" s="66">
        <v>0</v>
      </c>
      <c r="L62" s="59">
        <v>0</v>
      </c>
      <c r="M62" s="59">
        <f t="shared" si="2"/>
        <v>13.35</v>
      </c>
      <c r="N62" s="59">
        <f t="shared" si="3"/>
        <v>27245.88</v>
      </c>
      <c r="O62" s="59">
        <f t="shared" si="4"/>
        <v>0</v>
      </c>
      <c r="P62" s="59">
        <f t="shared" si="5"/>
        <v>27245.88</v>
      </c>
      <c r="Q62" s="58">
        <f t="shared" si="0"/>
        <v>6.813453890402903E-3</v>
      </c>
      <c r="S62" s="59">
        <v>16.18</v>
      </c>
      <c r="T62" s="59">
        <v>0</v>
      </c>
      <c r="U62" s="59">
        <v>16.18</v>
      </c>
      <c r="V62" s="59">
        <v>33021.599999999999</v>
      </c>
      <c r="W62" s="59">
        <v>0</v>
      </c>
      <c r="X62" s="59">
        <v>33021.599999999999</v>
      </c>
      <c r="Y62" s="91">
        <f t="shared" si="1"/>
        <v>-5775.7199999999975</v>
      </c>
    </row>
    <row r="63" spans="1:25" s="50" customFormat="1" ht="24" x14ac:dyDescent="0.2">
      <c r="A63" s="52" t="s">
        <v>1953</v>
      </c>
      <c r="B63" s="3" t="s">
        <v>116</v>
      </c>
      <c r="C63" s="46">
        <v>20102</v>
      </c>
      <c r="D63" s="47" t="s">
        <v>1470</v>
      </c>
      <c r="E63" s="48" t="s">
        <v>1503</v>
      </c>
      <c r="F63" s="46" t="s">
        <v>11</v>
      </c>
      <c r="G63" s="59">
        <v>2167.7399999999998</v>
      </c>
      <c r="H63" s="59">
        <v>2167.7399999999998</v>
      </c>
      <c r="I63" s="66">
        <v>3.1</v>
      </c>
      <c r="J63" s="59">
        <v>2.5499999999999998</v>
      </c>
      <c r="K63" s="66">
        <v>0</v>
      </c>
      <c r="L63" s="59">
        <v>0</v>
      </c>
      <c r="M63" s="59">
        <f t="shared" si="2"/>
        <v>2.5499999999999998</v>
      </c>
      <c r="N63" s="59">
        <f t="shared" si="3"/>
        <v>5527.73</v>
      </c>
      <c r="O63" s="59">
        <f t="shared" si="4"/>
        <v>0</v>
      </c>
      <c r="P63" s="59">
        <f t="shared" si="5"/>
        <v>5527.73</v>
      </c>
      <c r="Q63" s="58">
        <f t="shared" si="0"/>
        <v>1.3823349979371865E-3</v>
      </c>
      <c r="S63" s="59">
        <v>3.1</v>
      </c>
      <c r="T63" s="59">
        <v>0</v>
      </c>
      <c r="U63" s="59">
        <v>3.1</v>
      </c>
      <c r="V63" s="59">
        <v>6719.99</v>
      </c>
      <c r="W63" s="59">
        <v>0</v>
      </c>
      <c r="X63" s="59">
        <v>6719.99</v>
      </c>
      <c r="Y63" s="91">
        <f t="shared" si="1"/>
        <v>-1192.2600000000002</v>
      </c>
    </row>
    <row r="64" spans="1:25" s="50" customFormat="1" ht="24" x14ac:dyDescent="0.2">
      <c r="A64" s="52" t="s">
        <v>1954</v>
      </c>
      <c r="B64" s="3" t="s">
        <v>117</v>
      </c>
      <c r="C64" s="46">
        <v>20100</v>
      </c>
      <c r="D64" s="46" t="s">
        <v>1470</v>
      </c>
      <c r="E64" s="48" t="s">
        <v>1504</v>
      </c>
      <c r="F64" s="46" t="s">
        <v>11</v>
      </c>
      <c r="G64" s="59">
        <v>994.84</v>
      </c>
      <c r="H64" s="59">
        <v>994.84</v>
      </c>
      <c r="I64" s="66">
        <v>3.5</v>
      </c>
      <c r="J64" s="59">
        <v>2.88</v>
      </c>
      <c r="K64" s="66">
        <v>0</v>
      </c>
      <c r="L64" s="59">
        <v>0</v>
      </c>
      <c r="M64" s="59">
        <f t="shared" si="2"/>
        <v>2.88</v>
      </c>
      <c r="N64" s="59">
        <f t="shared" si="3"/>
        <v>2865.13</v>
      </c>
      <c r="O64" s="59">
        <f t="shared" si="4"/>
        <v>0</v>
      </c>
      <c r="P64" s="59">
        <f t="shared" si="5"/>
        <v>2865.13</v>
      </c>
      <c r="Q64" s="58">
        <f t="shared" si="0"/>
        <v>7.1649112251136941E-4</v>
      </c>
      <c r="S64" s="59">
        <v>3.5</v>
      </c>
      <c r="T64" s="59">
        <v>0</v>
      </c>
      <c r="U64" s="59">
        <v>3.5</v>
      </c>
      <c r="V64" s="59">
        <v>3481.94</v>
      </c>
      <c r="W64" s="59">
        <v>0</v>
      </c>
      <c r="X64" s="59">
        <v>3481.94</v>
      </c>
      <c r="Y64" s="91">
        <f t="shared" si="1"/>
        <v>-616.80999999999995</v>
      </c>
    </row>
    <row r="65" spans="1:25" s="50" customFormat="1" x14ac:dyDescent="0.2">
      <c r="A65" s="52" t="s">
        <v>1955</v>
      </c>
      <c r="B65" s="3" t="s">
        <v>118</v>
      </c>
      <c r="C65" s="46">
        <v>260104</v>
      </c>
      <c r="D65" s="47" t="s">
        <v>1470</v>
      </c>
      <c r="E65" s="48" t="s">
        <v>119</v>
      </c>
      <c r="F65" s="46" t="s">
        <v>11</v>
      </c>
      <c r="G65" s="59">
        <v>3338.17</v>
      </c>
      <c r="H65" s="59">
        <v>3338.17</v>
      </c>
      <c r="I65" s="66">
        <v>5.33</v>
      </c>
      <c r="J65" s="59">
        <v>4.3899999999999997</v>
      </c>
      <c r="K65" s="66">
        <v>0</v>
      </c>
      <c r="L65" s="59">
        <v>0</v>
      </c>
      <c r="M65" s="59">
        <f t="shared" si="2"/>
        <v>4.3899999999999997</v>
      </c>
      <c r="N65" s="59">
        <f t="shared" si="3"/>
        <v>14654.56</v>
      </c>
      <c r="O65" s="59">
        <f t="shared" si="4"/>
        <v>0</v>
      </c>
      <c r="P65" s="59">
        <f t="shared" si="5"/>
        <v>14654.56</v>
      </c>
      <c r="Q65" s="58">
        <f t="shared" si="0"/>
        <v>3.6647070619169855E-3</v>
      </c>
      <c r="S65" s="59">
        <v>5.33</v>
      </c>
      <c r="T65" s="59">
        <v>0</v>
      </c>
      <c r="U65" s="59">
        <v>5.33</v>
      </c>
      <c r="V65" s="59">
        <v>17792.439999999999</v>
      </c>
      <c r="W65" s="59">
        <v>0</v>
      </c>
      <c r="X65" s="59">
        <v>17792.439999999999</v>
      </c>
      <c r="Y65" s="91">
        <f t="shared" si="1"/>
        <v>-3137.8799999999992</v>
      </c>
    </row>
    <row r="66" spans="1:25" s="50" customFormat="1" x14ac:dyDescent="0.2">
      <c r="A66" s="52" t="s">
        <v>1956</v>
      </c>
      <c r="B66" s="3" t="s">
        <v>120</v>
      </c>
      <c r="C66" s="46" t="s">
        <v>121</v>
      </c>
      <c r="D66" s="46" t="s">
        <v>70</v>
      </c>
      <c r="E66" s="48" t="s">
        <v>122</v>
      </c>
      <c r="F66" s="46" t="s">
        <v>73</v>
      </c>
      <c r="G66" s="59">
        <v>2</v>
      </c>
      <c r="H66" s="59">
        <v>2</v>
      </c>
      <c r="I66" s="66">
        <v>31.63</v>
      </c>
      <c r="J66" s="59">
        <v>26.1</v>
      </c>
      <c r="K66" s="66">
        <v>12.95</v>
      </c>
      <c r="L66" s="59">
        <v>10.68</v>
      </c>
      <c r="M66" s="59">
        <f t="shared" si="2"/>
        <v>36.78</v>
      </c>
      <c r="N66" s="59">
        <f t="shared" si="3"/>
        <v>52.2</v>
      </c>
      <c r="O66" s="59">
        <f t="shared" si="4"/>
        <v>21.36</v>
      </c>
      <c r="P66" s="59">
        <f t="shared" si="5"/>
        <v>73.56</v>
      </c>
      <c r="Q66" s="58">
        <f t="shared" si="0"/>
        <v>1.8395356221859508E-5</v>
      </c>
      <c r="S66" s="59">
        <v>31.63</v>
      </c>
      <c r="T66" s="59">
        <v>12.95</v>
      </c>
      <c r="U66" s="59">
        <v>44.58</v>
      </c>
      <c r="V66" s="59">
        <v>63.26</v>
      </c>
      <c r="W66" s="59">
        <v>25.9</v>
      </c>
      <c r="X66" s="59">
        <v>89.16</v>
      </c>
      <c r="Y66" s="91">
        <f t="shared" si="1"/>
        <v>-15.599999999999994</v>
      </c>
    </row>
    <row r="67" spans="1:25" s="50" customFormat="1" x14ac:dyDescent="0.2">
      <c r="A67" s="52" t="s">
        <v>1957</v>
      </c>
      <c r="B67" s="3" t="s">
        <v>123</v>
      </c>
      <c r="C67" s="46" t="s">
        <v>124</v>
      </c>
      <c r="D67" s="46" t="s">
        <v>70</v>
      </c>
      <c r="E67" s="48" t="s">
        <v>125</v>
      </c>
      <c r="F67" s="46" t="s">
        <v>73</v>
      </c>
      <c r="G67" s="59">
        <v>2</v>
      </c>
      <c r="H67" s="59">
        <v>2</v>
      </c>
      <c r="I67" s="66">
        <v>31.63</v>
      </c>
      <c r="J67" s="59">
        <v>26.1</v>
      </c>
      <c r="K67" s="66">
        <v>12.95</v>
      </c>
      <c r="L67" s="59">
        <v>10.68</v>
      </c>
      <c r="M67" s="59">
        <f t="shared" si="2"/>
        <v>36.78</v>
      </c>
      <c r="N67" s="59">
        <f t="shared" si="3"/>
        <v>52.2</v>
      </c>
      <c r="O67" s="59">
        <f t="shared" si="4"/>
        <v>21.36</v>
      </c>
      <c r="P67" s="59">
        <f t="shared" si="5"/>
        <v>73.56</v>
      </c>
      <c r="Q67" s="58">
        <f t="shared" si="0"/>
        <v>1.8395356221859508E-5</v>
      </c>
      <c r="S67" s="59">
        <v>31.63</v>
      </c>
      <c r="T67" s="59">
        <v>12.95</v>
      </c>
      <c r="U67" s="59">
        <v>44.58</v>
      </c>
      <c r="V67" s="59">
        <v>63.26</v>
      </c>
      <c r="W67" s="59">
        <v>25.9</v>
      </c>
      <c r="X67" s="59">
        <v>89.16</v>
      </c>
      <c r="Y67" s="91">
        <f t="shared" si="1"/>
        <v>-15.599999999999994</v>
      </c>
    </row>
    <row r="68" spans="1:25" s="50" customFormat="1" x14ac:dyDescent="0.2">
      <c r="A68" s="52" t="s">
        <v>1958</v>
      </c>
      <c r="B68" s="3" t="s">
        <v>126</v>
      </c>
      <c r="C68" s="46">
        <v>260105</v>
      </c>
      <c r="D68" s="47" t="s">
        <v>1470</v>
      </c>
      <c r="E68" s="48" t="s">
        <v>127</v>
      </c>
      <c r="F68" s="46" t="s">
        <v>11</v>
      </c>
      <c r="G68" s="59">
        <v>108.35</v>
      </c>
      <c r="H68" s="59">
        <v>108.35</v>
      </c>
      <c r="I68" s="66">
        <v>6.67</v>
      </c>
      <c r="J68" s="59">
        <v>5.5</v>
      </c>
      <c r="K68" s="66">
        <v>2.08</v>
      </c>
      <c r="L68" s="59">
        <v>1.71</v>
      </c>
      <c r="M68" s="59">
        <f t="shared" si="2"/>
        <v>7.21</v>
      </c>
      <c r="N68" s="59">
        <f t="shared" si="3"/>
        <v>595.91999999999996</v>
      </c>
      <c r="O68" s="59">
        <f t="shared" si="4"/>
        <v>185.27</v>
      </c>
      <c r="P68" s="59">
        <f t="shared" si="5"/>
        <v>781.2</v>
      </c>
      <c r="Q68" s="58">
        <f t="shared" si="0"/>
        <v>1.9535688255188484E-4</v>
      </c>
      <c r="S68" s="59">
        <v>6.67</v>
      </c>
      <c r="T68" s="59">
        <v>2.08</v>
      </c>
      <c r="U68" s="59">
        <v>8.75</v>
      </c>
      <c r="V68" s="59">
        <v>722.69</v>
      </c>
      <c r="W68" s="59">
        <v>225.37</v>
      </c>
      <c r="X68" s="59">
        <v>948.06</v>
      </c>
      <c r="Y68" s="91">
        <f t="shared" si="1"/>
        <v>-166.8599999999999</v>
      </c>
    </row>
    <row r="69" spans="1:25" s="50" customFormat="1" x14ac:dyDescent="0.2">
      <c r="A69" s="52" t="s">
        <v>1959</v>
      </c>
      <c r="B69" s="44" t="s">
        <v>128</v>
      </c>
      <c r="C69" s="62"/>
      <c r="D69" s="62"/>
      <c r="E69" s="87" t="s">
        <v>129</v>
      </c>
      <c r="F69" s="62"/>
      <c r="G69" s="60"/>
      <c r="H69" s="60"/>
      <c r="I69" s="66"/>
      <c r="J69" s="60"/>
      <c r="K69" s="66"/>
      <c r="L69" s="60"/>
      <c r="M69" s="60"/>
      <c r="N69" s="60"/>
      <c r="O69" s="60"/>
      <c r="P69" s="61">
        <f>SUM(P70:P78)</f>
        <v>25332.85</v>
      </c>
      <c r="Q69" s="57">
        <f t="shared" si="0"/>
        <v>6.3350570944118211E-3</v>
      </c>
      <c r="S69" s="60"/>
      <c r="T69" s="60"/>
      <c r="U69" s="60"/>
      <c r="V69" s="60"/>
      <c r="W69" s="60"/>
      <c r="X69" s="61">
        <v>30731.48</v>
      </c>
      <c r="Y69" s="91">
        <f t="shared" si="1"/>
        <v>-5398.630000000001</v>
      </c>
    </row>
    <row r="70" spans="1:25" s="50" customFormat="1" x14ac:dyDescent="0.2">
      <c r="A70" s="52" t="s">
        <v>1960</v>
      </c>
      <c r="B70" s="3" t="s">
        <v>130</v>
      </c>
      <c r="C70" s="46">
        <v>20203</v>
      </c>
      <c r="D70" s="47" t="s">
        <v>1470</v>
      </c>
      <c r="E70" s="48" t="s">
        <v>131</v>
      </c>
      <c r="F70" s="46" t="s">
        <v>11</v>
      </c>
      <c r="G70" s="59">
        <v>4640.34</v>
      </c>
      <c r="H70" s="59">
        <v>4640.34</v>
      </c>
      <c r="I70" s="66">
        <v>1.74</v>
      </c>
      <c r="J70" s="59">
        <v>1.43</v>
      </c>
      <c r="K70" s="66">
        <v>0</v>
      </c>
      <c r="L70" s="59">
        <v>0</v>
      </c>
      <c r="M70" s="59">
        <f t="shared" ref="M70:M78" si="6">L70+J70</f>
        <v>1.43</v>
      </c>
      <c r="N70" s="59">
        <f t="shared" ref="N70:N78" si="7">TRUNC(J70*H70,2)</f>
        <v>6635.68</v>
      </c>
      <c r="O70" s="59">
        <f t="shared" ref="O70:O78" si="8">TRUNC(L70*H70,2)</f>
        <v>0</v>
      </c>
      <c r="P70" s="59">
        <f t="shared" ref="P70:P78" si="9">TRUNC(((J70*H70)+(L70*H70)),2)</f>
        <v>6635.68</v>
      </c>
      <c r="Q70" s="58">
        <f t="shared" ref="Q70:Q133" si="10">P70/$O$998</f>
        <v>1.659403172570265E-3</v>
      </c>
      <c r="S70" s="59">
        <v>1.74</v>
      </c>
      <c r="T70" s="59">
        <v>0</v>
      </c>
      <c r="U70" s="59">
        <v>1.74</v>
      </c>
      <c r="V70" s="59">
        <v>8074.19</v>
      </c>
      <c r="W70" s="59">
        <v>0</v>
      </c>
      <c r="X70" s="59">
        <v>8074.19</v>
      </c>
      <c r="Y70" s="91">
        <f t="shared" ref="Y70:Y133" si="11">P70-X70</f>
        <v>-1438.5099999999993</v>
      </c>
    </row>
    <row r="71" spans="1:25" s="50" customFormat="1" ht="24" x14ac:dyDescent="0.2">
      <c r="A71" s="52" t="s">
        <v>1961</v>
      </c>
      <c r="B71" s="3" t="s">
        <v>132</v>
      </c>
      <c r="C71" s="46">
        <v>98527</v>
      </c>
      <c r="D71" s="46" t="s">
        <v>103</v>
      </c>
      <c r="E71" s="48" t="s">
        <v>1505</v>
      </c>
      <c r="F71" s="46" t="s">
        <v>133</v>
      </c>
      <c r="G71" s="59">
        <v>8</v>
      </c>
      <c r="H71" s="59">
        <v>8</v>
      </c>
      <c r="I71" s="66">
        <v>80.75</v>
      </c>
      <c r="J71" s="59">
        <v>66.64</v>
      </c>
      <c r="K71" s="66">
        <v>84.71</v>
      </c>
      <c r="L71" s="59">
        <v>69.91</v>
      </c>
      <c r="M71" s="59">
        <f t="shared" si="6"/>
        <v>136.55000000000001</v>
      </c>
      <c r="N71" s="59">
        <f t="shared" si="7"/>
        <v>533.12</v>
      </c>
      <c r="O71" s="59">
        <f t="shared" si="8"/>
        <v>559.28</v>
      </c>
      <c r="P71" s="59">
        <f t="shared" si="9"/>
        <v>1092.4000000000001</v>
      </c>
      <c r="Q71" s="58">
        <f t="shared" si="10"/>
        <v>2.7317954237030082E-4</v>
      </c>
      <c r="S71" s="59">
        <v>80.75</v>
      </c>
      <c r="T71" s="59">
        <v>84.71</v>
      </c>
      <c r="U71" s="59">
        <v>165.46</v>
      </c>
      <c r="V71" s="59">
        <v>646</v>
      </c>
      <c r="W71" s="59">
        <v>677.68</v>
      </c>
      <c r="X71" s="59">
        <v>1323.68</v>
      </c>
      <c r="Y71" s="91">
        <f t="shared" si="11"/>
        <v>-231.27999999999997</v>
      </c>
    </row>
    <row r="72" spans="1:25" s="50" customFormat="1" ht="24" x14ac:dyDescent="0.2">
      <c r="A72" s="52" t="s">
        <v>1962</v>
      </c>
      <c r="B72" s="3" t="s">
        <v>134</v>
      </c>
      <c r="C72" s="46">
        <v>98534</v>
      </c>
      <c r="D72" s="46" t="s">
        <v>103</v>
      </c>
      <c r="E72" s="48" t="s">
        <v>1506</v>
      </c>
      <c r="F72" s="46" t="s">
        <v>133</v>
      </c>
      <c r="G72" s="59">
        <v>8</v>
      </c>
      <c r="H72" s="59">
        <v>8</v>
      </c>
      <c r="I72" s="66">
        <v>319.48</v>
      </c>
      <c r="J72" s="59">
        <v>263.66000000000003</v>
      </c>
      <c r="K72" s="66">
        <v>503.4</v>
      </c>
      <c r="L72" s="59">
        <v>415.45</v>
      </c>
      <c r="M72" s="59">
        <f t="shared" si="6"/>
        <v>679.11</v>
      </c>
      <c r="N72" s="59">
        <f t="shared" si="7"/>
        <v>2109.2800000000002</v>
      </c>
      <c r="O72" s="59">
        <f t="shared" si="8"/>
        <v>3323.6</v>
      </c>
      <c r="P72" s="59">
        <f t="shared" si="9"/>
        <v>5432.88</v>
      </c>
      <c r="Q72" s="58">
        <f t="shared" si="10"/>
        <v>1.3586155914983155E-3</v>
      </c>
      <c r="S72" s="59">
        <v>319.48</v>
      </c>
      <c r="T72" s="59">
        <v>503.4</v>
      </c>
      <c r="U72" s="59">
        <v>822.88</v>
      </c>
      <c r="V72" s="59">
        <v>2555.84</v>
      </c>
      <c r="W72" s="59">
        <v>4027.2</v>
      </c>
      <c r="X72" s="59">
        <v>6583.04</v>
      </c>
      <c r="Y72" s="91">
        <f t="shared" si="11"/>
        <v>-1150.1599999999999</v>
      </c>
    </row>
    <row r="73" spans="1:25" s="50" customFormat="1" ht="24" x14ac:dyDescent="0.2">
      <c r="A73" s="52" t="s">
        <v>1963</v>
      </c>
      <c r="B73" s="3" t="s">
        <v>135</v>
      </c>
      <c r="C73" s="46">
        <v>98530</v>
      </c>
      <c r="D73" s="46" t="s">
        <v>103</v>
      </c>
      <c r="E73" s="48" t="s">
        <v>1507</v>
      </c>
      <c r="F73" s="46" t="s">
        <v>133</v>
      </c>
      <c r="G73" s="59">
        <v>8</v>
      </c>
      <c r="H73" s="59">
        <v>8</v>
      </c>
      <c r="I73" s="66">
        <v>90.55</v>
      </c>
      <c r="J73" s="59">
        <v>74.73</v>
      </c>
      <c r="K73" s="66">
        <v>32.770000000000003</v>
      </c>
      <c r="L73" s="59">
        <v>27.04</v>
      </c>
      <c r="M73" s="59">
        <f t="shared" si="6"/>
        <v>101.77000000000001</v>
      </c>
      <c r="N73" s="59">
        <f t="shared" si="7"/>
        <v>597.84</v>
      </c>
      <c r="O73" s="59">
        <f t="shared" si="8"/>
        <v>216.32</v>
      </c>
      <c r="P73" s="59">
        <f t="shared" si="9"/>
        <v>814.16</v>
      </c>
      <c r="Q73" s="58">
        <f t="shared" si="10"/>
        <v>2.0359928251208721E-4</v>
      </c>
      <c r="S73" s="59">
        <v>90.55</v>
      </c>
      <c r="T73" s="59">
        <v>32.770000000000003</v>
      </c>
      <c r="U73" s="59">
        <v>123.32</v>
      </c>
      <c r="V73" s="59">
        <v>724.4</v>
      </c>
      <c r="W73" s="59">
        <v>262.16000000000003</v>
      </c>
      <c r="X73" s="59">
        <v>986.56</v>
      </c>
      <c r="Y73" s="91">
        <f t="shared" si="11"/>
        <v>-172.39999999999998</v>
      </c>
    </row>
    <row r="74" spans="1:25" s="50" customFormat="1" ht="24" x14ac:dyDescent="0.2">
      <c r="A74" s="52" t="s">
        <v>1964</v>
      </c>
      <c r="B74" s="3" t="s">
        <v>136</v>
      </c>
      <c r="C74" s="46">
        <v>20121</v>
      </c>
      <c r="D74" s="47" t="s">
        <v>1470</v>
      </c>
      <c r="E74" s="48" t="s">
        <v>1500</v>
      </c>
      <c r="F74" s="46" t="s">
        <v>7</v>
      </c>
      <c r="G74" s="59">
        <v>69.3</v>
      </c>
      <c r="H74" s="59">
        <v>69.3</v>
      </c>
      <c r="I74" s="66">
        <v>161.91999999999999</v>
      </c>
      <c r="J74" s="59">
        <v>133.63</v>
      </c>
      <c r="K74" s="66">
        <v>0</v>
      </c>
      <c r="L74" s="59">
        <v>0</v>
      </c>
      <c r="M74" s="59">
        <f t="shared" si="6"/>
        <v>133.63</v>
      </c>
      <c r="N74" s="59">
        <f t="shared" si="7"/>
        <v>9260.5499999999993</v>
      </c>
      <c r="O74" s="59">
        <f t="shared" si="8"/>
        <v>0</v>
      </c>
      <c r="P74" s="59">
        <f t="shared" si="9"/>
        <v>9260.5499999999993</v>
      </c>
      <c r="Q74" s="58">
        <f t="shared" si="10"/>
        <v>2.3158118007115423E-3</v>
      </c>
      <c r="S74" s="59">
        <v>161.91999999999999</v>
      </c>
      <c r="T74" s="59">
        <v>0</v>
      </c>
      <c r="U74" s="59">
        <v>161.91999999999999</v>
      </c>
      <c r="V74" s="59">
        <v>11221.05</v>
      </c>
      <c r="W74" s="59">
        <v>0</v>
      </c>
      <c r="X74" s="59">
        <v>11221.05</v>
      </c>
      <c r="Y74" s="91">
        <f t="shared" si="11"/>
        <v>-1960.5</v>
      </c>
    </row>
    <row r="75" spans="1:25" s="50" customFormat="1" ht="24" x14ac:dyDescent="0.2">
      <c r="A75" s="52" t="s">
        <v>1965</v>
      </c>
      <c r="B75" s="3" t="s">
        <v>137</v>
      </c>
      <c r="C75" s="46">
        <v>20106</v>
      </c>
      <c r="D75" s="47" t="s">
        <v>1470</v>
      </c>
      <c r="E75" s="48" t="s">
        <v>1508</v>
      </c>
      <c r="F75" s="46" t="s">
        <v>11</v>
      </c>
      <c r="G75" s="59">
        <v>13.86</v>
      </c>
      <c r="H75" s="59">
        <v>13.86</v>
      </c>
      <c r="I75" s="66">
        <v>6.22</v>
      </c>
      <c r="J75" s="59">
        <v>5.13</v>
      </c>
      <c r="K75" s="66">
        <v>0</v>
      </c>
      <c r="L75" s="59">
        <v>0</v>
      </c>
      <c r="M75" s="59">
        <f t="shared" si="6"/>
        <v>5.13</v>
      </c>
      <c r="N75" s="59">
        <f t="shared" si="7"/>
        <v>71.099999999999994</v>
      </c>
      <c r="O75" s="59">
        <f t="shared" si="8"/>
        <v>0</v>
      </c>
      <c r="P75" s="59">
        <f t="shared" si="9"/>
        <v>71.099999999999994</v>
      </c>
      <c r="Q75" s="58">
        <f t="shared" si="10"/>
        <v>1.7780177098616245E-5</v>
      </c>
      <c r="S75" s="59">
        <v>6.22</v>
      </c>
      <c r="T75" s="59">
        <v>0</v>
      </c>
      <c r="U75" s="59">
        <v>6.22</v>
      </c>
      <c r="V75" s="59">
        <v>86.2</v>
      </c>
      <c r="W75" s="59">
        <v>0</v>
      </c>
      <c r="X75" s="59">
        <v>86.2</v>
      </c>
      <c r="Y75" s="91">
        <f t="shared" si="11"/>
        <v>-15.100000000000009</v>
      </c>
    </row>
    <row r="76" spans="1:25" s="50" customFormat="1" ht="24" x14ac:dyDescent="0.2">
      <c r="A76" s="52" t="s">
        <v>1966</v>
      </c>
      <c r="B76" s="3" t="s">
        <v>138</v>
      </c>
      <c r="C76" s="46">
        <v>20118</v>
      </c>
      <c r="D76" s="47" t="s">
        <v>1470</v>
      </c>
      <c r="E76" s="48" t="s">
        <v>1475</v>
      </c>
      <c r="F76" s="46" t="s">
        <v>7</v>
      </c>
      <c r="G76" s="59">
        <v>3.62</v>
      </c>
      <c r="H76" s="59">
        <v>3.62</v>
      </c>
      <c r="I76" s="66">
        <v>38.92</v>
      </c>
      <c r="J76" s="59">
        <v>32.119999999999997</v>
      </c>
      <c r="K76" s="66">
        <v>0</v>
      </c>
      <c r="L76" s="59">
        <v>0</v>
      </c>
      <c r="M76" s="59">
        <f t="shared" si="6"/>
        <v>32.119999999999997</v>
      </c>
      <c r="N76" s="59">
        <f t="shared" si="7"/>
        <v>116.27</v>
      </c>
      <c r="O76" s="59">
        <f t="shared" si="8"/>
        <v>0</v>
      </c>
      <c r="P76" s="59">
        <f t="shared" si="9"/>
        <v>116.27</v>
      </c>
      <c r="Q76" s="58">
        <f t="shared" si="10"/>
        <v>2.9075966121745578E-5</v>
      </c>
      <c r="S76" s="59">
        <v>38.92</v>
      </c>
      <c r="T76" s="59">
        <v>0</v>
      </c>
      <c r="U76" s="59">
        <v>38.92</v>
      </c>
      <c r="V76" s="59">
        <v>140.88999999999999</v>
      </c>
      <c r="W76" s="59">
        <v>0</v>
      </c>
      <c r="X76" s="59">
        <v>140.88999999999999</v>
      </c>
      <c r="Y76" s="91">
        <f t="shared" si="11"/>
        <v>-24.61999999999999</v>
      </c>
    </row>
    <row r="77" spans="1:25" s="50" customFormat="1" ht="24" x14ac:dyDescent="0.2">
      <c r="A77" s="52" t="s">
        <v>1967</v>
      </c>
      <c r="B77" s="3" t="s">
        <v>139</v>
      </c>
      <c r="C77" s="46">
        <v>20143</v>
      </c>
      <c r="D77" s="47" t="s">
        <v>1470</v>
      </c>
      <c r="E77" s="48" t="s">
        <v>1509</v>
      </c>
      <c r="F77" s="46" t="s">
        <v>61</v>
      </c>
      <c r="G77" s="59">
        <v>359.87</v>
      </c>
      <c r="H77" s="59">
        <v>359.87</v>
      </c>
      <c r="I77" s="66">
        <v>6.22</v>
      </c>
      <c r="J77" s="59">
        <v>5.13</v>
      </c>
      <c r="K77" s="66">
        <v>0</v>
      </c>
      <c r="L77" s="59">
        <v>0</v>
      </c>
      <c r="M77" s="59">
        <f t="shared" si="6"/>
        <v>5.13</v>
      </c>
      <c r="N77" s="59">
        <f t="shared" si="7"/>
        <v>1846.13</v>
      </c>
      <c r="O77" s="59">
        <f t="shared" si="8"/>
        <v>0</v>
      </c>
      <c r="P77" s="59">
        <f t="shared" si="9"/>
        <v>1846.13</v>
      </c>
      <c r="Q77" s="58">
        <f t="shared" si="10"/>
        <v>4.6166692471263584E-4</v>
      </c>
      <c r="S77" s="59">
        <v>6.22</v>
      </c>
      <c r="T77" s="59">
        <v>0</v>
      </c>
      <c r="U77" s="59">
        <v>6.22</v>
      </c>
      <c r="V77" s="59">
        <v>2238.39</v>
      </c>
      <c r="W77" s="59">
        <v>0</v>
      </c>
      <c r="X77" s="59">
        <v>2238.39</v>
      </c>
      <c r="Y77" s="91">
        <f t="shared" si="11"/>
        <v>-392.25999999999976</v>
      </c>
    </row>
    <row r="78" spans="1:25" s="50" customFormat="1" ht="24" x14ac:dyDescent="0.2">
      <c r="A78" s="52" t="s">
        <v>1968</v>
      </c>
      <c r="B78" s="3" t="s">
        <v>140</v>
      </c>
      <c r="C78" s="46">
        <v>97637</v>
      </c>
      <c r="D78" s="46" t="s">
        <v>103</v>
      </c>
      <c r="E78" s="48" t="s">
        <v>1510</v>
      </c>
      <c r="F78" s="46" t="s">
        <v>11</v>
      </c>
      <c r="G78" s="59">
        <v>31.37</v>
      </c>
      <c r="H78" s="59">
        <v>31.37</v>
      </c>
      <c r="I78" s="66">
        <v>1.8</v>
      </c>
      <c r="J78" s="59">
        <v>1.48</v>
      </c>
      <c r="K78" s="66">
        <v>0.67</v>
      </c>
      <c r="L78" s="59">
        <v>0.55000000000000004</v>
      </c>
      <c r="M78" s="59">
        <f t="shared" si="6"/>
        <v>2.0300000000000002</v>
      </c>
      <c r="N78" s="59">
        <f t="shared" si="7"/>
        <v>46.42</v>
      </c>
      <c r="O78" s="59">
        <f t="shared" si="8"/>
        <v>17.25</v>
      </c>
      <c r="P78" s="59">
        <f t="shared" si="9"/>
        <v>63.68</v>
      </c>
      <c r="Q78" s="58">
        <f t="shared" si="10"/>
        <v>1.5924636816313395E-5</v>
      </c>
      <c r="S78" s="59">
        <v>1.8</v>
      </c>
      <c r="T78" s="59">
        <v>0.67</v>
      </c>
      <c r="U78" s="59">
        <v>2.4700000000000002</v>
      </c>
      <c r="V78" s="59">
        <v>56.46</v>
      </c>
      <c r="W78" s="59">
        <v>21.02</v>
      </c>
      <c r="X78" s="59">
        <v>77.48</v>
      </c>
      <c r="Y78" s="91">
        <f t="shared" si="11"/>
        <v>-13.800000000000004</v>
      </c>
    </row>
    <row r="79" spans="1:25" s="50" customFormat="1" x14ac:dyDescent="0.2">
      <c r="A79" s="52" t="s">
        <v>1969</v>
      </c>
      <c r="B79" s="44" t="s">
        <v>141</v>
      </c>
      <c r="C79" s="62"/>
      <c r="D79" s="62"/>
      <c r="E79" s="87" t="s">
        <v>142</v>
      </c>
      <c r="F79" s="62"/>
      <c r="G79" s="60"/>
      <c r="H79" s="60"/>
      <c r="I79" s="66"/>
      <c r="J79" s="60"/>
      <c r="K79" s="66"/>
      <c r="L79" s="60"/>
      <c r="M79" s="60"/>
      <c r="N79" s="60"/>
      <c r="O79" s="60"/>
      <c r="P79" s="61">
        <f>P80</f>
        <v>27945.02</v>
      </c>
      <c r="Q79" s="57">
        <f t="shared" si="10"/>
        <v>6.9882897978111522E-3</v>
      </c>
      <c r="S79" s="60"/>
      <c r="T79" s="60"/>
      <c r="U79" s="60"/>
      <c r="V79" s="60"/>
      <c r="W79" s="60"/>
      <c r="X79" s="61">
        <v>33867.15</v>
      </c>
      <c r="Y79" s="91">
        <f t="shared" si="11"/>
        <v>-5922.130000000001</v>
      </c>
    </row>
    <row r="80" spans="1:25" s="50" customFormat="1" x14ac:dyDescent="0.2">
      <c r="A80" s="52" t="s">
        <v>1970</v>
      </c>
      <c r="B80" s="3" t="s">
        <v>143</v>
      </c>
      <c r="C80" s="46">
        <v>30101</v>
      </c>
      <c r="D80" s="47" t="s">
        <v>1470</v>
      </c>
      <c r="E80" s="48" t="s">
        <v>144</v>
      </c>
      <c r="F80" s="46" t="s">
        <v>7</v>
      </c>
      <c r="G80" s="59">
        <v>771.11</v>
      </c>
      <c r="H80" s="59">
        <v>771.11</v>
      </c>
      <c r="I80" s="66">
        <v>9.6</v>
      </c>
      <c r="J80" s="59">
        <v>7.92</v>
      </c>
      <c r="K80" s="66">
        <v>34.32</v>
      </c>
      <c r="L80" s="59">
        <v>28.32</v>
      </c>
      <c r="M80" s="59">
        <f>L80+J80</f>
        <v>36.24</v>
      </c>
      <c r="N80" s="59">
        <f>TRUNC(J80*H80,2)</f>
        <v>6107.19</v>
      </c>
      <c r="O80" s="59">
        <f>TRUNC(L80*H80,2)</f>
        <v>21837.83</v>
      </c>
      <c r="P80" s="59">
        <f>TRUNC(((J80*H80)+(L80*H80)),2)</f>
        <v>27945.02</v>
      </c>
      <c r="Q80" s="58">
        <f t="shared" si="10"/>
        <v>6.9882897978111522E-3</v>
      </c>
      <c r="S80" s="59">
        <v>9.6</v>
      </c>
      <c r="T80" s="59">
        <v>34.32</v>
      </c>
      <c r="U80" s="59">
        <v>43.92</v>
      </c>
      <c r="V80" s="59">
        <v>7402.65</v>
      </c>
      <c r="W80" s="59">
        <v>26464.5</v>
      </c>
      <c r="X80" s="59">
        <v>33867.15</v>
      </c>
      <c r="Y80" s="91">
        <f t="shared" si="11"/>
        <v>-5922.130000000001</v>
      </c>
    </row>
    <row r="81" spans="1:25" s="50" customFormat="1" x14ac:dyDescent="0.2">
      <c r="A81" s="52" t="s">
        <v>1971</v>
      </c>
      <c r="B81" s="44" t="s">
        <v>2935</v>
      </c>
      <c r="C81" s="62"/>
      <c r="D81" s="62"/>
      <c r="E81" s="87" t="s">
        <v>145</v>
      </c>
      <c r="F81" s="62"/>
      <c r="G81" s="60"/>
      <c r="H81" s="60"/>
      <c r="I81" s="66"/>
      <c r="J81" s="60"/>
      <c r="K81" s="66"/>
      <c r="L81" s="60"/>
      <c r="M81" s="60"/>
      <c r="N81" s="60"/>
      <c r="O81" s="60"/>
      <c r="P81" s="61">
        <f>P82+P157</f>
        <v>1601434.67</v>
      </c>
      <c r="Q81" s="57">
        <f t="shared" si="10"/>
        <v>0.40047527488697698</v>
      </c>
      <c r="S81" s="60"/>
      <c r="T81" s="60"/>
      <c r="U81" s="60"/>
      <c r="V81" s="60"/>
      <c r="W81" s="60"/>
      <c r="X81" s="61">
        <v>1940940.99</v>
      </c>
      <c r="Y81" s="91">
        <f t="shared" si="11"/>
        <v>-339506.32000000007</v>
      </c>
    </row>
    <row r="82" spans="1:25" s="50" customFormat="1" x14ac:dyDescent="0.2">
      <c r="A82" s="52" t="s">
        <v>1972</v>
      </c>
      <c r="B82" s="44" t="s">
        <v>146</v>
      </c>
      <c r="C82" s="62"/>
      <c r="D82" s="62"/>
      <c r="E82" s="87" t="s">
        <v>147</v>
      </c>
      <c r="F82" s="62"/>
      <c r="G82" s="60"/>
      <c r="H82" s="60"/>
      <c r="I82" s="66"/>
      <c r="J82" s="60"/>
      <c r="K82" s="66"/>
      <c r="L82" s="60"/>
      <c r="M82" s="60"/>
      <c r="N82" s="60"/>
      <c r="O82" s="60"/>
      <c r="P82" s="61">
        <f>P83+P92+P99+P101+P107+P113+P129+P131+P141+P148+P150</f>
        <v>1240918.8500000001</v>
      </c>
      <c r="Q82" s="57">
        <f t="shared" si="10"/>
        <v>0.3103200691703405</v>
      </c>
      <c r="S82" s="60"/>
      <c r="T82" s="60"/>
      <c r="U82" s="60"/>
      <c r="V82" s="60"/>
      <c r="W82" s="60"/>
      <c r="X82" s="61">
        <v>1503964.77</v>
      </c>
      <c r="Y82" s="91">
        <f t="shared" si="11"/>
        <v>-263045.91999999993</v>
      </c>
    </row>
    <row r="83" spans="1:25" s="50" customFormat="1" x14ac:dyDescent="0.2">
      <c r="A83" s="52" t="s">
        <v>1973</v>
      </c>
      <c r="B83" s="44" t="s">
        <v>148</v>
      </c>
      <c r="C83" s="62"/>
      <c r="D83" s="62"/>
      <c r="E83" s="87" t="s">
        <v>52</v>
      </c>
      <c r="F83" s="62"/>
      <c r="G83" s="60"/>
      <c r="H83" s="60"/>
      <c r="I83" s="66"/>
      <c r="J83" s="60"/>
      <c r="K83" s="66"/>
      <c r="L83" s="60"/>
      <c r="M83" s="60"/>
      <c r="N83" s="60"/>
      <c r="O83" s="60"/>
      <c r="P83" s="61">
        <f>SUM(P84:P91)</f>
        <v>3138.27</v>
      </c>
      <c r="Q83" s="57">
        <f t="shared" si="10"/>
        <v>7.847960110165176E-4</v>
      </c>
      <c r="S83" s="60"/>
      <c r="T83" s="60"/>
      <c r="U83" s="60"/>
      <c r="V83" s="60"/>
      <c r="W83" s="60"/>
      <c r="X83" s="61">
        <v>3809.58</v>
      </c>
      <c r="Y83" s="91">
        <f t="shared" si="11"/>
        <v>-671.31</v>
      </c>
    </row>
    <row r="84" spans="1:25" s="50" customFormat="1" x14ac:dyDescent="0.2">
      <c r="A84" s="52" t="s">
        <v>1974</v>
      </c>
      <c r="B84" s="3" t="s">
        <v>149</v>
      </c>
      <c r="C84" s="46">
        <v>40101</v>
      </c>
      <c r="D84" s="47" t="s">
        <v>1470</v>
      </c>
      <c r="E84" s="48" t="s">
        <v>150</v>
      </c>
      <c r="F84" s="46" t="s">
        <v>7</v>
      </c>
      <c r="G84" s="59">
        <v>6.93</v>
      </c>
      <c r="H84" s="59">
        <v>6.93</v>
      </c>
      <c r="I84" s="66">
        <v>34.229999999999997</v>
      </c>
      <c r="J84" s="59">
        <v>28.25</v>
      </c>
      <c r="K84" s="66">
        <v>0</v>
      </c>
      <c r="L84" s="59">
        <v>0</v>
      </c>
      <c r="M84" s="59">
        <f t="shared" ref="M84:M91" si="12">L84+J84</f>
        <v>28.25</v>
      </c>
      <c r="N84" s="59">
        <f t="shared" ref="N84:N91" si="13">TRUNC(J84*H84,2)</f>
        <v>195.77</v>
      </c>
      <c r="O84" s="59">
        <f t="shared" ref="O84:O91" si="14">TRUNC(L84*H84,2)</f>
        <v>0</v>
      </c>
      <c r="P84" s="59">
        <f t="shared" ref="P84:P91" si="15">TRUNC(((J84*H84)+(L84*H84)),2)</f>
        <v>195.77</v>
      </c>
      <c r="Q84" s="58">
        <f t="shared" si="10"/>
        <v>4.8956754860704675E-5</v>
      </c>
      <c r="S84" s="59">
        <v>34.229999999999997</v>
      </c>
      <c r="T84" s="59">
        <v>0</v>
      </c>
      <c r="U84" s="59">
        <v>34.229999999999997</v>
      </c>
      <c r="V84" s="59">
        <v>237.21</v>
      </c>
      <c r="W84" s="59">
        <v>0</v>
      </c>
      <c r="X84" s="59">
        <v>237.21</v>
      </c>
      <c r="Y84" s="91">
        <f t="shared" si="11"/>
        <v>-41.44</v>
      </c>
    </row>
    <row r="85" spans="1:25" s="50" customFormat="1" x14ac:dyDescent="0.2">
      <c r="A85" s="52" t="s">
        <v>1975</v>
      </c>
      <c r="B85" s="3" t="s">
        <v>151</v>
      </c>
      <c r="C85" s="46">
        <v>41004</v>
      </c>
      <c r="D85" s="47" t="s">
        <v>1470</v>
      </c>
      <c r="E85" s="48" t="s">
        <v>90</v>
      </c>
      <c r="F85" s="46" t="s">
        <v>7</v>
      </c>
      <c r="G85" s="59">
        <v>39.729999999999997</v>
      </c>
      <c r="H85" s="59">
        <v>39.729999999999997</v>
      </c>
      <c r="I85" s="66">
        <v>0</v>
      </c>
      <c r="J85" s="59">
        <v>0</v>
      </c>
      <c r="K85" s="66">
        <v>1.78</v>
      </c>
      <c r="L85" s="59">
        <v>1.46</v>
      </c>
      <c r="M85" s="59">
        <f t="shared" si="12"/>
        <v>1.46</v>
      </c>
      <c r="N85" s="59">
        <f t="shared" si="13"/>
        <v>0</v>
      </c>
      <c r="O85" s="59">
        <f t="shared" si="14"/>
        <v>58</v>
      </c>
      <c r="P85" s="59">
        <f t="shared" si="15"/>
        <v>58</v>
      </c>
      <c r="Q85" s="58">
        <f t="shared" si="10"/>
        <v>1.4504223230938709E-5</v>
      </c>
      <c r="S85" s="59">
        <v>0</v>
      </c>
      <c r="T85" s="59">
        <v>1.78</v>
      </c>
      <c r="U85" s="59">
        <v>1.78</v>
      </c>
      <c r="V85" s="59">
        <v>0</v>
      </c>
      <c r="W85" s="59">
        <v>70.709999999999994</v>
      </c>
      <c r="X85" s="59">
        <v>70.709999999999994</v>
      </c>
      <c r="Y85" s="91">
        <f t="shared" si="11"/>
        <v>-12.709999999999994</v>
      </c>
    </row>
    <row r="86" spans="1:25" s="50" customFormat="1" x14ac:dyDescent="0.2">
      <c r="A86" s="52" t="s">
        <v>1976</v>
      </c>
      <c r="B86" s="3" t="s">
        <v>152</v>
      </c>
      <c r="C86" s="46">
        <v>41005</v>
      </c>
      <c r="D86" s="47" t="s">
        <v>1470</v>
      </c>
      <c r="E86" s="48" t="s">
        <v>92</v>
      </c>
      <c r="F86" s="46" t="s">
        <v>7</v>
      </c>
      <c r="G86" s="59">
        <v>39.729999999999997</v>
      </c>
      <c r="H86" s="59">
        <v>39.729999999999997</v>
      </c>
      <c r="I86" s="66">
        <v>0</v>
      </c>
      <c r="J86" s="59">
        <v>0</v>
      </c>
      <c r="K86" s="66">
        <v>1.31</v>
      </c>
      <c r="L86" s="59">
        <v>1.08</v>
      </c>
      <c r="M86" s="59">
        <f t="shared" si="12"/>
        <v>1.08</v>
      </c>
      <c r="N86" s="59">
        <f t="shared" si="13"/>
        <v>0</v>
      </c>
      <c r="O86" s="59">
        <f t="shared" si="14"/>
        <v>42.9</v>
      </c>
      <c r="P86" s="59">
        <f t="shared" si="15"/>
        <v>42.9</v>
      </c>
      <c r="Q86" s="58">
        <f t="shared" si="10"/>
        <v>1.0728123734608113E-5</v>
      </c>
      <c r="S86" s="59">
        <v>0</v>
      </c>
      <c r="T86" s="59">
        <v>1.31</v>
      </c>
      <c r="U86" s="59">
        <v>1.31</v>
      </c>
      <c r="V86" s="59">
        <v>0</v>
      </c>
      <c r="W86" s="59">
        <v>52.04</v>
      </c>
      <c r="X86" s="59">
        <v>52.04</v>
      </c>
      <c r="Y86" s="91">
        <f t="shared" si="11"/>
        <v>-9.14</v>
      </c>
    </row>
    <row r="87" spans="1:25" s="50" customFormat="1" x14ac:dyDescent="0.2">
      <c r="A87" s="52" t="s">
        <v>1977</v>
      </c>
      <c r="B87" s="3" t="s">
        <v>153</v>
      </c>
      <c r="C87" s="46">
        <v>41012</v>
      </c>
      <c r="D87" s="47" t="s">
        <v>1470</v>
      </c>
      <c r="E87" s="48" t="s">
        <v>154</v>
      </c>
      <c r="F87" s="46" t="s">
        <v>7</v>
      </c>
      <c r="G87" s="59">
        <v>39.729999999999997</v>
      </c>
      <c r="H87" s="59">
        <v>39.729999999999997</v>
      </c>
      <c r="I87" s="66">
        <v>0</v>
      </c>
      <c r="J87" s="59">
        <v>0</v>
      </c>
      <c r="K87" s="66">
        <v>5</v>
      </c>
      <c r="L87" s="59">
        <v>4.12</v>
      </c>
      <c r="M87" s="59">
        <f t="shared" si="12"/>
        <v>4.12</v>
      </c>
      <c r="N87" s="59">
        <f t="shared" si="13"/>
        <v>0</v>
      </c>
      <c r="O87" s="59">
        <f t="shared" si="14"/>
        <v>163.68</v>
      </c>
      <c r="P87" s="59">
        <f t="shared" si="15"/>
        <v>163.68</v>
      </c>
      <c r="Q87" s="58">
        <f t="shared" si="10"/>
        <v>4.0931918248966344E-5</v>
      </c>
      <c r="S87" s="59">
        <v>0</v>
      </c>
      <c r="T87" s="59">
        <v>5</v>
      </c>
      <c r="U87" s="59">
        <v>5</v>
      </c>
      <c r="V87" s="59">
        <v>0</v>
      </c>
      <c r="W87" s="59">
        <v>198.65</v>
      </c>
      <c r="X87" s="59">
        <v>198.65</v>
      </c>
      <c r="Y87" s="91">
        <f t="shared" si="11"/>
        <v>-34.97</v>
      </c>
    </row>
    <row r="88" spans="1:25" s="50" customFormat="1" ht="24" x14ac:dyDescent="0.2">
      <c r="A88" s="52" t="s">
        <v>1978</v>
      </c>
      <c r="B88" s="3" t="s">
        <v>155</v>
      </c>
      <c r="C88" s="46">
        <v>41006</v>
      </c>
      <c r="D88" s="47" t="s">
        <v>1470</v>
      </c>
      <c r="E88" s="48" t="s">
        <v>94</v>
      </c>
      <c r="F88" s="47" t="s">
        <v>1489</v>
      </c>
      <c r="G88" s="59">
        <v>397.3</v>
      </c>
      <c r="H88" s="59">
        <v>397.3</v>
      </c>
      <c r="I88" s="66">
        <v>0</v>
      </c>
      <c r="J88" s="59">
        <v>0</v>
      </c>
      <c r="K88" s="66">
        <v>2.5099999999999998</v>
      </c>
      <c r="L88" s="59">
        <v>2.0699999999999998</v>
      </c>
      <c r="M88" s="59">
        <f t="shared" si="12"/>
        <v>2.0699999999999998</v>
      </c>
      <c r="N88" s="59">
        <f t="shared" si="13"/>
        <v>0</v>
      </c>
      <c r="O88" s="59">
        <f t="shared" si="14"/>
        <v>822.41</v>
      </c>
      <c r="P88" s="59">
        <f t="shared" si="15"/>
        <v>822.41</v>
      </c>
      <c r="Q88" s="58">
        <f t="shared" si="10"/>
        <v>2.056623832302811E-4</v>
      </c>
      <c r="S88" s="59">
        <v>0</v>
      </c>
      <c r="T88" s="59">
        <v>2.5099999999999998</v>
      </c>
      <c r="U88" s="59">
        <v>2.5099999999999998</v>
      </c>
      <c r="V88" s="59">
        <v>0</v>
      </c>
      <c r="W88" s="59">
        <v>997.22</v>
      </c>
      <c r="X88" s="59">
        <v>997.22</v>
      </c>
      <c r="Y88" s="91">
        <f t="shared" si="11"/>
        <v>-174.81000000000006</v>
      </c>
    </row>
    <row r="89" spans="1:25" s="50" customFormat="1" x14ac:dyDescent="0.2">
      <c r="A89" s="52" t="s">
        <v>1979</v>
      </c>
      <c r="B89" s="3" t="s">
        <v>156</v>
      </c>
      <c r="C89" s="46">
        <v>41009</v>
      </c>
      <c r="D89" s="47" t="s">
        <v>1470</v>
      </c>
      <c r="E89" s="48" t="s">
        <v>96</v>
      </c>
      <c r="F89" s="46" t="s">
        <v>7</v>
      </c>
      <c r="G89" s="59">
        <v>31.78</v>
      </c>
      <c r="H89" s="59">
        <v>31.78</v>
      </c>
      <c r="I89" s="66">
        <v>0</v>
      </c>
      <c r="J89" s="59">
        <v>0</v>
      </c>
      <c r="K89" s="66">
        <v>1.95</v>
      </c>
      <c r="L89" s="59">
        <v>1.6</v>
      </c>
      <c r="M89" s="59">
        <f t="shared" si="12"/>
        <v>1.6</v>
      </c>
      <c r="N89" s="59">
        <f t="shared" si="13"/>
        <v>0</v>
      </c>
      <c r="O89" s="59">
        <f t="shared" si="14"/>
        <v>50.84</v>
      </c>
      <c r="P89" s="59">
        <f t="shared" si="15"/>
        <v>50.84</v>
      </c>
      <c r="Q89" s="58">
        <f t="shared" si="10"/>
        <v>1.2713701880360759E-5</v>
      </c>
      <c r="S89" s="59">
        <v>0</v>
      </c>
      <c r="T89" s="59">
        <v>1.95</v>
      </c>
      <c r="U89" s="59">
        <v>1.95</v>
      </c>
      <c r="V89" s="59">
        <v>0</v>
      </c>
      <c r="W89" s="59">
        <v>61.97</v>
      </c>
      <c r="X89" s="59">
        <v>61.97</v>
      </c>
      <c r="Y89" s="91">
        <f t="shared" si="11"/>
        <v>-11.129999999999995</v>
      </c>
    </row>
    <row r="90" spans="1:25" s="50" customFormat="1" x14ac:dyDescent="0.2">
      <c r="A90" s="52" t="s">
        <v>1980</v>
      </c>
      <c r="B90" s="3" t="s">
        <v>157</v>
      </c>
      <c r="C90" s="46">
        <v>41002</v>
      </c>
      <c r="D90" s="47" t="s">
        <v>1470</v>
      </c>
      <c r="E90" s="48" t="s">
        <v>57</v>
      </c>
      <c r="F90" s="46" t="s">
        <v>11</v>
      </c>
      <c r="G90" s="59">
        <v>272.61</v>
      </c>
      <c r="H90" s="59">
        <v>272.61</v>
      </c>
      <c r="I90" s="66">
        <v>5.33</v>
      </c>
      <c r="J90" s="59">
        <v>4.3899999999999997</v>
      </c>
      <c r="K90" s="66">
        <v>0</v>
      </c>
      <c r="L90" s="59">
        <v>0</v>
      </c>
      <c r="M90" s="59">
        <f t="shared" si="12"/>
        <v>4.3899999999999997</v>
      </c>
      <c r="N90" s="59">
        <f t="shared" si="13"/>
        <v>1196.75</v>
      </c>
      <c r="O90" s="59">
        <f t="shared" si="14"/>
        <v>0</v>
      </c>
      <c r="P90" s="59">
        <f t="shared" si="15"/>
        <v>1196.75</v>
      </c>
      <c r="Q90" s="58">
        <f t="shared" si="10"/>
        <v>2.9927464054527414E-4</v>
      </c>
      <c r="S90" s="59">
        <v>5.33</v>
      </c>
      <c r="T90" s="59">
        <v>0</v>
      </c>
      <c r="U90" s="59">
        <v>5.33</v>
      </c>
      <c r="V90" s="59">
        <v>1453.01</v>
      </c>
      <c r="W90" s="59">
        <v>0</v>
      </c>
      <c r="X90" s="59">
        <v>1453.01</v>
      </c>
      <c r="Y90" s="91">
        <f t="shared" si="11"/>
        <v>-256.26</v>
      </c>
    </row>
    <row r="91" spans="1:25" s="50" customFormat="1" ht="24" x14ac:dyDescent="0.2">
      <c r="A91" s="52" t="s">
        <v>1981</v>
      </c>
      <c r="B91" s="3" t="s">
        <v>158</v>
      </c>
      <c r="C91" s="46">
        <v>41140</v>
      </c>
      <c r="D91" s="47" t="s">
        <v>1470</v>
      </c>
      <c r="E91" s="48" t="s">
        <v>1482</v>
      </c>
      <c r="F91" s="46" t="s">
        <v>11</v>
      </c>
      <c r="G91" s="59">
        <v>272.61</v>
      </c>
      <c r="H91" s="59">
        <v>272.61</v>
      </c>
      <c r="I91" s="66">
        <v>2.71</v>
      </c>
      <c r="J91" s="59">
        <v>2.23</v>
      </c>
      <c r="K91" s="66">
        <v>0</v>
      </c>
      <c r="L91" s="59">
        <v>0</v>
      </c>
      <c r="M91" s="59">
        <f t="shared" si="12"/>
        <v>2.23</v>
      </c>
      <c r="N91" s="59">
        <f t="shared" si="13"/>
        <v>607.91999999999996</v>
      </c>
      <c r="O91" s="59">
        <f t="shared" si="14"/>
        <v>0</v>
      </c>
      <c r="P91" s="59">
        <f t="shared" si="15"/>
        <v>607.91999999999996</v>
      </c>
      <c r="Q91" s="58">
        <f t="shared" si="10"/>
        <v>1.5202426528538378E-4</v>
      </c>
      <c r="S91" s="59">
        <v>2.71</v>
      </c>
      <c r="T91" s="59">
        <v>0</v>
      </c>
      <c r="U91" s="59">
        <v>2.71</v>
      </c>
      <c r="V91" s="59">
        <v>738.77</v>
      </c>
      <c r="W91" s="59">
        <v>0</v>
      </c>
      <c r="X91" s="59">
        <v>738.77</v>
      </c>
      <c r="Y91" s="91">
        <f t="shared" si="11"/>
        <v>-130.85000000000002</v>
      </c>
    </row>
    <row r="92" spans="1:25" s="50" customFormat="1" x14ac:dyDescent="0.2">
      <c r="A92" s="52" t="s">
        <v>1982</v>
      </c>
      <c r="B92" s="44" t="s">
        <v>159</v>
      </c>
      <c r="C92" s="62"/>
      <c r="D92" s="62"/>
      <c r="E92" s="87" t="s">
        <v>160</v>
      </c>
      <c r="F92" s="62"/>
      <c r="G92" s="60"/>
      <c r="H92" s="60"/>
      <c r="I92" s="66"/>
      <c r="J92" s="60"/>
      <c r="K92" s="66"/>
      <c r="L92" s="60"/>
      <c r="M92" s="60"/>
      <c r="N92" s="60"/>
      <c r="O92" s="60"/>
      <c r="P92" s="61">
        <f>SUM(P93:P98)</f>
        <v>44197.099999999991</v>
      </c>
      <c r="Q92" s="57">
        <f t="shared" si="10"/>
        <v>1.1052493182071053E-2</v>
      </c>
      <c r="S92" s="60"/>
      <c r="T92" s="60"/>
      <c r="U92" s="60"/>
      <c r="V92" s="60"/>
      <c r="W92" s="60"/>
      <c r="X92" s="61">
        <v>53555.46</v>
      </c>
      <c r="Y92" s="91">
        <f t="shared" si="11"/>
        <v>-9358.3600000000079</v>
      </c>
    </row>
    <row r="93" spans="1:25" s="50" customFormat="1" x14ac:dyDescent="0.2">
      <c r="A93" s="52" t="s">
        <v>1983</v>
      </c>
      <c r="B93" s="3" t="s">
        <v>161</v>
      </c>
      <c r="C93" s="46">
        <v>50201</v>
      </c>
      <c r="D93" s="47" t="s">
        <v>1470</v>
      </c>
      <c r="E93" s="48" t="s">
        <v>162</v>
      </c>
      <c r="F93" s="46" t="s">
        <v>7</v>
      </c>
      <c r="G93" s="59">
        <v>9.36</v>
      </c>
      <c r="H93" s="59">
        <v>9.36</v>
      </c>
      <c r="I93" s="66">
        <v>284.56</v>
      </c>
      <c r="J93" s="59">
        <v>234.84</v>
      </c>
      <c r="K93" s="66">
        <v>413.05</v>
      </c>
      <c r="L93" s="59">
        <v>340.89</v>
      </c>
      <c r="M93" s="59">
        <f t="shared" ref="M93:M98" si="16">L93+J93</f>
        <v>575.73</v>
      </c>
      <c r="N93" s="59">
        <f t="shared" ref="N93:N98" si="17">TRUNC(J93*H93,2)</f>
        <v>2198.1</v>
      </c>
      <c r="O93" s="59">
        <f t="shared" ref="O93:O98" si="18">TRUNC(L93*H93,2)</f>
        <v>3190.73</v>
      </c>
      <c r="P93" s="59">
        <f t="shared" ref="P93:P98" si="19">TRUNC(((J93*H93)+(L93*H93)),2)</f>
        <v>5388.83</v>
      </c>
      <c r="Q93" s="58">
        <f t="shared" si="10"/>
        <v>1.3475998840272317E-3</v>
      </c>
      <c r="S93" s="59">
        <v>284.56</v>
      </c>
      <c r="T93" s="59">
        <v>413.05</v>
      </c>
      <c r="U93" s="59">
        <v>697.61</v>
      </c>
      <c r="V93" s="59">
        <v>2663.48</v>
      </c>
      <c r="W93" s="59">
        <v>3866.14</v>
      </c>
      <c r="X93" s="59">
        <v>6529.62</v>
      </c>
      <c r="Y93" s="91">
        <f t="shared" si="11"/>
        <v>-1140.79</v>
      </c>
    </row>
    <row r="94" spans="1:25" s="50" customFormat="1" ht="36" x14ac:dyDescent="0.2">
      <c r="A94" s="52" t="s">
        <v>1984</v>
      </c>
      <c r="B94" s="48" t="s">
        <v>1511</v>
      </c>
      <c r="C94" s="47" t="s">
        <v>1512</v>
      </c>
      <c r="D94" s="47" t="s">
        <v>103</v>
      </c>
      <c r="E94" s="48" t="s">
        <v>1513</v>
      </c>
      <c r="F94" s="47" t="s">
        <v>7</v>
      </c>
      <c r="G94" s="59">
        <v>1.23</v>
      </c>
      <c r="H94" s="59">
        <v>1.23</v>
      </c>
      <c r="I94" s="66">
        <v>311.43</v>
      </c>
      <c r="J94" s="59">
        <v>257.02</v>
      </c>
      <c r="K94" s="66">
        <v>667.55</v>
      </c>
      <c r="L94" s="59">
        <v>550.91999999999996</v>
      </c>
      <c r="M94" s="59">
        <f t="shared" si="16"/>
        <v>807.93999999999994</v>
      </c>
      <c r="N94" s="59">
        <f t="shared" si="17"/>
        <v>316.13</v>
      </c>
      <c r="O94" s="59">
        <f t="shared" si="18"/>
        <v>677.63</v>
      </c>
      <c r="P94" s="59">
        <f t="shared" si="19"/>
        <v>993.76</v>
      </c>
      <c r="Q94" s="58">
        <f t="shared" si="10"/>
        <v>2.4851235996513192E-4</v>
      </c>
      <c r="S94" s="59">
        <v>311.43</v>
      </c>
      <c r="T94" s="59">
        <v>667.55</v>
      </c>
      <c r="U94" s="59">
        <v>978.98</v>
      </c>
      <c r="V94" s="59">
        <v>383.05</v>
      </c>
      <c r="W94" s="59">
        <v>821.09</v>
      </c>
      <c r="X94" s="59">
        <v>1204.1400000000001</v>
      </c>
      <c r="Y94" s="91">
        <f t="shared" si="11"/>
        <v>-210.38000000000011</v>
      </c>
    </row>
    <row r="95" spans="1:25" s="50" customFormat="1" ht="36" x14ac:dyDescent="0.2">
      <c r="A95" s="52" t="s">
        <v>1985</v>
      </c>
      <c r="B95" s="48" t="s">
        <v>1514</v>
      </c>
      <c r="C95" s="47" t="s">
        <v>1515</v>
      </c>
      <c r="D95" s="47" t="s">
        <v>103</v>
      </c>
      <c r="E95" s="48" t="s">
        <v>1516</v>
      </c>
      <c r="F95" s="47" t="s">
        <v>11</v>
      </c>
      <c r="G95" s="59">
        <v>44.43</v>
      </c>
      <c r="H95" s="59">
        <v>44.43</v>
      </c>
      <c r="I95" s="66">
        <v>42.07</v>
      </c>
      <c r="J95" s="59">
        <v>34.72</v>
      </c>
      <c r="K95" s="66">
        <v>111.43</v>
      </c>
      <c r="L95" s="59">
        <v>91.96</v>
      </c>
      <c r="M95" s="59">
        <f t="shared" si="16"/>
        <v>126.67999999999999</v>
      </c>
      <c r="N95" s="59">
        <f t="shared" si="17"/>
        <v>1542.6</v>
      </c>
      <c r="O95" s="59">
        <f t="shared" si="18"/>
        <v>4085.78</v>
      </c>
      <c r="P95" s="59">
        <f t="shared" si="19"/>
        <v>5628.39</v>
      </c>
      <c r="Q95" s="58">
        <f t="shared" si="10"/>
        <v>1.4075073274272952E-3</v>
      </c>
      <c r="S95" s="59">
        <v>42.07</v>
      </c>
      <c r="T95" s="59">
        <v>111.43</v>
      </c>
      <c r="U95" s="59">
        <v>153.5</v>
      </c>
      <c r="V95" s="59">
        <v>1869.17</v>
      </c>
      <c r="W95" s="59">
        <v>4950.83</v>
      </c>
      <c r="X95" s="59">
        <v>6820</v>
      </c>
      <c r="Y95" s="91">
        <f t="shared" si="11"/>
        <v>-1191.6099999999997</v>
      </c>
    </row>
    <row r="96" spans="1:25" s="50" customFormat="1" ht="24" x14ac:dyDescent="0.2">
      <c r="A96" s="52" t="s">
        <v>1986</v>
      </c>
      <c r="B96" s="3" t="s">
        <v>163</v>
      </c>
      <c r="C96" s="46">
        <v>100201</v>
      </c>
      <c r="D96" s="47" t="s">
        <v>1470</v>
      </c>
      <c r="E96" s="48" t="s">
        <v>1517</v>
      </c>
      <c r="F96" s="46" t="s">
        <v>11</v>
      </c>
      <c r="G96" s="59">
        <v>62.32</v>
      </c>
      <c r="H96" s="59">
        <v>62.32</v>
      </c>
      <c r="I96" s="66">
        <v>28.47</v>
      </c>
      <c r="J96" s="59">
        <v>23.49</v>
      </c>
      <c r="K96" s="66">
        <v>22.8</v>
      </c>
      <c r="L96" s="59">
        <v>18.809999999999999</v>
      </c>
      <c r="M96" s="59">
        <f t="shared" si="16"/>
        <v>42.3</v>
      </c>
      <c r="N96" s="59">
        <f t="shared" si="17"/>
        <v>1463.89</v>
      </c>
      <c r="O96" s="59">
        <f t="shared" si="18"/>
        <v>1172.23</v>
      </c>
      <c r="P96" s="59">
        <f t="shared" si="19"/>
        <v>2636.13</v>
      </c>
      <c r="Q96" s="58">
        <f t="shared" si="10"/>
        <v>6.592244480305941E-4</v>
      </c>
      <c r="S96" s="59">
        <v>28.47</v>
      </c>
      <c r="T96" s="59">
        <v>22.8</v>
      </c>
      <c r="U96" s="59">
        <v>51.27</v>
      </c>
      <c r="V96" s="59">
        <v>1774.25</v>
      </c>
      <c r="W96" s="59">
        <v>1420.89</v>
      </c>
      <c r="X96" s="59">
        <v>3195.14</v>
      </c>
      <c r="Y96" s="91">
        <f t="shared" si="11"/>
        <v>-559.00999999999976</v>
      </c>
    </row>
    <row r="97" spans="1:25" s="50" customFormat="1" x14ac:dyDescent="0.2">
      <c r="A97" s="52" t="s">
        <v>1987</v>
      </c>
      <c r="B97" s="3" t="s">
        <v>164</v>
      </c>
      <c r="C97" s="46">
        <v>100320</v>
      </c>
      <c r="D97" s="47" t="s">
        <v>1470</v>
      </c>
      <c r="E97" s="48" t="s">
        <v>165</v>
      </c>
      <c r="F97" s="46" t="s">
        <v>11</v>
      </c>
      <c r="G97" s="59">
        <v>55.99</v>
      </c>
      <c r="H97" s="59">
        <v>55.99</v>
      </c>
      <c r="I97" s="66">
        <v>58.77</v>
      </c>
      <c r="J97" s="59">
        <v>48.5</v>
      </c>
      <c r="K97" s="66">
        <v>387.38</v>
      </c>
      <c r="L97" s="59">
        <v>319.7</v>
      </c>
      <c r="M97" s="59">
        <f t="shared" si="16"/>
        <v>368.2</v>
      </c>
      <c r="N97" s="59">
        <f t="shared" si="17"/>
        <v>2715.51</v>
      </c>
      <c r="O97" s="59">
        <f t="shared" si="18"/>
        <v>17900</v>
      </c>
      <c r="P97" s="59">
        <f t="shared" si="19"/>
        <v>20615.509999999998</v>
      </c>
      <c r="Q97" s="58">
        <f t="shared" si="10"/>
        <v>5.1553786044767113E-3</v>
      </c>
      <c r="S97" s="59">
        <v>58.77</v>
      </c>
      <c r="T97" s="59">
        <v>387.38</v>
      </c>
      <c r="U97" s="59">
        <v>446.15</v>
      </c>
      <c r="V97" s="59">
        <v>3290.53</v>
      </c>
      <c r="W97" s="59">
        <v>21689.4</v>
      </c>
      <c r="X97" s="59">
        <v>24979.93</v>
      </c>
      <c r="Y97" s="91">
        <f t="shared" si="11"/>
        <v>-4364.4200000000019</v>
      </c>
    </row>
    <row r="98" spans="1:25" s="50" customFormat="1" ht="36" x14ac:dyDescent="0.2">
      <c r="A98" s="52" t="s">
        <v>1988</v>
      </c>
      <c r="B98" s="48" t="s">
        <v>1518</v>
      </c>
      <c r="C98" s="47" t="s">
        <v>1519</v>
      </c>
      <c r="D98" s="47" t="s">
        <v>103</v>
      </c>
      <c r="E98" s="48" t="s">
        <v>1520</v>
      </c>
      <c r="F98" s="47" t="s">
        <v>11</v>
      </c>
      <c r="G98" s="59">
        <v>71.89</v>
      </c>
      <c r="H98" s="59">
        <v>71.89</v>
      </c>
      <c r="I98" s="66">
        <v>17.670000000000002</v>
      </c>
      <c r="J98" s="59">
        <v>14.58</v>
      </c>
      <c r="K98" s="66">
        <v>132.93</v>
      </c>
      <c r="L98" s="59">
        <v>109.7</v>
      </c>
      <c r="M98" s="59">
        <f t="shared" si="16"/>
        <v>124.28</v>
      </c>
      <c r="N98" s="59">
        <f t="shared" si="17"/>
        <v>1048.1500000000001</v>
      </c>
      <c r="O98" s="59">
        <f t="shared" si="18"/>
        <v>7886.33</v>
      </c>
      <c r="P98" s="59">
        <f t="shared" si="19"/>
        <v>8934.48</v>
      </c>
      <c r="Q98" s="58">
        <f t="shared" si="10"/>
        <v>2.2342705581440908E-3</v>
      </c>
      <c r="S98" s="59">
        <v>17.670000000000002</v>
      </c>
      <c r="T98" s="59">
        <v>132.93</v>
      </c>
      <c r="U98" s="59">
        <v>150.6</v>
      </c>
      <c r="V98" s="59">
        <v>1270.29</v>
      </c>
      <c r="W98" s="59">
        <v>9556.34</v>
      </c>
      <c r="X98" s="59">
        <v>10826.63</v>
      </c>
      <c r="Y98" s="91">
        <f t="shared" si="11"/>
        <v>-1892.1499999999996</v>
      </c>
    </row>
    <row r="99" spans="1:25" s="50" customFormat="1" x14ac:dyDescent="0.2">
      <c r="A99" s="52" t="s">
        <v>1989</v>
      </c>
      <c r="B99" s="44" t="s">
        <v>166</v>
      </c>
      <c r="C99" s="62"/>
      <c r="D99" s="62"/>
      <c r="E99" s="87" t="s">
        <v>167</v>
      </c>
      <c r="F99" s="62"/>
      <c r="G99" s="60"/>
      <c r="H99" s="60"/>
      <c r="I99" s="66"/>
      <c r="J99" s="60"/>
      <c r="K99" s="66"/>
      <c r="L99" s="60"/>
      <c r="M99" s="60"/>
      <c r="N99" s="60"/>
      <c r="O99" s="60"/>
      <c r="P99" s="61">
        <f>P100</f>
        <v>48177.24</v>
      </c>
      <c r="Q99" s="57">
        <f t="shared" si="10"/>
        <v>1.2047817993284648E-2</v>
      </c>
      <c r="S99" s="60"/>
      <c r="T99" s="60"/>
      <c r="U99" s="60"/>
      <c r="V99" s="60"/>
      <c r="W99" s="60"/>
      <c r="X99" s="61">
        <v>58397.42</v>
      </c>
      <c r="Y99" s="91">
        <f t="shared" si="11"/>
        <v>-10220.18</v>
      </c>
    </row>
    <row r="100" spans="1:25" s="50" customFormat="1" ht="24" x14ac:dyDescent="0.2">
      <c r="A100" s="52" t="s">
        <v>1990</v>
      </c>
      <c r="B100" s="3" t="s">
        <v>168</v>
      </c>
      <c r="C100" s="46">
        <v>98557</v>
      </c>
      <c r="D100" s="46" t="s">
        <v>103</v>
      </c>
      <c r="E100" s="48" t="s">
        <v>1521</v>
      </c>
      <c r="F100" s="46" t="s">
        <v>11</v>
      </c>
      <c r="G100" s="59">
        <v>1249.4100000000001</v>
      </c>
      <c r="H100" s="59">
        <v>1249.4100000000001</v>
      </c>
      <c r="I100" s="66">
        <v>10.78</v>
      </c>
      <c r="J100" s="59">
        <v>8.89</v>
      </c>
      <c r="K100" s="66">
        <v>35.96</v>
      </c>
      <c r="L100" s="59">
        <v>29.67</v>
      </c>
      <c r="M100" s="59">
        <f>L100+J100</f>
        <v>38.56</v>
      </c>
      <c r="N100" s="59">
        <f>TRUNC(J100*H100,2)</f>
        <v>11107.25</v>
      </c>
      <c r="O100" s="59">
        <f>TRUNC(L100*H100,2)</f>
        <v>37069.99</v>
      </c>
      <c r="P100" s="59">
        <f>TRUNC(((J100*H100)+(L100*H100)),2)</f>
        <v>48177.24</v>
      </c>
      <c r="Q100" s="58">
        <f t="shared" si="10"/>
        <v>1.2047817993284648E-2</v>
      </c>
      <c r="S100" s="59">
        <v>10.78</v>
      </c>
      <c r="T100" s="59">
        <v>35.96</v>
      </c>
      <c r="U100" s="59">
        <v>46.74</v>
      </c>
      <c r="V100" s="59">
        <v>13468.63</v>
      </c>
      <c r="W100" s="59">
        <v>44928.79</v>
      </c>
      <c r="X100" s="59">
        <v>58397.42</v>
      </c>
      <c r="Y100" s="91">
        <f t="shared" si="11"/>
        <v>-10220.18</v>
      </c>
    </row>
    <row r="101" spans="1:25" s="50" customFormat="1" x14ac:dyDescent="0.2">
      <c r="A101" s="52" t="s">
        <v>1991</v>
      </c>
      <c r="B101" s="44" t="s">
        <v>169</v>
      </c>
      <c r="C101" s="62"/>
      <c r="D101" s="62"/>
      <c r="E101" s="87" t="s">
        <v>170</v>
      </c>
      <c r="F101" s="62"/>
      <c r="G101" s="60"/>
      <c r="H101" s="60"/>
      <c r="I101" s="66"/>
      <c r="J101" s="60"/>
      <c r="K101" s="66"/>
      <c r="L101" s="60"/>
      <c r="M101" s="60"/>
      <c r="N101" s="60"/>
      <c r="O101" s="60"/>
      <c r="P101" s="61">
        <f>SUM(P102:P106)</f>
        <v>463917.44999999995</v>
      </c>
      <c r="Q101" s="57">
        <f t="shared" si="10"/>
        <v>0.116013142336687</v>
      </c>
      <c r="S101" s="60"/>
      <c r="T101" s="60"/>
      <c r="U101" s="60"/>
      <c r="V101" s="60"/>
      <c r="W101" s="60"/>
      <c r="X101" s="61">
        <v>562163.76</v>
      </c>
      <c r="Y101" s="91">
        <f t="shared" si="11"/>
        <v>-98246.310000000056</v>
      </c>
    </row>
    <row r="102" spans="1:25" s="50" customFormat="1" ht="24" x14ac:dyDescent="0.2">
      <c r="A102" s="52" t="s">
        <v>1992</v>
      </c>
      <c r="B102" s="3" t="s">
        <v>171</v>
      </c>
      <c r="C102" s="46">
        <v>94216</v>
      </c>
      <c r="D102" s="46" t="s">
        <v>103</v>
      </c>
      <c r="E102" s="48" t="s">
        <v>1522</v>
      </c>
      <c r="F102" s="46" t="s">
        <v>11</v>
      </c>
      <c r="G102" s="59">
        <v>1921.57</v>
      </c>
      <c r="H102" s="59">
        <v>1921.57</v>
      </c>
      <c r="I102" s="66">
        <v>2.1</v>
      </c>
      <c r="J102" s="59">
        <v>1.73</v>
      </c>
      <c r="K102" s="66">
        <v>217.25</v>
      </c>
      <c r="L102" s="59">
        <v>179.29</v>
      </c>
      <c r="M102" s="59">
        <f>L102+J102</f>
        <v>181.01999999999998</v>
      </c>
      <c r="N102" s="59">
        <f>TRUNC(J102*H102,2)</f>
        <v>3324.31</v>
      </c>
      <c r="O102" s="59">
        <f>TRUNC(L102*H102,2)</f>
        <v>344518.28</v>
      </c>
      <c r="P102" s="59">
        <f>TRUNC(((J102*H102)+(L102*H102)),2)</f>
        <v>347842.6</v>
      </c>
      <c r="Q102" s="58">
        <f t="shared" si="10"/>
        <v>8.6985977924657246E-2</v>
      </c>
      <c r="S102" s="59">
        <v>2.1</v>
      </c>
      <c r="T102" s="59">
        <v>217.25</v>
      </c>
      <c r="U102" s="59">
        <v>219.35</v>
      </c>
      <c r="V102" s="59">
        <v>4035.29</v>
      </c>
      <c r="W102" s="59">
        <v>417461.08</v>
      </c>
      <c r="X102" s="59">
        <v>421496.37</v>
      </c>
      <c r="Y102" s="91">
        <f t="shared" si="11"/>
        <v>-73653.770000000019</v>
      </c>
    </row>
    <row r="103" spans="1:25" s="50" customFormat="1" ht="24" x14ac:dyDescent="0.2">
      <c r="A103" s="52" t="s">
        <v>1993</v>
      </c>
      <c r="B103" s="3" t="s">
        <v>172</v>
      </c>
      <c r="C103" s="46">
        <v>160966</v>
      </c>
      <c r="D103" s="47" t="s">
        <v>1470</v>
      </c>
      <c r="E103" s="48" t="s">
        <v>1523</v>
      </c>
      <c r="F103" s="46" t="s">
        <v>11</v>
      </c>
      <c r="G103" s="59">
        <v>579.91999999999996</v>
      </c>
      <c r="H103" s="59">
        <v>579.91999999999996</v>
      </c>
      <c r="I103" s="66">
        <v>5.98</v>
      </c>
      <c r="J103" s="59">
        <v>4.93</v>
      </c>
      <c r="K103" s="66">
        <v>75.52</v>
      </c>
      <c r="L103" s="59">
        <v>62.32</v>
      </c>
      <c r="M103" s="59">
        <f>L103+J103</f>
        <v>67.25</v>
      </c>
      <c r="N103" s="59">
        <f>TRUNC(J103*H103,2)</f>
        <v>2859</v>
      </c>
      <c r="O103" s="59">
        <f>TRUNC(L103*H103,2)</f>
        <v>36140.61</v>
      </c>
      <c r="P103" s="59">
        <f>TRUNC(((J103*H103)+(L103*H103)),2)</f>
        <v>38999.620000000003</v>
      </c>
      <c r="Q103" s="58">
        <f t="shared" si="10"/>
        <v>9.7527447310652056E-3</v>
      </c>
      <c r="S103" s="59">
        <v>5.98</v>
      </c>
      <c r="T103" s="59">
        <v>75.52</v>
      </c>
      <c r="U103" s="59">
        <v>81.5</v>
      </c>
      <c r="V103" s="59">
        <v>3467.92</v>
      </c>
      <c r="W103" s="59">
        <v>43795.56</v>
      </c>
      <c r="X103" s="59">
        <v>47263.48</v>
      </c>
      <c r="Y103" s="91">
        <f t="shared" si="11"/>
        <v>-8263.86</v>
      </c>
    </row>
    <row r="104" spans="1:25" s="50" customFormat="1" ht="24" x14ac:dyDescent="0.2">
      <c r="A104" s="52" t="s">
        <v>1994</v>
      </c>
      <c r="B104" s="3" t="s">
        <v>173</v>
      </c>
      <c r="C104" s="46">
        <v>160967</v>
      </c>
      <c r="D104" s="47" t="s">
        <v>1470</v>
      </c>
      <c r="E104" s="48" t="s">
        <v>1524</v>
      </c>
      <c r="F104" s="46" t="s">
        <v>11</v>
      </c>
      <c r="G104" s="59">
        <v>994.84</v>
      </c>
      <c r="H104" s="59">
        <v>994.84</v>
      </c>
      <c r="I104" s="66">
        <v>5.98</v>
      </c>
      <c r="J104" s="59">
        <v>4.93</v>
      </c>
      <c r="K104" s="66">
        <v>75.95</v>
      </c>
      <c r="L104" s="59">
        <v>62.68</v>
      </c>
      <c r="M104" s="59">
        <f>L104+J104</f>
        <v>67.61</v>
      </c>
      <c r="N104" s="59">
        <f>TRUNC(J104*H104,2)</f>
        <v>4904.5600000000004</v>
      </c>
      <c r="O104" s="59">
        <f>TRUNC(L104*H104,2)</f>
        <v>62356.57</v>
      </c>
      <c r="P104" s="59">
        <f>TRUNC(((J104*H104)+(L104*H104)),2)</f>
        <v>67261.13</v>
      </c>
      <c r="Q104" s="58">
        <f t="shared" si="10"/>
        <v>1.682018007388256E-2</v>
      </c>
      <c r="S104" s="59">
        <v>5.98</v>
      </c>
      <c r="T104" s="59">
        <v>75.95</v>
      </c>
      <c r="U104" s="59">
        <v>81.93</v>
      </c>
      <c r="V104" s="59">
        <v>5949.14</v>
      </c>
      <c r="W104" s="59">
        <v>75558.100000000006</v>
      </c>
      <c r="X104" s="59">
        <v>81507.240000000005</v>
      </c>
      <c r="Y104" s="91">
        <f t="shared" si="11"/>
        <v>-14246.11</v>
      </c>
    </row>
    <row r="105" spans="1:25" s="50" customFormat="1" x14ac:dyDescent="0.2">
      <c r="A105" s="52" t="s">
        <v>1995</v>
      </c>
      <c r="B105" s="3" t="s">
        <v>174</v>
      </c>
      <c r="C105" s="46">
        <v>160965</v>
      </c>
      <c r="D105" s="47" t="s">
        <v>1470</v>
      </c>
      <c r="E105" s="48" t="s">
        <v>175</v>
      </c>
      <c r="F105" s="46" t="s">
        <v>61</v>
      </c>
      <c r="G105" s="59">
        <v>44.91</v>
      </c>
      <c r="H105" s="59">
        <v>44.91</v>
      </c>
      <c r="I105" s="66">
        <v>2.98</v>
      </c>
      <c r="J105" s="59">
        <v>2.4500000000000002</v>
      </c>
      <c r="K105" s="66">
        <v>46.7</v>
      </c>
      <c r="L105" s="59">
        <v>38.54</v>
      </c>
      <c r="M105" s="59">
        <f>L105+J105</f>
        <v>40.99</v>
      </c>
      <c r="N105" s="59">
        <f>TRUNC(J105*H105,2)</f>
        <v>110.02</v>
      </c>
      <c r="O105" s="59">
        <f>TRUNC(L105*H105,2)</f>
        <v>1730.83</v>
      </c>
      <c r="P105" s="59">
        <f>TRUNC(((J105*H105)+(L105*H105)),2)</f>
        <v>1840.86</v>
      </c>
      <c r="Q105" s="58">
        <f t="shared" si="10"/>
        <v>4.6034904098113497E-4</v>
      </c>
      <c r="S105" s="59">
        <v>2.98</v>
      </c>
      <c r="T105" s="59">
        <v>46.7</v>
      </c>
      <c r="U105" s="59">
        <v>49.68</v>
      </c>
      <c r="V105" s="59">
        <v>133.83000000000001</v>
      </c>
      <c r="W105" s="59">
        <v>2097.29</v>
      </c>
      <c r="X105" s="59">
        <v>2231.12</v>
      </c>
      <c r="Y105" s="91">
        <f t="shared" si="11"/>
        <v>-390.26</v>
      </c>
    </row>
    <row r="106" spans="1:25" s="50" customFormat="1" x14ac:dyDescent="0.2">
      <c r="A106" s="52" t="s">
        <v>1996</v>
      </c>
      <c r="B106" s="3" t="s">
        <v>176</v>
      </c>
      <c r="C106" s="46">
        <v>160964</v>
      </c>
      <c r="D106" s="47" t="s">
        <v>1470</v>
      </c>
      <c r="E106" s="48" t="s">
        <v>177</v>
      </c>
      <c r="F106" s="46" t="s">
        <v>61</v>
      </c>
      <c r="G106" s="59">
        <v>197.7</v>
      </c>
      <c r="H106" s="59">
        <v>197.7</v>
      </c>
      <c r="I106" s="66">
        <v>2.98</v>
      </c>
      <c r="J106" s="59">
        <v>2.4500000000000002</v>
      </c>
      <c r="K106" s="66">
        <v>45.91</v>
      </c>
      <c r="L106" s="59">
        <v>37.880000000000003</v>
      </c>
      <c r="M106" s="59">
        <f>L106+J106</f>
        <v>40.330000000000005</v>
      </c>
      <c r="N106" s="59">
        <f>TRUNC(J106*H106,2)</f>
        <v>484.36</v>
      </c>
      <c r="O106" s="59">
        <f>TRUNC(L106*H106,2)</f>
        <v>7488.87</v>
      </c>
      <c r="P106" s="59">
        <f>TRUNC(((J106*H106)+(L106*H106)),2)</f>
        <v>7973.24</v>
      </c>
      <c r="Q106" s="58">
        <f t="shared" si="10"/>
        <v>1.9938905661008575E-3</v>
      </c>
      <c r="S106" s="59">
        <v>2.98</v>
      </c>
      <c r="T106" s="59">
        <v>45.91</v>
      </c>
      <c r="U106" s="59">
        <v>48.89</v>
      </c>
      <c r="V106" s="59">
        <v>589.14</v>
      </c>
      <c r="W106" s="59">
        <v>9076.41</v>
      </c>
      <c r="X106" s="59">
        <v>9665.5499999999993</v>
      </c>
      <c r="Y106" s="91">
        <f t="shared" si="11"/>
        <v>-1692.3099999999995</v>
      </c>
    </row>
    <row r="107" spans="1:25" s="50" customFormat="1" x14ac:dyDescent="0.2">
      <c r="A107" s="52" t="s">
        <v>1997</v>
      </c>
      <c r="B107" s="44" t="s">
        <v>178</v>
      </c>
      <c r="C107" s="62"/>
      <c r="D107" s="62"/>
      <c r="E107" s="87" t="s">
        <v>62</v>
      </c>
      <c r="F107" s="62"/>
      <c r="G107" s="60"/>
      <c r="H107" s="60"/>
      <c r="I107" s="66"/>
      <c r="J107" s="60"/>
      <c r="K107" s="66"/>
      <c r="L107" s="60"/>
      <c r="M107" s="60"/>
      <c r="N107" s="60"/>
      <c r="O107" s="60"/>
      <c r="P107" s="61">
        <f>SUM(P108:P112)</f>
        <v>13091.41</v>
      </c>
      <c r="Q107" s="57">
        <f t="shared" si="10"/>
        <v>3.2738057422024708E-3</v>
      </c>
      <c r="S107" s="60"/>
      <c r="T107" s="60"/>
      <c r="U107" s="60"/>
      <c r="V107" s="60"/>
      <c r="W107" s="60"/>
      <c r="X107" s="61">
        <v>15870.81</v>
      </c>
      <c r="Y107" s="91">
        <f t="shared" si="11"/>
        <v>-2779.3999999999996</v>
      </c>
    </row>
    <row r="108" spans="1:25" s="50" customFormat="1" x14ac:dyDescent="0.2">
      <c r="A108" s="52" t="s">
        <v>1998</v>
      </c>
      <c r="B108" s="3" t="s">
        <v>179</v>
      </c>
      <c r="C108" s="46">
        <v>200101</v>
      </c>
      <c r="D108" s="47" t="s">
        <v>1470</v>
      </c>
      <c r="E108" s="48" t="s">
        <v>66</v>
      </c>
      <c r="F108" s="46" t="s">
        <v>11</v>
      </c>
      <c r="G108" s="59">
        <v>229.94</v>
      </c>
      <c r="H108" s="59">
        <v>229.94</v>
      </c>
      <c r="I108" s="66">
        <v>3.45</v>
      </c>
      <c r="J108" s="59">
        <v>2.84</v>
      </c>
      <c r="K108" s="66">
        <v>2.33</v>
      </c>
      <c r="L108" s="59">
        <v>1.92</v>
      </c>
      <c r="M108" s="59">
        <f>L108+J108</f>
        <v>4.76</v>
      </c>
      <c r="N108" s="59">
        <f>TRUNC(J108*H108,2)</f>
        <v>653.02</v>
      </c>
      <c r="O108" s="59">
        <f>TRUNC(L108*H108,2)</f>
        <v>441.48</v>
      </c>
      <c r="P108" s="59">
        <f>TRUNC(((J108*H108)+(L108*H108)),2)</f>
        <v>1094.51</v>
      </c>
      <c r="Q108" s="58">
        <f t="shared" si="10"/>
        <v>2.7370719600852976E-4</v>
      </c>
      <c r="S108" s="59">
        <v>3.45</v>
      </c>
      <c r="T108" s="59">
        <v>2.33</v>
      </c>
      <c r="U108" s="59">
        <v>5.78</v>
      </c>
      <c r="V108" s="59">
        <v>793.29</v>
      </c>
      <c r="W108" s="59">
        <v>535.76</v>
      </c>
      <c r="X108" s="59">
        <v>1329.05</v>
      </c>
      <c r="Y108" s="91">
        <f t="shared" si="11"/>
        <v>-234.53999999999996</v>
      </c>
    </row>
    <row r="109" spans="1:25" s="50" customFormat="1" ht="48" x14ac:dyDescent="0.2">
      <c r="A109" s="52" t="s">
        <v>1999</v>
      </c>
      <c r="B109" s="48" t="s">
        <v>1525</v>
      </c>
      <c r="C109" s="47" t="s">
        <v>1484</v>
      </c>
      <c r="D109" s="47" t="s">
        <v>103</v>
      </c>
      <c r="E109" s="48" t="s">
        <v>1485</v>
      </c>
      <c r="F109" s="47" t="s">
        <v>11</v>
      </c>
      <c r="G109" s="59">
        <v>137.06</v>
      </c>
      <c r="H109" s="59">
        <v>137.06</v>
      </c>
      <c r="I109" s="66">
        <v>12.86</v>
      </c>
      <c r="J109" s="59">
        <v>10.61</v>
      </c>
      <c r="K109" s="66">
        <v>15.07</v>
      </c>
      <c r="L109" s="59">
        <v>12.43</v>
      </c>
      <c r="M109" s="59">
        <f>L109+J109</f>
        <v>23.04</v>
      </c>
      <c r="N109" s="59">
        <f>TRUNC(J109*H109,2)</f>
        <v>1454.2</v>
      </c>
      <c r="O109" s="59">
        <f>TRUNC(L109*H109,2)</f>
        <v>1703.65</v>
      </c>
      <c r="P109" s="59">
        <f>TRUNC(((J109*H109)+(L109*H109)),2)</f>
        <v>3157.86</v>
      </c>
      <c r="Q109" s="58">
        <f t="shared" si="10"/>
        <v>7.8969493744917435E-4</v>
      </c>
      <c r="S109" s="59">
        <v>12.86</v>
      </c>
      <c r="T109" s="59">
        <v>15.07</v>
      </c>
      <c r="U109" s="59">
        <v>27.93</v>
      </c>
      <c r="V109" s="59">
        <v>1762.59</v>
      </c>
      <c r="W109" s="59">
        <v>2065.4899999999998</v>
      </c>
      <c r="X109" s="59">
        <v>3828.08</v>
      </c>
      <c r="Y109" s="91">
        <f t="shared" si="11"/>
        <v>-670.2199999999998</v>
      </c>
    </row>
    <row r="110" spans="1:25" s="50" customFormat="1" x14ac:dyDescent="0.2">
      <c r="A110" s="52" t="s">
        <v>2000</v>
      </c>
      <c r="B110" s="3" t="s">
        <v>180</v>
      </c>
      <c r="C110" s="46">
        <v>200201</v>
      </c>
      <c r="D110" s="47" t="s">
        <v>1470</v>
      </c>
      <c r="E110" s="48" t="s">
        <v>181</v>
      </c>
      <c r="F110" s="46" t="s">
        <v>11</v>
      </c>
      <c r="G110" s="59">
        <v>92.88</v>
      </c>
      <c r="H110" s="59">
        <v>92.88</v>
      </c>
      <c r="I110" s="66">
        <v>13.86</v>
      </c>
      <c r="J110" s="59">
        <v>11.43</v>
      </c>
      <c r="K110" s="66">
        <v>9.34</v>
      </c>
      <c r="L110" s="59">
        <v>7.7</v>
      </c>
      <c r="M110" s="59">
        <f>L110+J110</f>
        <v>19.13</v>
      </c>
      <c r="N110" s="59">
        <f>TRUNC(J110*H110,2)</f>
        <v>1061.6099999999999</v>
      </c>
      <c r="O110" s="59">
        <f>TRUNC(L110*H110,2)</f>
        <v>715.17</v>
      </c>
      <c r="P110" s="59">
        <f>TRUNC(((J110*H110)+(L110*H110)),2)</f>
        <v>1776.79</v>
      </c>
      <c r="Q110" s="58">
        <f t="shared" si="10"/>
        <v>4.4432687576723427E-4</v>
      </c>
      <c r="S110" s="59">
        <v>13.86</v>
      </c>
      <c r="T110" s="59">
        <v>9.34</v>
      </c>
      <c r="U110" s="59">
        <v>23.2</v>
      </c>
      <c r="V110" s="59">
        <v>1287.31</v>
      </c>
      <c r="W110" s="59">
        <v>867.5</v>
      </c>
      <c r="X110" s="59">
        <v>2154.81</v>
      </c>
      <c r="Y110" s="91">
        <f t="shared" si="11"/>
        <v>-378.02</v>
      </c>
    </row>
    <row r="111" spans="1:25" s="50" customFormat="1" x14ac:dyDescent="0.2">
      <c r="A111" s="52" t="s">
        <v>2001</v>
      </c>
      <c r="B111" s="3" t="s">
        <v>182</v>
      </c>
      <c r="C111" s="46">
        <v>201302</v>
      </c>
      <c r="D111" s="47" t="s">
        <v>1470</v>
      </c>
      <c r="E111" s="48" t="s">
        <v>183</v>
      </c>
      <c r="F111" s="46" t="s">
        <v>11</v>
      </c>
      <c r="G111" s="59">
        <v>92.88</v>
      </c>
      <c r="H111" s="59">
        <v>92.88</v>
      </c>
      <c r="I111" s="66">
        <v>25.6</v>
      </c>
      <c r="J111" s="59">
        <v>21.12</v>
      </c>
      <c r="K111" s="66">
        <v>59.04</v>
      </c>
      <c r="L111" s="59">
        <v>48.72</v>
      </c>
      <c r="M111" s="59">
        <f>L111+J111</f>
        <v>69.84</v>
      </c>
      <c r="N111" s="59">
        <f>TRUNC(J111*H111,2)</f>
        <v>1961.62</v>
      </c>
      <c r="O111" s="59">
        <f>TRUNC(L111*H111,2)</f>
        <v>4525.1099999999997</v>
      </c>
      <c r="P111" s="59">
        <f>TRUNC(((J111*H111)+(L111*H111)),2)</f>
        <v>6486.73</v>
      </c>
      <c r="Q111" s="58">
        <f t="shared" si="10"/>
        <v>1.6221548268763283E-3</v>
      </c>
      <c r="S111" s="59">
        <v>25.6</v>
      </c>
      <c r="T111" s="59">
        <v>59.04</v>
      </c>
      <c r="U111" s="59">
        <v>84.64</v>
      </c>
      <c r="V111" s="59">
        <v>2377.7199999999998</v>
      </c>
      <c r="W111" s="59">
        <v>5483.64</v>
      </c>
      <c r="X111" s="59">
        <v>7861.36</v>
      </c>
      <c r="Y111" s="91">
        <f t="shared" si="11"/>
        <v>-1374.63</v>
      </c>
    </row>
    <row r="112" spans="1:25" s="50" customFormat="1" x14ac:dyDescent="0.2">
      <c r="A112" s="52" t="s">
        <v>2002</v>
      </c>
      <c r="B112" s="3" t="s">
        <v>184</v>
      </c>
      <c r="C112" s="46">
        <v>120101</v>
      </c>
      <c r="D112" s="47" t="s">
        <v>1470</v>
      </c>
      <c r="E112" s="48" t="s">
        <v>185</v>
      </c>
      <c r="F112" s="46" t="s">
        <v>11</v>
      </c>
      <c r="G112" s="59">
        <v>31.85</v>
      </c>
      <c r="H112" s="59">
        <v>31.85</v>
      </c>
      <c r="I112" s="66">
        <v>10.01</v>
      </c>
      <c r="J112" s="59">
        <v>8.26</v>
      </c>
      <c r="K112" s="66">
        <v>11.89</v>
      </c>
      <c r="L112" s="59">
        <v>9.81</v>
      </c>
      <c r="M112" s="59">
        <f>L112+J112</f>
        <v>18.07</v>
      </c>
      <c r="N112" s="59">
        <f>TRUNC(J112*H112,2)</f>
        <v>263.08</v>
      </c>
      <c r="O112" s="59">
        <f>TRUNC(L112*H112,2)</f>
        <v>312.44</v>
      </c>
      <c r="P112" s="59">
        <f>TRUNC(((J112*H112)+(L112*H112)),2)</f>
        <v>575.52</v>
      </c>
      <c r="Q112" s="58">
        <f t="shared" si="10"/>
        <v>1.4392190610120422E-4</v>
      </c>
      <c r="S112" s="59">
        <v>10.01</v>
      </c>
      <c r="T112" s="59">
        <v>11.89</v>
      </c>
      <c r="U112" s="59">
        <v>21.9</v>
      </c>
      <c r="V112" s="59">
        <v>318.81</v>
      </c>
      <c r="W112" s="59">
        <v>378.7</v>
      </c>
      <c r="X112" s="59">
        <v>697.51</v>
      </c>
      <c r="Y112" s="91">
        <f t="shared" si="11"/>
        <v>-121.99000000000001</v>
      </c>
    </row>
    <row r="113" spans="1:25" s="50" customFormat="1" x14ac:dyDescent="0.2">
      <c r="A113" s="52" t="s">
        <v>2003</v>
      </c>
      <c r="B113" s="44" t="s">
        <v>186</v>
      </c>
      <c r="C113" s="62"/>
      <c r="D113" s="62"/>
      <c r="E113" s="87" t="s">
        <v>187</v>
      </c>
      <c r="F113" s="62"/>
      <c r="G113" s="60"/>
      <c r="H113" s="60"/>
      <c r="I113" s="66"/>
      <c r="J113" s="60"/>
      <c r="K113" s="66"/>
      <c r="L113" s="60"/>
      <c r="M113" s="60"/>
      <c r="N113" s="60"/>
      <c r="O113" s="60"/>
      <c r="P113" s="61">
        <f>P114+P120+P123+P125+P127</f>
        <v>167386.57</v>
      </c>
      <c r="Q113" s="57">
        <f t="shared" si="10"/>
        <v>4.1858830640364629E-2</v>
      </c>
      <c r="S113" s="60"/>
      <c r="T113" s="60"/>
      <c r="U113" s="60"/>
      <c r="V113" s="60"/>
      <c r="W113" s="60"/>
      <c r="X113" s="61">
        <v>203012.56</v>
      </c>
      <c r="Y113" s="91">
        <f t="shared" si="11"/>
        <v>-35625.989999999991</v>
      </c>
    </row>
    <row r="114" spans="1:25" s="50" customFormat="1" x14ac:dyDescent="0.2">
      <c r="A114" s="52" t="s">
        <v>2004</v>
      </c>
      <c r="B114" s="44" t="s">
        <v>188</v>
      </c>
      <c r="C114" s="62"/>
      <c r="D114" s="62"/>
      <c r="E114" s="87" t="s">
        <v>189</v>
      </c>
      <c r="F114" s="62"/>
      <c r="G114" s="60"/>
      <c r="H114" s="60"/>
      <c r="I114" s="66"/>
      <c r="J114" s="60"/>
      <c r="K114" s="66"/>
      <c r="L114" s="60"/>
      <c r="M114" s="60"/>
      <c r="N114" s="60"/>
      <c r="O114" s="60"/>
      <c r="P114" s="61">
        <f>SUM(P115:P119)</f>
        <v>120780.95</v>
      </c>
      <c r="Q114" s="57">
        <f t="shared" si="10"/>
        <v>3.0204032083531836E-2</v>
      </c>
      <c r="S114" s="60"/>
      <c r="T114" s="60"/>
      <c r="U114" s="60"/>
      <c r="V114" s="60"/>
      <c r="W114" s="60"/>
      <c r="X114" s="61">
        <v>146492.62</v>
      </c>
      <c r="Y114" s="91">
        <f t="shared" si="11"/>
        <v>-25711.67</v>
      </c>
    </row>
    <row r="115" spans="1:25" s="50" customFormat="1" x14ac:dyDescent="0.2">
      <c r="A115" s="52" t="s">
        <v>2005</v>
      </c>
      <c r="B115" s="3" t="s">
        <v>190</v>
      </c>
      <c r="C115" s="46">
        <v>261300</v>
      </c>
      <c r="D115" s="47" t="s">
        <v>1470</v>
      </c>
      <c r="E115" s="48" t="s">
        <v>191</v>
      </c>
      <c r="F115" s="46" t="s">
        <v>11</v>
      </c>
      <c r="G115" s="59">
        <v>1271.18</v>
      </c>
      <c r="H115" s="59">
        <v>1271.18</v>
      </c>
      <c r="I115" s="66">
        <v>9.6999999999999993</v>
      </c>
      <c r="J115" s="59">
        <v>8</v>
      </c>
      <c r="K115" s="66">
        <v>2.15</v>
      </c>
      <c r="L115" s="59">
        <v>1.77</v>
      </c>
      <c r="M115" s="59">
        <f>L115+J115</f>
        <v>9.77</v>
      </c>
      <c r="N115" s="59">
        <f>TRUNC(J115*H115,2)</f>
        <v>10169.44</v>
      </c>
      <c r="O115" s="59">
        <f>TRUNC(L115*H115,2)</f>
        <v>2249.98</v>
      </c>
      <c r="P115" s="59">
        <f>TRUNC(((J115*H115)+(L115*H115)),2)</f>
        <v>12419.42</v>
      </c>
      <c r="Q115" s="58">
        <f t="shared" si="10"/>
        <v>3.1057593117031863E-3</v>
      </c>
      <c r="S115" s="59">
        <v>9.6999999999999993</v>
      </c>
      <c r="T115" s="59">
        <v>2.15</v>
      </c>
      <c r="U115" s="59">
        <v>11.85</v>
      </c>
      <c r="V115" s="59">
        <v>12330.44</v>
      </c>
      <c r="W115" s="59">
        <v>2733.04</v>
      </c>
      <c r="X115" s="59">
        <v>15063.48</v>
      </c>
      <c r="Y115" s="91">
        <f t="shared" si="11"/>
        <v>-2644.0599999999995</v>
      </c>
    </row>
    <row r="116" spans="1:25" s="50" customFormat="1" x14ac:dyDescent="0.2">
      <c r="A116" s="52" t="s">
        <v>2006</v>
      </c>
      <c r="B116" s="3" t="s">
        <v>192</v>
      </c>
      <c r="C116" s="46">
        <v>261001</v>
      </c>
      <c r="D116" s="47" t="s">
        <v>1470</v>
      </c>
      <c r="E116" s="48" t="s">
        <v>193</v>
      </c>
      <c r="F116" s="46" t="s">
        <v>11</v>
      </c>
      <c r="G116" s="59">
        <v>1193.6300000000001</v>
      </c>
      <c r="H116" s="59">
        <v>1193.6300000000001</v>
      </c>
      <c r="I116" s="66">
        <v>7.92</v>
      </c>
      <c r="J116" s="59">
        <v>6.53</v>
      </c>
      <c r="K116" s="66">
        <v>4.34</v>
      </c>
      <c r="L116" s="59">
        <v>3.58</v>
      </c>
      <c r="M116" s="59">
        <f>L116+J116</f>
        <v>10.11</v>
      </c>
      <c r="N116" s="59">
        <f>TRUNC(J116*H116,2)</f>
        <v>7794.4</v>
      </c>
      <c r="O116" s="59">
        <f>TRUNC(L116*H116,2)</f>
        <v>4273.1899999999996</v>
      </c>
      <c r="P116" s="59">
        <f>TRUNC(((J116*H116)+(L116*H116)),2)</f>
        <v>12067.59</v>
      </c>
      <c r="Q116" s="58">
        <f t="shared" si="10"/>
        <v>3.0177761934386837E-3</v>
      </c>
      <c r="S116" s="59">
        <v>7.92</v>
      </c>
      <c r="T116" s="59">
        <v>4.34</v>
      </c>
      <c r="U116" s="59">
        <v>12.26</v>
      </c>
      <c r="V116" s="59">
        <v>9453.5400000000009</v>
      </c>
      <c r="W116" s="59">
        <v>5180.3599999999997</v>
      </c>
      <c r="X116" s="59">
        <v>14633.9</v>
      </c>
      <c r="Y116" s="91">
        <f t="shared" si="11"/>
        <v>-2566.3099999999995</v>
      </c>
    </row>
    <row r="117" spans="1:25" s="50" customFormat="1" ht="24" x14ac:dyDescent="0.2">
      <c r="A117" s="52" t="s">
        <v>2007</v>
      </c>
      <c r="B117" s="3" t="s">
        <v>194</v>
      </c>
      <c r="C117" s="46">
        <v>261550</v>
      </c>
      <c r="D117" s="47" t="s">
        <v>1470</v>
      </c>
      <c r="E117" s="48" t="s">
        <v>1526</v>
      </c>
      <c r="F117" s="46" t="s">
        <v>11</v>
      </c>
      <c r="G117" s="59">
        <v>1348.73</v>
      </c>
      <c r="H117" s="59">
        <v>1348.73</v>
      </c>
      <c r="I117" s="66">
        <v>8.9499999999999993</v>
      </c>
      <c r="J117" s="59">
        <v>7.38</v>
      </c>
      <c r="K117" s="66">
        <v>7.6</v>
      </c>
      <c r="L117" s="59">
        <v>6.27</v>
      </c>
      <c r="M117" s="59">
        <f>L117+J117</f>
        <v>13.649999999999999</v>
      </c>
      <c r="N117" s="59">
        <f>TRUNC(J117*H117,2)</f>
        <v>9953.6200000000008</v>
      </c>
      <c r="O117" s="59">
        <f>TRUNC(L117*H117,2)</f>
        <v>8456.5300000000007</v>
      </c>
      <c r="P117" s="59">
        <f>TRUNC(((J117*H117)+(L117*H117)),2)</f>
        <v>18410.16</v>
      </c>
      <c r="Q117" s="58">
        <f t="shared" si="10"/>
        <v>4.6038805234016999E-3</v>
      </c>
      <c r="S117" s="59">
        <v>8.9499999999999993</v>
      </c>
      <c r="T117" s="59">
        <v>7.6</v>
      </c>
      <c r="U117" s="59">
        <v>16.55</v>
      </c>
      <c r="V117" s="59">
        <v>12071.13</v>
      </c>
      <c r="W117" s="59">
        <v>10250.35</v>
      </c>
      <c r="X117" s="59">
        <v>22321.48</v>
      </c>
      <c r="Y117" s="91">
        <f t="shared" si="11"/>
        <v>-3911.3199999999997</v>
      </c>
    </row>
    <row r="118" spans="1:25" s="50" customFormat="1" x14ac:dyDescent="0.2">
      <c r="A118" s="52" t="s">
        <v>2008</v>
      </c>
      <c r="B118" s="3" t="s">
        <v>195</v>
      </c>
      <c r="C118" s="46">
        <v>261304</v>
      </c>
      <c r="D118" s="47" t="s">
        <v>1470</v>
      </c>
      <c r="E118" s="48" t="s">
        <v>196</v>
      </c>
      <c r="F118" s="46" t="s">
        <v>11</v>
      </c>
      <c r="G118" s="59">
        <v>2174.31</v>
      </c>
      <c r="H118" s="59">
        <v>2174.31</v>
      </c>
      <c r="I118" s="66">
        <v>11.56</v>
      </c>
      <c r="J118" s="59">
        <v>9.5399999999999991</v>
      </c>
      <c r="K118" s="66">
        <v>5.07</v>
      </c>
      <c r="L118" s="59">
        <v>4.18</v>
      </c>
      <c r="M118" s="59">
        <f>L118+J118</f>
        <v>13.719999999999999</v>
      </c>
      <c r="N118" s="59">
        <f>TRUNC(J118*H118,2)</f>
        <v>20742.91</v>
      </c>
      <c r="O118" s="59">
        <f>TRUNC(L118*H118,2)</f>
        <v>9088.61</v>
      </c>
      <c r="P118" s="59">
        <f>TRUNC(((J118*H118)+(L118*H118)),2)</f>
        <v>29831.53</v>
      </c>
      <c r="Q118" s="58">
        <f t="shared" si="10"/>
        <v>7.4600546627662931E-3</v>
      </c>
      <c r="S118" s="59">
        <v>11.56</v>
      </c>
      <c r="T118" s="59">
        <v>5.07</v>
      </c>
      <c r="U118" s="59">
        <v>16.63</v>
      </c>
      <c r="V118" s="59">
        <v>25135.02</v>
      </c>
      <c r="W118" s="59">
        <v>11023.75</v>
      </c>
      <c r="X118" s="59">
        <v>36158.769999999997</v>
      </c>
      <c r="Y118" s="91">
        <f t="shared" si="11"/>
        <v>-6327.239999999998</v>
      </c>
    </row>
    <row r="119" spans="1:25" s="50" customFormat="1" x14ac:dyDescent="0.2">
      <c r="A119" s="52" t="s">
        <v>2009</v>
      </c>
      <c r="B119" s="3" t="s">
        <v>197</v>
      </c>
      <c r="C119" s="46">
        <v>261000</v>
      </c>
      <c r="D119" s="46" t="s">
        <v>1470</v>
      </c>
      <c r="E119" s="48" t="s">
        <v>198</v>
      </c>
      <c r="F119" s="46" t="s">
        <v>11</v>
      </c>
      <c r="G119" s="59">
        <v>4348.62</v>
      </c>
      <c r="H119" s="59">
        <v>4348.62</v>
      </c>
      <c r="I119" s="66">
        <v>7.96</v>
      </c>
      <c r="J119" s="59">
        <v>6.56</v>
      </c>
      <c r="K119" s="66">
        <v>5.45</v>
      </c>
      <c r="L119" s="59">
        <v>4.49</v>
      </c>
      <c r="M119" s="59">
        <f>L119+J119</f>
        <v>11.05</v>
      </c>
      <c r="N119" s="59">
        <f>TRUNC(J119*H119,2)</f>
        <v>28526.94</v>
      </c>
      <c r="O119" s="59">
        <f>TRUNC(L119*H119,2)</f>
        <v>19525.3</v>
      </c>
      <c r="P119" s="59">
        <f>TRUNC(((J119*H119)+(L119*H119)),2)</f>
        <v>48052.25</v>
      </c>
      <c r="Q119" s="58">
        <f t="shared" si="10"/>
        <v>1.2016561392221976E-2</v>
      </c>
      <c r="S119" s="59">
        <v>7.96</v>
      </c>
      <c r="T119" s="59">
        <v>5.45</v>
      </c>
      <c r="U119" s="59">
        <v>13.41</v>
      </c>
      <c r="V119" s="59">
        <v>34615.01</v>
      </c>
      <c r="W119" s="59">
        <v>23699.98</v>
      </c>
      <c r="X119" s="59">
        <v>58314.99</v>
      </c>
      <c r="Y119" s="91">
        <f t="shared" si="11"/>
        <v>-10262.739999999998</v>
      </c>
    </row>
    <row r="120" spans="1:25" s="50" customFormat="1" x14ac:dyDescent="0.2">
      <c r="A120" s="52" t="s">
        <v>2010</v>
      </c>
      <c r="B120" s="44" t="s">
        <v>199</v>
      </c>
      <c r="C120" s="62"/>
      <c r="D120" s="62"/>
      <c r="E120" s="87" t="s">
        <v>200</v>
      </c>
      <c r="F120" s="62"/>
      <c r="G120" s="60"/>
      <c r="H120" s="60"/>
      <c r="I120" s="66"/>
      <c r="J120" s="60"/>
      <c r="K120" s="66"/>
      <c r="L120" s="60"/>
      <c r="M120" s="60"/>
      <c r="N120" s="60"/>
      <c r="O120" s="60"/>
      <c r="P120" s="61">
        <f>SUM(P121:P122)</f>
        <v>22010.910000000003</v>
      </c>
      <c r="Q120" s="57">
        <f t="shared" si="10"/>
        <v>5.5043302095879511E-3</v>
      </c>
      <c r="S120" s="60"/>
      <c r="T120" s="60"/>
      <c r="U120" s="60"/>
      <c r="V120" s="60"/>
      <c r="W120" s="60"/>
      <c r="X120" s="61">
        <v>26698.07</v>
      </c>
      <c r="Y120" s="91">
        <f t="shared" si="11"/>
        <v>-4687.1599999999962</v>
      </c>
    </row>
    <row r="121" spans="1:25" s="50" customFormat="1" x14ac:dyDescent="0.2">
      <c r="A121" s="52" t="s">
        <v>2011</v>
      </c>
      <c r="B121" s="3" t="s">
        <v>201</v>
      </c>
      <c r="C121" s="46">
        <v>261300</v>
      </c>
      <c r="D121" s="47" t="s">
        <v>1470</v>
      </c>
      <c r="E121" s="48" t="s">
        <v>191</v>
      </c>
      <c r="F121" s="46" t="s">
        <v>11</v>
      </c>
      <c r="G121" s="59">
        <v>1249.9100000000001</v>
      </c>
      <c r="H121" s="59">
        <v>1249.9100000000001</v>
      </c>
      <c r="I121" s="66">
        <v>9.6999999999999993</v>
      </c>
      <c r="J121" s="59">
        <v>8</v>
      </c>
      <c r="K121" s="66">
        <v>2.15</v>
      </c>
      <c r="L121" s="59">
        <v>1.77</v>
      </c>
      <c r="M121" s="59">
        <f>L121+J121</f>
        <v>9.77</v>
      </c>
      <c r="N121" s="59">
        <f>TRUNC(J121*H121,2)</f>
        <v>9999.2800000000007</v>
      </c>
      <c r="O121" s="59">
        <f>TRUNC(L121*H121,2)</f>
        <v>2212.34</v>
      </c>
      <c r="P121" s="59">
        <f>TRUNC(((J121*H121)+(L121*H121)),2)</f>
        <v>12211.62</v>
      </c>
      <c r="Q121" s="58">
        <f t="shared" si="10"/>
        <v>3.0537941808861341E-3</v>
      </c>
      <c r="S121" s="59">
        <v>9.6999999999999993</v>
      </c>
      <c r="T121" s="59">
        <v>2.15</v>
      </c>
      <c r="U121" s="59">
        <v>11.85</v>
      </c>
      <c r="V121" s="59">
        <v>12124.12</v>
      </c>
      <c r="W121" s="59">
        <v>2687.31</v>
      </c>
      <c r="X121" s="59">
        <v>14811.43</v>
      </c>
      <c r="Y121" s="91">
        <f t="shared" si="11"/>
        <v>-2599.8099999999995</v>
      </c>
    </row>
    <row r="122" spans="1:25" s="50" customFormat="1" x14ac:dyDescent="0.2">
      <c r="A122" s="52" t="s">
        <v>2012</v>
      </c>
      <c r="B122" s="3" t="s">
        <v>202</v>
      </c>
      <c r="C122" s="46">
        <v>261307</v>
      </c>
      <c r="D122" s="47" t="s">
        <v>1470</v>
      </c>
      <c r="E122" s="48" t="s">
        <v>203</v>
      </c>
      <c r="F122" s="46" t="s">
        <v>11</v>
      </c>
      <c r="G122" s="59">
        <v>1249.9100000000001</v>
      </c>
      <c r="H122" s="59">
        <v>1249.9100000000001</v>
      </c>
      <c r="I122" s="66">
        <v>5.69</v>
      </c>
      <c r="J122" s="59">
        <v>4.6900000000000004</v>
      </c>
      <c r="K122" s="66">
        <v>3.82</v>
      </c>
      <c r="L122" s="59">
        <v>3.15</v>
      </c>
      <c r="M122" s="59">
        <f>L122+J122</f>
        <v>7.84</v>
      </c>
      <c r="N122" s="59">
        <f>TRUNC(J122*H122,2)</f>
        <v>5862.07</v>
      </c>
      <c r="O122" s="59">
        <f>TRUNC(L122*H122,2)</f>
        <v>3937.21</v>
      </c>
      <c r="P122" s="59">
        <f>TRUNC(((J122*H122)+(L122*H122)),2)</f>
        <v>9799.2900000000009</v>
      </c>
      <c r="Q122" s="58">
        <f t="shared" si="10"/>
        <v>2.4505360287018171E-3</v>
      </c>
      <c r="S122" s="59">
        <v>5.69</v>
      </c>
      <c r="T122" s="59">
        <v>3.82</v>
      </c>
      <c r="U122" s="59">
        <v>9.51</v>
      </c>
      <c r="V122" s="59">
        <v>7111.98</v>
      </c>
      <c r="W122" s="59">
        <v>4774.66</v>
      </c>
      <c r="X122" s="59">
        <v>11886.64</v>
      </c>
      <c r="Y122" s="91">
        <f t="shared" si="11"/>
        <v>-2087.3499999999985</v>
      </c>
    </row>
    <row r="123" spans="1:25" s="50" customFormat="1" x14ac:dyDescent="0.2">
      <c r="A123" s="52" t="s">
        <v>2013</v>
      </c>
      <c r="B123" s="44" t="s">
        <v>204</v>
      </c>
      <c r="C123" s="62"/>
      <c r="D123" s="62"/>
      <c r="E123" s="87" t="s">
        <v>205</v>
      </c>
      <c r="F123" s="62"/>
      <c r="G123" s="60"/>
      <c r="H123" s="60"/>
      <c r="I123" s="66"/>
      <c r="J123" s="60"/>
      <c r="K123" s="66"/>
      <c r="L123" s="60"/>
      <c r="M123" s="60"/>
      <c r="N123" s="60"/>
      <c r="O123" s="60"/>
      <c r="P123" s="61">
        <f>P124</f>
        <v>19738.080000000002</v>
      </c>
      <c r="Q123" s="57">
        <f t="shared" si="10"/>
        <v>4.9359572150021848E-3</v>
      </c>
      <c r="S123" s="60"/>
      <c r="T123" s="60"/>
      <c r="U123" s="60"/>
      <c r="V123" s="60"/>
      <c r="W123" s="60"/>
      <c r="X123" s="61">
        <v>23929.35</v>
      </c>
      <c r="Y123" s="91">
        <f t="shared" si="11"/>
        <v>-4191.2699999999968</v>
      </c>
    </row>
    <row r="124" spans="1:25" s="50" customFormat="1" ht="24" x14ac:dyDescent="0.2">
      <c r="A124" s="52" t="s">
        <v>2014</v>
      </c>
      <c r="B124" s="3" t="s">
        <v>206</v>
      </c>
      <c r="C124" s="46">
        <v>261602</v>
      </c>
      <c r="D124" s="47" t="s">
        <v>1470</v>
      </c>
      <c r="E124" s="48" t="s">
        <v>1527</v>
      </c>
      <c r="F124" s="46" t="s">
        <v>11</v>
      </c>
      <c r="G124" s="59">
        <v>909.17</v>
      </c>
      <c r="H124" s="59">
        <v>909.17</v>
      </c>
      <c r="I124" s="66">
        <v>14.86</v>
      </c>
      <c r="J124" s="59">
        <v>12.26</v>
      </c>
      <c r="K124" s="66">
        <v>11.46</v>
      </c>
      <c r="L124" s="59">
        <v>9.4499999999999993</v>
      </c>
      <c r="M124" s="59">
        <f>L124+J124</f>
        <v>21.71</v>
      </c>
      <c r="N124" s="59">
        <f>TRUNC(J124*H124,2)</f>
        <v>11146.42</v>
      </c>
      <c r="O124" s="59">
        <f>TRUNC(L124*H124,2)</f>
        <v>8591.65</v>
      </c>
      <c r="P124" s="59">
        <f>TRUNC(((J124*H124)+(L124*H124)),2)</f>
        <v>19738.080000000002</v>
      </c>
      <c r="Q124" s="58">
        <f t="shared" si="10"/>
        <v>4.9359572150021848E-3</v>
      </c>
      <c r="S124" s="59">
        <v>14.86</v>
      </c>
      <c r="T124" s="59">
        <v>11.46</v>
      </c>
      <c r="U124" s="59">
        <v>26.32</v>
      </c>
      <c r="V124" s="59">
        <v>13510.26</v>
      </c>
      <c r="W124" s="59">
        <v>10419.09</v>
      </c>
      <c r="X124" s="59">
        <v>23929.35</v>
      </c>
      <c r="Y124" s="91">
        <f t="shared" si="11"/>
        <v>-4191.2699999999968</v>
      </c>
    </row>
    <row r="125" spans="1:25" s="50" customFormat="1" x14ac:dyDescent="0.2">
      <c r="A125" s="52" t="s">
        <v>2015</v>
      </c>
      <c r="B125" s="44" t="s">
        <v>207</v>
      </c>
      <c r="C125" s="62"/>
      <c r="D125" s="62"/>
      <c r="E125" s="87" t="s">
        <v>208</v>
      </c>
      <c r="F125" s="62"/>
      <c r="G125" s="60"/>
      <c r="H125" s="60"/>
      <c r="I125" s="66"/>
      <c r="J125" s="60"/>
      <c r="K125" s="66"/>
      <c r="L125" s="60"/>
      <c r="M125" s="60"/>
      <c r="N125" s="60"/>
      <c r="O125" s="60"/>
      <c r="P125" s="61">
        <f>P126</f>
        <v>2422.59</v>
      </c>
      <c r="Q125" s="57">
        <f t="shared" si="10"/>
        <v>6.0582389925930701E-4</v>
      </c>
      <c r="S125" s="60"/>
      <c r="T125" s="60"/>
      <c r="U125" s="60"/>
      <c r="V125" s="60"/>
      <c r="W125" s="60"/>
      <c r="X125" s="61">
        <v>2938.31</v>
      </c>
      <c r="Y125" s="91">
        <f t="shared" si="11"/>
        <v>-515.7199999999998</v>
      </c>
    </row>
    <row r="126" spans="1:25" s="50" customFormat="1" x14ac:dyDescent="0.2">
      <c r="A126" s="52" t="s">
        <v>2016</v>
      </c>
      <c r="B126" s="3" t="s">
        <v>209</v>
      </c>
      <c r="C126" s="46">
        <v>261609</v>
      </c>
      <c r="D126" s="47" t="s">
        <v>1470</v>
      </c>
      <c r="E126" s="48" t="s">
        <v>210</v>
      </c>
      <c r="F126" s="46" t="s">
        <v>11</v>
      </c>
      <c r="G126" s="59">
        <v>216.69</v>
      </c>
      <c r="H126" s="59">
        <v>216.69</v>
      </c>
      <c r="I126" s="66">
        <v>3.94</v>
      </c>
      <c r="J126" s="59">
        <v>3.25</v>
      </c>
      <c r="K126" s="66">
        <v>9.6199999999999992</v>
      </c>
      <c r="L126" s="59">
        <v>7.93</v>
      </c>
      <c r="M126" s="59">
        <f>L126+J126</f>
        <v>11.18</v>
      </c>
      <c r="N126" s="59">
        <f>TRUNC(J126*H126,2)</f>
        <v>704.24</v>
      </c>
      <c r="O126" s="59">
        <f>TRUNC(L126*H126,2)</f>
        <v>1718.35</v>
      </c>
      <c r="P126" s="59">
        <f>TRUNC(((J126*H126)+(L126*H126)),2)</f>
        <v>2422.59</v>
      </c>
      <c r="Q126" s="58">
        <f t="shared" si="10"/>
        <v>6.0582389925930701E-4</v>
      </c>
      <c r="S126" s="59">
        <v>3.94</v>
      </c>
      <c r="T126" s="59">
        <v>9.6199999999999992</v>
      </c>
      <c r="U126" s="59">
        <v>13.56</v>
      </c>
      <c r="V126" s="59">
        <v>853.75</v>
      </c>
      <c r="W126" s="59">
        <v>2084.56</v>
      </c>
      <c r="X126" s="59">
        <v>2938.31</v>
      </c>
      <c r="Y126" s="91">
        <f t="shared" si="11"/>
        <v>-515.7199999999998</v>
      </c>
    </row>
    <row r="127" spans="1:25" s="50" customFormat="1" x14ac:dyDescent="0.2">
      <c r="A127" s="52" t="s">
        <v>2017</v>
      </c>
      <c r="B127" s="44" t="s">
        <v>211</v>
      </c>
      <c r="C127" s="62"/>
      <c r="D127" s="62"/>
      <c r="E127" s="87" t="s">
        <v>212</v>
      </c>
      <c r="F127" s="62"/>
      <c r="G127" s="60"/>
      <c r="H127" s="60"/>
      <c r="I127" s="66"/>
      <c r="J127" s="60"/>
      <c r="K127" s="66"/>
      <c r="L127" s="60"/>
      <c r="M127" s="60"/>
      <c r="N127" s="60"/>
      <c r="O127" s="60"/>
      <c r="P127" s="61">
        <f>P128</f>
        <v>2434.04</v>
      </c>
      <c r="Q127" s="57">
        <f t="shared" si="10"/>
        <v>6.0868723298334573E-4</v>
      </c>
      <c r="S127" s="60"/>
      <c r="T127" s="60"/>
      <c r="U127" s="60"/>
      <c r="V127" s="60"/>
      <c r="W127" s="60"/>
      <c r="X127" s="61">
        <v>2954.21</v>
      </c>
      <c r="Y127" s="91">
        <f t="shared" si="11"/>
        <v>-520.17000000000007</v>
      </c>
    </row>
    <row r="128" spans="1:25" s="50" customFormat="1" x14ac:dyDescent="0.2">
      <c r="A128" s="52" t="s">
        <v>2018</v>
      </c>
      <c r="B128" s="3" t="s">
        <v>213</v>
      </c>
      <c r="C128" s="46">
        <v>261700</v>
      </c>
      <c r="D128" s="47" t="s">
        <v>1470</v>
      </c>
      <c r="E128" s="48" t="s">
        <v>214</v>
      </c>
      <c r="F128" s="46" t="s">
        <v>61</v>
      </c>
      <c r="G128" s="59">
        <v>282.7</v>
      </c>
      <c r="H128" s="59">
        <v>282.7</v>
      </c>
      <c r="I128" s="66">
        <v>9.76</v>
      </c>
      <c r="J128" s="59">
        <v>8.0500000000000007</v>
      </c>
      <c r="K128" s="66">
        <v>0.69</v>
      </c>
      <c r="L128" s="59">
        <v>0.56000000000000005</v>
      </c>
      <c r="M128" s="59">
        <f>L128+J128</f>
        <v>8.6100000000000012</v>
      </c>
      <c r="N128" s="59">
        <f>TRUNC(J128*H128,2)</f>
        <v>2275.73</v>
      </c>
      <c r="O128" s="59">
        <f>TRUNC(L128*H128,2)</f>
        <v>158.31</v>
      </c>
      <c r="P128" s="59">
        <f>TRUNC(((J128*H128)+(L128*H128)),2)</f>
        <v>2434.04</v>
      </c>
      <c r="Q128" s="58">
        <f t="shared" si="10"/>
        <v>6.0868723298334573E-4</v>
      </c>
      <c r="S128" s="59">
        <v>9.76</v>
      </c>
      <c r="T128" s="59">
        <v>0.69</v>
      </c>
      <c r="U128" s="59">
        <v>10.45</v>
      </c>
      <c r="V128" s="59">
        <v>2759.15</v>
      </c>
      <c r="W128" s="59">
        <v>195.06</v>
      </c>
      <c r="X128" s="59">
        <v>2954.21</v>
      </c>
      <c r="Y128" s="91">
        <f t="shared" si="11"/>
        <v>-520.17000000000007</v>
      </c>
    </row>
    <row r="129" spans="1:25" s="50" customFormat="1" x14ac:dyDescent="0.2">
      <c r="A129" s="52" t="s">
        <v>2019</v>
      </c>
      <c r="B129" s="44" t="s">
        <v>215</v>
      </c>
      <c r="C129" s="62"/>
      <c r="D129" s="62"/>
      <c r="E129" s="87" t="s">
        <v>216</v>
      </c>
      <c r="F129" s="62"/>
      <c r="G129" s="60"/>
      <c r="H129" s="60"/>
      <c r="I129" s="66"/>
      <c r="J129" s="60"/>
      <c r="K129" s="66"/>
      <c r="L129" s="60"/>
      <c r="M129" s="60"/>
      <c r="N129" s="60"/>
      <c r="O129" s="60"/>
      <c r="P129" s="61">
        <f>P130</f>
        <v>24888.639999999999</v>
      </c>
      <c r="Q129" s="57">
        <f t="shared" si="10"/>
        <v>6.2239722495598341E-3</v>
      </c>
      <c r="S129" s="60"/>
      <c r="T129" s="60"/>
      <c r="U129" s="60"/>
      <c r="V129" s="60"/>
      <c r="W129" s="60"/>
      <c r="X129" s="61">
        <v>30161.21</v>
      </c>
      <c r="Y129" s="91">
        <f t="shared" si="11"/>
        <v>-5272.57</v>
      </c>
    </row>
    <row r="130" spans="1:25" s="50" customFormat="1" ht="24" x14ac:dyDescent="0.2">
      <c r="A130" s="52" t="s">
        <v>2020</v>
      </c>
      <c r="B130" s="3" t="s">
        <v>217</v>
      </c>
      <c r="C130" s="46">
        <v>210460</v>
      </c>
      <c r="D130" s="47" t="s">
        <v>1470</v>
      </c>
      <c r="E130" s="48" t="s">
        <v>1528</v>
      </c>
      <c r="F130" s="46" t="s">
        <v>11</v>
      </c>
      <c r="G130" s="59">
        <v>433.6</v>
      </c>
      <c r="H130" s="59">
        <v>433.6</v>
      </c>
      <c r="I130" s="66">
        <v>10.3</v>
      </c>
      <c r="J130" s="59">
        <v>8.5</v>
      </c>
      <c r="K130" s="66">
        <v>59.26</v>
      </c>
      <c r="L130" s="59">
        <v>48.9</v>
      </c>
      <c r="M130" s="59">
        <f>L130+J130</f>
        <v>57.4</v>
      </c>
      <c r="N130" s="59">
        <f>TRUNC(J130*H130,2)</f>
        <v>3685.6</v>
      </c>
      <c r="O130" s="59">
        <f>TRUNC(L130*H130,2)</f>
        <v>21203.040000000001</v>
      </c>
      <c r="P130" s="59">
        <f>TRUNC(((J130*H130)+(L130*H130)),2)</f>
        <v>24888.639999999999</v>
      </c>
      <c r="Q130" s="58">
        <f t="shared" si="10"/>
        <v>6.2239722495598341E-3</v>
      </c>
      <c r="S130" s="59">
        <v>10.3</v>
      </c>
      <c r="T130" s="59">
        <v>59.26</v>
      </c>
      <c r="U130" s="59">
        <v>69.56</v>
      </c>
      <c r="V130" s="59">
        <v>4466.08</v>
      </c>
      <c r="W130" s="59">
        <v>25695.13</v>
      </c>
      <c r="X130" s="59">
        <v>30161.21</v>
      </c>
      <c r="Y130" s="91">
        <f t="shared" si="11"/>
        <v>-5272.57</v>
      </c>
    </row>
    <row r="131" spans="1:25" s="50" customFormat="1" x14ac:dyDescent="0.2">
      <c r="A131" s="52" t="s">
        <v>2021</v>
      </c>
      <c r="B131" s="44" t="s">
        <v>218</v>
      </c>
      <c r="C131" s="62"/>
      <c r="D131" s="62"/>
      <c r="E131" s="87" t="s">
        <v>9</v>
      </c>
      <c r="F131" s="62"/>
      <c r="G131" s="60"/>
      <c r="H131" s="60"/>
      <c r="I131" s="66"/>
      <c r="J131" s="60"/>
      <c r="K131" s="66"/>
      <c r="L131" s="60"/>
      <c r="M131" s="60"/>
      <c r="N131" s="60"/>
      <c r="O131" s="60"/>
      <c r="P131" s="61">
        <f>P132+P139</f>
        <v>266927.56</v>
      </c>
      <c r="Q131" s="57">
        <f t="shared" si="10"/>
        <v>6.6751326150513546E-2</v>
      </c>
      <c r="S131" s="60"/>
      <c r="T131" s="60"/>
      <c r="U131" s="60"/>
      <c r="V131" s="60"/>
      <c r="W131" s="60"/>
      <c r="X131" s="61">
        <v>323507.68</v>
      </c>
      <c r="Y131" s="91">
        <f t="shared" si="11"/>
        <v>-56580.119999999995</v>
      </c>
    </row>
    <row r="132" spans="1:25" s="50" customFormat="1" x14ac:dyDescent="0.2">
      <c r="A132" s="52" t="s">
        <v>2022</v>
      </c>
      <c r="B132" s="44" t="s">
        <v>219</v>
      </c>
      <c r="C132" s="62"/>
      <c r="D132" s="62"/>
      <c r="E132" s="87" t="s">
        <v>220</v>
      </c>
      <c r="F132" s="62"/>
      <c r="G132" s="60"/>
      <c r="H132" s="60"/>
      <c r="I132" s="66"/>
      <c r="J132" s="60"/>
      <c r="K132" s="66"/>
      <c r="L132" s="60"/>
      <c r="M132" s="60"/>
      <c r="N132" s="60"/>
      <c r="O132" s="60"/>
      <c r="P132" s="61">
        <f>SUM(P133:P138)</f>
        <v>230116.25999999998</v>
      </c>
      <c r="Q132" s="57">
        <f t="shared" si="10"/>
        <v>5.7545820760495373E-2</v>
      </c>
      <c r="S132" s="60"/>
      <c r="T132" s="60"/>
      <c r="U132" s="60"/>
      <c r="V132" s="60"/>
      <c r="W132" s="60"/>
      <c r="X132" s="61">
        <v>278890.40999999997</v>
      </c>
      <c r="Y132" s="91">
        <f t="shared" si="11"/>
        <v>-48774.149999999994</v>
      </c>
    </row>
    <row r="133" spans="1:25" s="50" customFormat="1" ht="24" x14ac:dyDescent="0.2">
      <c r="A133" s="52" t="s">
        <v>2023</v>
      </c>
      <c r="B133" s="3" t="s">
        <v>221</v>
      </c>
      <c r="C133" s="46">
        <v>220101</v>
      </c>
      <c r="D133" s="47" t="s">
        <v>1470</v>
      </c>
      <c r="E133" s="48" t="s">
        <v>1529</v>
      </c>
      <c r="F133" s="46" t="s">
        <v>11</v>
      </c>
      <c r="G133" s="59">
        <v>1716.31</v>
      </c>
      <c r="H133" s="59">
        <v>1716.31</v>
      </c>
      <c r="I133" s="66">
        <v>11.05</v>
      </c>
      <c r="J133" s="59">
        <v>9.11</v>
      </c>
      <c r="K133" s="66">
        <v>26.77</v>
      </c>
      <c r="L133" s="59">
        <v>22.09</v>
      </c>
      <c r="M133" s="59">
        <f t="shared" ref="M133:M138" si="20">L133+J133</f>
        <v>31.2</v>
      </c>
      <c r="N133" s="59">
        <f t="shared" ref="N133:N138" si="21">TRUNC(J133*H133,2)</f>
        <v>15635.58</v>
      </c>
      <c r="O133" s="59">
        <f t="shared" ref="O133:O138" si="22">TRUNC(L133*H133,2)</f>
        <v>37913.279999999999</v>
      </c>
      <c r="P133" s="59">
        <f t="shared" ref="P133:P138" si="23">TRUNC(((J133*H133)+(L133*H133)),2)</f>
        <v>53548.87</v>
      </c>
      <c r="Q133" s="58">
        <f t="shared" si="10"/>
        <v>1.3391116624905464E-2</v>
      </c>
      <c r="S133" s="59">
        <v>11.05</v>
      </c>
      <c r="T133" s="59">
        <v>26.77</v>
      </c>
      <c r="U133" s="59">
        <v>37.82</v>
      </c>
      <c r="V133" s="59">
        <v>18965.22</v>
      </c>
      <c r="W133" s="59">
        <v>45945.62</v>
      </c>
      <c r="X133" s="59">
        <v>64910.84</v>
      </c>
      <c r="Y133" s="91">
        <f t="shared" si="11"/>
        <v>-11361.969999999994</v>
      </c>
    </row>
    <row r="134" spans="1:25" s="50" customFormat="1" ht="24" x14ac:dyDescent="0.2">
      <c r="A134" s="52" t="s">
        <v>2024</v>
      </c>
      <c r="B134" s="3" t="s">
        <v>222</v>
      </c>
      <c r="C134" s="46">
        <v>221101</v>
      </c>
      <c r="D134" s="47" t="s">
        <v>1470</v>
      </c>
      <c r="E134" s="48" t="s">
        <v>1530</v>
      </c>
      <c r="F134" s="46" t="s">
        <v>11</v>
      </c>
      <c r="G134" s="59">
        <v>1504.31</v>
      </c>
      <c r="H134" s="59">
        <v>1504.31</v>
      </c>
      <c r="I134" s="66">
        <v>18.29</v>
      </c>
      <c r="J134" s="59">
        <v>15.09</v>
      </c>
      <c r="K134" s="66">
        <v>68.959999999999994</v>
      </c>
      <c r="L134" s="59">
        <v>56.91</v>
      </c>
      <c r="M134" s="59">
        <f t="shared" si="20"/>
        <v>72</v>
      </c>
      <c r="N134" s="59">
        <f t="shared" si="21"/>
        <v>22700.03</v>
      </c>
      <c r="O134" s="59">
        <f t="shared" si="22"/>
        <v>85610.28</v>
      </c>
      <c r="P134" s="59">
        <f t="shared" si="23"/>
        <v>108310.32</v>
      </c>
      <c r="Q134" s="58">
        <f t="shared" ref="Q134:Q197" si="24">P134/$O$998</f>
        <v>2.7085466543006993E-2</v>
      </c>
      <c r="S134" s="59">
        <v>18.29</v>
      </c>
      <c r="T134" s="59">
        <v>68.959999999999994</v>
      </c>
      <c r="U134" s="59">
        <v>87.25</v>
      </c>
      <c r="V134" s="59">
        <v>27513.82</v>
      </c>
      <c r="W134" s="59">
        <v>103737.22</v>
      </c>
      <c r="X134" s="59">
        <v>131251.04</v>
      </c>
      <c r="Y134" s="91">
        <f t="shared" ref="Y134:Y197" si="25">P134-X134</f>
        <v>-22940.720000000001</v>
      </c>
    </row>
    <row r="135" spans="1:25" s="50" customFormat="1" x14ac:dyDescent="0.2">
      <c r="A135" s="52" t="s">
        <v>2025</v>
      </c>
      <c r="B135" s="3" t="s">
        <v>223</v>
      </c>
      <c r="C135" s="46">
        <v>221102</v>
      </c>
      <c r="D135" s="47" t="s">
        <v>1470</v>
      </c>
      <c r="E135" s="48" t="s">
        <v>224</v>
      </c>
      <c r="F135" s="46" t="s">
        <v>61</v>
      </c>
      <c r="G135" s="59">
        <v>429.69</v>
      </c>
      <c r="H135" s="59">
        <v>429.69</v>
      </c>
      <c r="I135" s="66">
        <v>0</v>
      </c>
      <c r="J135" s="59">
        <v>0</v>
      </c>
      <c r="K135" s="66">
        <v>19.2</v>
      </c>
      <c r="L135" s="59">
        <v>15.84</v>
      </c>
      <c r="M135" s="59">
        <f t="shared" si="20"/>
        <v>15.84</v>
      </c>
      <c r="N135" s="59">
        <f t="shared" si="21"/>
        <v>0</v>
      </c>
      <c r="O135" s="59">
        <f t="shared" si="22"/>
        <v>6806.28</v>
      </c>
      <c r="P135" s="59">
        <f t="shared" si="23"/>
        <v>6806.28</v>
      </c>
      <c r="Q135" s="58">
        <f t="shared" si="24"/>
        <v>1.7020655946943708E-3</v>
      </c>
      <c r="S135" s="59">
        <v>0</v>
      </c>
      <c r="T135" s="59">
        <v>19.2</v>
      </c>
      <c r="U135" s="59">
        <v>19.2</v>
      </c>
      <c r="V135" s="59">
        <v>0</v>
      </c>
      <c r="W135" s="59">
        <v>8250.0400000000009</v>
      </c>
      <c r="X135" s="59">
        <v>8250.0400000000009</v>
      </c>
      <c r="Y135" s="91">
        <f t="shared" si="25"/>
        <v>-1443.7600000000011</v>
      </c>
    </row>
    <row r="136" spans="1:25" s="50" customFormat="1" ht="24" x14ac:dyDescent="0.2">
      <c r="A136" s="52" t="s">
        <v>2026</v>
      </c>
      <c r="B136" s="3" t="s">
        <v>225</v>
      </c>
      <c r="C136" s="46">
        <v>220309</v>
      </c>
      <c r="D136" s="47" t="s">
        <v>1470</v>
      </c>
      <c r="E136" s="48" t="s">
        <v>1531</v>
      </c>
      <c r="F136" s="46" t="s">
        <v>11</v>
      </c>
      <c r="G136" s="59">
        <v>110.38</v>
      </c>
      <c r="H136" s="59">
        <v>110.38</v>
      </c>
      <c r="I136" s="66">
        <v>28.09</v>
      </c>
      <c r="J136" s="59">
        <v>23.18</v>
      </c>
      <c r="K136" s="66">
        <v>48.62</v>
      </c>
      <c r="L136" s="59">
        <v>40.119999999999997</v>
      </c>
      <c r="M136" s="59">
        <f t="shared" si="20"/>
        <v>63.3</v>
      </c>
      <c r="N136" s="59">
        <f t="shared" si="21"/>
        <v>2558.6</v>
      </c>
      <c r="O136" s="59">
        <f t="shared" si="22"/>
        <v>4428.4399999999996</v>
      </c>
      <c r="P136" s="59">
        <f t="shared" si="23"/>
        <v>6987.05</v>
      </c>
      <c r="Q136" s="58">
        <f t="shared" si="24"/>
        <v>1.7472712573401777E-3</v>
      </c>
      <c r="S136" s="59">
        <v>28.09</v>
      </c>
      <c r="T136" s="59">
        <v>48.62</v>
      </c>
      <c r="U136" s="59">
        <v>76.709999999999994</v>
      </c>
      <c r="V136" s="59">
        <v>3100.57</v>
      </c>
      <c r="W136" s="59">
        <v>5366.67</v>
      </c>
      <c r="X136" s="59">
        <v>8467.24</v>
      </c>
      <c r="Y136" s="91">
        <f t="shared" si="25"/>
        <v>-1480.1899999999996</v>
      </c>
    </row>
    <row r="137" spans="1:25" s="50" customFormat="1" ht="24" x14ac:dyDescent="0.2">
      <c r="A137" s="52" t="s">
        <v>2027</v>
      </c>
      <c r="B137" s="3" t="s">
        <v>226</v>
      </c>
      <c r="C137" s="46">
        <v>101737</v>
      </c>
      <c r="D137" s="46" t="s">
        <v>103</v>
      </c>
      <c r="E137" s="48" t="s">
        <v>1532</v>
      </c>
      <c r="F137" s="46" t="s">
        <v>11</v>
      </c>
      <c r="G137" s="59">
        <v>60.59</v>
      </c>
      <c r="H137" s="59">
        <v>60.59</v>
      </c>
      <c r="I137" s="66">
        <v>13.68</v>
      </c>
      <c r="J137" s="59">
        <v>11.29</v>
      </c>
      <c r="K137" s="66">
        <v>113.23</v>
      </c>
      <c r="L137" s="59">
        <v>93.44</v>
      </c>
      <c r="M137" s="59">
        <f t="shared" si="20"/>
        <v>104.72999999999999</v>
      </c>
      <c r="N137" s="59">
        <f t="shared" si="21"/>
        <v>684.06</v>
      </c>
      <c r="O137" s="59">
        <f t="shared" si="22"/>
        <v>5661.52</v>
      </c>
      <c r="P137" s="59">
        <f t="shared" si="23"/>
        <v>6345.59</v>
      </c>
      <c r="Q137" s="58">
        <f t="shared" si="24"/>
        <v>1.5868595498622822E-3</v>
      </c>
      <c r="S137" s="59">
        <v>13.68</v>
      </c>
      <c r="T137" s="59">
        <v>113.23</v>
      </c>
      <c r="U137" s="59">
        <v>126.91</v>
      </c>
      <c r="V137" s="59">
        <v>828.87</v>
      </c>
      <c r="W137" s="59">
        <v>6860.6</v>
      </c>
      <c r="X137" s="59">
        <v>7689.47</v>
      </c>
      <c r="Y137" s="91">
        <f t="shared" si="25"/>
        <v>-1343.88</v>
      </c>
    </row>
    <row r="138" spans="1:25" s="50" customFormat="1" x14ac:dyDescent="0.2">
      <c r="A138" s="52" t="s">
        <v>2028</v>
      </c>
      <c r="B138" s="3" t="s">
        <v>227</v>
      </c>
      <c r="C138" s="46">
        <v>221104</v>
      </c>
      <c r="D138" s="47" t="s">
        <v>1470</v>
      </c>
      <c r="E138" s="48" t="s">
        <v>228</v>
      </c>
      <c r="F138" s="46" t="s">
        <v>11</v>
      </c>
      <c r="G138" s="59">
        <v>1534.38</v>
      </c>
      <c r="H138" s="59">
        <v>1534.38</v>
      </c>
      <c r="I138" s="66">
        <v>0</v>
      </c>
      <c r="J138" s="59">
        <v>0</v>
      </c>
      <c r="K138" s="66">
        <v>38.01</v>
      </c>
      <c r="L138" s="59">
        <v>31.36</v>
      </c>
      <c r="M138" s="59">
        <f t="shared" si="20"/>
        <v>31.36</v>
      </c>
      <c r="N138" s="59">
        <f t="shared" si="21"/>
        <v>0</v>
      </c>
      <c r="O138" s="59">
        <f t="shared" si="22"/>
        <v>48118.15</v>
      </c>
      <c r="P138" s="59">
        <f t="shared" si="23"/>
        <v>48118.15</v>
      </c>
      <c r="Q138" s="58">
        <f t="shared" si="24"/>
        <v>1.2033041190686093E-2</v>
      </c>
      <c r="S138" s="59">
        <v>0</v>
      </c>
      <c r="T138" s="59">
        <v>38.01</v>
      </c>
      <c r="U138" s="59">
        <v>38.01</v>
      </c>
      <c r="V138" s="59">
        <v>0</v>
      </c>
      <c r="W138" s="59">
        <v>58321.78</v>
      </c>
      <c r="X138" s="59">
        <v>58321.78</v>
      </c>
      <c r="Y138" s="91">
        <f t="shared" si="25"/>
        <v>-10203.629999999997</v>
      </c>
    </row>
    <row r="139" spans="1:25" s="50" customFormat="1" x14ac:dyDescent="0.2">
      <c r="A139" s="52" t="s">
        <v>2029</v>
      </c>
      <c r="B139" s="44" t="s">
        <v>229</v>
      </c>
      <c r="C139" s="62"/>
      <c r="D139" s="62"/>
      <c r="E139" s="87" t="s">
        <v>230</v>
      </c>
      <c r="F139" s="62"/>
      <c r="G139" s="60"/>
      <c r="H139" s="60"/>
      <c r="I139" s="66"/>
      <c r="J139" s="60"/>
      <c r="K139" s="66"/>
      <c r="L139" s="60"/>
      <c r="M139" s="60"/>
      <c r="N139" s="60"/>
      <c r="O139" s="60"/>
      <c r="P139" s="61">
        <f>P140</f>
        <v>36811.300000000003</v>
      </c>
      <c r="Q139" s="57">
        <f t="shared" si="24"/>
        <v>9.205505390018175E-3</v>
      </c>
      <c r="S139" s="60"/>
      <c r="T139" s="60"/>
      <c r="U139" s="60"/>
      <c r="V139" s="60"/>
      <c r="W139" s="60"/>
      <c r="X139" s="61">
        <v>44617.27</v>
      </c>
      <c r="Y139" s="91">
        <f t="shared" si="25"/>
        <v>-7805.9699999999939</v>
      </c>
    </row>
    <row r="140" spans="1:25" s="50" customFormat="1" x14ac:dyDescent="0.2">
      <c r="A140" s="52" t="s">
        <v>2030</v>
      </c>
      <c r="B140" s="3" t="s">
        <v>231</v>
      </c>
      <c r="C140" s="46">
        <v>221104</v>
      </c>
      <c r="D140" s="47" t="s">
        <v>1470</v>
      </c>
      <c r="E140" s="48" t="s">
        <v>228</v>
      </c>
      <c r="F140" s="46" t="s">
        <v>11</v>
      </c>
      <c r="G140" s="59">
        <v>1173.83</v>
      </c>
      <c r="H140" s="59">
        <v>1173.83</v>
      </c>
      <c r="I140" s="66">
        <v>0</v>
      </c>
      <c r="J140" s="59">
        <v>0</v>
      </c>
      <c r="K140" s="66">
        <v>38.01</v>
      </c>
      <c r="L140" s="59">
        <v>31.36</v>
      </c>
      <c r="M140" s="59">
        <f>L140+J140</f>
        <v>31.36</v>
      </c>
      <c r="N140" s="59">
        <f>TRUNC(J140*H140,2)</f>
        <v>0</v>
      </c>
      <c r="O140" s="59">
        <f>TRUNC(L140*H140,2)</f>
        <v>36811.300000000003</v>
      </c>
      <c r="P140" s="59">
        <f>TRUNC(((J140*H140)+(L140*H140)),2)</f>
        <v>36811.300000000003</v>
      </c>
      <c r="Q140" s="58">
        <f t="shared" si="24"/>
        <v>9.205505390018175E-3</v>
      </c>
      <c r="S140" s="59">
        <v>0</v>
      </c>
      <c r="T140" s="59">
        <v>38.01</v>
      </c>
      <c r="U140" s="59">
        <v>38.01</v>
      </c>
      <c r="V140" s="59">
        <v>0</v>
      </c>
      <c r="W140" s="59">
        <v>44617.27</v>
      </c>
      <c r="X140" s="59">
        <v>44617.27</v>
      </c>
      <c r="Y140" s="91">
        <f t="shared" si="25"/>
        <v>-7805.9699999999939</v>
      </c>
    </row>
    <row r="141" spans="1:25" s="50" customFormat="1" x14ac:dyDescent="0.2">
      <c r="A141" s="52" t="s">
        <v>2031</v>
      </c>
      <c r="B141" s="44" t="s">
        <v>232</v>
      </c>
      <c r="C141" s="62"/>
      <c r="D141" s="62"/>
      <c r="E141" s="87" t="s">
        <v>233</v>
      </c>
      <c r="F141" s="62"/>
      <c r="G141" s="60"/>
      <c r="H141" s="60"/>
      <c r="I141" s="66"/>
      <c r="J141" s="60"/>
      <c r="K141" s="66"/>
      <c r="L141" s="60"/>
      <c r="M141" s="60"/>
      <c r="N141" s="60"/>
      <c r="O141" s="60"/>
      <c r="P141" s="61">
        <f>SUM(P142:P147)</f>
        <v>140123.03999999998</v>
      </c>
      <c r="Q141" s="57">
        <f t="shared" si="24"/>
        <v>3.5040962964788855E-2</v>
      </c>
      <c r="S141" s="60"/>
      <c r="T141" s="60"/>
      <c r="U141" s="60"/>
      <c r="V141" s="60"/>
      <c r="W141" s="60"/>
      <c r="X141" s="61">
        <v>169789.54</v>
      </c>
      <c r="Y141" s="91">
        <f t="shared" si="25"/>
        <v>-29666.500000000029</v>
      </c>
    </row>
    <row r="142" spans="1:25" s="50" customFormat="1" x14ac:dyDescent="0.2">
      <c r="A142" s="52" t="s">
        <v>2032</v>
      </c>
      <c r="B142" s="3" t="s">
        <v>234</v>
      </c>
      <c r="C142" s="46">
        <v>180404</v>
      </c>
      <c r="D142" s="47" t="s">
        <v>1470</v>
      </c>
      <c r="E142" s="48" t="s">
        <v>235</v>
      </c>
      <c r="F142" s="46" t="s">
        <v>11</v>
      </c>
      <c r="G142" s="59">
        <v>123.75</v>
      </c>
      <c r="H142" s="59">
        <v>123.75</v>
      </c>
      <c r="I142" s="66">
        <v>48.85</v>
      </c>
      <c r="J142" s="59">
        <v>40.31</v>
      </c>
      <c r="K142" s="66">
        <v>381.93</v>
      </c>
      <c r="L142" s="59">
        <v>315.2</v>
      </c>
      <c r="M142" s="59">
        <f t="shared" ref="M142:M147" si="26">L142+J142</f>
        <v>355.51</v>
      </c>
      <c r="N142" s="59">
        <f t="shared" ref="N142:N147" si="27">TRUNC(J142*H142,2)</f>
        <v>4988.3599999999997</v>
      </c>
      <c r="O142" s="59">
        <f t="shared" ref="O142:O147" si="28">TRUNC(L142*H142,2)</f>
        <v>39006</v>
      </c>
      <c r="P142" s="59">
        <f t="shared" ref="P142:P147" si="29">TRUNC(((J142*H142)+(L142*H142)),2)</f>
        <v>43994.36</v>
      </c>
      <c r="Q142" s="58">
        <f t="shared" si="24"/>
        <v>1.1001793419694495E-2</v>
      </c>
      <c r="S142" s="59">
        <v>48.85</v>
      </c>
      <c r="T142" s="59">
        <v>381.93</v>
      </c>
      <c r="U142" s="59">
        <v>430.78</v>
      </c>
      <c r="V142" s="59">
        <v>6045.18</v>
      </c>
      <c r="W142" s="59">
        <v>47263.839999999997</v>
      </c>
      <c r="X142" s="59">
        <v>53309.02</v>
      </c>
      <c r="Y142" s="91">
        <f t="shared" si="25"/>
        <v>-9314.6599999999962</v>
      </c>
    </row>
    <row r="143" spans="1:25" s="50" customFormat="1" x14ac:dyDescent="0.2">
      <c r="A143" s="52" t="s">
        <v>2033</v>
      </c>
      <c r="B143" s="3" t="s">
        <v>236</v>
      </c>
      <c r="C143" s="46">
        <v>180401</v>
      </c>
      <c r="D143" s="47" t="s">
        <v>1470</v>
      </c>
      <c r="E143" s="48" t="s">
        <v>237</v>
      </c>
      <c r="F143" s="46" t="s">
        <v>11</v>
      </c>
      <c r="G143" s="59">
        <v>139.41999999999999</v>
      </c>
      <c r="H143" s="59">
        <v>139.41999999999999</v>
      </c>
      <c r="I143" s="66">
        <v>48.85</v>
      </c>
      <c r="J143" s="59">
        <v>40.31</v>
      </c>
      <c r="K143" s="66">
        <v>231.86</v>
      </c>
      <c r="L143" s="59">
        <v>191.35</v>
      </c>
      <c r="M143" s="59">
        <f t="shared" si="26"/>
        <v>231.66</v>
      </c>
      <c r="N143" s="59">
        <f t="shared" si="27"/>
        <v>5620.02</v>
      </c>
      <c r="O143" s="59">
        <f t="shared" si="28"/>
        <v>26678.01</v>
      </c>
      <c r="P143" s="59">
        <f t="shared" si="29"/>
        <v>32298.03</v>
      </c>
      <c r="Q143" s="58">
        <f t="shared" si="24"/>
        <v>8.0768592593026788E-3</v>
      </c>
      <c r="S143" s="59">
        <v>48.85</v>
      </c>
      <c r="T143" s="59">
        <v>231.86</v>
      </c>
      <c r="U143" s="59">
        <v>280.70999999999998</v>
      </c>
      <c r="V143" s="59">
        <v>6810.66</v>
      </c>
      <c r="W143" s="59">
        <v>32325.919999999998</v>
      </c>
      <c r="X143" s="59">
        <v>39136.58</v>
      </c>
      <c r="Y143" s="91">
        <f t="shared" si="25"/>
        <v>-6838.5500000000029</v>
      </c>
    </row>
    <row r="144" spans="1:25" s="50" customFormat="1" x14ac:dyDescent="0.2">
      <c r="A144" s="52" t="s">
        <v>2034</v>
      </c>
      <c r="B144" s="3" t="s">
        <v>238</v>
      </c>
      <c r="C144" s="46">
        <v>180501</v>
      </c>
      <c r="D144" s="47" t="s">
        <v>1470</v>
      </c>
      <c r="E144" s="48" t="s">
        <v>239</v>
      </c>
      <c r="F144" s="46" t="s">
        <v>11</v>
      </c>
      <c r="G144" s="59">
        <v>66.150000000000006</v>
      </c>
      <c r="H144" s="59">
        <v>66.150000000000006</v>
      </c>
      <c r="I144" s="66">
        <v>45.7</v>
      </c>
      <c r="J144" s="59">
        <v>37.71</v>
      </c>
      <c r="K144" s="66">
        <v>688.77</v>
      </c>
      <c r="L144" s="59">
        <v>568.44000000000005</v>
      </c>
      <c r="M144" s="59">
        <f t="shared" si="26"/>
        <v>606.15000000000009</v>
      </c>
      <c r="N144" s="59">
        <f t="shared" si="27"/>
        <v>2494.5100000000002</v>
      </c>
      <c r="O144" s="59">
        <f t="shared" si="28"/>
        <v>37602.300000000003</v>
      </c>
      <c r="P144" s="59">
        <f t="shared" si="29"/>
        <v>40096.82</v>
      </c>
      <c r="Q144" s="58">
        <f t="shared" si="24"/>
        <v>1.0027124622944273E-2</v>
      </c>
      <c r="S144" s="59">
        <v>45.7</v>
      </c>
      <c r="T144" s="59">
        <v>688.77</v>
      </c>
      <c r="U144" s="59">
        <v>734.47</v>
      </c>
      <c r="V144" s="59">
        <v>3023.05</v>
      </c>
      <c r="W144" s="59">
        <v>45562.14</v>
      </c>
      <c r="X144" s="59">
        <v>48585.19</v>
      </c>
      <c r="Y144" s="91">
        <f t="shared" si="25"/>
        <v>-8488.3700000000026</v>
      </c>
    </row>
    <row r="145" spans="1:25" s="50" customFormat="1" ht="24" x14ac:dyDescent="0.2">
      <c r="A145" s="52" t="s">
        <v>2035</v>
      </c>
      <c r="B145" s="3" t="s">
        <v>240</v>
      </c>
      <c r="C145" s="46">
        <v>180509</v>
      </c>
      <c r="D145" s="47" t="s">
        <v>1470</v>
      </c>
      <c r="E145" s="48" t="s">
        <v>1533</v>
      </c>
      <c r="F145" s="46" t="s">
        <v>11</v>
      </c>
      <c r="G145" s="59">
        <v>22.4</v>
      </c>
      <c r="H145" s="59">
        <v>22.4</v>
      </c>
      <c r="I145" s="66">
        <v>45.7</v>
      </c>
      <c r="J145" s="59">
        <v>37.71</v>
      </c>
      <c r="K145" s="66">
        <v>429.9</v>
      </c>
      <c r="L145" s="59">
        <v>354.79</v>
      </c>
      <c r="M145" s="59">
        <f t="shared" si="26"/>
        <v>392.5</v>
      </c>
      <c r="N145" s="59">
        <f t="shared" si="27"/>
        <v>844.7</v>
      </c>
      <c r="O145" s="59">
        <f t="shared" si="28"/>
        <v>7947.29</v>
      </c>
      <c r="P145" s="59">
        <f t="shared" si="29"/>
        <v>8792</v>
      </c>
      <c r="Q145" s="58">
        <f t="shared" si="24"/>
        <v>2.1986401835588469E-3</v>
      </c>
      <c r="S145" s="59">
        <v>45.7</v>
      </c>
      <c r="T145" s="59">
        <v>429.9</v>
      </c>
      <c r="U145" s="59">
        <v>475.6</v>
      </c>
      <c r="V145" s="59">
        <v>1023.68</v>
      </c>
      <c r="W145" s="59">
        <v>9629.76</v>
      </c>
      <c r="X145" s="59">
        <v>10653.44</v>
      </c>
      <c r="Y145" s="91">
        <f t="shared" si="25"/>
        <v>-1861.4400000000005</v>
      </c>
    </row>
    <row r="146" spans="1:25" s="50" customFormat="1" x14ac:dyDescent="0.2">
      <c r="A146" s="52" t="s">
        <v>2036</v>
      </c>
      <c r="B146" s="3" t="s">
        <v>241</v>
      </c>
      <c r="C146" s="46">
        <v>180309</v>
      </c>
      <c r="D146" s="47" t="s">
        <v>1470</v>
      </c>
      <c r="E146" s="48" t="s">
        <v>242</v>
      </c>
      <c r="F146" s="46" t="s">
        <v>11</v>
      </c>
      <c r="G146" s="59">
        <v>28.35</v>
      </c>
      <c r="H146" s="59">
        <v>28.35</v>
      </c>
      <c r="I146" s="66">
        <v>43.82</v>
      </c>
      <c r="J146" s="59">
        <v>36.159999999999997</v>
      </c>
      <c r="K146" s="66">
        <v>416.61</v>
      </c>
      <c r="L146" s="59">
        <v>343.82</v>
      </c>
      <c r="M146" s="59">
        <f t="shared" si="26"/>
        <v>379.98</v>
      </c>
      <c r="N146" s="59">
        <f t="shared" si="27"/>
        <v>1025.1300000000001</v>
      </c>
      <c r="O146" s="59">
        <f t="shared" si="28"/>
        <v>9747.2900000000009</v>
      </c>
      <c r="P146" s="59">
        <f t="shared" si="29"/>
        <v>10772.43</v>
      </c>
      <c r="Q146" s="58">
        <f t="shared" si="24"/>
        <v>2.6938918872355358E-3</v>
      </c>
      <c r="S146" s="59">
        <v>43.82</v>
      </c>
      <c r="T146" s="59">
        <v>416.61</v>
      </c>
      <c r="U146" s="59">
        <v>460.43</v>
      </c>
      <c r="V146" s="59">
        <v>1242.29</v>
      </c>
      <c r="W146" s="59">
        <v>11810.9</v>
      </c>
      <c r="X146" s="59">
        <v>13053.19</v>
      </c>
      <c r="Y146" s="91">
        <f t="shared" si="25"/>
        <v>-2280.7600000000002</v>
      </c>
    </row>
    <row r="147" spans="1:25" s="50" customFormat="1" x14ac:dyDescent="0.2">
      <c r="A147" s="52" t="s">
        <v>2037</v>
      </c>
      <c r="B147" s="3" t="s">
        <v>243</v>
      </c>
      <c r="C147" s="46">
        <v>180304</v>
      </c>
      <c r="D147" s="47" t="s">
        <v>1470</v>
      </c>
      <c r="E147" s="48" t="s">
        <v>244</v>
      </c>
      <c r="F147" s="46" t="s">
        <v>11</v>
      </c>
      <c r="G147" s="59">
        <v>10.71</v>
      </c>
      <c r="H147" s="59">
        <v>10.71</v>
      </c>
      <c r="I147" s="66">
        <v>43.82</v>
      </c>
      <c r="J147" s="59">
        <v>36.159999999999997</v>
      </c>
      <c r="K147" s="66">
        <v>427.9</v>
      </c>
      <c r="L147" s="59">
        <v>353.14</v>
      </c>
      <c r="M147" s="59">
        <f t="shared" si="26"/>
        <v>389.29999999999995</v>
      </c>
      <c r="N147" s="59">
        <f t="shared" si="27"/>
        <v>387.27</v>
      </c>
      <c r="O147" s="59">
        <f t="shared" si="28"/>
        <v>3782.12</v>
      </c>
      <c r="P147" s="59">
        <f t="shared" si="29"/>
        <v>4169.3999999999996</v>
      </c>
      <c r="Q147" s="58">
        <f t="shared" si="24"/>
        <v>1.0426535920530318E-3</v>
      </c>
      <c r="S147" s="59">
        <v>43.82</v>
      </c>
      <c r="T147" s="59">
        <v>427.9</v>
      </c>
      <c r="U147" s="59">
        <v>471.72</v>
      </c>
      <c r="V147" s="59">
        <v>469.31</v>
      </c>
      <c r="W147" s="59">
        <v>4582.8100000000004</v>
      </c>
      <c r="X147" s="59">
        <v>5052.12</v>
      </c>
      <c r="Y147" s="91">
        <f t="shared" si="25"/>
        <v>-882.72000000000025</v>
      </c>
    </row>
    <row r="148" spans="1:25" s="50" customFormat="1" x14ac:dyDescent="0.2">
      <c r="A148" s="52" t="s">
        <v>2038</v>
      </c>
      <c r="B148" s="44" t="s">
        <v>245</v>
      </c>
      <c r="C148" s="62"/>
      <c r="D148" s="62"/>
      <c r="E148" s="87" t="s">
        <v>246</v>
      </c>
      <c r="F148" s="62"/>
      <c r="G148" s="60"/>
      <c r="H148" s="60"/>
      <c r="I148" s="66"/>
      <c r="J148" s="60"/>
      <c r="K148" s="66"/>
      <c r="L148" s="60"/>
      <c r="M148" s="60"/>
      <c r="N148" s="60"/>
      <c r="O148" s="60"/>
      <c r="P148" s="61">
        <f>P149</f>
        <v>44320.45</v>
      </c>
      <c r="Q148" s="57">
        <f t="shared" si="24"/>
        <v>1.1083339663718232E-2</v>
      </c>
      <c r="S148" s="60"/>
      <c r="T148" s="60"/>
      <c r="U148" s="60"/>
      <c r="V148" s="60"/>
      <c r="W148" s="60"/>
      <c r="X148" s="61">
        <v>53705.1</v>
      </c>
      <c r="Y148" s="91">
        <f t="shared" si="25"/>
        <v>-9384.6500000000015</v>
      </c>
    </row>
    <row r="149" spans="1:25" s="50" customFormat="1" x14ac:dyDescent="0.2">
      <c r="A149" s="52" t="s">
        <v>2039</v>
      </c>
      <c r="B149" s="3" t="s">
        <v>247</v>
      </c>
      <c r="C149" s="46">
        <v>190102</v>
      </c>
      <c r="D149" s="47" t="s">
        <v>1470</v>
      </c>
      <c r="E149" s="48" t="s">
        <v>248</v>
      </c>
      <c r="F149" s="46" t="s">
        <v>11</v>
      </c>
      <c r="G149" s="59">
        <v>263.17</v>
      </c>
      <c r="H149" s="59">
        <v>263.17</v>
      </c>
      <c r="I149" s="66">
        <v>0</v>
      </c>
      <c r="J149" s="59">
        <v>0</v>
      </c>
      <c r="K149" s="66">
        <v>204.07</v>
      </c>
      <c r="L149" s="59">
        <v>168.41</v>
      </c>
      <c r="M149" s="59">
        <f>L149+J149</f>
        <v>168.41</v>
      </c>
      <c r="N149" s="59">
        <f>TRUNC(J149*H149,2)</f>
        <v>0</v>
      </c>
      <c r="O149" s="59">
        <f>TRUNC(L149*H149,2)</f>
        <v>44320.45</v>
      </c>
      <c r="P149" s="59">
        <f>TRUNC(((J149*H149)+(L149*H149)),2)</f>
        <v>44320.45</v>
      </c>
      <c r="Q149" s="58">
        <f t="shared" si="24"/>
        <v>1.1083339663718232E-2</v>
      </c>
      <c r="S149" s="59">
        <v>0</v>
      </c>
      <c r="T149" s="59">
        <v>204.07</v>
      </c>
      <c r="U149" s="59">
        <v>204.07</v>
      </c>
      <c r="V149" s="59">
        <v>0</v>
      </c>
      <c r="W149" s="59">
        <v>53705.1</v>
      </c>
      <c r="X149" s="59">
        <v>53705.1</v>
      </c>
      <c r="Y149" s="91">
        <f t="shared" si="25"/>
        <v>-9384.6500000000015</v>
      </c>
    </row>
    <row r="150" spans="1:25" s="50" customFormat="1" x14ac:dyDescent="0.2">
      <c r="A150" s="52" t="s">
        <v>2040</v>
      </c>
      <c r="B150" s="44" t="s">
        <v>249</v>
      </c>
      <c r="C150" s="62"/>
      <c r="D150" s="62"/>
      <c r="E150" s="87" t="s">
        <v>67</v>
      </c>
      <c r="F150" s="62"/>
      <c r="G150" s="60"/>
      <c r="H150" s="60"/>
      <c r="I150" s="66"/>
      <c r="J150" s="60"/>
      <c r="K150" s="66"/>
      <c r="L150" s="60"/>
      <c r="M150" s="60"/>
      <c r="N150" s="60"/>
      <c r="O150" s="60"/>
      <c r="P150" s="61">
        <f>SUM(P151:P156)</f>
        <v>24751.119999999999</v>
      </c>
      <c r="Q150" s="57">
        <f t="shared" si="24"/>
        <v>6.1895822361336499E-3</v>
      </c>
      <c r="S150" s="60"/>
      <c r="T150" s="60"/>
      <c r="U150" s="60"/>
      <c r="V150" s="60"/>
      <c r="W150" s="60"/>
      <c r="X150" s="61">
        <v>29991.65</v>
      </c>
      <c r="Y150" s="91">
        <f t="shared" si="25"/>
        <v>-5240.5300000000025</v>
      </c>
    </row>
    <row r="151" spans="1:25" s="50" customFormat="1" x14ac:dyDescent="0.2">
      <c r="A151" s="52" t="s">
        <v>2041</v>
      </c>
      <c r="B151" s="3" t="s">
        <v>250</v>
      </c>
      <c r="C151" s="46">
        <v>271608</v>
      </c>
      <c r="D151" s="47" t="s">
        <v>1470</v>
      </c>
      <c r="E151" s="48" t="s">
        <v>251</v>
      </c>
      <c r="F151" s="46" t="s">
        <v>11</v>
      </c>
      <c r="G151" s="59">
        <v>20.36</v>
      </c>
      <c r="H151" s="59">
        <v>20.36</v>
      </c>
      <c r="I151" s="66">
        <v>51.4</v>
      </c>
      <c r="J151" s="59">
        <v>42.42</v>
      </c>
      <c r="K151" s="66">
        <v>452.58</v>
      </c>
      <c r="L151" s="59">
        <v>373.51</v>
      </c>
      <c r="M151" s="59">
        <f t="shared" ref="M151:M156" si="30">L151+J151</f>
        <v>415.93</v>
      </c>
      <c r="N151" s="59">
        <f t="shared" ref="N151:N156" si="31">TRUNC(J151*H151,2)</f>
        <v>863.67</v>
      </c>
      <c r="O151" s="59">
        <f t="shared" ref="O151:O156" si="32">TRUNC(L151*H151,2)</f>
        <v>7604.66</v>
      </c>
      <c r="P151" s="59">
        <f t="shared" ref="P151:P156" si="33">TRUNC(((J151*H151)+(L151*H151)),2)</f>
        <v>8468.33</v>
      </c>
      <c r="Q151" s="58">
        <f t="shared" si="24"/>
        <v>2.1176991157457791E-3</v>
      </c>
      <c r="S151" s="59">
        <v>51.4</v>
      </c>
      <c r="T151" s="59">
        <v>452.58</v>
      </c>
      <c r="U151" s="59">
        <v>503.98</v>
      </c>
      <c r="V151" s="59">
        <v>1046.5</v>
      </c>
      <c r="W151" s="59">
        <v>9214.5300000000007</v>
      </c>
      <c r="X151" s="59">
        <v>10261.030000000001</v>
      </c>
      <c r="Y151" s="91">
        <f t="shared" si="25"/>
        <v>-1792.7000000000007</v>
      </c>
    </row>
    <row r="152" spans="1:25" s="50" customFormat="1" ht="24" x14ac:dyDescent="0.2">
      <c r="A152" s="52" t="s">
        <v>2042</v>
      </c>
      <c r="B152" s="3" t="s">
        <v>252</v>
      </c>
      <c r="C152" s="46">
        <v>271101</v>
      </c>
      <c r="D152" s="47" t="s">
        <v>1470</v>
      </c>
      <c r="E152" s="48" t="s">
        <v>1534</v>
      </c>
      <c r="F152" s="46" t="s">
        <v>253</v>
      </c>
      <c r="G152" s="59">
        <v>1</v>
      </c>
      <c r="H152" s="59">
        <v>1</v>
      </c>
      <c r="I152" s="66">
        <v>139.47999999999999</v>
      </c>
      <c r="J152" s="59">
        <v>115.11</v>
      </c>
      <c r="K152" s="66">
        <v>5462.95</v>
      </c>
      <c r="L152" s="59">
        <v>4508.57</v>
      </c>
      <c r="M152" s="59">
        <f t="shared" si="30"/>
        <v>4623.6799999999994</v>
      </c>
      <c r="N152" s="59">
        <f t="shared" si="31"/>
        <v>115.11</v>
      </c>
      <c r="O152" s="59">
        <f t="shared" si="32"/>
        <v>4508.57</v>
      </c>
      <c r="P152" s="59">
        <f t="shared" si="33"/>
        <v>4623.68</v>
      </c>
      <c r="Q152" s="58">
        <f t="shared" si="24"/>
        <v>1.1562566701452878E-3</v>
      </c>
      <c r="S152" s="59">
        <v>139.47999999999999</v>
      </c>
      <c r="T152" s="59">
        <v>5462.95</v>
      </c>
      <c r="U152" s="59">
        <v>5602.43</v>
      </c>
      <c r="V152" s="59">
        <v>139.47999999999999</v>
      </c>
      <c r="W152" s="59">
        <v>5462.95</v>
      </c>
      <c r="X152" s="59">
        <v>5602.43</v>
      </c>
      <c r="Y152" s="91">
        <f t="shared" si="25"/>
        <v>-978.75</v>
      </c>
    </row>
    <row r="153" spans="1:25" s="50" customFormat="1" ht="24" x14ac:dyDescent="0.2">
      <c r="A153" s="52" t="s">
        <v>2043</v>
      </c>
      <c r="B153" s="3" t="s">
        <v>254</v>
      </c>
      <c r="C153" s="46">
        <v>240210</v>
      </c>
      <c r="D153" s="47" t="s">
        <v>1470</v>
      </c>
      <c r="E153" s="48" t="s">
        <v>1535</v>
      </c>
      <c r="F153" s="46" t="s">
        <v>106</v>
      </c>
      <c r="G153" s="59">
        <v>1</v>
      </c>
      <c r="H153" s="59">
        <v>1</v>
      </c>
      <c r="I153" s="66">
        <v>111.81</v>
      </c>
      <c r="J153" s="59">
        <v>92.27</v>
      </c>
      <c r="K153" s="66">
        <v>537.1</v>
      </c>
      <c r="L153" s="59">
        <v>443.26</v>
      </c>
      <c r="M153" s="59">
        <f t="shared" si="30"/>
        <v>535.53</v>
      </c>
      <c r="N153" s="59">
        <f t="shared" si="31"/>
        <v>92.27</v>
      </c>
      <c r="O153" s="59">
        <f t="shared" si="32"/>
        <v>443.26</v>
      </c>
      <c r="P153" s="59">
        <f t="shared" si="33"/>
        <v>535.53</v>
      </c>
      <c r="Q153" s="58">
        <f t="shared" si="24"/>
        <v>1.3392149425628632E-4</v>
      </c>
      <c r="S153" s="59">
        <v>111.81</v>
      </c>
      <c r="T153" s="59">
        <v>537.1</v>
      </c>
      <c r="U153" s="59">
        <v>648.91</v>
      </c>
      <c r="V153" s="59">
        <v>111.81</v>
      </c>
      <c r="W153" s="59">
        <v>537.1</v>
      </c>
      <c r="X153" s="59">
        <v>648.91</v>
      </c>
      <c r="Y153" s="91">
        <f t="shared" si="25"/>
        <v>-113.38</v>
      </c>
    </row>
    <row r="154" spans="1:25" s="50" customFormat="1" x14ac:dyDescent="0.2">
      <c r="A154" s="52" t="s">
        <v>2044</v>
      </c>
      <c r="B154" s="3" t="s">
        <v>255</v>
      </c>
      <c r="C154" s="46" t="s">
        <v>256</v>
      </c>
      <c r="D154" s="46" t="s">
        <v>70</v>
      </c>
      <c r="E154" s="48" t="s">
        <v>257</v>
      </c>
      <c r="F154" s="46" t="s">
        <v>11</v>
      </c>
      <c r="G154" s="59">
        <v>86.68</v>
      </c>
      <c r="H154" s="59">
        <v>86.68</v>
      </c>
      <c r="I154" s="66">
        <v>1.98</v>
      </c>
      <c r="J154" s="59">
        <v>1.63</v>
      </c>
      <c r="K154" s="66">
        <v>40.78</v>
      </c>
      <c r="L154" s="59">
        <v>33.65</v>
      </c>
      <c r="M154" s="59">
        <f t="shared" si="30"/>
        <v>35.28</v>
      </c>
      <c r="N154" s="59">
        <f t="shared" si="31"/>
        <v>141.28</v>
      </c>
      <c r="O154" s="59">
        <f t="shared" si="32"/>
        <v>2916.78</v>
      </c>
      <c r="P154" s="59">
        <f t="shared" si="33"/>
        <v>3058.07</v>
      </c>
      <c r="Q154" s="58">
        <f t="shared" si="24"/>
        <v>7.6474017130752998E-4</v>
      </c>
      <c r="S154" s="59">
        <v>1.98</v>
      </c>
      <c r="T154" s="59">
        <v>40.78</v>
      </c>
      <c r="U154" s="59">
        <v>42.76</v>
      </c>
      <c r="V154" s="59">
        <v>171.62</v>
      </c>
      <c r="W154" s="59">
        <v>3534.81</v>
      </c>
      <c r="X154" s="59">
        <v>3706.43</v>
      </c>
      <c r="Y154" s="91">
        <f t="shared" si="25"/>
        <v>-648.35999999999967</v>
      </c>
    </row>
    <row r="155" spans="1:25" s="50" customFormat="1" ht="24" x14ac:dyDescent="0.2">
      <c r="A155" s="52" t="s">
        <v>2045</v>
      </c>
      <c r="B155" s="3" t="s">
        <v>258</v>
      </c>
      <c r="C155" s="46">
        <v>270889</v>
      </c>
      <c r="D155" s="47" t="s">
        <v>1470</v>
      </c>
      <c r="E155" s="48" t="s">
        <v>1536</v>
      </c>
      <c r="F155" s="46" t="s">
        <v>253</v>
      </c>
      <c r="G155" s="59">
        <v>1</v>
      </c>
      <c r="H155" s="59">
        <v>1</v>
      </c>
      <c r="I155" s="66">
        <v>1005.36</v>
      </c>
      <c r="J155" s="59">
        <v>829.72</v>
      </c>
      <c r="K155" s="66">
        <v>6978.31</v>
      </c>
      <c r="L155" s="59">
        <v>5759.19</v>
      </c>
      <c r="M155" s="59">
        <f t="shared" si="30"/>
        <v>6588.91</v>
      </c>
      <c r="N155" s="59">
        <f t="shared" si="31"/>
        <v>829.72</v>
      </c>
      <c r="O155" s="59">
        <f t="shared" si="32"/>
        <v>5759.19</v>
      </c>
      <c r="P155" s="59">
        <f t="shared" si="33"/>
        <v>6588.91</v>
      </c>
      <c r="Q155" s="58">
        <f t="shared" si="24"/>
        <v>1.6477072670442131E-3</v>
      </c>
      <c r="S155" s="59">
        <v>1005.36</v>
      </c>
      <c r="T155" s="59">
        <v>6978.31</v>
      </c>
      <c r="U155" s="59">
        <v>7983.67</v>
      </c>
      <c r="V155" s="59">
        <v>1005.36</v>
      </c>
      <c r="W155" s="59">
        <v>6978.31</v>
      </c>
      <c r="X155" s="59">
        <v>7983.67</v>
      </c>
      <c r="Y155" s="91">
        <f t="shared" si="25"/>
        <v>-1394.7600000000002</v>
      </c>
    </row>
    <row r="156" spans="1:25" s="50" customFormat="1" ht="24" x14ac:dyDescent="0.2">
      <c r="A156" s="52" t="s">
        <v>2046</v>
      </c>
      <c r="B156" s="3" t="s">
        <v>258</v>
      </c>
      <c r="C156" s="46">
        <v>271103</v>
      </c>
      <c r="D156" s="47" t="s">
        <v>1470</v>
      </c>
      <c r="E156" s="48" t="s">
        <v>1537</v>
      </c>
      <c r="F156" s="46" t="s">
        <v>253</v>
      </c>
      <c r="G156" s="59">
        <v>1</v>
      </c>
      <c r="H156" s="59">
        <v>1</v>
      </c>
      <c r="I156" s="66">
        <v>62.16</v>
      </c>
      <c r="J156" s="59">
        <v>51.3</v>
      </c>
      <c r="K156" s="66">
        <v>1727.02</v>
      </c>
      <c r="L156" s="59">
        <v>1425.3</v>
      </c>
      <c r="M156" s="59">
        <f t="shared" si="30"/>
        <v>1476.6</v>
      </c>
      <c r="N156" s="59">
        <f t="shared" si="31"/>
        <v>51.3</v>
      </c>
      <c r="O156" s="59">
        <f t="shared" si="32"/>
        <v>1425.3</v>
      </c>
      <c r="P156" s="59">
        <f t="shared" si="33"/>
        <v>1476.6</v>
      </c>
      <c r="Q156" s="58">
        <f t="shared" si="24"/>
        <v>3.6925751763455339E-4</v>
      </c>
      <c r="S156" s="59">
        <v>62.16</v>
      </c>
      <c r="T156" s="59">
        <v>1727.02</v>
      </c>
      <c r="U156" s="59">
        <v>1789.18</v>
      </c>
      <c r="V156" s="59">
        <v>62.16</v>
      </c>
      <c r="W156" s="59">
        <v>1727.02</v>
      </c>
      <c r="X156" s="59">
        <v>1789.18</v>
      </c>
      <c r="Y156" s="91">
        <f t="shared" si="25"/>
        <v>-312.58000000000015</v>
      </c>
    </row>
    <row r="157" spans="1:25" s="50" customFormat="1" x14ac:dyDescent="0.2">
      <c r="A157" s="52" t="s">
        <v>2047</v>
      </c>
      <c r="B157" s="44" t="s">
        <v>259</v>
      </c>
      <c r="C157" s="62"/>
      <c r="D157" s="62"/>
      <c r="E157" s="87" t="s">
        <v>260</v>
      </c>
      <c r="F157" s="62"/>
      <c r="G157" s="60"/>
      <c r="H157" s="60"/>
      <c r="I157" s="66"/>
      <c r="J157" s="60"/>
      <c r="K157" s="66"/>
      <c r="L157" s="60"/>
      <c r="M157" s="60"/>
      <c r="N157" s="60"/>
      <c r="O157" s="60"/>
      <c r="P157" s="61">
        <f>P158+P165+P167+P172+P176</f>
        <v>360515.81999999995</v>
      </c>
      <c r="Q157" s="57">
        <f t="shared" si="24"/>
        <v>9.0155205716636502E-2</v>
      </c>
      <c r="S157" s="60"/>
      <c r="T157" s="60"/>
      <c r="U157" s="60"/>
      <c r="V157" s="60"/>
      <c r="W157" s="60"/>
      <c r="X157" s="61">
        <v>436976.22</v>
      </c>
      <c r="Y157" s="91">
        <f t="shared" si="25"/>
        <v>-76460.400000000023</v>
      </c>
    </row>
    <row r="158" spans="1:25" s="50" customFormat="1" x14ac:dyDescent="0.2">
      <c r="A158" s="52" t="s">
        <v>2048</v>
      </c>
      <c r="B158" s="44" t="s">
        <v>261</v>
      </c>
      <c r="C158" s="62"/>
      <c r="D158" s="62"/>
      <c r="E158" s="87" t="s">
        <v>52</v>
      </c>
      <c r="F158" s="62"/>
      <c r="G158" s="60"/>
      <c r="H158" s="60"/>
      <c r="I158" s="66"/>
      <c r="J158" s="60"/>
      <c r="K158" s="66"/>
      <c r="L158" s="60"/>
      <c r="M158" s="60"/>
      <c r="N158" s="60"/>
      <c r="O158" s="60"/>
      <c r="P158" s="61">
        <f>SUM(P159:P164)</f>
        <v>1107.31</v>
      </c>
      <c r="Q158" s="57">
        <f t="shared" si="24"/>
        <v>2.7690812803190932E-4</v>
      </c>
      <c r="S158" s="60"/>
      <c r="T158" s="60"/>
      <c r="U158" s="60"/>
      <c r="V158" s="60"/>
      <c r="W158" s="60"/>
      <c r="X158" s="61">
        <v>1342.39</v>
      </c>
      <c r="Y158" s="91">
        <f t="shared" si="25"/>
        <v>-235.08000000000015</v>
      </c>
    </row>
    <row r="159" spans="1:25" s="50" customFormat="1" x14ac:dyDescent="0.2">
      <c r="A159" s="52" t="s">
        <v>2049</v>
      </c>
      <c r="B159" s="3" t="s">
        <v>262</v>
      </c>
      <c r="C159" s="46">
        <v>40101</v>
      </c>
      <c r="D159" s="47" t="s">
        <v>1470</v>
      </c>
      <c r="E159" s="48" t="s">
        <v>150</v>
      </c>
      <c r="F159" s="46" t="s">
        <v>7</v>
      </c>
      <c r="G159" s="59">
        <v>24.69</v>
      </c>
      <c r="H159" s="59">
        <v>24.69</v>
      </c>
      <c r="I159" s="66">
        <v>34.229999999999997</v>
      </c>
      <c r="J159" s="59">
        <v>28.25</v>
      </c>
      <c r="K159" s="66">
        <v>0</v>
      </c>
      <c r="L159" s="59">
        <v>0</v>
      </c>
      <c r="M159" s="59">
        <f t="shared" ref="M159:M164" si="34">L159+J159</f>
        <v>28.25</v>
      </c>
      <c r="N159" s="59">
        <f t="shared" ref="N159:N164" si="35">TRUNC(J159*H159,2)</f>
        <v>697.49</v>
      </c>
      <c r="O159" s="59">
        <f t="shared" ref="O159:O164" si="36">TRUNC(L159*H159,2)</f>
        <v>0</v>
      </c>
      <c r="P159" s="59">
        <f t="shared" ref="P159:P164" si="37">TRUNC(((J159*H159)+(L159*H159)),2)</f>
        <v>697.49</v>
      </c>
      <c r="Q159" s="58">
        <f t="shared" si="24"/>
        <v>1.7442328726461104E-4</v>
      </c>
      <c r="S159" s="59">
        <v>34.229999999999997</v>
      </c>
      <c r="T159" s="59">
        <v>0</v>
      </c>
      <c r="U159" s="59">
        <v>34.229999999999997</v>
      </c>
      <c r="V159" s="59">
        <v>845.13</v>
      </c>
      <c r="W159" s="59">
        <v>0</v>
      </c>
      <c r="X159" s="59">
        <v>845.13</v>
      </c>
      <c r="Y159" s="91">
        <f t="shared" si="25"/>
        <v>-147.63999999999999</v>
      </c>
    </row>
    <row r="160" spans="1:25" s="50" customFormat="1" x14ac:dyDescent="0.2">
      <c r="A160" s="52" t="s">
        <v>2050</v>
      </c>
      <c r="B160" s="3" t="s">
        <v>263</v>
      </c>
      <c r="C160" s="46">
        <v>41004</v>
      </c>
      <c r="D160" s="47" t="s">
        <v>1470</v>
      </c>
      <c r="E160" s="48" t="s">
        <v>90</v>
      </c>
      <c r="F160" s="46" t="s">
        <v>7</v>
      </c>
      <c r="G160" s="59">
        <v>14.31</v>
      </c>
      <c r="H160" s="59">
        <v>14.31</v>
      </c>
      <c r="I160" s="66">
        <v>0</v>
      </c>
      <c r="J160" s="59">
        <v>0</v>
      </c>
      <c r="K160" s="66">
        <v>1.78</v>
      </c>
      <c r="L160" s="59">
        <v>1.46</v>
      </c>
      <c r="M160" s="59">
        <f t="shared" si="34"/>
        <v>1.46</v>
      </c>
      <c r="N160" s="59">
        <f t="shared" si="35"/>
        <v>0</v>
      </c>
      <c r="O160" s="59">
        <f t="shared" si="36"/>
        <v>20.89</v>
      </c>
      <c r="P160" s="59">
        <f t="shared" si="37"/>
        <v>20.89</v>
      </c>
      <c r="Q160" s="58">
        <f t="shared" si="24"/>
        <v>5.2240210912812004E-6</v>
      </c>
      <c r="S160" s="59">
        <v>0</v>
      </c>
      <c r="T160" s="59">
        <v>1.78</v>
      </c>
      <c r="U160" s="59">
        <v>1.78</v>
      </c>
      <c r="V160" s="59">
        <v>0</v>
      </c>
      <c r="W160" s="59">
        <v>25.47</v>
      </c>
      <c r="X160" s="59">
        <v>25.47</v>
      </c>
      <c r="Y160" s="91">
        <f t="shared" si="25"/>
        <v>-4.5799999999999983</v>
      </c>
    </row>
    <row r="161" spans="1:25" s="50" customFormat="1" x14ac:dyDescent="0.2">
      <c r="A161" s="52" t="s">
        <v>2051</v>
      </c>
      <c r="B161" s="3" t="s">
        <v>264</v>
      </c>
      <c r="C161" s="46">
        <v>41005</v>
      </c>
      <c r="D161" s="47" t="s">
        <v>1470</v>
      </c>
      <c r="E161" s="48" t="s">
        <v>92</v>
      </c>
      <c r="F161" s="46" t="s">
        <v>7</v>
      </c>
      <c r="G161" s="59">
        <v>14.31</v>
      </c>
      <c r="H161" s="59">
        <v>14.31</v>
      </c>
      <c r="I161" s="66">
        <v>0</v>
      </c>
      <c r="J161" s="59">
        <v>0</v>
      </c>
      <c r="K161" s="66">
        <v>1.31</v>
      </c>
      <c r="L161" s="59">
        <v>1.08</v>
      </c>
      <c r="M161" s="59">
        <f t="shared" si="34"/>
        <v>1.08</v>
      </c>
      <c r="N161" s="59">
        <f t="shared" si="35"/>
        <v>0</v>
      </c>
      <c r="O161" s="59">
        <f t="shared" si="36"/>
        <v>15.45</v>
      </c>
      <c r="P161" s="59">
        <f t="shared" si="37"/>
        <v>15.45</v>
      </c>
      <c r="Q161" s="58">
        <f t="shared" si="24"/>
        <v>3.8636249813448801E-6</v>
      </c>
      <c r="S161" s="59">
        <v>0</v>
      </c>
      <c r="T161" s="59">
        <v>1.31</v>
      </c>
      <c r="U161" s="59">
        <v>1.31</v>
      </c>
      <c r="V161" s="59">
        <v>0</v>
      </c>
      <c r="W161" s="59">
        <v>18.739999999999998</v>
      </c>
      <c r="X161" s="59">
        <v>18.739999999999998</v>
      </c>
      <c r="Y161" s="91">
        <f t="shared" si="25"/>
        <v>-3.2899999999999991</v>
      </c>
    </row>
    <row r="162" spans="1:25" s="50" customFormat="1" x14ac:dyDescent="0.2">
      <c r="A162" s="52" t="s">
        <v>2052</v>
      </c>
      <c r="B162" s="3" t="s">
        <v>265</v>
      </c>
      <c r="C162" s="46">
        <v>41012</v>
      </c>
      <c r="D162" s="47" t="s">
        <v>1470</v>
      </c>
      <c r="E162" s="48" t="s">
        <v>154</v>
      </c>
      <c r="F162" s="46" t="s">
        <v>7</v>
      </c>
      <c r="G162" s="59">
        <v>14.31</v>
      </c>
      <c r="H162" s="59">
        <v>14.31</v>
      </c>
      <c r="I162" s="66">
        <v>0</v>
      </c>
      <c r="J162" s="59">
        <v>0</v>
      </c>
      <c r="K162" s="66">
        <v>5</v>
      </c>
      <c r="L162" s="59">
        <v>4.12</v>
      </c>
      <c r="M162" s="59">
        <f t="shared" si="34"/>
        <v>4.12</v>
      </c>
      <c r="N162" s="59">
        <f t="shared" si="35"/>
        <v>0</v>
      </c>
      <c r="O162" s="59">
        <f t="shared" si="36"/>
        <v>58.95</v>
      </c>
      <c r="P162" s="59">
        <f t="shared" si="37"/>
        <v>58.95</v>
      </c>
      <c r="Q162" s="58">
        <f t="shared" si="24"/>
        <v>1.4741792404548912E-5</v>
      </c>
      <c r="S162" s="59">
        <v>0</v>
      </c>
      <c r="T162" s="59">
        <v>5</v>
      </c>
      <c r="U162" s="59">
        <v>5</v>
      </c>
      <c r="V162" s="59">
        <v>0</v>
      </c>
      <c r="W162" s="59">
        <v>71.55</v>
      </c>
      <c r="X162" s="59">
        <v>71.55</v>
      </c>
      <c r="Y162" s="91">
        <f t="shared" si="25"/>
        <v>-12.599999999999994</v>
      </c>
    </row>
    <row r="163" spans="1:25" s="50" customFormat="1" ht="24" x14ac:dyDescent="0.2">
      <c r="A163" s="52" t="s">
        <v>2053</v>
      </c>
      <c r="B163" s="3" t="s">
        <v>266</v>
      </c>
      <c r="C163" s="46">
        <v>41006</v>
      </c>
      <c r="D163" s="47" t="s">
        <v>1470</v>
      </c>
      <c r="E163" s="48" t="s">
        <v>94</v>
      </c>
      <c r="F163" s="47" t="s">
        <v>1489</v>
      </c>
      <c r="G163" s="59">
        <v>143.1</v>
      </c>
      <c r="H163" s="59">
        <v>143.1</v>
      </c>
      <c r="I163" s="66">
        <v>0</v>
      </c>
      <c r="J163" s="59">
        <v>0</v>
      </c>
      <c r="K163" s="66">
        <v>2.5099999999999998</v>
      </c>
      <c r="L163" s="59">
        <v>2.0699999999999998</v>
      </c>
      <c r="M163" s="59">
        <f t="shared" si="34"/>
        <v>2.0699999999999998</v>
      </c>
      <c r="N163" s="59">
        <f t="shared" si="35"/>
        <v>0</v>
      </c>
      <c r="O163" s="59">
        <f t="shared" si="36"/>
        <v>296.20999999999998</v>
      </c>
      <c r="P163" s="59">
        <f t="shared" si="37"/>
        <v>296.20999999999998</v>
      </c>
      <c r="Q163" s="58">
        <f t="shared" si="24"/>
        <v>7.4074068331661289E-5</v>
      </c>
      <c r="S163" s="59">
        <v>0</v>
      </c>
      <c r="T163" s="59">
        <v>2.5099999999999998</v>
      </c>
      <c r="U163" s="59">
        <v>2.5099999999999998</v>
      </c>
      <c r="V163" s="59">
        <v>0</v>
      </c>
      <c r="W163" s="59">
        <v>359.18</v>
      </c>
      <c r="X163" s="59">
        <v>359.18</v>
      </c>
      <c r="Y163" s="91">
        <f t="shared" si="25"/>
        <v>-62.970000000000027</v>
      </c>
    </row>
    <row r="164" spans="1:25" s="50" customFormat="1" x14ac:dyDescent="0.2">
      <c r="A164" s="52" t="s">
        <v>2054</v>
      </c>
      <c r="B164" s="3" t="s">
        <v>267</v>
      </c>
      <c r="C164" s="46">
        <v>41009</v>
      </c>
      <c r="D164" s="47" t="s">
        <v>1470</v>
      </c>
      <c r="E164" s="48" t="s">
        <v>96</v>
      </c>
      <c r="F164" s="46" t="s">
        <v>7</v>
      </c>
      <c r="G164" s="59">
        <v>11.45</v>
      </c>
      <c r="H164" s="59">
        <v>11.45</v>
      </c>
      <c r="I164" s="66">
        <v>0</v>
      </c>
      <c r="J164" s="59">
        <v>0</v>
      </c>
      <c r="K164" s="66">
        <v>1.95</v>
      </c>
      <c r="L164" s="59">
        <v>1.6</v>
      </c>
      <c r="M164" s="59">
        <f t="shared" si="34"/>
        <v>1.6</v>
      </c>
      <c r="N164" s="59">
        <f t="shared" si="35"/>
        <v>0</v>
      </c>
      <c r="O164" s="59">
        <f t="shared" si="36"/>
        <v>18.32</v>
      </c>
      <c r="P164" s="59">
        <f t="shared" si="37"/>
        <v>18.32</v>
      </c>
      <c r="Q164" s="58">
        <f t="shared" si="24"/>
        <v>4.5813339584620194E-6</v>
      </c>
      <c r="S164" s="59">
        <v>0</v>
      </c>
      <c r="T164" s="59">
        <v>1.95</v>
      </c>
      <c r="U164" s="59">
        <v>1.95</v>
      </c>
      <c r="V164" s="59">
        <v>0</v>
      </c>
      <c r="W164" s="59">
        <v>22.32</v>
      </c>
      <c r="X164" s="59">
        <v>22.32</v>
      </c>
      <c r="Y164" s="91">
        <f t="shared" si="25"/>
        <v>-4</v>
      </c>
    </row>
    <row r="165" spans="1:25" s="50" customFormat="1" x14ac:dyDescent="0.2">
      <c r="A165" s="52" t="s">
        <v>2055</v>
      </c>
      <c r="B165" s="44" t="s">
        <v>268</v>
      </c>
      <c r="C165" s="62"/>
      <c r="D165" s="62"/>
      <c r="E165" s="87" t="s">
        <v>160</v>
      </c>
      <c r="F165" s="62"/>
      <c r="G165" s="60"/>
      <c r="H165" s="60"/>
      <c r="I165" s="66"/>
      <c r="J165" s="60"/>
      <c r="K165" s="66"/>
      <c r="L165" s="60"/>
      <c r="M165" s="60"/>
      <c r="N165" s="60"/>
      <c r="O165" s="60"/>
      <c r="P165" s="61">
        <f>P166</f>
        <v>10294.049999999999</v>
      </c>
      <c r="Q165" s="57">
        <f t="shared" si="24"/>
        <v>2.5742620543180105E-3</v>
      </c>
      <c r="S165" s="60"/>
      <c r="T165" s="60"/>
      <c r="U165" s="60"/>
      <c r="V165" s="60"/>
      <c r="W165" s="60"/>
      <c r="X165" s="61">
        <v>12473.26</v>
      </c>
      <c r="Y165" s="91">
        <f t="shared" si="25"/>
        <v>-2179.2100000000009</v>
      </c>
    </row>
    <row r="166" spans="1:25" s="50" customFormat="1" x14ac:dyDescent="0.2">
      <c r="A166" s="52" t="s">
        <v>2056</v>
      </c>
      <c r="B166" s="3" t="s">
        <v>269</v>
      </c>
      <c r="C166" s="46">
        <v>50201</v>
      </c>
      <c r="D166" s="47" t="s">
        <v>1470</v>
      </c>
      <c r="E166" s="48" t="s">
        <v>162</v>
      </c>
      <c r="F166" s="46" t="s">
        <v>7</v>
      </c>
      <c r="G166" s="59">
        <v>17.88</v>
      </c>
      <c r="H166" s="59">
        <v>17.88</v>
      </c>
      <c r="I166" s="66">
        <v>284.56</v>
      </c>
      <c r="J166" s="59">
        <v>234.84</v>
      </c>
      <c r="K166" s="66">
        <v>413.05</v>
      </c>
      <c r="L166" s="59">
        <v>340.89</v>
      </c>
      <c r="M166" s="59">
        <f>L166+J166</f>
        <v>575.73</v>
      </c>
      <c r="N166" s="59">
        <f>TRUNC(J166*H166,2)</f>
        <v>4198.93</v>
      </c>
      <c r="O166" s="59">
        <f>TRUNC(L166*H166,2)</f>
        <v>6095.11</v>
      </c>
      <c r="P166" s="59">
        <f>TRUNC(((J166*H166)+(L166*H166)),2)</f>
        <v>10294.049999999999</v>
      </c>
      <c r="Q166" s="58">
        <f t="shared" si="24"/>
        <v>2.5742620543180105E-3</v>
      </c>
      <c r="S166" s="59">
        <v>284.56</v>
      </c>
      <c r="T166" s="59">
        <v>413.05</v>
      </c>
      <c r="U166" s="59">
        <v>697.61</v>
      </c>
      <c r="V166" s="59">
        <v>5087.93</v>
      </c>
      <c r="W166" s="59">
        <v>7385.33</v>
      </c>
      <c r="X166" s="59">
        <v>12473.26</v>
      </c>
      <c r="Y166" s="91">
        <f t="shared" si="25"/>
        <v>-2179.2100000000009</v>
      </c>
    </row>
    <row r="167" spans="1:25" s="50" customFormat="1" x14ac:dyDescent="0.2">
      <c r="A167" s="52" t="s">
        <v>2057</v>
      </c>
      <c r="B167" s="44" t="s">
        <v>270</v>
      </c>
      <c r="C167" s="62"/>
      <c r="D167" s="62"/>
      <c r="E167" s="87" t="s">
        <v>187</v>
      </c>
      <c r="F167" s="62"/>
      <c r="G167" s="60"/>
      <c r="H167" s="60"/>
      <c r="I167" s="66"/>
      <c r="J167" s="60"/>
      <c r="K167" s="66"/>
      <c r="L167" s="60"/>
      <c r="M167" s="60"/>
      <c r="N167" s="60"/>
      <c r="O167" s="60"/>
      <c r="P167" s="61">
        <f>P168</f>
        <v>27696.61</v>
      </c>
      <c r="Q167" s="57">
        <f t="shared" si="24"/>
        <v>6.9261692100042989E-3</v>
      </c>
      <c r="S167" s="60"/>
      <c r="T167" s="60"/>
      <c r="U167" s="60"/>
      <c r="V167" s="60"/>
      <c r="W167" s="60"/>
      <c r="X167" s="61">
        <v>33598.589999999997</v>
      </c>
      <c r="Y167" s="91">
        <f t="shared" si="25"/>
        <v>-5901.9799999999959</v>
      </c>
    </row>
    <row r="168" spans="1:25" s="50" customFormat="1" x14ac:dyDescent="0.2">
      <c r="A168" s="52" t="s">
        <v>2058</v>
      </c>
      <c r="B168" s="44" t="s">
        <v>271</v>
      </c>
      <c r="C168" s="62"/>
      <c r="D168" s="62"/>
      <c r="E168" s="87" t="s">
        <v>212</v>
      </c>
      <c r="F168" s="62"/>
      <c r="G168" s="60"/>
      <c r="H168" s="60"/>
      <c r="I168" s="66"/>
      <c r="J168" s="60"/>
      <c r="K168" s="66"/>
      <c r="L168" s="60"/>
      <c r="M168" s="60"/>
      <c r="N168" s="60"/>
      <c r="O168" s="60"/>
      <c r="P168" s="61">
        <f>SUM(P169:P171)</f>
        <v>27696.61</v>
      </c>
      <c r="Q168" s="57">
        <f t="shared" si="24"/>
        <v>6.9261692100042989E-3</v>
      </c>
      <c r="S168" s="60"/>
      <c r="T168" s="60"/>
      <c r="U168" s="60"/>
      <c r="V168" s="60"/>
      <c r="W168" s="60"/>
      <c r="X168" s="61">
        <v>33598.589999999997</v>
      </c>
      <c r="Y168" s="91">
        <f t="shared" si="25"/>
        <v>-5901.9799999999959</v>
      </c>
    </row>
    <row r="169" spans="1:25" s="50" customFormat="1" x14ac:dyDescent="0.2">
      <c r="A169" s="52" t="s">
        <v>2059</v>
      </c>
      <c r="B169" s="3" t="s">
        <v>272</v>
      </c>
      <c r="C169" s="46">
        <v>261703</v>
      </c>
      <c r="D169" s="47" t="s">
        <v>1470</v>
      </c>
      <c r="E169" s="48" t="s">
        <v>273</v>
      </c>
      <c r="F169" s="46" t="s">
        <v>11</v>
      </c>
      <c r="G169" s="59">
        <v>2376.0500000000002</v>
      </c>
      <c r="H169" s="59">
        <v>2376.0500000000002</v>
      </c>
      <c r="I169" s="66">
        <v>8.9499999999999993</v>
      </c>
      <c r="J169" s="59">
        <v>7.38</v>
      </c>
      <c r="K169" s="66">
        <v>3.92</v>
      </c>
      <c r="L169" s="59">
        <v>3.23</v>
      </c>
      <c r="M169" s="59">
        <f>L169+J169</f>
        <v>10.61</v>
      </c>
      <c r="N169" s="59">
        <f>TRUNC(J169*H169,2)</f>
        <v>17535.240000000002</v>
      </c>
      <c r="O169" s="59">
        <f>TRUNC(L169*H169,2)</f>
        <v>7674.64</v>
      </c>
      <c r="P169" s="59">
        <f>TRUNC(((J169*H169)+(L169*H169)),2)</f>
        <v>25209.89</v>
      </c>
      <c r="Q169" s="58">
        <f t="shared" si="24"/>
        <v>6.3043081411622319E-3</v>
      </c>
      <c r="S169" s="59">
        <v>8.9499999999999993</v>
      </c>
      <c r="T169" s="59">
        <v>3.92</v>
      </c>
      <c r="U169" s="59">
        <v>12.87</v>
      </c>
      <c r="V169" s="59">
        <v>21265.64</v>
      </c>
      <c r="W169" s="59">
        <v>9314.1200000000008</v>
      </c>
      <c r="X169" s="59">
        <v>30579.759999999998</v>
      </c>
      <c r="Y169" s="91">
        <f t="shared" si="25"/>
        <v>-5369.869999999999</v>
      </c>
    </row>
    <row r="170" spans="1:25" s="50" customFormat="1" x14ac:dyDescent="0.2">
      <c r="A170" s="52" t="s">
        <v>2060</v>
      </c>
      <c r="B170" s="3" t="s">
        <v>274</v>
      </c>
      <c r="C170" s="46">
        <v>261700</v>
      </c>
      <c r="D170" s="47" t="s">
        <v>1470</v>
      </c>
      <c r="E170" s="48" t="s">
        <v>214</v>
      </c>
      <c r="F170" s="46" t="s">
        <v>61</v>
      </c>
      <c r="G170" s="59">
        <v>270.32</v>
      </c>
      <c r="H170" s="59">
        <v>270.32</v>
      </c>
      <c r="I170" s="66">
        <v>9.76</v>
      </c>
      <c r="J170" s="59">
        <v>8.0500000000000007</v>
      </c>
      <c r="K170" s="66">
        <v>0.69</v>
      </c>
      <c r="L170" s="59">
        <v>0.56000000000000005</v>
      </c>
      <c r="M170" s="59">
        <f>L170+J170</f>
        <v>8.6100000000000012</v>
      </c>
      <c r="N170" s="59">
        <f>TRUNC(J170*H170,2)</f>
        <v>2176.0700000000002</v>
      </c>
      <c r="O170" s="59">
        <f>TRUNC(L170*H170,2)</f>
        <v>151.37</v>
      </c>
      <c r="P170" s="59">
        <f>TRUNC(((J170*H170)+(L170*H170)),2)</f>
        <v>2327.4499999999998</v>
      </c>
      <c r="Q170" s="58">
        <f t="shared" si="24"/>
        <v>5.8203197170428095E-4</v>
      </c>
      <c r="S170" s="59">
        <v>9.76</v>
      </c>
      <c r="T170" s="59">
        <v>0.69</v>
      </c>
      <c r="U170" s="59">
        <v>10.45</v>
      </c>
      <c r="V170" s="59">
        <v>2638.32</v>
      </c>
      <c r="W170" s="59">
        <v>186.52</v>
      </c>
      <c r="X170" s="59">
        <v>2824.84</v>
      </c>
      <c r="Y170" s="91">
        <f t="shared" si="25"/>
        <v>-497.39000000000033</v>
      </c>
    </row>
    <row r="171" spans="1:25" s="50" customFormat="1" x14ac:dyDescent="0.2">
      <c r="A171" s="52" t="s">
        <v>2061</v>
      </c>
      <c r="B171" s="3" t="s">
        <v>275</v>
      </c>
      <c r="C171" s="46">
        <v>260204</v>
      </c>
      <c r="D171" s="47" t="s">
        <v>1470</v>
      </c>
      <c r="E171" s="48" t="s">
        <v>276</v>
      </c>
      <c r="F171" s="46" t="s">
        <v>11</v>
      </c>
      <c r="G171" s="59">
        <v>51.05</v>
      </c>
      <c r="H171" s="59">
        <v>51.05</v>
      </c>
      <c r="I171" s="66">
        <v>3.27</v>
      </c>
      <c r="J171" s="59">
        <v>2.69</v>
      </c>
      <c r="K171" s="66">
        <v>0.53</v>
      </c>
      <c r="L171" s="59">
        <v>0.43</v>
      </c>
      <c r="M171" s="59">
        <f>L171+J171</f>
        <v>3.12</v>
      </c>
      <c r="N171" s="59">
        <f>TRUNC(J171*H171,2)</f>
        <v>137.32</v>
      </c>
      <c r="O171" s="59">
        <f>TRUNC(L171*H171,2)</f>
        <v>21.95</v>
      </c>
      <c r="P171" s="59">
        <f>TRUNC(((J171*H171)+(L171*H171)),2)</f>
        <v>159.27000000000001</v>
      </c>
      <c r="Q171" s="58">
        <f t="shared" si="24"/>
        <v>3.9829097137786348E-5</v>
      </c>
      <c r="S171" s="59">
        <v>3.27</v>
      </c>
      <c r="T171" s="59">
        <v>0.53</v>
      </c>
      <c r="U171" s="59">
        <v>3.8</v>
      </c>
      <c r="V171" s="59">
        <v>166.93</v>
      </c>
      <c r="W171" s="59">
        <v>27.06</v>
      </c>
      <c r="X171" s="59">
        <v>193.99</v>
      </c>
      <c r="Y171" s="91">
        <f t="shared" si="25"/>
        <v>-34.72</v>
      </c>
    </row>
    <row r="172" spans="1:25" s="50" customFormat="1" x14ac:dyDescent="0.2">
      <c r="A172" s="52" t="s">
        <v>2062</v>
      </c>
      <c r="B172" s="44" t="s">
        <v>277</v>
      </c>
      <c r="C172" s="62"/>
      <c r="D172" s="62"/>
      <c r="E172" s="87" t="s">
        <v>9</v>
      </c>
      <c r="F172" s="62"/>
      <c r="G172" s="60"/>
      <c r="H172" s="60"/>
      <c r="I172" s="66"/>
      <c r="J172" s="60"/>
      <c r="K172" s="66"/>
      <c r="L172" s="60"/>
      <c r="M172" s="60"/>
      <c r="N172" s="60"/>
      <c r="O172" s="60"/>
      <c r="P172" s="61">
        <f>SUM(P173:P175)</f>
        <v>288346</v>
      </c>
      <c r="Q172" s="57">
        <f t="shared" si="24"/>
        <v>7.2107495719797465E-2</v>
      </c>
      <c r="S172" s="60"/>
      <c r="T172" s="60"/>
      <c r="U172" s="60"/>
      <c r="V172" s="60"/>
      <c r="W172" s="60"/>
      <c r="X172" s="61">
        <v>349473.29</v>
      </c>
      <c r="Y172" s="91">
        <f t="shared" si="25"/>
        <v>-61127.289999999979</v>
      </c>
    </row>
    <row r="173" spans="1:25" s="50" customFormat="1" x14ac:dyDescent="0.2">
      <c r="A173" s="52" t="s">
        <v>2063</v>
      </c>
      <c r="B173" s="3" t="s">
        <v>278</v>
      </c>
      <c r="C173" s="46">
        <v>220059</v>
      </c>
      <c r="D173" s="47" t="s">
        <v>1470</v>
      </c>
      <c r="E173" s="48" t="s">
        <v>279</v>
      </c>
      <c r="F173" s="46" t="s">
        <v>11</v>
      </c>
      <c r="G173" s="59">
        <v>2614.2600000000002</v>
      </c>
      <c r="H173" s="59">
        <v>2614.2600000000002</v>
      </c>
      <c r="I173" s="66">
        <v>9.98</v>
      </c>
      <c r="J173" s="59">
        <v>8.23</v>
      </c>
      <c r="K173" s="66">
        <v>30.51</v>
      </c>
      <c r="L173" s="59">
        <v>25.17</v>
      </c>
      <c r="M173" s="59">
        <f>L173+J173</f>
        <v>33.400000000000006</v>
      </c>
      <c r="N173" s="59">
        <f>TRUNC(J173*H173,2)</f>
        <v>21515.35</v>
      </c>
      <c r="O173" s="59">
        <f>TRUNC(L173*H173,2)</f>
        <v>65800.92</v>
      </c>
      <c r="P173" s="59">
        <f>TRUNC(((J173*H173)+(L173*H173)),2)</f>
        <v>87316.28</v>
      </c>
      <c r="Q173" s="58">
        <f t="shared" si="24"/>
        <v>2.1835427876123258E-2</v>
      </c>
      <c r="S173" s="59">
        <v>9.98</v>
      </c>
      <c r="T173" s="59">
        <v>30.51</v>
      </c>
      <c r="U173" s="59">
        <v>40.49</v>
      </c>
      <c r="V173" s="59">
        <v>26090.31</v>
      </c>
      <c r="W173" s="59">
        <v>79761.070000000007</v>
      </c>
      <c r="X173" s="59">
        <v>105851.38</v>
      </c>
      <c r="Y173" s="91">
        <f t="shared" si="25"/>
        <v>-18535.100000000006</v>
      </c>
    </row>
    <row r="174" spans="1:25" s="50" customFormat="1" ht="24" x14ac:dyDescent="0.2">
      <c r="A174" s="52" t="s">
        <v>2064</v>
      </c>
      <c r="B174" s="3" t="s">
        <v>280</v>
      </c>
      <c r="C174" s="46">
        <v>270601</v>
      </c>
      <c r="D174" s="47" t="s">
        <v>1470</v>
      </c>
      <c r="E174" s="48" t="s">
        <v>1538</v>
      </c>
      <c r="F174" s="46" t="s">
        <v>11</v>
      </c>
      <c r="G174" s="59">
        <v>1930.55</v>
      </c>
      <c r="H174" s="59">
        <v>1930.55</v>
      </c>
      <c r="I174" s="66">
        <v>9.8800000000000008</v>
      </c>
      <c r="J174" s="59">
        <v>8.15</v>
      </c>
      <c r="K174" s="66">
        <v>109.62</v>
      </c>
      <c r="L174" s="59">
        <v>90.46</v>
      </c>
      <c r="M174" s="59">
        <f>L174+J174</f>
        <v>98.61</v>
      </c>
      <c r="N174" s="59">
        <f>TRUNC(J174*H174,2)</f>
        <v>15733.98</v>
      </c>
      <c r="O174" s="59">
        <f>TRUNC(L174*H174,2)</f>
        <v>174637.55</v>
      </c>
      <c r="P174" s="59">
        <f>TRUNC(((J174*H174)+(L174*H174)),2)</f>
        <v>190371.53</v>
      </c>
      <c r="Q174" s="58">
        <f t="shared" si="24"/>
        <v>4.7606744274747335E-2</v>
      </c>
      <c r="S174" s="59">
        <v>9.8800000000000008</v>
      </c>
      <c r="T174" s="59">
        <v>109.62</v>
      </c>
      <c r="U174" s="59">
        <v>119.5</v>
      </c>
      <c r="V174" s="59">
        <v>19073.830000000002</v>
      </c>
      <c r="W174" s="59">
        <v>211626.89</v>
      </c>
      <c r="X174" s="59">
        <v>230700.72</v>
      </c>
      <c r="Y174" s="91">
        <f t="shared" si="25"/>
        <v>-40329.19</v>
      </c>
    </row>
    <row r="175" spans="1:25" s="50" customFormat="1" ht="48" x14ac:dyDescent="0.2">
      <c r="A175" s="52" t="s">
        <v>2065</v>
      </c>
      <c r="B175" s="48" t="s">
        <v>1539</v>
      </c>
      <c r="C175" s="47" t="s">
        <v>1540</v>
      </c>
      <c r="D175" s="47" t="s">
        <v>1470</v>
      </c>
      <c r="E175" s="48" t="s">
        <v>1541</v>
      </c>
      <c r="F175" s="47" t="s">
        <v>289</v>
      </c>
      <c r="G175" s="59">
        <v>340.3</v>
      </c>
      <c r="H175" s="59">
        <v>340.3</v>
      </c>
      <c r="I175" s="66">
        <v>17.36</v>
      </c>
      <c r="J175" s="59">
        <v>14.32</v>
      </c>
      <c r="K175" s="66">
        <v>20.61</v>
      </c>
      <c r="L175" s="59">
        <v>17</v>
      </c>
      <c r="M175" s="59">
        <f>L175+J175</f>
        <v>31.32</v>
      </c>
      <c r="N175" s="59">
        <f>TRUNC(J175*H175,2)</f>
        <v>4873.09</v>
      </c>
      <c r="O175" s="59">
        <f>TRUNC(L175*H175,2)</f>
        <v>5785.1</v>
      </c>
      <c r="P175" s="59">
        <f>TRUNC(((J175*H175)+(L175*H175)),2)</f>
        <v>10658.19</v>
      </c>
      <c r="Q175" s="58">
        <f t="shared" si="24"/>
        <v>2.6653235689268733E-3</v>
      </c>
      <c r="S175" s="59">
        <v>17.36</v>
      </c>
      <c r="T175" s="59">
        <v>20.61</v>
      </c>
      <c r="U175" s="59">
        <v>37.97</v>
      </c>
      <c r="V175" s="59">
        <v>5907.6</v>
      </c>
      <c r="W175" s="59">
        <v>7013.59</v>
      </c>
      <c r="X175" s="59">
        <v>12921.19</v>
      </c>
      <c r="Y175" s="91">
        <f t="shared" si="25"/>
        <v>-2263</v>
      </c>
    </row>
    <row r="176" spans="1:25" s="50" customFormat="1" x14ac:dyDescent="0.2">
      <c r="A176" s="52" t="s">
        <v>2066</v>
      </c>
      <c r="B176" s="44" t="s">
        <v>281</v>
      </c>
      <c r="C176" s="62"/>
      <c r="D176" s="62"/>
      <c r="E176" s="87" t="s">
        <v>67</v>
      </c>
      <c r="F176" s="62"/>
      <c r="G176" s="60"/>
      <c r="H176" s="60"/>
      <c r="I176" s="66"/>
      <c r="J176" s="60"/>
      <c r="K176" s="66"/>
      <c r="L176" s="60"/>
      <c r="M176" s="60"/>
      <c r="N176" s="60"/>
      <c r="O176" s="60"/>
      <c r="P176" s="61">
        <f>P177+P179</f>
        <v>33071.85</v>
      </c>
      <c r="Q176" s="57">
        <f t="shared" si="24"/>
        <v>8.2703706044848328E-3</v>
      </c>
      <c r="S176" s="60"/>
      <c r="T176" s="60"/>
      <c r="U176" s="60"/>
      <c r="V176" s="60"/>
      <c r="W176" s="60"/>
      <c r="X176" s="61">
        <v>40088.69</v>
      </c>
      <c r="Y176" s="91">
        <f t="shared" si="25"/>
        <v>-7016.8400000000038</v>
      </c>
    </row>
    <row r="177" spans="1:25" s="50" customFormat="1" x14ac:dyDescent="0.2">
      <c r="A177" s="52" t="s">
        <v>2067</v>
      </c>
      <c r="B177" s="44" t="s">
        <v>282</v>
      </c>
      <c r="C177" s="62"/>
      <c r="D177" s="62"/>
      <c r="E177" s="87" t="s">
        <v>64</v>
      </c>
      <c r="F177" s="62"/>
      <c r="G177" s="60"/>
      <c r="H177" s="60"/>
      <c r="I177" s="66"/>
      <c r="J177" s="60"/>
      <c r="K177" s="66"/>
      <c r="L177" s="60"/>
      <c r="M177" s="60"/>
      <c r="N177" s="60"/>
      <c r="O177" s="60"/>
      <c r="P177" s="61">
        <f>P178</f>
        <v>4972.53</v>
      </c>
      <c r="Q177" s="57">
        <f t="shared" si="24"/>
        <v>1.2434945714230974E-3</v>
      </c>
      <c r="S177" s="60"/>
      <c r="T177" s="60"/>
      <c r="U177" s="60"/>
      <c r="V177" s="60"/>
      <c r="W177" s="60"/>
      <c r="X177" s="61">
        <v>6026.17</v>
      </c>
      <c r="Y177" s="91">
        <f t="shared" si="25"/>
        <v>-1053.6400000000003</v>
      </c>
    </row>
    <row r="178" spans="1:25" s="50" customFormat="1" ht="36" x14ac:dyDescent="0.2">
      <c r="A178" s="52" t="s">
        <v>2068</v>
      </c>
      <c r="B178" s="48" t="s">
        <v>1542</v>
      </c>
      <c r="C178" s="47" t="s">
        <v>1543</v>
      </c>
      <c r="D178" s="46" t="s">
        <v>1470</v>
      </c>
      <c r="E178" s="48" t="s">
        <v>1544</v>
      </c>
      <c r="F178" s="47" t="s">
        <v>11</v>
      </c>
      <c r="G178" s="59">
        <v>87.73</v>
      </c>
      <c r="H178" s="59">
        <v>87.73</v>
      </c>
      <c r="I178" s="66">
        <v>46.74</v>
      </c>
      <c r="J178" s="59">
        <v>38.57</v>
      </c>
      <c r="K178" s="66">
        <v>21.95</v>
      </c>
      <c r="L178" s="59">
        <v>18.11</v>
      </c>
      <c r="M178" s="59">
        <f>L178+J178</f>
        <v>56.68</v>
      </c>
      <c r="N178" s="59">
        <f>TRUNC(J178*H178,2)</f>
        <v>3383.74</v>
      </c>
      <c r="O178" s="59">
        <f>TRUNC(L178*H178,2)</f>
        <v>1588.79</v>
      </c>
      <c r="P178" s="59">
        <f>TRUNC(((J178*H178)+(L178*H178)),2)</f>
        <v>4972.53</v>
      </c>
      <c r="Q178" s="58">
        <f t="shared" si="24"/>
        <v>1.2434945714230974E-3</v>
      </c>
      <c r="S178" s="59">
        <v>46.74</v>
      </c>
      <c r="T178" s="59">
        <v>21.95</v>
      </c>
      <c r="U178" s="59">
        <v>68.69</v>
      </c>
      <c r="V178" s="59">
        <v>4100.5</v>
      </c>
      <c r="W178" s="59">
        <v>1925.67</v>
      </c>
      <c r="X178" s="59">
        <v>6026.17</v>
      </c>
      <c r="Y178" s="91">
        <f t="shared" si="25"/>
        <v>-1053.6400000000003</v>
      </c>
    </row>
    <row r="179" spans="1:25" s="50" customFormat="1" x14ac:dyDescent="0.2">
      <c r="A179" s="52" t="s">
        <v>2069</v>
      </c>
      <c r="B179" s="44" t="s">
        <v>283</v>
      </c>
      <c r="C179" s="62"/>
      <c r="D179" s="62"/>
      <c r="E179" s="87" t="s">
        <v>284</v>
      </c>
      <c r="F179" s="62"/>
      <c r="G179" s="60"/>
      <c r="H179" s="60"/>
      <c r="I179" s="66"/>
      <c r="J179" s="60"/>
      <c r="K179" s="66"/>
      <c r="L179" s="60"/>
      <c r="M179" s="60"/>
      <c r="N179" s="60"/>
      <c r="O179" s="60"/>
      <c r="P179" s="61">
        <f>SUM(P180:P182)</f>
        <v>28099.32</v>
      </c>
      <c r="Q179" s="57">
        <f t="shared" si="24"/>
        <v>7.0268760330617352E-3</v>
      </c>
      <c r="S179" s="60"/>
      <c r="T179" s="60"/>
      <c r="U179" s="60"/>
      <c r="V179" s="60"/>
      <c r="W179" s="60"/>
      <c r="X179" s="61">
        <v>34062.519999999997</v>
      </c>
      <c r="Y179" s="91">
        <f t="shared" si="25"/>
        <v>-5963.1999999999971</v>
      </c>
    </row>
    <row r="180" spans="1:25" s="50" customFormat="1" ht="24" x14ac:dyDescent="0.2">
      <c r="A180" s="52" t="s">
        <v>2070</v>
      </c>
      <c r="B180" s="3" t="s">
        <v>285</v>
      </c>
      <c r="C180" s="46">
        <v>270802</v>
      </c>
      <c r="D180" s="47" t="s">
        <v>1470</v>
      </c>
      <c r="E180" s="48" t="s">
        <v>1545</v>
      </c>
      <c r="F180" s="46" t="s">
        <v>253</v>
      </c>
      <c r="G180" s="59">
        <v>1</v>
      </c>
      <c r="H180" s="59">
        <v>1</v>
      </c>
      <c r="I180" s="66">
        <v>102.41</v>
      </c>
      <c r="J180" s="59">
        <v>84.51</v>
      </c>
      <c r="K180" s="66">
        <v>2278.12</v>
      </c>
      <c r="L180" s="59">
        <v>1880.13</v>
      </c>
      <c r="M180" s="59">
        <f>L180+J180</f>
        <v>1964.64</v>
      </c>
      <c r="N180" s="59">
        <f>TRUNC(J180*H180,2)</f>
        <v>84.51</v>
      </c>
      <c r="O180" s="59">
        <f>TRUNC(L180*H180,2)</f>
        <v>1880.13</v>
      </c>
      <c r="P180" s="59">
        <f>TRUNC(((J180*H180)+(L180*H180)),2)</f>
        <v>1964.64</v>
      </c>
      <c r="Q180" s="58">
        <f t="shared" si="24"/>
        <v>4.9130305393847284E-4</v>
      </c>
      <c r="S180" s="59">
        <v>102.41</v>
      </c>
      <c r="T180" s="59">
        <v>2278.12</v>
      </c>
      <c r="U180" s="59">
        <v>2380.5300000000002</v>
      </c>
      <c r="V180" s="59">
        <v>102.41</v>
      </c>
      <c r="W180" s="59">
        <v>2278.12</v>
      </c>
      <c r="X180" s="59">
        <v>2380.5300000000002</v>
      </c>
      <c r="Y180" s="91">
        <f t="shared" si="25"/>
        <v>-415.8900000000001</v>
      </c>
    </row>
    <row r="181" spans="1:25" s="50" customFormat="1" ht="24" x14ac:dyDescent="0.2">
      <c r="A181" s="52" t="s">
        <v>2071</v>
      </c>
      <c r="B181" s="3" t="s">
        <v>286</v>
      </c>
      <c r="C181" s="46">
        <v>270210</v>
      </c>
      <c r="D181" s="47" t="s">
        <v>1470</v>
      </c>
      <c r="E181" s="48" t="s">
        <v>1546</v>
      </c>
      <c r="F181" s="46" t="s">
        <v>11</v>
      </c>
      <c r="G181" s="59">
        <v>1292.1500000000001</v>
      </c>
      <c r="H181" s="59">
        <v>1292.1500000000001</v>
      </c>
      <c r="I181" s="66">
        <v>5.69</v>
      </c>
      <c r="J181" s="59">
        <v>4.6900000000000004</v>
      </c>
      <c r="K181" s="66">
        <v>14.69</v>
      </c>
      <c r="L181" s="59">
        <v>12.12</v>
      </c>
      <c r="M181" s="59">
        <f>L181+J181</f>
        <v>16.809999999999999</v>
      </c>
      <c r="N181" s="59">
        <f>TRUNC(J181*H181,2)</f>
        <v>6060.18</v>
      </c>
      <c r="O181" s="59">
        <f>TRUNC(L181*H181,2)</f>
        <v>15660.85</v>
      </c>
      <c r="P181" s="59">
        <f>TRUNC(((J181*H181)+(L181*H181)),2)</f>
        <v>21721.040000000001</v>
      </c>
      <c r="Q181" s="58">
        <f t="shared" si="24"/>
        <v>5.4318416028991193E-3</v>
      </c>
      <c r="S181" s="59">
        <v>5.69</v>
      </c>
      <c r="T181" s="59">
        <v>14.69</v>
      </c>
      <c r="U181" s="59">
        <v>20.38</v>
      </c>
      <c r="V181" s="59">
        <v>7352.33</v>
      </c>
      <c r="W181" s="59">
        <v>18981.68</v>
      </c>
      <c r="X181" s="59">
        <v>26334.01</v>
      </c>
      <c r="Y181" s="91">
        <f t="shared" si="25"/>
        <v>-4612.9699999999975</v>
      </c>
    </row>
    <row r="182" spans="1:25" s="50" customFormat="1" x14ac:dyDescent="0.2">
      <c r="A182" s="52" t="s">
        <v>2072</v>
      </c>
      <c r="B182" s="3" t="s">
        <v>287</v>
      </c>
      <c r="C182" s="46">
        <v>180318</v>
      </c>
      <c r="D182" s="47" t="s">
        <v>1470</v>
      </c>
      <c r="E182" s="48" t="s">
        <v>288</v>
      </c>
      <c r="F182" s="46" t="s">
        <v>289</v>
      </c>
      <c r="G182" s="59">
        <v>22</v>
      </c>
      <c r="H182" s="59">
        <v>22</v>
      </c>
      <c r="I182" s="66">
        <v>4.74</v>
      </c>
      <c r="J182" s="59">
        <v>3.91</v>
      </c>
      <c r="K182" s="66">
        <v>238.35</v>
      </c>
      <c r="L182" s="59">
        <v>196.71</v>
      </c>
      <c r="M182" s="59">
        <f>L182+J182</f>
        <v>200.62</v>
      </c>
      <c r="N182" s="59">
        <f>TRUNC(J182*H182,2)</f>
        <v>86.02</v>
      </c>
      <c r="O182" s="59">
        <f>TRUNC(L182*H182,2)</f>
        <v>4327.62</v>
      </c>
      <c r="P182" s="59">
        <f>TRUNC(((J182*H182)+(L182*H182)),2)</f>
        <v>4413.6400000000003</v>
      </c>
      <c r="Q182" s="58">
        <f t="shared" si="24"/>
        <v>1.1037313762241436E-3</v>
      </c>
      <c r="S182" s="59">
        <v>4.74</v>
      </c>
      <c r="T182" s="59">
        <v>238.35</v>
      </c>
      <c r="U182" s="59">
        <v>243.09</v>
      </c>
      <c r="V182" s="59">
        <v>104.28</v>
      </c>
      <c r="W182" s="59">
        <v>5243.7</v>
      </c>
      <c r="X182" s="59">
        <v>5347.98</v>
      </c>
      <c r="Y182" s="91">
        <f t="shared" si="25"/>
        <v>-934.33999999999924</v>
      </c>
    </row>
    <row r="183" spans="1:25" s="50" customFormat="1" x14ac:dyDescent="0.2">
      <c r="A183" s="52" t="s">
        <v>2073</v>
      </c>
      <c r="B183" s="44">
        <v>5</v>
      </c>
      <c r="C183" s="62"/>
      <c r="D183" s="62"/>
      <c r="E183" s="87" t="s">
        <v>24</v>
      </c>
      <c r="F183" s="62"/>
      <c r="G183" s="60"/>
      <c r="H183" s="60"/>
      <c r="I183" s="66"/>
      <c r="J183" s="60"/>
      <c r="K183" s="66"/>
      <c r="L183" s="60"/>
      <c r="M183" s="60"/>
      <c r="N183" s="60"/>
      <c r="O183" s="60"/>
      <c r="P183" s="61">
        <f>P184+P188+P190+P192</f>
        <v>74850.94</v>
      </c>
      <c r="Q183" s="57">
        <f t="shared" si="24"/>
        <v>1.8718185220786197E-2</v>
      </c>
      <c r="S183" s="60"/>
      <c r="T183" s="60"/>
      <c r="U183" s="60"/>
      <c r="V183" s="60"/>
      <c r="W183" s="60"/>
      <c r="X183" s="61">
        <v>90701.41</v>
      </c>
      <c r="Y183" s="91">
        <f t="shared" si="25"/>
        <v>-15850.470000000001</v>
      </c>
    </row>
    <row r="184" spans="1:25" s="50" customFormat="1" x14ac:dyDescent="0.2">
      <c r="A184" s="52" t="s">
        <v>2074</v>
      </c>
      <c r="B184" s="44" t="s">
        <v>2936</v>
      </c>
      <c r="C184" s="62"/>
      <c r="D184" s="62"/>
      <c r="E184" s="87" t="s">
        <v>233</v>
      </c>
      <c r="F184" s="62"/>
      <c r="G184" s="60"/>
      <c r="H184" s="60"/>
      <c r="I184" s="66"/>
      <c r="J184" s="60"/>
      <c r="K184" s="66"/>
      <c r="L184" s="60"/>
      <c r="M184" s="60"/>
      <c r="N184" s="60"/>
      <c r="O184" s="60"/>
      <c r="P184" s="61">
        <f>SUM(P185:P187)</f>
        <v>42443.66</v>
      </c>
      <c r="Q184" s="57">
        <f t="shared" si="24"/>
        <v>1.0614005506518346E-2</v>
      </c>
      <c r="S184" s="60"/>
      <c r="T184" s="60"/>
      <c r="U184" s="60"/>
      <c r="V184" s="60"/>
      <c r="W184" s="60"/>
      <c r="X184" s="61">
        <v>51430.05</v>
      </c>
      <c r="Y184" s="91">
        <f t="shared" si="25"/>
        <v>-8986.39</v>
      </c>
    </row>
    <row r="185" spans="1:25" s="50" customFormat="1" ht="48" x14ac:dyDescent="0.2">
      <c r="A185" s="52" t="s">
        <v>2075</v>
      </c>
      <c r="B185" s="48" t="s">
        <v>1547</v>
      </c>
      <c r="C185" s="47" t="s">
        <v>1548</v>
      </c>
      <c r="D185" s="47" t="s">
        <v>103</v>
      </c>
      <c r="E185" s="48" t="s">
        <v>1549</v>
      </c>
      <c r="F185" s="47" t="s">
        <v>289</v>
      </c>
      <c r="G185" s="59">
        <v>20.45</v>
      </c>
      <c r="H185" s="59">
        <v>20.45</v>
      </c>
      <c r="I185" s="66">
        <v>198.86</v>
      </c>
      <c r="J185" s="59">
        <v>164.11</v>
      </c>
      <c r="K185" s="66">
        <v>304.8</v>
      </c>
      <c r="L185" s="59">
        <v>251.55</v>
      </c>
      <c r="M185" s="59">
        <f>L185+J185</f>
        <v>415.66</v>
      </c>
      <c r="N185" s="59">
        <f>TRUNC(J185*H185,2)</f>
        <v>3356.04</v>
      </c>
      <c r="O185" s="59">
        <f>TRUNC(L185*H185,2)</f>
        <v>5144.1899999999996</v>
      </c>
      <c r="P185" s="59">
        <f>TRUNC(((J185*H185)+(L185*H185)),2)</f>
        <v>8500.24</v>
      </c>
      <c r="Q185" s="58">
        <f t="shared" si="24"/>
        <v>2.1256789392509385E-3</v>
      </c>
      <c r="S185" s="59">
        <v>198.86</v>
      </c>
      <c r="T185" s="59">
        <v>304.8</v>
      </c>
      <c r="U185" s="59">
        <v>503.66</v>
      </c>
      <c r="V185" s="59">
        <v>4066.68</v>
      </c>
      <c r="W185" s="59">
        <v>6233.16</v>
      </c>
      <c r="X185" s="59">
        <v>10299.84</v>
      </c>
      <c r="Y185" s="91">
        <f t="shared" si="25"/>
        <v>-1799.6000000000004</v>
      </c>
    </row>
    <row r="186" spans="1:25" s="50" customFormat="1" ht="36" x14ac:dyDescent="0.2">
      <c r="A186" s="52" t="s">
        <v>2076</v>
      </c>
      <c r="B186" s="3" t="s">
        <v>290</v>
      </c>
      <c r="C186" s="46">
        <v>99855</v>
      </c>
      <c r="D186" s="46" t="s">
        <v>103</v>
      </c>
      <c r="E186" s="48" t="s">
        <v>1550</v>
      </c>
      <c r="F186" s="46" t="s">
        <v>289</v>
      </c>
      <c r="G186" s="59">
        <v>11.3</v>
      </c>
      <c r="H186" s="59">
        <v>11.3</v>
      </c>
      <c r="I186" s="66">
        <v>32.6</v>
      </c>
      <c r="J186" s="59">
        <v>26.9</v>
      </c>
      <c r="K186" s="66">
        <v>78.83</v>
      </c>
      <c r="L186" s="59">
        <v>65.05</v>
      </c>
      <c r="M186" s="59">
        <f>L186+J186</f>
        <v>91.949999999999989</v>
      </c>
      <c r="N186" s="59">
        <f>TRUNC(J186*H186,2)</f>
        <v>303.97000000000003</v>
      </c>
      <c r="O186" s="59">
        <f>TRUNC(L186*H186,2)</f>
        <v>735.06</v>
      </c>
      <c r="P186" s="59">
        <f>TRUNC(((J186*H186)+(L186*H186)),2)</f>
        <v>1039.03</v>
      </c>
      <c r="Q186" s="58">
        <f t="shared" si="24"/>
        <v>2.5983315626969391E-4</v>
      </c>
      <c r="S186" s="59">
        <v>32.6</v>
      </c>
      <c r="T186" s="59">
        <v>78.83</v>
      </c>
      <c r="U186" s="59">
        <v>111.43</v>
      </c>
      <c r="V186" s="59">
        <v>368.38</v>
      </c>
      <c r="W186" s="59">
        <v>890.77</v>
      </c>
      <c r="X186" s="59">
        <v>1259.1500000000001</v>
      </c>
      <c r="Y186" s="91">
        <f t="shared" si="25"/>
        <v>-220.12000000000012</v>
      </c>
    </row>
    <row r="187" spans="1:25" s="50" customFormat="1" x14ac:dyDescent="0.2">
      <c r="A187" s="52" t="s">
        <v>2077</v>
      </c>
      <c r="B187" s="3" t="s">
        <v>291</v>
      </c>
      <c r="C187" s="46">
        <v>180314</v>
      </c>
      <c r="D187" s="47" t="s">
        <v>1470</v>
      </c>
      <c r="E187" s="48" t="s">
        <v>292</v>
      </c>
      <c r="F187" s="46" t="s">
        <v>11</v>
      </c>
      <c r="G187" s="59">
        <v>95.92</v>
      </c>
      <c r="H187" s="59">
        <v>95.92</v>
      </c>
      <c r="I187" s="66">
        <v>18.68</v>
      </c>
      <c r="J187" s="59">
        <v>15.41</v>
      </c>
      <c r="K187" s="66">
        <v>396.99</v>
      </c>
      <c r="L187" s="59">
        <v>327.63</v>
      </c>
      <c r="M187" s="59">
        <f>L187+J187</f>
        <v>343.04</v>
      </c>
      <c r="N187" s="59">
        <f>TRUNC(J187*H187,2)</f>
        <v>1478.12</v>
      </c>
      <c r="O187" s="59">
        <f>TRUNC(L187*H187,2)</f>
        <v>31426.26</v>
      </c>
      <c r="P187" s="59">
        <f>TRUNC(((J187*H187)+(L187*H187)),2)</f>
        <v>32904.39</v>
      </c>
      <c r="Q187" s="58">
        <f t="shared" si="24"/>
        <v>8.2284934109977132E-3</v>
      </c>
      <c r="S187" s="59">
        <v>18.68</v>
      </c>
      <c r="T187" s="59">
        <v>396.99</v>
      </c>
      <c r="U187" s="59">
        <v>415.67</v>
      </c>
      <c r="V187" s="59">
        <v>1791.78</v>
      </c>
      <c r="W187" s="59">
        <v>38079.279999999999</v>
      </c>
      <c r="X187" s="59">
        <v>39871.06</v>
      </c>
      <c r="Y187" s="91">
        <f t="shared" si="25"/>
        <v>-6966.6699999999983</v>
      </c>
    </row>
    <row r="188" spans="1:25" s="50" customFormat="1" x14ac:dyDescent="0.2">
      <c r="A188" s="52" t="s">
        <v>2078</v>
      </c>
      <c r="B188" s="44" t="s">
        <v>2937</v>
      </c>
      <c r="C188" s="62"/>
      <c r="D188" s="62"/>
      <c r="E188" s="87" t="s">
        <v>9</v>
      </c>
      <c r="F188" s="62"/>
      <c r="G188" s="60"/>
      <c r="H188" s="60"/>
      <c r="I188" s="66"/>
      <c r="J188" s="60"/>
      <c r="K188" s="66"/>
      <c r="L188" s="60"/>
      <c r="M188" s="60"/>
      <c r="N188" s="60"/>
      <c r="O188" s="60"/>
      <c r="P188" s="61">
        <f>P189</f>
        <v>26875.03</v>
      </c>
      <c r="Q188" s="57">
        <f t="shared" si="24"/>
        <v>6.7207143872099091E-3</v>
      </c>
      <c r="S188" s="60"/>
      <c r="T188" s="60"/>
      <c r="U188" s="60"/>
      <c r="V188" s="60"/>
      <c r="W188" s="60"/>
      <c r="X188" s="61">
        <v>32565.06</v>
      </c>
      <c r="Y188" s="91">
        <f t="shared" si="25"/>
        <v>-5690.0300000000025</v>
      </c>
    </row>
    <row r="189" spans="1:25" s="50" customFormat="1" ht="24" x14ac:dyDescent="0.2">
      <c r="A189" s="52" t="s">
        <v>2079</v>
      </c>
      <c r="B189" s="3" t="s">
        <v>293</v>
      </c>
      <c r="C189" s="46">
        <v>221126</v>
      </c>
      <c r="D189" s="47" t="s">
        <v>1470</v>
      </c>
      <c r="E189" s="48" t="s">
        <v>1551</v>
      </c>
      <c r="F189" s="46" t="s">
        <v>11</v>
      </c>
      <c r="G189" s="59">
        <v>224.37</v>
      </c>
      <c r="H189" s="59">
        <v>224.37</v>
      </c>
      <c r="I189" s="66">
        <v>24.95</v>
      </c>
      <c r="J189" s="59">
        <v>20.59</v>
      </c>
      <c r="K189" s="66">
        <v>120.19</v>
      </c>
      <c r="L189" s="59">
        <v>99.19</v>
      </c>
      <c r="M189" s="59">
        <f>L189+J189</f>
        <v>119.78</v>
      </c>
      <c r="N189" s="59">
        <f>TRUNC(J189*H189,2)</f>
        <v>4619.7700000000004</v>
      </c>
      <c r="O189" s="59">
        <f>TRUNC(L189*H189,2)</f>
        <v>22255.26</v>
      </c>
      <c r="P189" s="59">
        <f>TRUNC(((J189*H189)+(L189*H189)),2)</f>
        <v>26875.03</v>
      </c>
      <c r="Q189" s="58">
        <f t="shared" si="24"/>
        <v>6.7207143872099091E-3</v>
      </c>
      <c r="S189" s="59">
        <v>24.95</v>
      </c>
      <c r="T189" s="59">
        <v>120.19</v>
      </c>
      <c r="U189" s="59">
        <v>145.13999999999999</v>
      </c>
      <c r="V189" s="59">
        <v>5598.03</v>
      </c>
      <c r="W189" s="59">
        <v>26967.03</v>
      </c>
      <c r="X189" s="59">
        <v>32565.06</v>
      </c>
      <c r="Y189" s="91">
        <f t="shared" si="25"/>
        <v>-5690.0300000000025</v>
      </c>
    </row>
    <row r="190" spans="1:25" s="50" customFormat="1" x14ac:dyDescent="0.2">
      <c r="A190" s="52" t="s">
        <v>2080</v>
      </c>
      <c r="B190" s="44" t="s">
        <v>2938</v>
      </c>
      <c r="C190" s="62"/>
      <c r="D190" s="62"/>
      <c r="E190" s="87" t="s">
        <v>187</v>
      </c>
      <c r="F190" s="62"/>
      <c r="G190" s="60"/>
      <c r="H190" s="60"/>
      <c r="I190" s="66"/>
      <c r="J190" s="60"/>
      <c r="K190" s="66"/>
      <c r="L190" s="60"/>
      <c r="M190" s="60"/>
      <c r="N190" s="60"/>
      <c r="O190" s="60"/>
      <c r="P190" s="61">
        <f>P191</f>
        <v>1339.01</v>
      </c>
      <c r="Q190" s="57">
        <f t="shared" si="24"/>
        <v>3.348499991113662E-4</v>
      </c>
      <c r="S190" s="60"/>
      <c r="T190" s="60"/>
      <c r="U190" s="60"/>
      <c r="V190" s="60"/>
      <c r="W190" s="60"/>
      <c r="X190" s="61">
        <v>1624.98</v>
      </c>
      <c r="Y190" s="91">
        <f t="shared" si="25"/>
        <v>-285.97000000000003</v>
      </c>
    </row>
    <row r="191" spans="1:25" s="50" customFormat="1" x14ac:dyDescent="0.2">
      <c r="A191" s="52" t="s">
        <v>2081</v>
      </c>
      <c r="B191" s="3" t="s">
        <v>294</v>
      </c>
      <c r="C191" s="46">
        <v>261610</v>
      </c>
      <c r="D191" s="47" t="s">
        <v>1470</v>
      </c>
      <c r="E191" s="48" t="s">
        <v>295</v>
      </c>
      <c r="F191" s="46" t="s">
        <v>11</v>
      </c>
      <c r="G191" s="59">
        <v>193.22</v>
      </c>
      <c r="H191" s="59">
        <v>193.22</v>
      </c>
      <c r="I191" s="66">
        <v>2.36</v>
      </c>
      <c r="J191" s="59">
        <v>1.94</v>
      </c>
      <c r="K191" s="66">
        <v>6.05</v>
      </c>
      <c r="L191" s="59">
        <v>4.99</v>
      </c>
      <c r="M191" s="59">
        <f>L191+J191</f>
        <v>6.93</v>
      </c>
      <c r="N191" s="59">
        <f>TRUNC(J191*H191,2)</f>
        <v>374.84</v>
      </c>
      <c r="O191" s="59">
        <f>TRUNC(L191*H191,2)</f>
        <v>964.16</v>
      </c>
      <c r="P191" s="59">
        <f>TRUNC(((J191*H191)+(L191*H191)),2)</f>
        <v>1339.01</v>
      </c>
      <c r="Q191" s="58">
        <f t="shared" si="24"/>
        <v>3.348499991113662E-4</v>
      </c>
      <c r="S191" s="59">
        <v>2.36</v>
      </c>
      <c r="T191" s="59">
        <v>6.05</v>
      </c>
      <c r="U191" s="59">
        <v>8.41</v>
      </c>
      <c r="V191" s="59">
        <v>455.99</v>
      </c>
      <c r="W191" s="59">
        <v>1168.99</v>
      </c>
      <c r="X191" s="59">
        <v>1624.98</v>
      </c>
      <c r="Y191" s="91">
        <f t="shared" si="25"/>
        <v>-285.97000000000003</v>
      </c>
    </row>
    <row r="192" spans="1:25" s="50" customFormat="1" x14ac:dyDescent="0.2">
      <c r="A192" s="52" t="s">
        <v>2082</v>
      </c>
      <c r="B192" s="44" t="s">
        <v>2939</v>
      </c>
      <c r="C192" s="62"/>
      <c r="D192" s="62"/>
      <c r="E192" s="87" t="s">
        <v>67</v>
      </c>
      <c r="F192" s="62"/>
      <c r="G192" s="60"/>
      <c r="H192" s="60"/>
      <c r="I192" s="66"/>
      <c r="J192" s="60"/>
      <c r="K192" s="66"/>
      <c r="L192" s="60"/>
      <c r="M192" s="60"/>
      <c r="N192" s="60"/>
      <c r="O192" s="60"/>
      <c r="P192" s="61">
        <f>SUM(P193:P196)</f>
        <v>4193.24</v>
      </c>
      <c r="Q192" s="57">
        <f t="shared" si="24"/>
        <v>1.0486153279465763E-3</v>
      </c>
      <c r="S192" s="60"/>
      <c r="T192" s="60"/>
      <c r="U192" s="60"/>
      <c r="V192" s="60"/>
      <c r="W192" s="60"/>
      <c r="X192" s="61">
        <v>5081.32</v>
      </c>
      <c r="Y192" s="91">
        <f t="shared" si="25"/>
        <v>-888.07999999999993</v>
      </c>
    </row>
    <row r="193" spans="1:25" s="50" customFormat="1" x14ac:dyDescent="0.2">
      <c r="A193" s="52" t="s">
        <v>2083</v>
      </c>
      <c r="B193" s="3" t="s">
        <v>296</v>
      </c>
      <c r="C193" s="46">
        <v>85042</v>
      </c>
      <c r="D193" s="47" t="s">
        <v>1470</v>
      </c>
      <c r="E193" s="48" t="s">
        <v>297</v>
      </c>
      <c r="F193" s="46" t="s">
        <v>73</v>
      </c>
      <c r="G193" s="59">
        <v>3</v>
      </c>
      <c r="H193" s="59">
        <v>3</v>
      </c>
      <c r="I193" s="66">
        <v>6.22</v>
      </c>
      <c r="J193" s="59">
        <v>5.13</v>
      </c>
      <c r="K193" s="66">
        <v>150</v>
      </c>
      <c r="L193" s="59">
        <v>123.79</v>
      </c>
      <c r="M193" s="59">
        <f>L193+J193</f>
        <v>128.92000000000002</v>
      </c>
      <c r="N193" s="59">
        <f>TRUNC(J193*H193,2)</f>
        <v>15.39</v>
      </c>
      <c r="O193" s="59">
        <f>TRUNC(L193*H193,2)</f>
        <v>371.37</v>
      </c>
      <c r="P193" s="59">
        <f>TRUNC(((J193*H193)+(L193*H193)),2)</f>
        <v>386.76</v>
      </c>
      <c r="Q193" s="58">
        <f t="shared" si="24"/>
        <v>9.6718161668928534E-5</v>
      </c>
      <c r="S193" s="59">
        <v>6.22</v>
      </c>
      <c r="T193" s="59">
        <v>150</v>
      </c>
      <c r="U193" s="59">
        <v>156.22</v>
      </c>
      <c r="V193" s="59">
        <v>18.66</v>
      </c>
      <c r="W193" s="59">
        <v>450</v>
      </c>
      <c r="X193" s="59">
        <v>468.66</v>
      </c>
      <c r="Y193" s="91">
        <f t="shared" si="25"/>
        <v>-81.900000000000034</v>
      </c>
    </row>
    <row r="194" spans="1:25" s="50" customFormat="1" x14ac:dyDescent="0.2">
      <c r="A194" s="52" t="s">
        <v>2084</v>
      </c>
      <c r="B194" s="3" t="s">
        <v>298</v>
      </c>
      <c r="C194" s="46" t="s">
        <v>299</v>
      </c>
      <c r="D194" s="46" t="s">
        <v>70</v>
      </c>
      <c r="E194" s="48" t="s">
        <v>300</v>
      </c>
      <c r="F194" s="46" t="s">
        <v>133</v>
      </c>
      <c r="G194" s="59">
        <v>4</v>
      </c>
      <c r="H194" s="59">
        <v>4</v>
      </c>
      <c r="I194" s="66">
        <v>29.88</v>
      </c>
      <c r="J194" s="59">
        <v>24.65</v>
      </c>
      <c r="K194" s="66">
        <v>59.15</v>
      </c>
      <c r="L194" s="59">
        <v>48.81</v>
      </c>
      <c r="M194" s="59">
        <f>L194+J194</f>
        <v>73.460000000000008</v>
      </c>
      <c r="N194" s="59">
        <f>TRUNC(J194*H194,2)</f>
        <v>98.6</v>
      </c>
      <c r="O194" s="59">
        <f>TRUNC(L194*H194,2)</f>
        <v>195.24</v>
      </c>
      <c r="P194" s="59">
        <f>TRUNC(((J194*H194)+(L194*H194)),2)</f>
        <v>293.83999999999997</v>
      </c>
      <c r="Q194" s="58">
        <f t="shared" si="24"/>
        <v>7.3481395761707406E-5</v>
      </c>
      <c r="S194" s="59">
        <v>29.88</v>
      </c>
      <c r="T194" s="59">
        <v>59.15</v>
      </c>
      <c r="U194" s="59">
        <v>89.03</v>
      </c>
      <c r="V194" s="59">
        <v>119.52</v>
      </c>
      <c r="W194" s="59">
        <v>236.6</v>
      </c>
      <c r="X194" s="59">
        <v>356.12</v>
      </c>
      <c r="Y194" s="91">
        <f t="shared" si="25"/>
        <v>-62.28000000000003</v>
      </c>
    </row>
    <row r="195" spans="1:25" s="50" customFormat="1" x14ac:dyDescent="0.2">
      <c r="A195" s="52" t="s">
        <v>2085</v>
      </c>
      <c r="B195" s="3" t="s">
        <v>301</v>
      </c>
      <c r="C195" s="47" t="s">
        <v>9398</v>
      </c>
      <c r="D195" s="46" t="s">
        <v>70</v>
      </c>
      <c r="E195" s="48" t="s">
        <v>302</v>
      </c>
      <c r="F195" s="46" t="s">
        <v>303</v>
      </c>
      <c r="G195" s="59">
        <v>43</v>
      </c>
      <c r="H195" s="59">
        <v>43</v>
      </c>
      <c r="I195" s="66">
        <v>6.69</v>
      </c>
      <c r="J195" s="59">
        <v>5.52</v>
      </c>
      <c r="K195" s="66">
        <v>53.72</v>
      </c>
      <c r="L195" s="59">
        <v>44.33</v>
      </c>
      <c r="M195" s="59">
        <f>L195+J195</f>
        <v>49.849999999999994</v>
      </c>
      <c r="N195" s="59">
        <f>TRUNC(J195*H195,2)</f>
        <v>237.36</v>
      </c>
      <c r="O195" s="59">
        <f>TRUNC(L195*H195,2)</f>
        <v>1906.19</v>
      </c>
      <c r="P195" s="59">
        <f>TRUNC(((J195*H195)+(L195*H195)),2)</f>
        <v>2143.5500000000002</v>
      </c>
      <c r="Q195" s="58">
        <f t="shared" si="24"/>
        <v>5.3604358114963226E-4</v>
      </c>
      <c r="S195" s="59">
        <v>6.69</v>
      </c>
      <c r="T195" s="59">
        <v>53.72</v>
      </c>
      <c r="U195" s="59">
        <v>60.41</v>
      </c>
      <c r="V195" s="59">
        <v>287.67</v>
      </c>
      <c r="W195" s="59">
        <v>2309.96</v>
      </c>
      <c r="X195" s="59">
        <v>2597.63</v>
      </c>
      <c r="Y195" s="91">
        <f t="shared" si="25"/>
        <v>-454.07999999999993</v>
      </c>
    </row>
    <row r="196" spans="1:25" s="50" customFormat="1" x14ac:dyDescent="0.2">
      <c r="A196" s="52" t="s">
        <v>2086</v>
      </c>
      <c r="B196" s="3" t="s">
        <v>304</v>
      </c>
      <c r="C196" s="46" t="s">
        <v>305</v>
      </c>
      <c r="D196" s="46" t="s">
        <v>70</v>
      </c>
      <c r="E196" s="48" t="s">
        <v>306</v>
      </c>
      <c r="F196" s="46" t="s">
        <v>133</v>
      </c>
      <c r="G196" s="59">
        <v>1</v>
      </c>
      <c r="H196" s="59">
        <v>1</v>
      </c>
      <c r="I196" s="66">
        <v>24.94</v>
      </c>
      <c r="J196" s="59">
        <v>20.58</v>
      </c>
      <c r="K196" s="66">
        <v>1633.97</v>
      </c>
      <c r="L196" s="59">
        <v>1348.51</v>
      </c>
      <c r="M196" s="59">
        <f>L196+J196</f>
        <v>1369.09</v>
      </c>
      <c r="N196" s="59">
        <f>TRUNC(J196*H196,2)</f>
        <v>20.58</v>
      </c>
      <c r="O196" s="59">
        <f>TRUNC(L196*H196,2)</f>
        <v>1348.51</v>
      </c>
      <c r="P196" s="59">
        <f>TRUNC(((J196*H196)+(L196*H196)),2)</f>
        <v>1369.09</v>
      </c>
      <c r="Q196" s="58">
        <f t="shared" si="24"/>
        <v>3.4237218936630819E-4</v>
      </c>
      <c r="S196" s="59">
        <v>24.94</v>
      </c>
      <c r="T196" s="59">
        <v>1633.97</v>
      </c>
      <c r="U196" s="59">
        <v>1658.91</v>
      </c>
      <c r="V196" s="59">
        <v>24.94</v>
      </c>
      <c r="W196" s="59">
        <v>1633.97</v>
      </c>
      <c r="X196" s="59">
        <v>1658.91</v>
      </c>
      <c r="Y196" s="91">
        <f t="shared" si="25"/>
        <v>-289.82000000000016</v>
      </c>
    </row>
    <row r="197" spans="1:25" s="50" customFormat="1" x14ac:dyDescent="0.2">
      <c r="A197" s="52" t="s">
        <v>2087</v>
      </c>
      <c r="B197" s="44">
        <v>6</v>
      </c>
      <c r="C197" s="62"/>
      <c r="D197" s="62"/>
      <c r="E197" s="87" t="s">
        <v>25</v>
      </c>
      <c r="F197" s="62"/>
      <c r="G197" s="60"/>
      <c r="H197" s="60"/>
      <c r="I197" s="66"/>
      <c r="J197" s="60"/>
      <c r="K197" s="66"/>
      <c r="L197" s="60"/>
      <c r="M197" s="60"/>
      <c r="N197" s="60"/>
      <c r="O197" s="60"/>
      <c r="P197" s="61">
        <f>P198+P200+P209+P211+P214</f>
        <v>75104</v>
      </c>
      <c r="Q197" s="57">
        <f t="shared" si="24"/>
        <v>1.878146864717967E-2</v>
      </c>
      <c r="S197" s="60"/>
      <c r="T197" s="60"/>
      <c r="U197" s="60"/>
      <c r="V197" s="60"/>
      <c r="W197" s="60"/>
      <c r="X197" s="61">
        <v>91023.43</v>
      </c>
      <c r="Y197" s="91">
        <f t="shared" si="25"/>
        <v>-15919.429999999993</v>
      </c>
    </row>
    <row r="198" spans="1:25" s="50" customFormat="1" x14ac:dyDescent="0.2">
      <c r="A198" s="52" t="s">
        <v>2088</v>
      </c>
      <c r="B198" s="44" t="s">
        <v>2940</v>
      </c>
      <c r="C198" s="62"/>
      <c r="D198" s="62"/>
      <c r="E198" s="87" t="s">
        <v>45</v>
      </c>
      <c r="F198" s="62"/>
      <c r="G198" s="60"/>
      <c r="H198" s="60"/>
      <c r="I198" s="66"/>
      <c r="J198" s="60"/>
      <c r="K198" s="66"/>
      <c r="L198" s="60"/>
      <c r="M198" s="60"/>
      <c r="N198" s="60"/>
      <c r="O198" s="60"/>
      <c r="P198" s="61">
        <f>P199</f>
        <v>1128.04</v>
      </c>
      <c r="Q198" s="57">
        <f t="shared" ref="Q198:Q261" si="38">P198/$O$998</f>
        <v>2.8209213747289831E-4</v>
      </c>
      <c r="S198" s="60"/>
      <c r="T198" s="60"/>
      <c r="U198" s="60"/>
      <c r="V198" s="60"/>
      <c r="W198" s="60"/>
      <c r="X198" s="61">
        <v>1369.2</v>
      </c>
      <c r="Y198" s="91">
        <f t="shared" ref="Y198:Y261" si="39">P198-X198</f>
        <v>-241.16000000000008</v>
      </c>
    </row>
    <row r="199" spans="1:25" s="50" customFormat="1" ht="36" x14ac:dyDescent="0.2">
      <c r="A199" s="52" t="s">
        <v>2089</v>
      </c>
      <c r="B199" s="48" t="s">
        <v>1553</v>
      </c>
      <c r="C199" s="47" t="s">
        <v>1554</v>
      </c>
      <c r="D199" s="46" t="s">
        <v>1470</v>
      </c>
      <c r="E199" s="48" t="s">
        <v>1555</v>
      </c>
      <c r="F199" s="47" t="s">
        <v>11</v>
      </c>
      <c r="G199" s="59">
        <v>259.32</v>
      </c>
      <c r="H199" s="59">
        <v>259.32</v>
      </c>
      <c r="I199" s="66">
        <v>1.6</v>
      </c>
      <c r="J199" s="59">
        <v>1.32</v>
      </c>
      <c r="K199" s="66">
        <v>3.68</v>
      </c>
      <c r="L199" s="59">
        <v>3.03</v>
      </c>
      <c r="M199" s="59">
        <f>L199+J199</f>
        <v>4.3499999999999996</v>
      </c>
      <c r="N199" s="59">
        <f>TRUNC(J199*H199,2)</f>
        <v>342.3</v>
      </c>
      <c r="O199" s="59">
        <f>TRUNC(L199*H199,2)</f>
        <v>785.73</v>
      </c>
      <c r="P199" s="59">
        <f>TRUNC(((J199*H199)+(L199*H199)),2)</f>
        <v>1128.04</v>
      </c>
      <c r="Q199" s="58">
        <f t="shared" si="38"/>
        <v>2.8209213747289831E-4</v>
      </c>
      <c r="S199" s="59">
        <v>1.6</v>
      </c>
      <c r="T199" s="59">
        <v>3.68</v>
      </c>
      <c r="U199" s="59">
        <v>5.28</v>
      </c>
      <c r="V199" s="59">
        <v>414.91</v>
      </c>
      <c r="W199" s="59">
        <v>954.29</v>
      </c>
      <c r="X199" s="59">
        <v>1369.2</v>
      </c>
      <c r="Y199" s="91">
        <f t="shared" si="39"/>
        <v>-241.16000000000008</v>
      </c>
    </row>
    <row r="200" spans="1:25" s="50" customFormat="1" x14ac:dyDescent="0.2">
      <c r="A200" s="52" t="s">
        <v>2090</v>
      </c>
      <c r="B200" s="44" t="s">
        <v>2941</v>
      </c>
      <c r="C200" s="62"/>
      <c r="D200" s="62"/>
      <c r="E200" s="87" t="s">
        <v>52</v>
      </c>
      <c r="F200" s="62"/>
      <c r="G200" s="60"/>
      <c r="H200" s="60"/>
      <c r="I200" s="66"/>
      <c r="J200" s="60"/>
      <c r="K200" s="66"/>
      <c r="L200" s="60"/>
      <c r="M200" s="60"/>
      <c r="N200" s="60"/>
      <c r="O200" s="60"/>
      <c r="P200" s="61">
        <f>SUM(P201:P208)</f>
        <v>2639.38</v>
      </c>
      <c r="Q200" s="57">
        <f t="shared" si="38"/>
        <v>6.6003718467715533E-4</v>
      </c>
      <c r="S200" s="60"/>
      <c r="T200" s="60"/>
      <c r="U200" s="60"/>
      <c r="V200" s="60"/>
      <c r="W200" s="60"/>
      <c r="X200" s="61">
        <v>3204.09</v>
      </c>
      <c r="Y200" s="91">
        <f t="shared" si="39"/>
        <v>-564.71</v>
      </c>
    </row>
    <row r="201" spans="1:25" s="50" customFormat="1" x14ac:dyDescent="0.2">
      <c r="A201" s="52" t="s">
        <v>2091</v>
      </c>
      <c r="B201" s="3" t="s">
        <v>307</v>
      </c>
      <c r="C201" s="46">
        <v>40101</v>
      </c>
      <c r="D201" s="47" t="s">
        <v>1470</v>
      </c>
      <c r="E201" s="48" t="s">
        <v>150</v>
      </c>
      <c r="F201" s="46" t="s">
        <v>7</v>
      </c>
      <c r="G201" s="59">
        <v>8.23</v>
      </c>
      <c r="H201" s="59">
        <v>8.23</v>
      </c>
      <c r="I201" s="66">
        <v>34.229999999999997</v>
      </c>
      <c r="J201" s="59">
        <v>28.25</v>
      </c>
      <c r="K201" s="66">
        <v>0</v>
      </c>
      <c r="L201" s="59">
        <v>0</v>
      </c>
      <c r="M201" s="59">
        <f t="shared" ref="M201:M208" si="40">L201+J201</f>
        <v>28.25</v>
      </c>
      <c r="N201" s="59">
        <f t="shared" ref="N201:N208" si="41">TRUNC(J201*H201,2)</f>
        <v>232.49</v>
      </c>
      <c r="O201" s="59">
        <f t="shared" ref="O201:O208" si="42">TRUNC(L201*H201,2)</f>
        <v>0</v>
      </c>
      <c r="P201" s="59">
        <f t="shared" ref="P201:P208" si="43">TRUNC(((J201*H201)+(L201*H201)),2)</f>
        <v>232.49</v>
      </c>
      <c r="Q201" s="58">
        <f t="shared" si="38"/>
        <v>5.8139428602774833E-5</v>
      </c>
      <c r="S201" s="59">
        <v>34.229999999999997</v>
      </c>
      <c r="T201" s="59">
        <v>0</v>
      </c>
      <c r="U201" s="59">
        <v>34.229999999999997</v>
      </c>
      <c r="V201" s="59">
        <v>281.70999999999998</v>
      </c>
      <c r="W201" s="59">
        <v>0</v>
      </c>
      <c r="X201" s="59">
        <v>281.70999999999998</v>
      </c>
      <c r="Y201" s="91">
        <f t="shared" si="39"/>
        <v>-49.21999999999997</v>
      </c>
    </row>
    <row r="202" spans="1:25" s="50" customFormat="1" x14ac:dyDescent="0.2">
      <c r="A202" s="52" t="s">
        <v>2092</v>
      </c>
      <c r="B202" s="3" t="s">
        <v>308</v>
      </c>
      <c r="C202" s="46">
        <v>41004</v>
      </c>
      <c r="D202" s="47" t="s">
        <v>1470</v>
      </c>
      <c r="E202" s="48" t="s">
        <v>90</v>
      </c>
      <c r="F202" s="46" t="s">
        <v>7</v>
      </c>
      <c r="G202" s="59">
        <v>24.1</v>
      </c>
      <c r="H202" s="59">
        <v>24.1</v>
      </c>
      <c r="I202" s="66">
        <v>0</v>
      </c>
      <c r="J202" s="59">
        <v>0</v>
      </c>
      <c r="K202" s="66">
        <v>1.78</v>
      </c>
      <c r="L202" s="59">
        <v>1.46</v>
      </c>
      <c r="M202" s="59">
        <f t="shared" si="40"/>
        <v>1.46</v>
      </c>
      <c r="N202" s="59">
        <f t="shared" si="41"/>
        <v>0</v>
      </c>
      <c r="O202" s="59">
        <f t="shared" si="42"/>
        <v>35.18</v>
      </c>
      <c r="P202" s="59">
        <f t="shared" si="43"/>
        <v>35.18</v>
      </c>
      <c r="Q202" s="58">
        <f t="shared" si="38"/>
        <v>8.7975616080073056E-6</v>
      </c>
      <c r="S202" s="59">
        <v>0</v>
      </c>
      <c r="T202" s="59">
        <v>1.78</v>
      </c>
      <c r="U202" s="59">
        <v>1.78</v>
      </c>
      <c r="V202" s="59">
        <v>0</v>
      </c>
      <c r="W202" s="59">
        <v>42.89</v>
      </c>
      <c r="X202" s="59">
        <v>42.89</v>
      </c>
      <c r="Y202" s="91">
        <f t="shared" si="39"/>
        <v>-7.7100000000000009</v>
      </c>
    </row>
    <row r="203" spans="1:25" s="50" customFormat="1" x14ac:dyDescent="0.2">
      <c r="A203" s="52" t="s">
        <v>2093</v>
      </c>
      <c r="B203" s="3" t="s">
        <v>309</v>
      </c>
      <c r="C203" s="46">
        <v>41005</v>
      </c>
      <c r="D203" s="47" t="s">
        <v>1470</v>
      </c>
      <c r="E203" s="48" t="s">
        <v>92</v>
      </c>
      <c r="F203" s="46" t="s">
        <v>7</v>
      </c>
      <c r="G203" s="59">
        <v>24.1</v>
      </c>
      <c r="H203" s="59">
        <v>24.1</v>
      </c>
      <c r="I203" s="66">
        <v>0</v>
      </c>
      <c r="J203" s="59">
        <v>0</v>
      </c>
      <c r="K203" s="66">
        <v>1.31</v>
      </c>
      <c r="L203" s="59">
        <v>1.08</v>
      </c>
      <c r="M203" s="59">
        <f t="shared" si="40"/>
        <v>1.08</v>
      </c>
      <c r="N203" s="59">
        <f t="shared" si="41"/>
        <v>0</v>
      </c>
      <c r="O203" s="59">
        <f t="shared" si="42"/>
        <v>26.02</v>
      </c>
      <c r="P203" s="59">
        <f t="shared" si="43"/>
        <v>26.02</v>
      </c>
      <c r="Q203" s="58">
        <f t="shared" si="38"/>
        <v>6.5068946287762963E-6</v>
      </c>
      <c r="S203" s="59">
        <v>0</v>
      </c>
      <c r="T203" s="59">
        <v>1.31</v>
      </c>
      <c r="U203" s="59">
        <v>1.31</v>
      </c>
      <c r="V203" s="59">
        <v>0</v>
      </c>
      <c r="W203" s="59">
        <v>31.57</v>
      </c>
      <c r="X203" s="59">
        <v>31.57</v>
      </c>
      <c r="Y203" s="91">
        <f t="shared" si="39"/>
        <v>-5.5500000000000007</v>
      </c>
    </row>
    <row r="204" spans="1:25" s="50" customFormat="1" x14ac:dyDescent="0.2">
      <c r="A204" s="52" t="s">
        <v>2094</v>
      </c>
      <c r="B204" s="3" t="s">
        <v>310</v>
      </c>
      <c r="C204" s="46">
        <v>41012</v>
      </c>
      <c r="D204" s="47" t="s">
        <v>1470</v>
      </c>
      <c r="E204" s="48" t="s">
        <v>154</v>
      </c>
      <c r="F204" s="46" t="s">
        <v>7</v>
      </c>
      <c r="G204" s="59">
        <v>24.1</v>
      </c>
      <c r="H204" s="59">
        <v>24.1</v>
      </c>
      <c r="I204" s="66">
        <v>0</v>
      </c>
      <c r="J204" s="59">
        <v>0</v>
      </c>
      <c r="K204" s="66">
        <v>5</v>
      </c>
      <c r="L204" s="59">
        <v>4.12</v>
      </c>
      <c r="M204" s="59">
        <f t="shared" si="40"/>
        <v>4.12</v>
      </c>
      <c r="N204" s="59">
        <f t="shared" si="41"/>
        <v>0</v>
      </c>
      <c r="O204" s="59">
        <f t="shared" si="42"/>
        <v>99.29</v>
      </c>
      <c r="P204" s="59">
        <f t="shared" si="43"/>
        <v>99.29</v>
      </c>
      <c r="Q204" s="58">
        <f t="shared" si="38"/>
        <v>2.4829729734481113E-5</v>
      </c>
      <c r="S204" s="59">
        <v>0</v>
      </c>
      <c r="T204" s="59">
        <v>5</v>
      </c>
      <c r="U204" s="59">
        <v>5</v>
      </c>
      <c r="V204" s="59">
        <v>0</v>
      </c>
      <c r="W204" s="59">
        <v>120.5</v>
      </c>
      <c r="X204" s="59">
        <v>120.5</v>
      </c>
      <c r="Y204" s="91">
        <f t="shared" si="39"/>
        <v>-21.209999999999994</v>
      </c>
    </row>
    <row r="205" spans="1:25" s="50" customFormat="1" ht="24" x14ac:dyDescent="0.2">
      <c r="A205" s="52" t="s">
        <v>2095</v>
      </c>
      <c r="B205" s="3" t="s">
        <v>311</v>
      </c>
      <c r="C205" s="46">
        <v>41006</v>
      </c>
      <c r="D205" s="47" t="s">
        <v>1470</v>
      </c>
      <c r="E205" s="48" t="s">
        <v>94</v>
      </c>
      <c r="F205" s="47" t="s">
        <v>1489</v>
      </c>
      <c r="G205" s="59">
        <v>241</v>
      </c>
      <c r="H205" s="59">
        <v>241</v>
      </c>
      <c r="I205" s="66">
        <v>0</v>
      </c>
      <c r="J205" s="59">
        <v>0</v>
      </c>
      <c r="K205" s="66">
        <v>2.5099999999999998</v>
      </c>
      <c r="L205" s="59">
        <v>2.0699999999999998</v>
      </c>
      <c r="M205" s="59">
        <f t="shared" si="40"/>
        <v>2.0699999999999998</v>
      </c>
      <c r="N205" s="59">
        <f t="shared" si="41"/>
        <v>0</v>
      </c>
      <c r="O205" s="59">
        <f t="shared" si="42"/>
        <v>498.87</v>
      </c>
      <c r="P205" s="59">
        <f t="shared" si="43"/>
        <v>498.87</v>
      </c>
      <c r="Q205" s="58">
        <f t="shared" si="38"/>
        <v>1.2475382488307576E-4</v>
      </c>
      <c r="S205" s="59">
        <v>0</v>
      </c>
      <c r="T205" s="59">
        <v>2.5099999999999998</v>
      </c>
      <c r="U205" s="59">
        <v>2.5099999999999998</v>
      </c>
      <c r="V205" s="59">
        <v>0</v>
      </c>
      <c r="W205" s="59">
        <v>604.91</v>
      </c>
      <c r="X205" s="59">
        <v>604.91</v>
      </c>
      <c r="Y205" s="91">
        <f t="shared" si="39"/>
        <v>-106.03999999999996</v>
      </c>
    </row>
    <row r="206" spans="1:25" s="50" customFormat="1" x14ac:dyDescent="0.2">
      <c r="A206" s="52" t="s">
        <v>2096</v>
      </c>
      <c r="B206" s="3" t="s">
        <v>312</v>
      </c>
      <c r="C206" s="46">
        <v>41009</v>
      </c>
      <c r="D206" s="47" t="s">
        <v>1470</v>
      </c>
      <c r="E206" s="48" t="s">
        <v>96</v>
      </c>
      <c r="F206" s="46" t="s">
        <v>7</v>
      </c>
      <c r="G206" s="59">
        <v>19.28</v>
      </c>
      <c r="H206" s="59">
        <v>19.28</v>
      </c>
      <c r="I206" s="66">
        <v>0</v>
      </c>
      <c r="J206" s="59">
        <v>0</v>
      </c>
      <c r="K206" s="66">
        <v>1.95</v>
      </c>
      <c r="L206" s="59">
        <v>1.6</v>
      </c>
      <c r="M206" s="59">
        <f t="shared" si="40"/>
        <v>1.6</v>
      </c>
      <c r="N206" s="59">
        <f t="shared" si="41"/>
        <v>0</v>
      </c>
      <c r="O206" s="59">
        <f t="shared" si="42"/>
        <v>30.84</v>
      </c>
      <c r="P206" s="59">
        <f t="shared" si="43"/>
        <v>30.84</v>
      </c>
      <c r="Q206" s="58">
        <f t="shared" si="38"/>
        <v>7.7122455938301678E-6</v>
      </c>
      <c r="S206" s="59">
        <v>0</v>
      </c>
      <c r="T206" s="59">
        <v>1.95</v>
      </c>
      <c r="U206" s="59">
        <v>1.95</v>
      </c>
      <c r="V206" s="59">
        <v>0</v>
      </c>
      <c r="W206" s="59">
        <v>37.590000000000003</v>
      </c>
      <c r="X206" s="59">
        <v>37.590000000000003</v>
      </c>
      <c r="Y206" s="91">
        <f t="shared" si="39"/>
        <v>-6.7500000000000036</v>
      </c>
    </row>
    <row r="207" spans="1:25" s="50" customFormat="1" x14ac:dyDescent="0.2">
      <c r="A207" s="52" t="s">
        <v>2097</v>
      </c>
      <c r="B207" s="3" t="s">
        <v>313</v>
      </c>
      <c r="C207" s="46">
        <v>41002</v>
      </c>
      <c r="D207" s="47" t="s">
        <v>1470</v>
      </c>
      <c r="E207" s="48" t="s">
        <v>57</v>
      </c>
      <c r="F207" s="46" t="s">
        <v>11</v>
      </c>
      <c r="G207" s="59">
        <v>259.32</v>
      </c>
      <c r="H207" s="59">
        <v>259.32</v>
      </c>
      <c r="I207" s="66">
        <v>5.33</v>
      </c>
      <c r="J207" s="59">
        <v>4.3899999999999997</v>
      </c>
      <c r="K207" s="66">
        <v>0</v>
      </c>
      <c r="L207" s="59">
        <v>0</v>
      </c>
      <c r="M207" s="59">
        <f t="shared" si="40"/>
        <v>4.3899999999999997</v>
      </c>
      <c r="N207" s="59">
        <f t="shared" si="41"/>
        <v>1138.4100000000001</v>
      </c>
      <c r="O207" s="59">
        <f t="shared" si="42"/>
        <v>0</v>
      </c>
      <c r="P207" s="59">
        <f t="shared" si="43"/>
        <v>1138.4100000000001</v>
      </c>
      <c r="Q207" s="58">
        <f t="shared" si="38"/>
        <v>2.8468539255746442E-4</v>
      </c>
      <c r="S207" s="59">
        <v>5.33</v>
      </c>
      <c r="T207" s="59">
        <v>0</v>
      </c>
      <c r="U207" s="59">
        <v>5.33</v>
      </c>
      <c r="V207" s="59">
        <v>1382.17</v>
      </c>
      <c r="W207" s="59">
        <v>0</v>
      </c>
      <c r="X207" s="59">
        <v>1382.17</v>
      </c>
      <c r="Y207" s="91">
        <f t="shared" si="39"/>
        <v>-243.76</v>
      </c>
    </row>
    <row r="208" spans="1:25" s="50" customFormat="1" ht="24" x14ac:dyDescent="0.2">
      <c r="A208" s="52" t="s">
        <v>2098</v>
      </c>
      <c r="B208" s="3" t="s">
        <v>314</v>
      </c>
      <c r="C208" s="46">
        <v>41140</v>
      </c>
      <c r="D208" s="47" t="s">
        <v>1470</v>
      </c>
      <c r="E208" s="48" t="s">
        <v>1482</v>
      </c>
      <c r="F208" s="46" t="s">
        <v>11</v>
      </c>
      <c r="G208" s="59">
        <v>259.32</v>
      </c>
      <c r="H208" s="59">
        <v>259.32</v>
      </c>
      <c r="I208" s="66">
        <v>2.71</v>
      </c>
      <c r="J208" s="59">
        <v>2.23</v>
      </c>
      <c r="K208" s="66">
        <v>0</v>
      </c>
      <c r="L208" s="59">
        <v>0</v>
      </c>
      <c r="M208" s="59">
        <f t="shared" si="40"/>
        <v>2.23</v>
      </c>
      <c r="N208" s="59">
        <f t="shared" si="41"/>
        <v>578.28</v>
      </c>
      <c r="O208" s="59">
        <f t="shared" si="42"/>
        <v>0</v>
      </c>
      <c r="P208" s="59">
        <f t="shared" si="43"/>
        <v>578.28</v>
      </c>
      <c r="Q208" s="58">
        <f t="shared" si="38"/>
        <v>1.4461210706874546E-4</v>
      </c>
      <c r="S208" s="59">
        <v>2.71</v>
      </c>
      <c r="T208" s="59">
        <v>0</v>
      </c>
      <c r="U208" s="59">
        <v>2.71</v>
      </c>
      <c r="V208" s="59">
        <v>702.75</v>
      </c>
      <c r="W208" s="59">
        <v>0</v>
      </c>
      <c r="X208" s="59">
        <v>702.75</v>
      </c>
      <c r="Y208" s="91">
        <f t="shared" si="39"/>
        <v>-124.47000000000003</v>
      </c>
    </row>
    <row r="209" spans="1:25" s="50" customFormat="1" x14ac:dyDescent="0.2">
      <c r="A209" s="52" t="s">
        <v>2099</v>
      </c>
      <c r="B209" s="44" t="s">
        <v>2942</v>
      </c>
      <c r="C209" s="62"/>
      <c r="D209" s="62"/>
      <c r="E209" s="87" t="s">
        <v>160</v>
      </c>
      <c r="F209" s="62"/>
      <c r="G209" s="60"/>
      <c r="H209" s="60"/>
      <c r="I209" s="66"/>
      <c r="J209" s="60"/>
      <c r="K209" s="66"/>
      <c r="L209" s="60"/>
      <c r="M209" s="60"/>
      <c r="N209" s="60"/>
      <c r="O209" s="60"/>
      <c r="P209" s="61">
        <f>P210</f>
        <v>9119.56</v>
      </c>
      <c r="Q209" s="57">
        <f t="shared" si="38"/>
        <v>2.280554034619645E-3</v>
      </c>
      <c r="S209" s="60"/>
      <c r="T209" s="60"/>
      <c r="U209" s="60"/>
      <c r="V209" s="60"/>
      <c r="W209" s="60"/>
      <c r="X209" s="61">
        <v>11050.14</v>
      </c>
      <c r="Y209" s="91">
        <f t="shared" si="39"/>
        <v>-1930.58</v>
      </c>
    </row>
    <row r="210" spans="1:25" s="50" customFormat="1" x14ac:dyDescent="0.2">
      <c r="A210" s="52" t="s">
        <v>2100</v>
      </c>
      <c r="B210" s="3" t="s">
        <v>315</v>
      </c>
      <c r="C210" s="46">
        <v>50201</v>
      </c>
      <c r="D210" s="47" t="s">
        <v>1470</v>
      </c>
      <c r="E210" s="48" t="s">
        <v>162</v>
      </c>
      <c r="F210" s="46" t="s">
        <v>7</v>
      </c>
      <c r="G210" s="59">
        <v>15.84</v>
      </c>
      <c r="H210" s="59">
        <v>15.84</v>
      </c>
      <c r="I210" s="66">
        <v>284.56</v>
      </c>
      <c r="J210" s="59">
        <v>234.84</v>
      </c>
      <c r="K210" s="66">
        <v>413.05</v>
      </c>
      <c r="L210" s="59">
        <v>340.89</v>
      </c>
      <c r="M210" s="59">
        <f>L210+J210</f>
        <v>575.73</v>
      </c>
      <c r="N210" s="59">
        <f>TRUNC(J210*H210,2)</f>
        <v>3719.86</v>
      </c>
      <c r="O210" s="59">
        <f>TRUNC(L210*H210,2)</f>
        <v>5399.69</v>
      </c>
      <c r="P210" s="59">
        <f>TRUNC(((J210*H210)+(L210*H210)),2)</f>
        <v>9119.56</v>
      </c>
      <c r="Q210" s="58">
        <f t="shared" si="38"/>
        <v>2.280554034619645E-3</v>
      </c>
      <c r="S210" s="59">
        <v>284.56</v>
      </c>
      <c r="T210" s="59">
        <v>413.05</v>
      </c>
      <c r="U210" s="59">
        <v>697.61</v>
      </c>
      <c r="V210" s="59">
        <v>4507.43</v>
      </c>
      <c r="W210" s="59">
        <v>6542.71</v>
      </c>
      <c r="X210" s="59">
        <v>11050.14</v>
      </c>
      <c r="Y210" s="91">
        <f t="shared" si="39"/>
        <v>-1930.58</v>
      </c>
    </row>
    <row r="211" spans="1:25" s="50" customFormat="1" x14ac:dyDescent="0.2">
      <c r="A211" s="52" t="s">
        <v>2101</v>
      </c>
      <c r="B211" s="44" t="s">
        <v>2943</v>
      </c>
      <c r="C211" s="62"/>
      <c r="D211" s="62"/>
      <c r="E211" s="87" t="s">
        <v>170</v>
      </c>
      <c r="F211" s="62"/>
      <c r="G211" s="60"/>
      <c r="H211" s="60"/>
      <c r="I211" s="66"/>
      <c r="J211" s="60"/>
      <c r="K211" s="66"/>
      <c r="L211" s="60"/>
      <c r="M211" s="60"/>
      <c r="N211" s="60"/>
      <c r="O211" s="60"/>
      <c r="P211" s="61">
        <f>SUM(P212:P213)</f>
        <v>23457.199999999997</v>
      </c>
      <c r="Q211" s="57">
        <f t="shared" si="38"/>
        <v>5.8660080202202662E-3</v>
      </c>
      <c r="S211" s="60"/>
      <c r="T211" s="60"/>
      <c r="U211" s="60"/>
      <c r="V211" s="60"/>
      <c r="W211" s="60"/>
      <c r="X211" s="61">
        <v>28425.67</v>
      </c>
      <c r="Y211" s="91">
        <f t="shared" si="39"/>
        <v>-4968.4700000000012</v>
      </c>
    </row>
    <row r="212" spans="1:25" s="50" customFormat="1" ht="24" x14ac:dyDescent="0.2">
      <c r="A212" s="52" t="s">
        <v>2102</v>
      </c>
      <c r="B212" s="3" t="s">
        <v>316</v>
      </c>
      <c r="C212" s="46">
        <v>160967</v>
      </c>
      <c r="D212" s="47" t="s">
        <v>1470</v>
      </c>
      <c r="E212" s="48" t="s">
        <v>1524</v>
      </c>
      <c r="F212" s="46" t="s">
        <v>11</v>
      </c>
      <c r="G212" s="59">
        <v>328.19</v>
      </c>
      <c r="H212" s="59">
        <v>328.19</v>
      </c>
      <c r="I212" s="66">
        <v>5.98</v>
      </c>
      <c r="J212" s="59">
        <v>4.93</v>
      </c>
      <c r="K212" s="66">
        <v>75.95</v>
      </c>
      <c r="L212" s="59">
        <v>62.68</v>
      </c>
      <c r="M212" s="59">
        <f>L212+J212</f>
        <v>67.61</v>
      </c>
      <c r="N212" s="59">
        <f>TRUNC(J212*H212,2)</f>
        <v>1617.97</v>
      </c>
      <c r="O212" s="59">
        <f>TRUNC(L212*H212,2)</f>
        <v>20570.939999999999</v>
      </c>
      <c r="P212" s="59">
        <f>TRUNC(((J212*H212)+(L212*H212)),2)</f>
        <v>22188.92</v>
      </c>
      <c r="Q212" s="58">
        <f t="shared" si="38"/>
        <v>5.5488456712662155E-3</v>
      </c>
      <c r="S212" s="59">
        <v>5.98</v>
      </c>
      <c r="T212" s="59">
        <v>75.95</v>
      </c>
      <c r="U212" s="59">
        <v>81.93</v>
      </c>
      <c r="V212" s="59">
        <v>1962.57</v>
      </c>
      <c r="W212" s="59">
        <v>24926.03</v>
      </c>
      <c r="X212" s="59">
        <v>26888.6</v>
      </c>
      <c r="Y212" s="91">
        <f t="shared" si="39"/>
        <v>-4699.68</v>
      </c>
    </row>
    <row r="213" spans="1:25" s="50" customFormat="1" x14ac:dyDescent="0.2">
      <c r="A213" s="52" t="s">
        <v>2103</v>
      </c>
      <c r="B213" s="3" t="s">
        <v>317</v>
      </c>
      <c r="C213" s="46">
        <v>160602</v>
      </c>
      <c r="D213" s="47" t="s">
        <v>1470</v>
      </c>
      <c r="E213" s="48" t="s">
        <v>318</v>
      </c>
      <c r="F213" s="46" t="s">
        <v>61</v>
      </c>
      <c r="G213" s="59">
        <v>38.619999999999997</v>
      </c>
      <c r="H213" s="59">
        <v>38.619999999999997</v>
      </c>
      <c r="I213" s="66">
        <v>17.82</v>
      </c>
      <c r="J213" s="59">
        <v>14.7</v>
      </c>
      <c r="K213" s="66">
        <v>21.98</v>
      </c>
      <c r="L213" s="59">
        <v>18.14</v>
      </c>
      <c r="M213" s="59">
        <f>L213+J213</f>
        <v>32.840000000000003</v>
      </c>
      <c r="N213" s="59">
        <f>TRUNC(J213*H213,2)</f>
        <v>567.71</v>
      </c>
      <c r="O213" s="59">
        <f>TRUNC(L213*H213,2)</f>
        <v>700.56</v>
      </c>
      <c r="P213" s="59">
        <f>TRUNC(((J213*H213)+(L213*H213)),2)</f>
        <v>1268.28</v>
      </c>
      <c r="Q213" s="58">
        <f t="shared" si="38"/>
        <v>3.1716234895405078E-4</v>
      </c>
      <c r="S213" s="59">
        <v>17.82</v>
      </c>
      <c r="T213" s="59">
        <v>21.98</v>
      </c>
      <c r="U213" s="59">
        <v>39.799999999999997</v>
      </c>
      <c r="V213" s="59">
        <v>688.2</v>
      </c>
      <c r="W213" s="59">
        <v>848.87</v>
      </c>
      <c r="X213" s="59">
        <v>1537.07</v>
      </c>
      <c r="Y213" s="91">
        <f t="shared" si="39"/>
        <v>-268.78999999999996</v>
      </c>
    </row>
    <row r="214" spans="1:25" s="50" customFormat="1" x14ac:dyDescent="0.2">
      <c r="A214" s="52" t="s">
        <v>2104</v>
      </c>
      <c r="B214" s="44" t="s">
        <v>2944</v>
      </c>
      <c r="C214" s="62"/>
      <c r="D214" s="62"/>
      <c r="E214" s="87" t="s">
        <v>9</v>
      </c>
      <c r="F214" s="62"/>
      <c r="G214" s="60"/>
      <c r="H214" s="60"/>
      <c r="I214" s="66"/>
      <c r="J214" s="60"/>
      <c r="K214" s="66"/>
      <c r="L214" s="60"/>
      <c r="M214" s="60"/>
      <c r="N214" s="60"/>
      <c r="O214" s="60"/>
      <c r="P214" s="61">
        <f>SUM(P215:P218)</f>
        <v>38759.82</v>
      </c>
      <c r="Q214" s="57">
        <f t="shared" si="38"/>
        <v>9.6927772701897036E-3</v>
      </c>
      <c r="S214" s="60"/>
      <c r="T214" s="60"/>
      <c r="U214" s="60"/>
      <c r="V214" s="60"/>
      <c r="W214" s="60"/>
      <c r="X214" s="61">
        <v>46974.33</v>
      </c>
      <c r="Y214" s="91">
        <f t="shared" si="39"/>
        <v>-8214.510000000002</v>
      </c>
    </row>
    <row r="215" spans="1:25" s="50" customFormat="1" ht="24" x14ac:dyDescent="0.2">
      <c r="A215" s="52" t="s">
        <v>2105</v>
      </c>
      <c r="B215" s="3" t="s">
        <v>319</v>
      </c>
      <c r="C215" s="46">
        <v>220101</v>
      </c>
      <c r="D215" s="47" t="s">
        <v>1470</v>
      </c>
      <c r="E215" s="48" t="s">
        <v>1529</v>
      </c>
      <c r="F215" s="46" t="s">
        <v>11</v>
      </c>
      <c r="G215" s="59">
        <v>259.32</v>
      </c>
      <c r="H215" s="59">
        <v>259.32</v>
      </c>
      <c r="I215" s="66">
        <v>11.05</v>
      </c>
      <c r="J215" s="59">
        <v>9.11</v>
      </c>
      <c r="K215" s="66">
        <v>26.77</v>
      </c>
      <c r="L215" s="59">
        <v>22.09</v>
      </c>
      <c r="M215" s="59">
        <f>L215+J215</f>
        <v>31.2</v>
      </c>
      <c r="N215" s="59">
        <f>TRUNC(J215*H215,2)</f>
        <v>2362.4</v>
      </c>
      <c r="O215" s="59">
        <f>TRUNC(L215*H215,2)</f>
        <v>5728.37</v>
      </c>
      <c r="P215" s="59">
        <f>TRUNC(((J215*H215)+(L215*H215)),2)</f>
        <v>8090.78</v>
      </c>
      <c r="Q215" s="58">
        <f t="shared" si="38"/>
        <v>2.0232841246967978E-3</v>
      </c>
      <c r="S215" s="59">
        <v>11.05</v>
      </c>
      <c r="T215" s="59">
        <v>26.77</v>
      </c>
      <c r="U215" s="59">
        <v>37.82</v>
      </c>
      <c r="V215" s="59">
        <v>2865.48</v>
      </c>
      <c r="W215" s="59">
        <v>6942</v>
      </c>
      <c r="X215" s="59">
        <v>9807.48</v>
      </c>
      <c r="Y215" s="91">
        <f t="shared" si="39"/>
        <v>-1716.6999999999998</v>
      </c>
    </row>
    <row r="216" spans="1:25" s="50" customFormat="1" ht="24" x14ac:dyDescent="0.2">
      <c r="A216" s="52" t="s">
        <v>2106</v>
      </c>
      <c r="B216" s="3" t="s">
        <v>320</v>
      </c>
      <c r="C216" s="46">
        <v>221101</v>
      </c>
      <c r="D216" s="47" t="s">
        <v>1470</v>
      </c>
      <c r="E216" s="48" t="s">
        <v>1530</v>
      </c>
      <c r="F216" s="46" t="s">
        <v>11</v>
      </c>
      <c r="G216" s="59">
        <v>259.32</v>
      </c>
      <c r="H216" s="59">
        <v>259.32</v>
      </c>
      <c r="I216" s="66">
        <v>18.29</v>
      </c>
      <c r="J216" s="59">
        <v>15.09</v>
      </c>
      <c r="K216" s="66">
        <v>68.959999999999994</v>
      </c>
      <c r="L216" s="59">
        <v>56.91</v>
      </c>
      <c r="M216" s="59">
        <f>L216+J216</f>
        <v>72</v>
      </c>
      <c r="N216" s="59">
        <f>TRUNC(J216*H216,2)</f>
        <v>3913.13</v>
      </c>
      <c r="O216" s="59">
        <f>TRUNC(L216*H216,2)</f>
        <v>14757.9</v>
      </c>
      <c r="P216" s="59">
        <f>TRUNC(((J216*H216)+(L216*H216)),2)</f>
        <v>18671.04</v>
      </c>
      <c r="Q216" s="58">
        <f t="shared" si="38"/>
        <v>4.669119519203205E-3</v>
      </c>
      <c r="S216" s="59">
        <v>18.29</v>
      </c>
      <c r="T216" s="59">
        <v>68.959999999999994</v>
      </c>
      <c r="U216" s="59">
        <v>87.25</v>
      </c>
      <c r="V216" s="59">
        <v>4742.96</v>
      </c>
      <c r="W216" s="59">
        <v>17882.71</v>
      </c>
      <c r="X216" s="59">
        <v>22625.67</v>
      </c>
      <c r="Y216" s="91">
        <f t="shared" si="39"/>
        <v>-3954.6299999999974</v>
      </c>
    </row>
    <row r="217" spans="1:25" s="50" customFormat="1" ht="24" x14ac:dyDescent="0.2">
      <c r="A217" s="52" t="s">
        <v>2107</v>
      </c>
      <c r="B217" s="3" t="s">
        <v>321</v>
      </c>
      <c r="C217" s="46">
        <v>221000</v>
      </c>
      <c r="D217" s="47" t="s">
        <v>1470</v>
      </c>
      <c r="E217" s="48" t="s">
        <v>1556</v>
      </c>
      <c r="F217" s="46" t="s">
        <v>11</v>
      </c>
      <c r="G217" s="59">
        <v>38.15</v>
      </c>
      <c r="H217" s="59">
        <v>38.15</v>
      </c>
      <c r="I217" s="66">
        <v>31.78</v>
      </c>
      <c r="J217" s="59">
        <v>26.22</v>
      </c>
      <c r="K217" s="66">
        <v>91.01</v>
      </c>
      <c r="L217" s="59">
        <v>75.11</v>
      </c>
      <c r="M217" s="59">
        <f>L217+J217</f>
        <v>101.33</v>
      </c>
      <c r="N217" s="59">
        <f>TRUNC(J217*H217,2)</f>
        <v>1000.29</v>
      </c>
      <c r="O217" s="59">
        <f>TRUNC(L217*H217,2)</f>
        <v>2865.44</v>
      </c>
      <c r="P217" s="59">
        <f>TRUNC(((J217*H217)+(L217*H217)),2)</f>
        <v>3865.73</v>
      </c>
      <c r="Q217" s="58">
        <f t="shared" si="38"/>
        <v>9.6671398052649475E-4</v>
      </c>
      <c r="S217" s="59">
        <v>31.78</v>
      </c>
      <c r="T217" s="59">
        <v>91.01</v>
      </c>
      <c r="U217" s="59">
        <v>122.79</v>
      </c>
      <c r="V217" s="59">
        <v>1212.4000000000001</v>
      </c>
      <c r="W217" s="59">
        <v>3472.03</v>
      </c>
      <c r="X217" s="59">
        <v>4684.43</v>
      </c>
      <c r="Y217" s="91">
        <f t="shared" si="39"/>
        <v>-818.70000000000027</v>
      </c>
    </row>
    <row r="218" spans="1:25" s="50" customFormat="1" x14ac:dyDescent="0.2">
      <c r="A218" s="52" t="s">
        <v>2108</v>
      </c>
      <c r="B218" s="3" t="s">
        <v>322</v>
      </c>
      <c r="C218" s="46">
        <v>221104</v>
      </c>
      <c r="D218" s="47" t="s">
        <v>1470</v>
      </c>
      <c r="E218" s="48" t="s">
        <v>228</v>
      </c>
      <c r="F218" s="46" t="s">
        <v>11</v>
      </c>
      <c r="G218" s="59">
        <v>259.32</v>
      </c>
      <c r="H218" s="59">
        <v>259.32</v>
      </c>
      <c r="I218" s="66">
        <v>0</v>
      </c>
      <c r="J218" s="59">
        <v>0</v>
      </c>
      <c r="K218" s="66">
        <v>38.01</v>
      </c>
      <c r="L218" s="59">
        <v>31.36</v>
      </c>
      <c r="M218" s="59">
        <f>L218+J218</f>
        <v>31.36</v>
      </c>
      <c r="N218" s="59">
        <f>TRUNC(J218*H218,2)</f>
        <v>0</v>
      </c>
      <c r="O218" s="59">
        <f>TRUNC(L218*H218,2)</f>
        <v>8132.27</v>
      </c>
      <c r="P218" s="59">
        <f>TRUNC(((J218*H218)+(L218*H218)),2)</f>
        <v>8132.27</v>
      </c>
      <c r="Q218" s="58">
        <f t="shared" si="38"/>
        <v>2.0336596457632057E-3</v>
      </c>
      <c r="S218" s="59">
        <v>0</v>
      </c>
      <c r="T218" s="59">
        <v>38.01</v>
      </c>
      <c r="U218" s="59">
        <v>38.01</v>
      </c>
      <c r="V218" s="59">
        <v>0</v>
      </c>
      <c r="W218" s="59">
        <v>9856.75</v>
      </c>
      <c r="X218" s="59">
        <v>9856.75</v>
      </c>
      <c r="Y218" s="91">
        <f t="shared" si="39"/>
        <v>-1724.4799999999996</v>
      </c>
    </row>
    <row r="219" spans="1:25" s="50" customFormat="1" x14ac:dyDescent="0.2">
      <c r="A219" s="52" t="s">
        <v>2109</v>
      </c>
      <c r="B219" s="44">
        <v>7</v>
      </c>
      <c r="C219" s="62"/>
      <c r="D219" s="62"/>
      <c r="E219" s="87" t="s">
        <v>26</v>
      </c>
      <c r="F219" s="62"/>
      <c r="G219" s="60"/>
      <c r="H219" s="60"/>
      <c r="I219" s="66"/>
      <c r="J219" s="60"/>
      <c r="K219" s="66"/>
      <c r="L219" s="60"/>
      <c r="M219" s="60"/>
      <c r="N219" s="60"/>
      <c r="O219" s="60"/>
      <c r="P219" s="61">
        <f>P220+P222+P224+P232+P245+P280+P285+P287+P290+P295+P307+P310+P315+P318+P325+P338+P342</f>
        <v>327083.93</v>
      </c>
      <c r="Q219" s="57">
        <f t="shared" si="38"/>
        <v>8.1794798896081558E-2</v>
      </c>
      <c r="S219" s="60"/>
      <c r="T219" s="60"/>
      <c r="U219" s="60"/>
      <c r="V219" s="60"/>
      <c r="W219" s="60"/>
      <c r="X219" s="61">
        <v>396548.48</v>
      </c>
      <c r="Y219" s="91">
        <f t="shared" si="39"/>
        <v>-69464.549999999988</v>
      </c>
    </row>
    <row r="220" spans="1:25" s="50" customFormat="1" x14ac:dyDescent="0.2">
      <c r="A220" s="52" t="s">
        <v>2110</v>
      </c>
      <c r="B220" s="44" t="s">
        <v>2945</v>
      </c>
      <c r="C220" s="62"/>
      <c r="D220" s="62"/>
      <c r="E220" s="87" t="s">
        <v>45</v>
      </c>
      <c r="F220" s="62"/>
      <c r="G220" s="60"/>
      <c r="H220" s="60"/>
      <c r="I220" s="66"/>
      <c r="J220" s="60"/>
      <c r="K220" s="66"/>
      <c r="L220" s="60"/>
      <c r="M220" s="60"/>
      <c r="N220" s="60"/>
      <c r="O220" s="60"/>
      <c r="P220" s="61">
        <f>P221</f>
        <v>1420.44</v>
      </c>
      <c r="Q220" s="57">
        <f t="shared" si="38"/>
        <v>3.5521342838197551E-4</v>
      </c>
      <c r="S220" s="60"/>
      <c r="T220" s="60"/>
      <c r="U220" s="60"/>
      <c r="V220" s="60"/>
      <c r="W220" s="60"/>
      <c r="X220" s="61">
        <v>1724.13</v>
      </c>
      <c r="Y220" s="91">
        <f t="shared" si="39"/>
        <v>-303.69000000000005</v>
      </c>
    </row>
    <row r="221" spans="1:25" s="50" customFormat="1" ht="36" x14ac:dyDescent="0.2">
      <c r="A221" s="52" t="s">
        <v>2111</v>
      </c>
      <c r="B221" s="48" t="s">
        <v>1557</v>
      </c>
      <c r="C221" s="47" t="s">
        <v>1554</v>
      </c>
      <c r="D221" s="46" t="s">
        <v>1470</v>
      </c>
      <c r="E221" s="48" t="s">
        <v>1555</v>
      </c>
      <c r="F221" s="47" t="s">
        <v>11</v>
      </c>
      <c r="G221" s="59">
        <v>326.54000000000002</v>
      </c>
      <c r="H221" s="59">
        <v>326.54000000000002</v>
      </c>
      <c r="I221" s="66">
        <v>1.6</v>
      </c>
      <c r="J221" s="59">
        <v>1.32</v>
      </c>
      <c r="K221" s="66">
        <v>3.68</v>
      </c>
      <c r="L221" s="59">
        <v>3.03</v>
      </c>
      <c r="M221" s="59">
        <f>L221+J221</f>
        <v>4.3499999999999996</v>
      </c>
      <c r="N221" s="59">
        <f>TRUNC(J221*H221,2)</f>
        <v>431.03</v>
      </c>
      <c r="O221" s="59">
        <f>TRUNC(L221*H221,2)</f>
        <v>989.41</v>
      </c>
      <c r="P221" s="59">
        <f>TRUNC(((J221*H221)+(L221*H221)),2)</f>
        <v>1420.44</v>
      </c>
      <c r="Q221" s="58">
        <f t="shared" si="38"/>
        <v>3.5521342838197551E-4</v>
      </c>
      <c r="S221" s="59">
        <v>1.6</v>
      </c>
      <c r="T221" s="59">
        <v>3.68</v>
      </c>
      <c r="U221" s="59">
        <v>5.28</v>
      </c>
      <c r="V221" s="59">
        <v>522.46</v>
      </c>
      <c r="W221" s="59">
        <v>1201.67</v>
      </c>
      <c r="X221" s="59">
        <v>1724.13</v>
      </c>
      <c r="Y221" s="91">
        <f t="shared" si="39"/>
        <v>-303.69000000000005</v>
      </c>
    </row>
    <row r="222" spans="1:25" s="50" customFormat="1" x14ac:dyDescent="0.2">
      <c r="A222" s="52" t="s">
        <v>2112</v>
      </c>
      <c r="B222" s="44" t="s">
        <v>2946</v>
      </c>
      <c r="C222" s="62"/>
      <c r="D222" s="62"/>
      <c r="E222" s="87" t="s">
        <v>51</v>
      </c>
      <c r="F222" s="62"/>
      <c r="G222" s="60"/>
      <c r="H222" s="60"/>
      <c r="I222" s="66"/>
      <c r="J222" s="60"/>
      <c r="K222" s="66"/>
      <c r="L222" s="60"/>
      <c r="M222" s="60"/>
      <c r="N222" s="60"/>
      <c r="O222" s="60"/>
      <c r="P222" s="61">
        <f>P223</f>
        <v>828.08</v>
      </c>
      <c r="Q222" s="57">
        <f t="shared" si="38"/>
        <v>2.0708029608751253E-4</v>
      </c>
      <c r="S222" s="60"/>
      <c r="T222" s="60"/>
      <c r="U222" s="60"/>
      <c r="V222" s="60"/>
      <c r="W222" s="60"/>
      <c r="X222" s="61">
        <v>1003.57</v>
      </c>
      <c r="Y222" s="91">
        <f t="shared" si="39"/>
        <v>-175.49</v>
      </c>
    </row>
    <row r="223" spans="1:25" s="50" customFormat="1" x14ac:dyDescent="0.2">
      <c r="A223" s="52" t="s">
        <v>2113</v>
      </c>
      <c r="B223" s="3" t="s">
        <v>323</v>
      </c>
      <c r="C223" s="46">
        <v>30101</v>
      </c>
      <c r="D223" s="47" t="s">
        <v>1470</v>
      </c>
      <c r="E223" s="48" t="s">
        <v>144</v>
      </c>
      <c r="F223" s="46" t="s">
        <v>7</v>
      </c>
      <c r="G223" s="59">
        <v>22.85</v>
      </c>
      <c r="H223" s="59">
        <v>22.85</v>
      </c>
      <c r="I223" s="66">
        <v>9.6</v>
      </c>
      <c r="J223" s="59">
        <v>7.92</v>
      </c>
      <c r="K223" s="66">
        <v>34.32</v>
      </c>
      <c r="L223" s="59">
        <v>28.32</v>
      </c>
      <c r="M223" s="59">
        <f>L223+J223</f>
        <v>36.24</v>
      </c>
      <c r="N223" s="59">
        <f>TRUNC(J223*H223,2)</f>
        <v>180.97</v>
      </c>
      <c r="O223" s="59">
        <f>TRUNC(L223*H223,2)</f>
        <v>647.11</v>
      </c>
      <c r="P223" s="59">
        <f>TRUNC(((J223*H223)+(L223*H223)),2)</f>
        <v>828.08</v>
      </c>
      <c r="Q223" s="58">
        <f t="shared" si="38"/>
        <v>2.0708029608751253E-4</v>
      </c>
      <c r="S223" s="59">
        <v>9.6</v>
      </c>
      <c r="T223" s="59">
        <v>34.32</v>
      </c>
      <c r="U223" s="59">
        <v>43.92</v>
      </c>
      <c r="V223" s="59">
        <v>219.36</v>
      </c>
      <c r="W223" s="59">
        <v>784.21</v>
      </c>
      <c r="X223" s="59">
        <v>1003.57</v>
      </c>
      <c r="Y223" s="91">
        <f t="shared" si="39"/>
        <v>-175.49</v>
      </c>
    </row>
    <row r="224" spans="1:25" s="50" customFormat="1" x14ac:dyDescent="0.2">
      <c r="A224" s="52" t="s">
        <v>2114</v>
      </c>
      <c r="B224" s="44" t="s">
        <v>2947</v>
      </c>
      <c r="C224" s="62"/>
      <c r="D224" s="62"/>
      <c r="E224" s="87" t="s">
        <v>52</v>
      </c>
      <c r="F224" s="62"/>
      <c r="G224" s="60"/>
      <c r="H224" s="60"/>
      <c r="I224" s="66"/>
      <c r="J224" s="60"/>
      <c r="K224" s="66"/>
      <c r="L224" s="60"/>
      <c r="M224" s="60"/>
      <c r="N224" s="60"/>
      <c r="O224" s="60"/>
      <c r="P224" s="61">
        <f>SUM(P225:P231)</f>
        <v>4499.55</v>
      </c>
      <c r="Q224" s="57">
        <f t="shared" si="38"/>
        <v>1.1252151317029356E-3</v>
      </c>
      <c r="S224" s="60"/>
      <c r="T224" s="60"/>
      <c r="U224" s="60"/>
      <c r="V224" s="60"/>
      <c r="W224" s="60"/>
      <c r="X224" s="61">
        <v>5461.99</v>
      </c>
      <c r="Y224" s="91">
        <f t="shared" si="39"/>
        <v>-962.4399999999996</v>
      </c>
    </row>
    <row r="225" spans="1:25" s="50" customFormat="1" x14ac:dyDescent="0.2">
      <c r="A225" s="52" t="s">
        <v>2115</v>
      </c>
      <c r="B225" s="3" t="s">
        <v>324</v>
      </c>
      <c r="C225" s="46">
        <v>41004</v>
      </c>
      <c r="D225" s="47" t="s">
        <v>1470</v>
      </c>
      <c r="E225" s="48" t="s">
        <v>90</v>
      </c>
      <c r="F225" s="46" t="s">
        <v>7</v>
      </c>
      <c r="G225" s="59">
        <v>81.63</v>
      </c>
      <c r="H225" s="59">
        <v>81.63</v>
      </c>
      <c r="I225" s="66">
        <v>0</v>
      </c>
      <c r="J225" s="59">
        <v>0</v>
      </c>
      <c r="K225" s="66">
        <v>1.78</v>
      </c>
      <c r="L225" s="59">
        <v>1.46</v>
      </c>
      <c r="M225" s="59">
        <f t="shared" ref="M225:M231" si="44">L225+J225</f>
        <v>1.46</v>
      </c>
      <c r="N225" s="59">
        <f t="shared" ref="N225:N231" si="45">TRUNC(J225*H225,2)</f>
        <v>0</v>
      </c>
      <c r="O225" s="59">
        <f t="shared" ref="O225:O231" si="46">TRUNC(L225*H225,2)</f>
        <v>119.17</v>
      </c>
      <c r="P225" s="59">
        <f t="shared" ref="P225:P231" si="47">TRUNC(((J225*H225)+(L225*H225)),2)</f>
        <v>119.17</v>
      </c>
      <c r="Q225" s="58">
        <f t="shared" si="38"/>
        <v>2.9801177283292516E-5</v>
      </c>
      <c r="S225" s="59">
        <v>0</v>
      </c>
      <c r="T225" s="59">
        <v>1.78</v>
      </c>
      <c r="U225" s="59">
        <v>1.78</v>
      </c>
      <c r="V225" s="59">
        <v>0</v>
      </c>
      <c r="W225" s="59">
        <v>145.30000000000001</v>
      </c>
      <c r="X225" s="59">
        <v>145.30000000000001</v>
      </c>
      <c r="Y225" s="91">
        <f t="shared" si="39"/>
        <v>-26.13000000000001</v>
      </c>
    </row>
    <row r="226" spans="1:25" s="50" customFormat="1" x14ac:dyDescent="0.2">
      <c r="A226" s="52" t="s">
        <v>2116</v>
      </c>
      <c r="B226" s="3" t="s">
        <v>325</v>
      </c>
      <c r="C226" s="46">
        <v>41005</v>
      </c>
      <c r="D226" s="47" t="s">
        <v>1470</v>
      </c>
      <c r="E226" s="48" t="s">
        <v>92</v>
      </c>
      <c r="F226" s="46" t="s">
        <v>7</v>
      </c>
      <c r="G226" s="59">
        <v>81.63</v>
      </c>
      <c r="H226" s="59">
        <v>81.63</v>
      </c>
      <c r="I226" s="66">
        <v>0</v>
      </c>
      <c r="J226" s="59">
        <v>0</v>
      </c>
      <c r="K226" s="66">
        <v>1.31</v>
      </c>
      <c r="L226" s="59">
        <v>1.08</v>
      </c>
      <c r="M226" s="59">
        <f t="shared" si="44"/>
        <v>1.08</v>
      </c>
      <c r="N226" s="59">
        <f t="shared" si="45"/>
        <v>0</v>
      </c>
      <c r="O226" s="59">
        <f t="shared" si="46"/>
        <v>88.16</v>
      </c>
      <c r="P226" s="59">
        <f t="shared" si="47"/>
        <v>88.16</v>
      </c>
      <c r="Q226" s="58">
        <f t="shared" si="38"/>
        <v>2.2046419311026837E-5</v>
      </c>
      <c r="S226" s="59">
        <v>0</v>
      </c>
      <c r="T226" s="59">
        <v>1.31</v>
      </c>
      <c r="U226" s="59">
        <v>1.31</v>
      </c>
      <c r="V226" s="59">
        <v>0</v>
      </c>
      <c r="W226" s="59">
        <v>106.93</v>
      </c>
      <c r="X226" s="59">
        <v>106.93</v>
      </c>
      <c r="Y226" s="91">
        <f t="shared" si="39"/>
        <v>-18.77000000000001</v>
      </c>
    </row>
    <row r="227" spans="1:25" s="50" customFormat="1" x14ac:dyDescent="0.2">
      <c r="A227" s="52" t="s">
        <v>2117</v>
      </c>
      <c r="B227" s="3" t="s">
        <v>326</v>
      </c>
      <c r="C227" s="46">
        <v>41012</v>
      </c>
      <c r="D227" s="47" t="s">
        <v>1470</v>
      </c>
      <c r="E227" s="48" t="s">
        <v>154</v>
      </c>
      <c r="F227" s="46" t="s">
        <v>7</v>
      </c>
      <c r="G227" s="59">
        <v>81.63</v>
      </c>
      <c r="H227" s="59">
        <v>81.63</v>
      </c>
      <c r="I227" s="66">
        <v>0</v>
      </c>
      <c r="J227" s="59">
        <v>0</v>
      </c>
      <c r="K227" s="66">
        <v>5</v>
      </c>
      <c r="L227" s="59">
        <v>4.12</v>
      </c>
      <c r="M227" s="59">
        <f t="shared" si="44"/>
        <v>4.12</v>
      </c>
      <c r="N227" s="59">
        <f t="shared" si="45"/>
        <v>0</v>
      </c>
      <c r="O227" s="59">
        <f t="shared" si="46"/>
        <v>336.31</v>
      </c>
      <c r="P227" s="59">
        <f t="shared" si="47"/>
        <v>336.31</v>
      </c>
      <c r="Q227" s="58">
        <f t="shared" si="38"/>
        <v>8.4101988186155124E-5</v>
      </c>
      <c r="S227" s="59">
        <v>0</v>
      </c>
      <c r="T227" s="59">
        <v>5</v>
      </c>
      <c r="U227" s="59">
        <v>5</v>
      </c>
      <c r="V227" s="59">
        <v>0</v>
      </c>
      <c r="W227" s="59">
        <v>408.15</v>
      </c>
      <c r="X227" s="59">
        <v>408.15</v>
      </c>
      <c r="Y227" s="91">
        <f t="shared" si="39"/>
        <v>-71.839999999999975</v>
      </c>
    </row>
    <row r="228" spans="1:25" s="50" customFormat="1" ht="24" x14ac:dyDescent="0.2">
      <c r="A228" s="52" t="s">
        <v>2118</v>
      </c>
      <c r="B228" s="3" t="s">
        <v>327</v>
      </c>
      <c r="C228" s="46">
        <v>41006</v>
      </c>
      <c r="D228" s="47" t="s">
        <v>1470</v>
      </c>
      <c r="E228" s="48" t="s">
        <v>94</v>
      </c>
      <c r="F228" s="47" t="s">
        <v>1489</v>
      </c>
      <c r="G228" s="59">
        <v>816.3</v>
      </c>
      <c r="H228" s="59">
        <v>816.3</v>
      </c>
      <c r="I228" s="66">
        <v>0</v>
      </c>
      <c r="J228" s="59">
        <v>0</v>
      </c>
      <c r="K228" s="66">
        <v>2.5099999999999998</v>
      </c>
      <c r="L228" s="59">
        <v>2.0699999999999998</v>
      </c>
      <c r="M228" s="59">
        <f t="shared" si="44"/>
        <v>2.0699999999999998</v>
      </c>
      <c r="N228" s="59">
        <f t="shared" si="45"/>
        <v>0</v>
      </c>
      <c r="O228" s="59">
        <f t="shared" si="46"/>
        <v>1689.74</v>
      </c>
      <c r="P228" s="59">
        <f t="shared" si="47"/>
        <v>1689.74</v>
      </c>
      <c r="Q228" s="58">
        <f t="shared" si="38"/>
        <v>4.225580372801099E-4</v>
      </c>
      <c r="S228" s="59">
        <v>0</v>
      </c>
      <c r="T228" s="59">
        <v>2.5099999999999998</v>
      </c>
      <c r="U228" s="59">
        <v>2.5099999999999998</v>
      </c>
      <c r="V228" s="59">
        <v>0</v>
      </c>
      <c r="W228" s="59">
        <v>2048.91</v>
      </c>
      <c r="X228" s="59">
        <v>2048.91</v>
      </c>
      <c r="Y228" s="91">
        <f t="shared" si="39"/>
        <v>-359.16999999999985</v>
      </c>
    </row>
    <row r="229" spans="1:25" s="50" customFormat="1" x14ac:dyDescent="0.2">
      <c r="A229" s="52" t="s">
        <v>2119</v>
      </c>
      <c r="B229" s="3" t="s">
        <v>328</v>
      </c>
      <c r="C229" s="46">
        <v>41009</v>
      </c>
      <c r="D229" s="47" t="s">
        <v>1470</v>
      </c>
      <c r="E229" s="48" t="s">
        <v>96</v>
      </c>
      <c r="F229" s="46" t="s">
        <v>7</v>
      </c>
      <c r="G229" s="59">
        <v>65.3</v>
      </c>
      <c r="H229" s="59">
        <v>65.3</v>
      </c>
      <c r="I229" s="66">
        <v>0</v>
      </c>
      <c r="J229" s="59">
        <v>0</v>
      </c>
      <c r="K229" s="66">
        <v>1.95</v>
      </c>
      <c r="L229" s="59">
        <v>1.6</v>
      </c>
      <c r="M229" s="59">
        <f t="shared" si="44"/>
        <v>1.6</v>
      </c>
      <c r="N229" s="59">
        <f t="shared" si="45"/>
        <v>0</v>
      </c>
      <c r="O229" s="59">
        <f t="shared" si="46"/>
        <v>104.48</v>
      </c>
      <c r="P229" s="59">
        <f t="shared" si="47"/>
        <v>104.48</v>
      </c>
      <c r="Q229" s="58">
        <f t="shared" si="38"/>
        <v>2.61276076408358E-5</v>
      </c>
      <c r="S229" s="59">
        <v>0</v>
      </c>
      <c r="T229" s="59">
        <v>1.95</v>
      </c>
      <c r="U229" s="59">
        <v>1.95</v>
      </c>
      <c r="V229" s="59">
        <v>0</v>
      </c>
      <c r="W229" s="59">
        <v>127.33</v>
      </c>
      <c r="X229" s="59">
        <v>127.33</v>
      </c>
      <c r="Y229" s="91">
        <f t="shared" si="39"/>
        <v>-22.849999999999994</v>
      </c>
    </row>
    <row r="230" spans="1:25" s="50" customFormat="1" x14ac:dyDescent="0.2">
      <c r="A230" s="52" t="s">
        <v>2120</v>
      </c>
      <c r="B230" s="3" t="s">
        <v>329</v>
      </c>
      <c r="C230" s="46">
        <v>41002</v>
      </c>
      <c r="D230" s="47" t="s">
        <v>1470</v>
      </c>
      <c r="E230" s="48" t="s">
        <v>57</v>
      </c>
      <c r="F230" s="46" t="s">
        <v>11</v>
      </c>
      <c r="G230" s="59">
        <v>326.54000000000002</v>
      </c>
      <c r="H230" s="59">
        <v>326.54000000000002</v>
      </c>
      <c r="I230" s="66">
        <v>5.33</v>
      </c>
      <c r="J230" s="59">
        <v>4.3899999999999997</v>
      </c>
      <c r="K230" s="66">
        <v>0</v>
      </c>
      <c r="L230" s="59">
        <v>0</v>
      </c>
      <c r="M230" s="59">
        <f t="shared" si="44"/>
        <v>4.3899999999999997</v>
      </c>
      <c r="N230" s="59">
        <f t="shared" si="45"/>
        <v>1433.51</v>
      </c>
      <c r="O230" s="59">
        <f t="shared" si="46"/>
        <v>0</v>
      </c>
      <c r="P230" s="59">
        <f t="shared" si="47"/>
        <v>1433.51</v>
      </c>
      <c r="Q230" s="58">
        <f t="shared" si="38"/>
        <v>3.5848188006522324E-4</v>
      </c>
      <c r="S230" s="59">
        <v>5.33</v>
      </c>
      <c r="T230" s="59">
        <v>0</v>
      </c>
      <c r="U230" s="59">
        <v>5.33</v>
      </c>
      <c r="V230" s="59">
        <v>1740.45</v>
      </c>
      <c r="W230" s="59">
        <v>0</v>
      </c>
      <c r="X230" s="59">
        <v>1740.45</v>
      </c>
      <c r="Y230" s="91">
        <f t="shared" si="39"/>
        <v>-306.94000000000005</v>
      </c>
    </row>
    <row r="231" spans="1:25" s="50" customFormat="1" ht="24" x14ac:dyDescent="0.2">
      <c r="A231" s="52" t="s">
        <v>2121</v>
      </c>
      <c r="B231" s="3" t="s">
        <v>330</v>
      </c>
      <c r="C231" s="46">
        <v>41140</v>
      </c>
      <c r="D231" s="47" t="s">
        <v>1470</v>
      </c>
      <c r="E231" s="48" t="s">
        <v>1482</v>
      </c>
      <c r="F231" s="46" t="s">
        <v>11</v>
      </c>
      <c r="G231" s="59">
        <v>326.54000000000002</v>
      </c>
      <c r="H231" s="59">
        <v>326.54000000000002</v>
      </c>
      <c r="I231" s="66">
        <v>2.71</v>
      </c>
      <c r="J231" s="59">
        <v>2.23</v>
      </c>
      <c r="K231" s="66">
        <v>0</v>
      </c>
      <c r="L231" s="59">
        <v>0</v>
      </c>
      <c r="M231" s="59">
        <f t="shared" si="44"/>
        <v>2.23</v>
      </c>
      <c r="N231" s="59">
        <f t="shared" si="45"/>
        <v>728.18</v>
      </c>
      <c r="O231" s="59">
        <f t="shared" si="46"/>
        <v>0</v>
      </c>
      <c r="P231" s="59">
        <f t="shared" si="47"/>
        <v>728.18</v>
      </c>
      <c r="Q231" s="58">
        <f t="shared" si="38"/>
        <v>1.820980219362922E-4</v>
      </c>
      <c r="S231" s="59">
        <v>2.71</v>
      </c>
      <c r="T231" s="59">
        <v>0</v>
      </c>
      <c r="U231" s="59">
        <v>2.71</v>
      </c>
      <c r="V231" s="59">
        <v>884.92</v>
      </c>
      <c r="W231" s="59">
        <v>0</v>
      </c>
      <c r="X231" s="59">
        <v>884.92</v>
      </c>
      <c r="Y231" s="91">
        <f t="shared" si="39"/>
        <v>-156.74</v>
      </c>
    </row>
    <row r="232" spans="1:25" s="50" customFormat="1" x14ac:dyDescent="0.2">
      <c r="A232" s="52" t="s">
        <v>2122</v>
      </c>
      <c r="B232" s="44" t="s">
        <v>2948</v>
      </c>
      <c r="C232" s="62"/>
      <c r="D232" s="62"/>
      <c r="E232" s="87" t="s">
        <v>58</v>
      </c>
      <c r="F232" s="62"/>
      <c r="G232" s="60"/>
      <c r="H232" s="60"/>
      <c r="I232" s="66"/>
      <c r="J232" s="60"/>
      <c r="K232" s="66"/>
      <c r="L232" s="60"/>
      <c r="M232" s="60"/>
      <c r="N232" s="60"/>
      <c r="O232" s="60"/>
      <c r="P232" s="61">
        <f>P233</f>
        <v>25089.8</v>
      </c>
      <c r="Q232" s="57">
        <f t="shared" si="38"/>
        <v>6.2742768968897583E-3</v>
      </c>
      <c r="S232" s="60"/>
      <c r="T232" s="60"/>
      <c r="U232" s="60"/>
      <c r="V232" s="60"/>
      <c r="W232" s="60"/>
      <c r="X232" s="61">
        <v>30415.439999999999</v>
      </c>
      <c r="Y232" s="91">
        <f t="shared" si="39"/>
        <v>-5325.6399999999994</v>
      </c>
    </row>
    <row r="233" spans="1:25" s="50" customFormat="1" x14ac:dyDescent="0.2">
      <c r="A233" s="52" t="s">
        <v>2123</v>
      </c>
      <c r="B233" s="44" t="s">
        <v>331</v>
      </c>
      <c r="C233" s="62"/>
      <c r="D233" s="62"/>
      <c r="E233" s="87" t="s">
        <v>332</v>
      </c>
      <c r="F233" s="62"/>
      <c r="G233" s="60"/>
      <c r="H233" s="60"/>
      <c r="I233" s="66"/>
      <c r="J233" s="60"/>
      <c r="K233" s="66"/>
      <c r="L233" s="60"/>
      <c r="M233" s="60"/>
      <c r="N233" s="60"/>
      <c r="O233" s="60"/>
      <c r="P233" s="61">
        <f>SUM(P234:P244)</f>
        <v>25089.8</v>
      </c>
      <c r="Q233" s="57">
        <f t="shared" si="38"/>
        <v>6.2742768968897583E-3</v>
      </c>
      <c r="S233" s="60"/>
      <c r="T233" s="60"/>
      <c r="U233" s="60"/>
      <c r="V233" s="60"/>
      <c r="W233" s="60"/>
      <c r="X233" s="61">
        <v>30415.439999999999</v>
      </c>
      <c r="Y233" s="91">
        <f t="shared" si="39"/>
        <v>-5325.6399999999994</v>
      </c>
    </row>
    <row r="234" spans="1:25" s="50" customFormat="1" x14ac:dyDescent="0.2">
      <c r="A234" s="52" t="s">
        <v>2124</v>
      </c>
      <c r="B234" s="3" t="s">
        <v>333</v>
      </c>
      <c r="C234" s="46">
        <v>50302</v>
      </c>
      <c r="D234" s="47" t="s">
        <v>1470</v>
      </c>
      <c r="E234" s="48" t="s">
        <v>334</v>
      </c>
      <c r="F234" s="46" t="s">
        <v>289</v>
      </c>
      <c r="G234" s="59">
        <v>238</v>
      </c>
      <c r="H234" s="59">
        <v>238</v>
      </c>
      <c r="I234" s="66">
        <v>37.46</v>
      </c>
      <c r="J234" s="59">
        <v>30.91</v>
      </c>
      <c r="K234" s="66">
        <v>31.83</v>
      </c>
      <c r="L234" s="59">
        <v>26.26</v>
      </c>
      <c r="M234" s="59">
        <f t="shared" ref="M234:M244" si="48">L234+J234</f>
        <v>57.17</v>
      </c>
      <c r="N234" s="59">
        <f t="shared" ref="N234:N244" si="49">TRUNC(J234*H234,2)</f>
        <v>7356.58</v>
      </c>
      <c r="O234" s="59">
        <f t="shared" ref="O234:O244" si="50">TRUNC(L234*H234,2)</f>
        <v>6249.88</v>
      </c>
      <c r="P234" s="59">
        <f t="shared" ref="P234:P244" si="51">TRUNC(((J234*H234)+(L234*H234)),2)</f>
        <v>13606.46</v>
      </c>
      <c r="Q234" s="58">
        <f t="shared" si="38"/>
        <v>3.4026057452213499E-3</v>
      </c>
      <c r="S234" s="59">
        <v>37.46</v>
      </c>
      <c r="T234" s="59">
        <v>31.83</v>
      </c>
      <c r="U234" s="59">
        <v>69.290000000000006</v>
      </c>
      <c r="V234" s="59">
        <v>8915.48</v>
      </c>
      <c r="W234" s="59">
        <v>7575.54</v>
      </c>
      <c r="X234" s="59">
        <v>16491.02</v>
      </c>
      <c r="Y234" s="91">
        <f t="shared" si="39"/>
        <v>-2884.5600000000013</v>
      </c>
    </row>
    <row r="235" spans="1:25" s="50" customFormat="1" x14ac:dyDescent="0.2">
      <c r="A235" s="52" t="s">
        <v>2125</v>
      </c>
      <c r="B235" s="3" t="s">
        <v>335</v>
      </c>
      <c r="C235" s="46">
        <v>50901</v>
      </c>
      <c r="D235" s="47" t="s">
        <v>1470</v>
      </c>
      <c r="E235" s="48" t="s">
        <v>336</v>
      </c>
      <c r="F235" s="46" t="s">
        <v>7</v>
      </c>
      <c r="G235" s="59">
        <v>9.9600000000000009</v>
      </c>
      <c r="H235" s="59">
        <v>9.9600000000000009</v>
      </c>
      <c r="I235" s="66">
        <v>43.34</v>
      </c>
      <c r="J235" s="59">
        <v>35.76</v>
      </c>
      <c r="K235" s="66">
        <v>0</v>
      </c>
      <c r="L235" s="59">
        <v>0</v>
      </c>
      <c r="M235" s="59">
        <f t="shared" si="48"/>
        <v>35.76</v>
      </c>
      <c r="N235" s="59">
        <f t="shared" si="49"/>
        <v>356.16</v>
      </c>
      <c r="O235" s="59">
        <f t="shared" si="50"/>
        <v>0</v>
      </c>
      <c r="P235" s="59">
        <f t="shared" si="51"/>
        <v>356.16</v>
      </c>
      <c r="Q235" s="58">
        <f t="shared" si="38"/>
        <v>8.9065933550536736E-5</v>
      </c>
      <c r="S235" s="59">
        <v>43.34</v>
      </c>
      <c r="T235" s="59">
        <v>0</v>
      </c>
      <c r="U235" s="59">
        <v>43.34</v>
      </c>
      <c r="V235" s="59">
        <v>431.66</v>
      </c>
      <c r="W235" s="59">
        <v>0</v>
      </c>
      <c r="X235" s="59">
        <v>431.66</v>
      </c>
      <c r="Y235" s="91">
        <f t="shared" si="39"/>
        <v>-75.5</v>
      </c>
    </row>
    <row r="236" spans="1:25" s="50" customFormat="1" x14ac:dyDescent="0.2">
      <c r="A236" s="52" t="s">
        <v>2126</v>
      </c>
      <c r="B236" s="3" t="s">
        <v>337</v>
      </c>
      <c r="C236" s="46">
        <v>50902</v>
      </c>
      <c r="D236" s="47" t="s">
        <v>1470</v>
      </c>
      <c r="E236" s="48" t="s">
        <v>338</v>
      </c>
      <c r="F236" s="46" t="s">
        <v>11</v>
      </c>
      <c r="G236" s="59">
        <v>16.600000000000001</v>
      </c>
      <c r="H236" s="59">
        <v>16.600000000000001</v>
      </c>
      <c r="I236" s="66">
        <v>5.33</v>
      </c>
      <c r="J236" s="59">
        <v>4.3899999999999997</v>
      </c>
      <c r="K236" s="66">
        <v>0</v>
      </c>
      <c r="L236" s="59">
        <v>0</v>
      </c>
      <c r="M236" s="59">
        <f t="shared" si="48"/>
        <v>4.3899999999999997</v>
      </c>
      <c r="N236" s="59">
        <f t="shared" si="49"/>
        <v>72.87</v>
      </c>
      <c r="O236" s="59">
        <f t="shared" si="50"/>
        <v>0</v>
      </c>
      <c r="P236" s="59">
        <f t="shared" si="51"/>
        <v>72.87</v>
      </c>
      <c r="Q236" s="58">
        <f t="shared" si="38"/>
        <v>1.8222805979974204E-5</v>
      </c>
      <c r="S236" s="59">
        <v>5.33</v>
      </c>
      <c r="T236" s="59">
        <v>0</v>
      </c>
      <c r="U236" s="59">
        <v>5.33</v>
      </c>
      <c r="V236" s="59">
        <v>88.47</v>
      </c>
      <c r="W236" s="59">
        <v>0</v>
      </c>
      <c r="X236" s="59">
        <v>88.47</v>
      </c>
      <c r="Y236" s="91">
        <f t="shared" si="39"/>
        <v>-15.599999999999994</v>
      </c>
    </row>
    <row r="237" spans="1:25" s="50" customFormat="1" ht="24" x14ac:dyDescent="0.2">
      <c r="A237" s="52" t="s">
        <v>2127</v>
      </c>
      <c r="B237" s="3" t="s">
        <v>339</v>
      </c>
      <c r="C237" s="46">
        <v>96616</v>
      </c>
      <c r="D237" s="46" t="s">
        <v>103</v>
      </c>
      <c r="E237" s="48" t="s">
        <v>1558</v>
      </c>
      <c r="F237" s="46" t="s">
        <v>7</v>
      </c>
      <c r="G237" s="59">
        <v>0.83</v>
      </c>
      <c r="H237" s="59">
        <v>0.83</v>
      </c>
      <c r="I237" s="66">
        <v>220</v>
      </c>
      <c r="J237" s="59">
        <v>181.56</v>
      </c>
      <c r="K237" s="66">
        <v>440.77</v>
      </c>
      <c r="L237" s="59">
        <v>363.76</v>
      </c>
      <c r="M237" s="59">
        <f t="shared" si="48"/>
        <v>545.31999999999994</v>
      </c>
      <c r="N237" s="59">
        <f t="shared" si="49"/>
        <v>150.69</v>
      </c>
      <c r="O237" s="59">
        <f t="shared" si="50"/>
        <v>301.92</v>
      </c>
      <c r="P237" s="59">
        <f t="shared" si="51"/>
        <v>452.61</v>
      </c>
      <c r="Q237" s="58">
        <f t="shared" si="38"/>
        <v>1.131854564923305E-4</v>
      </c>
      <c r="S237" s="59">
        <v>220</v>
      </c>
      <c r="T237" s="59">
        <v>440.77</v>
      </c>
      <c r="U237" s="59">
        <v>660.77</v>
      </c>
      <c r="V237" s="59">
        <v>182.6</v>
      </c>
      <c r="W237" s="59">
        <v>365.83</v>
      </c>
      <c r="X237" s="59">
        <v>548.42999999999995</v>
      </c>
      <c r="Y237" s="91">
        <f t="shared" si="39"/>
        <v>-95.819999999999936</v>
      </c>
    </row>
    <row r="238" spans="1:25" s="50" customFormat="1" ht="24" x14ac:dyDescent="0.2">
      <c r="A238" s="52" t="s">
        <v>2128</v>
      </c>
      <c r="B238" s="3" t="s">
        <v>340</v>
      </c>
      <c r="C238" s="46">
        <v>51030</v>
      </c>
      <c r="D238" s="47" t="s">
        <v>1470</v>
      </c>
      <c r="E238" s="48" t="s">
        <v>1559</v>
      </c>
      <c r="F238" s="46" t="s">
        <v>7</v>
      </c>
      <c r="G238" s="59">
        <v>9.9600000000000009</v>
      </c>
      <c r="H238" s="59">
        <v>9.9600000000000009</v>
      </c>
      <c r="I238" s="66">
        <v>79.12</v>
      </c>
      <c r="J238" s="59">
        <v>65.290000000000006</v>
      </c>
      <c r="K238" s="66">
        <v>435.6</v>
      </c>
      <c r="L238" s="59">
        <v>359.5</v>
      </c>
      <c r="M238" s="59">
        <f t="shared" si="48"/>
        <v>424.79</v>
      </c>
      <c r="N238" s="59">
        <f t="shared" si="49"/>
        <v>650.28</v>
      </c>
      <c r="O238" s="59">
        <f t="shared" si="50"/>
        <v>3580.62</v>
      </c>
      <c r="P238" s="59">
        <f t="shared" si="51"/>
        <v>4230.8999999999996</v>
      </c>
      <c r="Q238" s="58">
        <f t="shared" si="38"/>
        <v>1.0580330701341135E-3</v>
      </c>
      <c r="S238" s="59">
        <v>79.12</v>
      </c>
      <c r="T238" s="59">
        <v>435.6</v>
      </c>
      <c r="U238" s="59">
        <v>514.72</v>
      </c>
      <c r="V238" s="59">
        <v>788.03</v>
      </c>
      <c r="W238" s="59">
        <v>4338.58</v>
      </c>
      <c r="X238" s="59">
        <v>5126.6099999999997</v>
      </c>
      <c r="Y238" s="91">
        <f t="shared" si="39"/>
        <v>-895.71</v>
      </c>
    </row>
    <row r="239" spans="1:25" s="50" customFormat="1" x14ac:dyDescent="0.2">
      <c r="A239" s="52" t="s">
        <v>2129</v>
      </c>
      <c r="B239" s="3" t="s">
        <v>341</v>
      </c>
      <c r="C239" s="46">
        <v>51055</v>
      </c>
      <c r="D239" s="47" t="s">
        <v>1470</v>
      </c>
      <c r="E239" s="48" t="s">
        <v>342</v>
      </c>
      <c r="F239" s="46" t="s">
        <v>7</v>
      </c>
      <c r="G239" s="59">
        <v>9.9600000000000009</v>
      </c>
      <c r="H239" s="59">
        <v>9.9600000000000009</v>
      </c>
      <c r="I239" s="66">
        <v>48.21</v>
      </c>
      <c r="J239" s="59">
        <v>39.78</v>
      </c>
      <c r="K239" s="66">
        <v>0</v>
      </c>
      <c r="L239" s="59">
        <v>0</v>
      </c>
      <c r="M239" s="59">
        <f t="shared" si="48"/>
        <v>39.78</v>
      </c>
      <c r="N239" s="59">
        <f t="shared" si="49"/>
        <v>396.2</v>
      </c>
      <c r="O239" s="59">
        <f t="shared" si="50"/>
        <v>0</v>
      </c>
      <c r="P239" s="59">
        <f t="shared" si="51"/>
        <v>396.2</v>
      </c>
      <c r="Q239" s="58">
        <f t="shared" si="38"/>
        <v>9.9078849036170975E-5</v>
      </c>
      <c r="S239" s="59">
        <v>48.21</v>
      </c>
      <c r="T239" s="59">
        <v>0</v>
      </c>
      <c r="U239" s="59">
        <v>48.21</v>
      </c>
      <c r="V239" s="59">
        <v>480.17</v>
      </c>
      <c r="W239" s="59">
        <v>0</v>
      </c>
      <c r="X239" s="59">
        <v>480.17</v>
      </c>
      <c r="Y239" s="91">
        <f t="shared" si="39"/>
        <v>-83.970000000000027</v>
      </c>
    </row>
    <row r="240" spans="1:25" s="50" customFormat="1" x14ac:dyDescent="0.2">
      <c r="A240" s="52" t="s">
        <v>2130</v>
      </c>
      <c r="B240" s="3" t="s">
        <v>343</v>
      </c>
      <c r="C240" s="46">
        <v>52014</v>
      </c>
      <c r="D240" s="47" t="s">
        <v>1470</v>
      </c>
      <c r="E240" s="48" t="s">
        <v>344</v>
      </c>
      <c r="F240" s="46" t="s">
        <v>345</v>
      </c>
      <c r="G240" s="59">
        <v>43</v>
      </c>
      <c r="H240" s="59">
        <v>43</v>
      </c>
      <c r="I240" s="66">
        <v>2.61</v>
      </c>
      <c r="J240" s="59">
        <v>2.15</v>
      </c>
      <c r="K240" s="66">
        <v>12.68</v>
      </c>
      <c r="L240" s="59">
        <v>10.46</v>
      </c>
      <c r="M240" s="59">
        <f t="shared" si="48"/>
        <v>12.610000000000001</v>
      </c>
      <c r="N240" s="59">
        <f t="shared" si="49"/>
        <v>92.45</v>
      </c>
      <c r="O240" s="59">
        <f t="shared" si="50"/>
        <v>449.78</v>
      </c>
      <c r="P240" s="59">
        <f t="shared" si="51"/>
        <v>542.23</v>
      </c>
      <c r="Q240" s="58">
        <f t="shared" si="38"/>
        <v>1.3559698211227408E-4</v>
      </c>
      <c r="S240" s="59">
        <v>2.61</v>
      </c>
      <c r="T240" s="59">
        <v>12.68</v>
      </c>
      <c r="U240" s="59">
        <v>15.29</v>
      </c>
      <c r="V240" s="59">
        <v>112.23</v>
      </c>
      <c r="W240" s="59">
        <v>545.24</v>
      </c>
      <c r="X240" s="59">
        <v>657.47</v>
      </c>
      <c r="Y240" s="91">
        <f t="shared" si="39"/>
        <v>-115.24000000000001</v>
      </c>
    </row>
    <row r="241" spans="1:25" s="50" customFormat="1" x14ac:dyDescent="0.2">
      <c r="A241" s="52" t="s">
        <v>2131</v>
      </c>
      <c r="B241" s="3" t="s">
        <v>346</v>
      </c>
      <c r="C241" s="46">
        <v>52003</v>
      </c>
      <c r="D241" s="46" t="s">
        <v>1470</v>
      </c>
      <c r="E241" s="48" t="s">
        <v>347</v>
      </c>
      <c r="F241" s="46" t="s">
        <v>345</v>
      </c>
      <c r="G241" s="59">
        <v>152.38</v>
      </c>
      <c r="H241" s="59">
        <v>152.38</v>
      </c>
      <c r="I241" s="66">
        <v>2.98</v>
      </c>
      <c r="J241" s="59">
        <v>2.4500000000000002</v>
      </c>
      <c r="K241" s="66">
        <v>9.6999999999999993</v>
      </c>
      <c r="L241" s="59">
        <v>8</v>
      </c>
      <c r="M241" s="59">
        <f t="shared" si="48"/>
        <v>10.45</v>
      </c>
      <c r="N241" s="59">
        <f t="shared" si="49"/>
        <v>373.33</v>
      </c>
      <c r="O241" s="59">
        <f t="shared" si="50"/>
        <v>1219.04</v>
      </c>
      <c r="P241" s="59">
        <f t="shared" si="51"/>
        <v>1592.37</v>
      </c>
      <c r="Q241" s="58">
        <f t="shared" si="38"/>
        <v>3.982084473491357E-4</v>
      </c>
      <c r="S241" s="59">
        <v>2.98</v>
      </c>
      <c r="T241" s="59">
        <v>9.6999999999999993</v>
      </c>
      <c r="U241" s="59">
        <v>12.68</v>
      </c>
      <c r="V241" s="59">
        <v>454.09</v>
      </c>
      <c r="W241" s="59">
        <v>1478.08</v>
      </c>
      <c r="X241" s="59">
        <v>1932.17</v>
      </c>
      <c r="Y241" s="91">
        <f t="shared" si="39"/>
        <v>-339.80000000000018</v>
      </c>
    </row>
    <row r="242" spans="1:25" s="50" customFormat="1" x14ac:dyDescent="0.2">
      <c r="A242" s="52" t="s">
        <v>2132</v>
      </c>
      <c r="B242" s="3" t="s">
        <v>348</v>
      </c>
      <c r="C242" s="46">
        <v>52004</v>
      </c>
      <c r="D242" s="47" t="s">
        <v>1470</v>
      </c>
      <c r="E242" s="48" t="s">
        <v>349</v>
      </c>
      <c r="F242" s="46" t="s">
        <v>345</v>
      </c>
      <c r="G242" s="59">
        <v>207.24</v>
      </c>
      <c r="H242" s="59">
        <v>207.24</v>
      </c>
      <c r="I242" s="66">
        <v>2.98</v>
      </c>
      <c r="J242" s="59">
        <v>2.4500000000000002</v>
      </c>
      <c r="K242" s="66">
        <v>9.3800000000000008</v>
      </c>
      <c r="L242" s="59">
        <v>7.74</v>
      </c>
      <c r="M242" s="59">
        <f t="shared" si="48"/>
        <v>10.190000000000001</v>
      </c>
      <c r="N242" s="59">
        <f t="shared" si="49"/>
        <v>507.73</v>
      </c>
      <c r="O242" s="59">
        <f t="shared" si="50"/>
        <v>1604.03</v>
      </c>
      <c r="P242" s="59">
        <f t="shared" si="51"/>
        <v>2111.77</v>
      </c>
      <c r="Q242" s="58">
        <f t="shared" si="38"/>
        <v>5.2809626711033508E-4</v>
      </c>
      <c r="S242" s="59">
        <v>2.98</v>
      </c>
      <c r="T242" s="59">
        <v>9.3800000000000008</v>
      </c>
      <c r="U242" s="59">
        <v>12.36</v>
      </c>
      <c r="V242" s="59">
        <v>617.57000000000005</v>
      </c>
      <c r="W242" s="59">
        <v>1943.91</v>
      </c>
      <c r="X242" s="59">
        <v>2561.48</v>
      </c>
      <c r="Y242" s="91">
        <f t="shared" si="39"/>
        <v>-449.71000000000004</v>
      </c>
    </row>
    <row r="243" spans="1:25" s="50" customFormat="1" x14ac:dyDescent="0.2">
      <c r="A243" s="52" t="s">
        <v>2133</v>
      </c>
      <c r="B243" s="3" t="s">
        <v>350</v>
      </c>
      <c r="C243" s="46">
        <v>52005</v>
      </c>
      <c r="D243" s="47" t="s">
        <v>1470</v>
      </c>
      <c r="E243" s="48" t="s">
        <v>351</v>
      </c>
      <c r="F243" s="46" t="s">
        <v>345</v>
      </c>
      <c r="G243" s="59">
        <v>167.75</v>
      </c>
      <c r="H243" s="59">
        <v>167.75</v>
      </c>
      <c r="I243" s="66">
        <v>2.98</v>
      </c>
      <c r="J243" s="59">
        <v>2.4500000000000002</v>
      </c>
      <c r="K243" s="66">
        <v>8.99</v>
      </c>
      <c r="L243" s="59">
        <v>7.41</v>
      </c>
      <c r="M243" s="59">
        <f t="shared" si="48"/>
        <v>9.86</v>
      </c>
      <c r="N243" s="59">
        <f t="shared" si="49"/>
        <v>410.98</v>
      </c>
      <c r="O243" s="59">
        <f t="shared" si="50"/>
        <v>1243.02</v>
      </c>
      <c r="P243" s="59">
        <f t="shared" si="51"/>
        <v>1654.01</v>
      </c>
      <c r="Q243" s="58">
        <f t="shared" si="38"/>
        <v>4.13622935624223E-4</v>
      </c>
      <c r="S243" s="59">
        <v>2.98</v>
      </c>
      <c r="T243" s="59">
        <v>8.99</v>
      </c>
      <c r="U243" s="59">
        <v>11.97</v>
      </c>
      <c r="V243" s="59">
        <v>499.89</v>
      </c>
      <c r="W243" s="59">
        <v>1508.07</v>
      </c>
      <c r="X243" s="59">
        <v>2007.96</v>
      </c>
      <c r="Y243" s="91">
        <f t="shared" si="39"/>
        <v>-353.95000000000005</v>
      </c>
    </row>
    <row r="244" spans="1:25" s="50" customFormat="1" x14ac:dyDescent="0.2">
      <c r="A244" s="52" t="s">
        <v>2134</v>
      </c>
      <c r="B244" s="3" t="s">
        <v>352</v>
      </c>
      <c r="C244" s="46">
        <v>50251</v>
      </c>
      <c r="D244" s="47" t="s">
        <v>1470</v>
      </c>
      <c r="E244" s="48" t="s">
        <v>353</v>
      </c>
      <c r="F244" s="46" t="s">
        <v>106</v>
      </c>
      <c r="G244" s="59">
        <v>6</v>
      </c>
      <c r="H244" s="59">
        <v>6</v>
      </c>
      <c r="I244" s="66">
        <v>0</v>
      </c>
      <c r="J244" s="59">
        <v>0</v>
      </c>
      <c r="K244" s="66">
        <v>15</v>
      </c>
      <c r="L244" s="59">
        <v>12.37</v>
      </c>
      <c r="M244" s="59">
        <f t="shared" si="48"/>
        <v>12.37</v>
      </c>
      <c r="N244" s="59">
        <f t="shared" si="49"/>
        <v>0</v>
      </c>
      <c r="O244" s="59">
        <f t="shared" si="50"/>
        <v>74.22</v>
      </c>
      <c r="P244" s="59">
        <f t="shared" si="51"/>
        <v>74.22</v>
      </c>
      <c r="Q244" s="58">
        <f t="shared" si="38"/>
        <v>1.8560404279315017E-5</v>
      </c>
      <c r="S244" s="59">
        <v>0</v>
      </c>
      <c r="T244" s="59">
        <v>15</v>
      </c>
      <c r="U244" s="59">
        <v>15</v>
      </c>
      <c r="V244" s="59">
        <v>0</v>
      </c>
      <c r="W244" s="59">
        <v>90</v>
      </c>
      <c r="X244" s="59">
        <v>90</v>
      </c>
      <c r="Y244" s="91">
        <f t="shared" si="39"/>
        <v>-15.780000000000001</v>
      </c>
    </row>
    <row r="245" spans="1:25" s="50" customFormat="1" x14ac:dyDescent="0.2">
      <c r="A245" s="52" t="s">
        <v>2135</v>
      </c>
      <c r="B245" s="44" t="s">
        <v>2949</v>
      </c>
      <c r="C245" s="62"/>
      <c r="D245" s="62"/>
      <c r="E245" s="87" t="s">
        <v>5</v>
      </c>
      <c r="F245" s="62"/>
      <c r="G245" s="60"/>
      <c r="H245" s="60"/>
      <c r="I245" s="66"/>
      <c r="J245" s="60"/>
      <c r="K245" s="66"/>
      <c r="L245" s="60"/>
      <c r="M245" s="60"/>
      <c r="N245" s="60"/>
      <c r="O245" s="60"/>
      <c r="P245" s="61">
        <f>P246+P260+P268+P278</f>
        <v>47479.56</v>
      </c>
      <c r="Q245" s="57">
        <f t="shared" si="38"/>
        <v>1.1873347192185314E-2</v>
      </c>
      <c r="S245" s="60"/>
      <c r="T245" s="60"/>
      <c r="U245" s="60"/>
      <c r="V245" s="60"/>
      <c r="W245" s="60"/>
      <c r="X245" s="61">
        <v>57566.93</v>
      </c>
      <c r="Y245" s="91">
        <f t="shared" si="39"/>
        <v>-10087.370000000003</v>
      </c>
    </row>
    <row r="246" spans="1:25" s="50" customFormat="1" x14ac:dyDescent="0.2">
      <c r="A246" s="52" t="s">
        <v>2136</v>
      </c>
      <c r="B246" s="44" t="s">
        <v>354</v>
      </c>
      <c r="C246" s="62"/>
      <c r="D246" s="62"/>
      <c r="E246" s="87" t="s">
        <v>355</v>
      </c>
      <c r="F246" s="62"/>
      <c r="G246" s="60"/>
      <c r="H246" s="60"/>
      <c r="I246" s="66"/>
      <c r="J246" s="60"/>
      <c r="K246" s="66"/>
      <c r="L246" s="60"/>
      <c r="M246" s="60"/>
      <c r="N246" s="60"/>
      <c r="O246" s="60"/>
      <c r="P246" s="61">
        <f>SUM(P247:P259)</f>
        <v>9470.3000000000011</v>
      </c>
      <c r="Q246" s="57">
        <f t="shared" si="38"/>
        <v>2.3682645735165321E-3</v>
      </c>
      <c r="S246" s="60"/>
      <c r="T246" s="60"/>
      <c r="U246" s="60"/>
      <c r="V246" s="60"/>
      <c r="W246" s="60"/>
      <c r="X246" s="61">
        <v>11481.2</v>
      </c>
      <c r="Y246" s="91">
        <f t="shared" si="39"/>
        <v>-2010.8999999999996</v>
      </c>
    </row>
    <row r="247" spans="1:25" s="50" customFormat="1" x14ac:dyDescent="0.2">
      <c r="A247" s="52" t="s">
        <v>2137</v>
      </c>
      <c r="B247" s="3" t="s">
        <v>356</v>
      </c>
      <c r="C247" s="46">
        <v>40101</v>
      </c>
      <c r="D247" s="47" t="s">
        <v>1470</v>
      </c>
      <c r="E247" s="48" t="s">
        <v>150</v>
      </c>
      <c r="F247" s="46" t="s">
        <v>7</v>
      </c>
      <c r="G247" s="59">
        <v>12.4</v>
      </c>
      <c r="H247" s="59">
        <v>12.4</v>
      </c>
      <c r="I247" s="66">
        <v>34.229999999999997</v>
      </c>
      <c r="J247" s="59">
        <v>28.25</v>
      </c>
      <c r="K247" s="66">
        <v>0</v>
      </c>
      <c r="L247" s="59">
        <v>0</v>
      </c>
      <c r="M247" s="59">
        <f t="shared" ref="M247:M259" si="52">L247+J247</f>
        <v>28.25</v>
      </c>
      <c r="N247" s="59">
        <f t="shared" ref="N247:N259" si="53">TRUNC(J247*H247,2)</f>
        <v>350.3</v>
      </c>
      <c r="O247" s="59">
        <f t="shared" ref="O247:O259" si="54">TRUNC(L247*H247,2)</f>
        <v>0</v>
      </c>
      <c r="P247" s="59">
        <f t="shared" ref="P247:P259" si="55">TRUNC(((J247*H247)+(L247*H247)),2)</f>
        <v>350.3</v>
      </c>
      <c r="Q247" s="58">
        <f t="shared" si="38"/>
        <v>8.7600506858583277E-5</v>
      </c>
      <c r="S247" s="59">
        <v>34.229999999999997</v>
      </c>
      <c r="T247" s="59">
        <v>0</v>
      </c>
      <c r="U247" s="59">
        <v>34.229999999999997</v>
      </c>
      <c r="V247" s="59">
        <v>424.45</v>
      </c>
      <c r="W247" s="59">
        <v>0</v>
      </c>
      <c r="X247" s="59">
        <v>424.45</v>
      </c>
      <c r="Y247" s="91">
        <f t="shared" si="39"/>
        <v>-74.149999999999977</v>
      </c>
    </row>
    <row r="248" spans="1:25" s="50" customFormat="1" ht="24" x14ac:dyDescent="0.2">
      <c r="A248" s="52" t="s">
        <v>2138</v>
      </c>
      <c r="B248" s="3" t="s">
        <v>357</v>
      </c>
      <c r="C248" s="46">
        <v>96616</v>
      </c>
      <c r="D248" s="46" t="s">
        <v>103</v>
      </c>
      <c r="E248" s="48" t="s">
        <v>1558</v>
      </c>
      <c r="F248" s="46" t="s">
        <v>7</v>
      </c>
      <c r="G248" s="59">
        <v>0.77</v>
      </c>
      <c r="H248" s="59">
        <v>0.77</v>
      </c>
      <c r="I248" s="66">
        <v>220</v>
      </c>
      <c r="J248" s="59">
        <v>181.56</v>
      </c>
      <c r="K248" s="66">
        <v>440.77</v>
      </c>
      <c r="L248" s="59">
        <v>363.76</v>
      </c>
      <c r="M248" s="59">
        <f t="shared" si="52"/>
        <v>545.31999999999994</v>
      </c>
      <c r="N248" s="59">
        <f t="shared" si="53"/>
        <v>139.80000000000001</v>
      </c>
      <c r="O248" s="59">
        <f t="shared" si="54"/>
        <v>280.08999999999997</v>
      </c>
      <c r="P248" s="59">
        <f t="shared" si="55"/>
        <v>419.89</v>
      </c>
      <c r="Q248" s="58">
        <f t="shared" si="38"/>
        <v>1.0500307400756646E-4</v>
      </c>
      <c r="S248" s="59">
        <v>220</v>
      </c>
      <c r="T248" s="59">
        <v>440.77</v>
      </c>
      <c r="U248" s="59">
        <v>660.77</v>
      </c>
      <c r="V248" s="59">
        <v>169.4</v>
      </c>
      <c r="W248" s="59">
        <v>339.39</v>
      </c>
      <c r="X248" s="59">
        <v>508.79</v>
      </c>
      <c r="Y248" s="91">
        <f t="shared" si="39"/>
        <v>-88.900000000000034</v>
      </c>
    </row>
    <row r="249" spans="1:25" s="50" customFormat="1" x14ac:dyDescent="0.2">
      <c r="A249" s="52" t="s">
        <v>2139</v>
      </c>
      <c r="B249" s="3" t="s">
        <v>358</v>
      </c>
      <c r="C249" s="46">
        <v>40902</v>
      </c>
      <c r="D249" s="47" t="s">
        <v>1470</v>
      </c>
      <c r="E249" s="48" t="s">
        <v>359</v>
      </c>
      <c r="F249" s="46" t="s">
        <v>7</v>
      </c>
      <c r="G249" s="59">
        <v>6.87</v>
      </c>
      <c r="H249" s="59">
        <v>6.87</v>
      </c>
      <c r="I249" s="66">
        <v>22.67</v>
      </c>
      <c r="J249" s="59">
        <v>18.7</v>
      </c>
      <c r="K249" s="66">
        <v>0</v>
      </c>
      <c r="L249" s="59">
        <v>0</v>
      </c>
      <c r="M249" s="59">
        <f t="shared" si="52"/>
        <v>18.7</v>
      </c>
      <c r="N249" s="59">
        <f t="shared" si="53"/>
        <v>128.46</v>
      </c>
      <c r="O249" s="59">
        <f t="shared" si="54"/>
        <v>0</v>
      </c>
      <c r="P249" s="59">
        <f t="shared" si="55"/>
        <v>128.46</v>
      </c>
      <c r="Q249" s="58">
        <f t="shared" si="38"/>
        <v>3.2124353728385978E-5</v>
      </c>
      <c r="S249" s="59">
        <v>22.67</v>
      </c>
      <c r="T249" s="59">
        <v>0</v>
      </c>
      <c r="U249" s="59">
        <v>22.67</v>
      </c>
      <c r="V249" s="59">
        <v>155.74</v>
      </c>
      <c r="W249" s="59">
        <v>0</v>
      </c>
      <c r="X249" s="59">
        <v>155.74</v>
      </c>
      <c r="Y249" s="91">
        <f t="shared" si="39"/>
        <v>-27.28</v>
      </c>
    </row>
    <row r="250" spans="1:25" s="50" customFormat="1" x14ac:dyDescent="0.2">
      <c r="A250" s="52" t="s">
        <v>2140</v>
      </c>
      <c r="B250" s="3" t="s">
        <v>360</v>
      </c>
      <c r="C250" s="46">
        <v>60191</v>
      </c>
      <c r="D250" s="47" t="s">
        <v>1470</v>
      </c>
      <c r="E250" s="48" t="s">
        <v>361</v>
      </c>
      <c r="F250" s="46" t="s">
        <v>11</v>
      </c>
      <c r="G250" s="59">
        <v>85.48</v>
      </c>
      <c r="H250" s="59">
        <v>85.48</v>
      </c>
      <c r="I250" s="66">
        <v>11.37</v>
      </c>
      <c r="J250" s="59">
        <v>9.3800000000000008</v>
      </c>
      <c r="K250" s="66">
        <v>24.79</v>
      </c>
      <c r="L250" s="59">
        <v>20.45</v>
      </c>
      <c r="M250" s="59">
        <f t="shared" si="52"/>
        <v>29.83</v>
      </c>
      <c r="N250" s="59">
        <f t="shared" si="53"/>
        <v>801.8</v>
      </c>
      <c r="O250" s="59">
        <f t="shared" si="54"/>
        <v>1748.06</v>
      </c>
      <c r="P250" s="59">
        <f t="shared" si="55"/>
        <v>2549.86</v>
      </c>
      <c r="Q250" s="58">
        <f t="shared" si="38"/>
        <v>6.3765066633864444E-4</v>
      </c>
      <c r="S250" s="59">
        <v>11.37</v>
      </c>
      <c r="T250" s="59">
        <v>24.79</v>
      </c>
      <c r="U250" s="59">
        <v>36.159999999999997</v>
      </c>
      <c r="V250" s="59">
        <v>971.9</v>
      </c>
      <c r="W250" s="59">
        <v>2119.0500000000002</v>
      </c>
      <c r="X250" s="59">
        <v>3090.95</v>
      </c>
      <c r="Y250" s="91">
        <f t="shared" si="39"/>
        <v>-541.08999999999969</v>
      </c>
    </row>
    <row r="251" spans="1:25" s="50" customFormat="1" ht="24" x14ac:dyDescent="0.2">
      <c r="A251" s="52" t="s">
        <v>2141</v>
      </c>
      <c r="B251" s="3" t="s">
        <v>362</v>
      </c>
      <c r="C251" s="46">
        <v>60517</v>
      </c>
      <c r="D251" s="47" t="s">
        <v>1470</v>
      </c>
      <c r="E251" s="48" t="s">
        <v>1559</v>
      </c>
      <c r="F251" s="46" t="s">
        <v>7</v>
      </c>
      <c r="G251" s="59">
        <v>5.53</v>
      </c>
      <c r="H251" s="59">
        <v>5.53</v>
      </c>
      <c r="I251" s="66">
        <v>79.12</v>
      </c>
      <c r="J251" s="59">
        <v>65.290000000000006</v>
      </c>
      <c r="K251" s="66">
        <v>435.6</v>
      </c>
      <c r="L251" s="59">
        <v>359.5</v>
      </c>
      <c r="M251" s="59">
        <f t="shared" si="52"/>
        <v>424.79</v>
      </c>
      <c r="N251" s="59">
        <f t="shared" si="53"/>
        <v>361.05</v>
      </c>
      <c r="O251" s="59">
        <f t="shared" si="54"/>
        <v>1988.03</v>
      </c>
      <c r="P251" s="59">
        <f t="shared" si="55"/>
        <v>2349.08</v>
      </c>
      <c r="Q251" s="58">
        <f t="shared" si="38"/>
        <v>5.8744104667816379E-4</v>
      </c>
      <c r="S251" s="59">
        <v>79.12</v>
      </c>
      <c r="T251" s="59">
        <v>435.6</v>
      </c>
      <c r="U251" s="59">
        <v>514.72</v>
      </c>
      <c r="V251" s="59">
        <v>437.53</v>
      </c>
      <c r="W251" s="59">
        <v>2408.87</v>
      </c>
      <c r="X251" s="59">
        <v>2846.4</v>
      </c>
      <c r="Y251" s="91">
        <f t="shared" si="39"/>
        <v>-497.32000000000016</v>
      </c>
    </row>
    <row r="252" spans="1:25" s="50" customFormat="1" ht="24" x14ac:dyDescent="0.2">
      <c r="A252" s="52" t="s">
        <v>2142</v>
      </c>
      <c r="B252" s="3" t="s">
        <v>363</v>
      </c>
      <c r="C252" s="46">
        <v>60801</v>
      </c>
      <c r="D252" s="47" t="s">
        <v>1470</v>
      </c>
      <c r="E252" s="48" t="s">
        <v>1560</v>
      </c>
      <c r="F252" s="46" t="s">
        <v>7</v>
      </c>
      <c r="G252" s="59">
        <v>5.53</v>
      </c>
      <c r="H252" s="59">
        <v>5.53</v>
      </c>
      <c r="I252" s="66">
        <v>48.21</v>
      </c>
      <c r="J252" s="59">
        <v>39.78</v>
      </c>
      <c r="K252" s="66">
        <v>0</v>
      </c>
      <c r="L252" s="59">
        <v>0</v>
      </c>
      <c r="M252" s="59">
        <f t="shared" si="52"/>
        <v>39.78</v>
      </c>
      <c r="N252" s="59">
        <f t="shared" si="53"/>
        <v>219.98</v>
      </c>
      <c r="O252" s="59">
        <f t="shared" si="54"/>
        <v>0</v>
      </c>
      <c r="P252" s="59">
        <f t="shared" si="55"/>
        <v>219.98</v>
      </c>
      <c r="Q252" s="58">
        <f t="shared" si="38"/>
        <v>5.5011017695549946E-5</v>
      </c>
      <c r="S252" s="59">
        <v>48.21</v>
      </c>
      <c r="T252" s="59">
        <v>0</v>
      </c>
      <c r="U252" s="59">
        <v>48.21</v>
      </c>
      <c r="V252" s="59">
        <v>266.60000000000002</v>
      </c>
      <c r="W252" s="59">
        <v>0</v>
      </c>
      <c r="X252" s="59">
        <v>266.60000000000002</v>
      </c>
      <c r="Y252" s="91">
        <f t="shared" si="39"/>
        <v>-46.620000000000033</v>
      </c>
    </row>
    <row r="253" spans="1:25" s="50" customFormat="1" x14ac:dyDescent="0.2">
      <c r="A253" s="52" t="s">
        <v>2143</v>
      </c>
      <c r="B253" s="3" t="s">
        <v>364</v>
      </c>
      <c r="C253" s="46">
        <v>60487</v>
      </c>
      <c r="D253" s="47" t="s">
        <v>1470</v>
      </c>
      <c r="E253" s="48" t="s">
        <v>353</v>
      </c>
      <c r="F253" s="46" t="s">
        <v>106</v>
      </c>
      <c r="G253" s="59">
        <v>6</v>
      </c>
      <c r="H253" s="59">
        <v>6</v>
      </c>
      <c r="I253" s="66">
        <v>0</v>
      </c>
      <c r="J253" s="59">
        <v>0</v>
      </c>
      <c r="K253" s="66">
        <v>15</v>
      </c>
      <c r="L253" s="59">
        <v>12.37</v>
      </c>
      <c r="M253" s="59">
        <f t="shared" si="52"/>
        <v>12.37</v>
      </c>
      <c r="N253" s="59">
        <f t="shared" si="53"/>
        <v>0</v>
      </c>
      <c r="O253" s="59">
        <f t="shared" si="54"/>
        <v>74.22</v>
      </c>
      <c r="P253" s="59">
        <f t="shared" si="55"/>
        <v>74.22</v>
      </c>
      <c r="Q253" s="58">
        <f t="shared" si="38"/>
        <v>1.8560404279315017E-5</v>
      </c>
      <c r="S253" s="59">
        <v>0</v>
      </c>
      <c r="T253" s="59">
        <v>15</v>
      </c>
      <c r="U253" s="59">
        <v>15</v>
      </c>
      <c r="V253" s="59">
        <v>0</v>
      </c>
      <c r="W253" s="59">
        <v>90</v>
      </c>
      <c r="X253" s="59">
        <v>90</v>
      </c>
      <c r="Y253" s="91">
        <f t="shared" si="39"/>
        <v>-15.780000000000001</v>
      </c>
    </row>
    <row r="254" spans="1:25" s="50" customFormat="1" x14ac:dyDescent="0.2">
      <c r="A254" s="52" t="s">
        <v>2144</v>
      </c>
      <c r="B254" s="3" t="s">
        <v>365</v>
      </c>
      <c r="C254" s="46">
        <v>60314</v>
      </c>
      <c r="D254" s="47" t="s">
        <v>1470</v>
      </c>
      <c r="E254" s="48" t="s">
        <v>366</v>
      </c>
      <c r="F254" s="46" t="s">
        <v>345</v>
      </c>
      <c r="G254" s="59">
        <v>106</v>
      </c>
      <c r="H254" s="59">
        <v>106</v>
      </c>
      <c r="I254" s="66">
        <v>2.61</v>
      </c>
      <c r="J254" s="59">
        <v>2.15</v>
      </c>
      <c r="K254" s="66">
        <v>12.68</v>
      </c>
      <c r="L254" s="59">
        <v>10.46</v>
      </c>
      <c r="M254" s="59">
        <f t="shared" si="52"/>
        <v>12.610000000000001</v>
      </c>
      <c r="N254" s="59">
        <f t="shared" si="53"/>
        <v>227.9</v>
      </c>
      <c r="O254" s="59">
        <f t="shared" si="54"/>
        <v>1108.76</v>
      </c>
      <c r="P254" s="59">
        <f t="shared" si="55"/>
        <v>1336.66</v>
      </c>
      <c r="Q254" s="58">
        <f t="shared" si="38"/>
        <v>3.3426232799769887E-4</v>
      </c>
      <c r="S254" s="59">
        <v>2.61</v>
      </c>
      <c r="T254" s="59">
        <v>12.68</v>
      </c>
      <c r="U254" s="59">
        <v>15.29</v>
      </c>
      <c r="V254" s="59">
        <v>276.66000000000003</v>
      </c>
      <c r="W254" s="59">
        <v>1344.08</v>
      </c>
      <c r="X254" s="59">
        <v>1620.74</v>
      </c>
      <c r="Y254" s="91">
        <f t="shared" si="39"/>
        <v>-284.07999999999993</v>
      </c>
    </row>
    <row r="255" spans="1:25" s="50" customFormat="1" x14ac:dyDescent="0.2">
      <c r="A255" s="52" t="s">
        <v>2145</v>
      </c>
      <c r="B255" s="3" t="s">
        <v>367</v>
      </c>
      <c r="C255" s="46">
        <v>60303</v>
      </c>
      <c r="D255" s="46" t="s">
        <v>1470</v>
      </c>
      <c r="E255" s="48" t="s">
        <v>368</v>
      </c>
      <c r="F255" s="46" t="s">
        <v>345</v>
      </c>
      <c r="G255" s="59">
        <v>115</v>
      </c>
      <c r="H255" s="59">
        <v>115</v>
      </c>
      <c r="I255" s="66">
        <v>2.98</v>
      </c>
      <c r="J255" s="59">
        <v>2.4500000000000002</v>
      </c>
      <c r="K255" s="66">
        <v>9.6999999999999993</v>
      </c>
      <c r="L255" s="59">
        <v>8</v>
      </c>
      <c r="M255" s="59">
        <f t="shared" si="52"/>
        <v>10.45</v>
      </c>
      <c r="N255" s="59">
        <f t="shared" si="53"/>
        <v>281.75</v>
      </c>
      <c r="O255" s="59">
        <f t="shared" si="54"/>
        <v>920</v>
      </c>
      <c r="P255" s="59">
        <f t="shared" si="55"/>
        <v>1201.75</v>
      </c>
      <c r="Q255" s="58">
        <f t="shared" si="38"/>
        <v>3.0052500461690679E-4</v>
      </c>
      <c r="S255" s="59">
        <v>2.98</v>
      </c>
      <c r="T255" s="59">
        <v>9.6999999999999993</v>
      </c>
      <c r="U255" s="59">
        <v>12.68</v>
      </c>
      <c r="V255" s="59">
        <v>342.7</v>
      </c>
      <c r="W255" s="59">
        <v>1115.5</v>
      </c>
      <c r="X255" s="59">
        <v>1458.2</v>
      </c>
      <c r="Y255" s="91">
        <f t="shared" si="39"/>
        <v>-256.45000000000005</v>
      </c>
    </row>
    <row r="256" spans="1:25" s="50" customFormat="1" x14ac:dyDescent="0.2">
      <c r="A256" s="52" t="s">
        <v>2146</v>
      </c>
      <c r="B256" s="3" t="s">
        <v>369</v>
      </c>
      <c r="C256" s="46">
        <v>60304</v>
      </c>
      <c r="D256" s="47" t="s">
        <v>1470</v>
      </c>
      <c r="E256" s="48" t="s">
        <v>370</v>
      </c>
      <c r="F256" s="46" t="s">
        <v>345</v>
      </c>
      <c r="G256" s="59">
        <v>15</v>
      </c>
      <c r="H256" s="59">
        <v>15</v>
      </c>
      <c r="I256" s="66">
        <v>2.98</v>
      </c>
      <c r="J256" s="59">
        <v>2.4500000000000002</v>
      </c>
      <c r="K256" s="66">
        <v>9.3800000000000008</v>
      </c>
      <c r="L256" s="59">
        <v>7.74</v>
      </c>
      <c r="M256" s="59">
        <f t="shared" si="52"/>
        <v>10.190000000000001</v>
      </c>
      <c r="N256" s="59">
        <f t="shared" si="53"/>
        <v>36.75</v>
      </c>
      <c r="O256" s="59">
        <f t="shared" si="54"/>
        <v>116.1</v>
      </c>
      <c r="P256" s="59">
        <f t="shared" si="55"/>
        <v>152.85</v>
      </c>
      <c r="Q256" s="58">
        <f t="shared" si="38"/>
        <v>3.822362966981003E-5</v>
      </c>
      <c r="S256" s="59">
        <v>2.98</v>
      </c>
      <c r="T256" s="59">
        <v>9.3800000000000008</v>
      </c>
      <c r="U256" s="59">
        <v>12.36</v>
      </c>
      <c r="V256" s="59">
        <v>44.7</v>
      </c>
      <c r="W256" s="59">
        <v>140.69999999999999</v>
      </c>
      <c r="X256" s="59">
        <v>185.4</v>
      </c>
      <c r="Y256" s="91">
        <f t="shared" si="39"/>
        <v>-32.550000000000011</v>
      </c>
    </row>
    <row r="257" spans="1:25" s="50" customFormat="1" x14ac:dyDescent="0.2">
      <c r="A257" s="52" t="s">
        <v>2147</v>
      </c>
      <c r="B257" s="3" t="s">
        <v>371</v>
      </c>
      <c r="C257" s="46">
        <v>60305</v>
      </c>
      <c r="D257" s="47" t="s">
        <v>1470</v>
      </c>
      <c r="E257" s="48" t="s">
        <v>351</v>
      </c>
      <c r="F257" s="46" t="s">
        <v>345</v>
      </c>
      <c r="G257" s="59">
        <v>7</v>
      </c>
      <c r="H257" s="59">
        <v>7</v>
      </c>
      <c r="I257" s="66">
        <v>2.98</v>
      </c>
      <c r="J257" s="59">
        <v>2.4500000000000002</v>
      </c>
      <c r="K257" s="66">
        <v>8.99</v>
      </c>
      <c r="L257" s="59">
        <v>7.41</v>
      </c>
      <c r="M257" s="59">
        <f t="shared" si="52"/>
        <v>9.86</v>
      </c>
      <c r="N257" s="59">
        <f t="shared" si="53"/>
        <v>17.149999999999999</v>
      </c>
      <c r="O257" s="59">
        <f t="shared" si="54"/>
        <v>51.87</v>
      </c>
      <c r="P257" s="59">
        <f t="shared" si="55"/>
        <v>69.02</v>
      </c>
      <c r="Q257" s="58">
        <f t="shared" si="38"/>
        <v>1.7260025644817061E-5</v>
      </c>
      <c r="S257" s="59">
        <v>2.98</v>
      </c>
      <c r="T257" s="59">
        <v>8.99</v>
      </c>
      <c r="U257" s="59">
        <v>11.97</v>
      </c>
      <c r="V257" s="59">
        <v>20.86</v>
      </c>
      <c r="W257" s="59">
        <v>62.93</v>
      </c>
      <c r="X257" s="59">
        <v>83.79</v>
      </c>
      <c r="Y257" s="91">
        <f t="shared" si="39"/>
        <v>-14.77000000000001</v>
      </c>
    </row>
    <row r="258" spans="1:25" s="50" customFormat="1" x14ac:dyDescent="0.2">
      <c r="A258" s="52" t="s">
        <v>2148</v>
      </c>
      <c r="B258" s="3" t="s">
        <v>372</v>
      </c>
      <c r="C258" s="46">
        <v>60306</v>
      </c>
      <c r="D258" s="47" t="s">
        <v>1470</v>
      </c>
      <c r="E258" s="48" t="s">
        <v>373</v>
      </c>
      <c r="F258" s="46" t="s">
        <v>345</v>
      </c>
      <c r="G258" s="59">
        <v>40</v>
      </c>
      <c r="H258" s="59">
        <v>40</v>
      </c>
      <c r="I258" s="66">
        <v>3.73</v>
      </c>
      <c r="J258" s="59">
        <v>3.07</v>
      </c>
      <c r="K258" s="66">
        <v>8.82</v>
      </c>
      <c r="L258" s="59">
        <v>7.27</v>
      </c>
      <c r="M258" s="59">
        <f t="shared" si="52"/>
        <v>10.34</v>
      </c>
      <c r="N258" s="59">
        <f t="shared" si="53"/>
        <v>122.8</v>
      </c>
      <c r="O258" s="59">
        <f t="shared" si="54"/>
        <v>290.8</v>
      </c>
      <c r="P258" s="59">
        <f t="shared" si="55"/>
        <v>413.6</v>
      </c>
      <c r="Q258" s="58">
        <f t="shared" si="38"/>
        <v>1.0343011600545259E-4</v>
      </c>
      <c r="S258" s="59">
        <v>3.73</v>
      </c>
      <c r="T258" s="59">
        <v>8.82</v>
      </c>
      <c r="U258" s="59">
        <v>12.55</v>
      </c>
      <c r="V258" s="59">
        <v>149.19999999999999</v>
      </c>
      <c r="W258" s="59">
        <v>352.8</v>
      </c>
      <c r="X258" s="59">
        <v>502</v>
      </c>
      <c r="Y258" s="91">
        <f t="shared" si="39"/>
        <v>-88.399999999999977</v>
      </c>
    </row>
    <row r="259" spans="1:25" s="50" customFormat="1" x14ac:dyDescent="0.2">
      <c r="A259" s="52" t="s">
        <v>2149</v>
      </c>
      <c r="B259" s="3" t="s">
        <v>374</v>
      </c>
      <c r="C259" s="46">
        <v>60307</v>
      </c>
      <c r="D259" s="47" t="s">
        <v>1470</v>
      </c>
      <c r="E259" s="48" t="s">
        <v>375</v>
      </c>
      <c r="F259" s="46" t="s">
        <v>345</v>
      </c>
      <c r="G259" s="59">
        <v>19</v>
      </c>
      <c r="H259" s="59">
        <v>19</v>
      </c>
      <c r="I259" s="66">
        <v>3.73</v>
      </c>
      <c r="J259" s="59">
        <v>3.07</v>
      </c>
      <c r="K259" s="66">
        <v>9.33</v>
      </c>
      <c r="L259" s="59">
        <v>7.7</v>
      </c>
      <c r="M259" s="59">
        <f t="shared" si="52"/>
        <v>10.77</v>
      </c>
      <c r="N259" s="59">
        <f t="shared" si="53"/>
        <v>58.33</v>
      </c>
      <c r="O259" s="59">
        <f t="shared" si="54"/>
        <v>146.30000000000001</v>
      </c>
      <c r="P259" s="59">
        <f t="shared" si="55"/>
        <v>204.63</v>
      </c>
      <c r="Q259" s="58">
        <f t="shared" si="38"/>
        <v>5.1172399995637724E-5</v>
      </c>
      <c r="S259" s="59">
        <v>3.73</v>
      </c>
      <c r="T259" s="59">
        <v>9.33</v>
      </c>
      <c r="U259" s="59">
        <v>13.06</v>
      </c>
      <c r="V259" s="59">
        <v>70.87</v>
      </c>
      <c r="W259" s="59">
        <v>177.27</v>
      </c>
      <c r="X259" s="59">
        <v>248.14</v>
      </c>
      <c r="Y259" s="91">
        <f t="shared" si="39"/>
        <v>-43.509999999999991</v>
      </c>
    </row>
    <row r="260" spans="1:25" s="50" customFormat="1" x14ac:dyDescent="0.2">
      <c r="A260" s="52" t="s">
        <v>2150</v>
      </c>
      <c r="B260" s="44" t="s">
        <v>376</v>
      </c>
      <c r="C260" s="62"/>
      <c r="D260" s="62"/>
      <c r="E260" s="87" t="s">
        <v>377</v>
      </c>
      <c r="F260" s="62"/>
      <c r="G260" s="60"/>
      <c r="H260" s="60"/>
      <c r="I260" s="66"/>
      <c r="J260" s="60"/>
      <c r="K260" s="66"/>
      <c r="L260" s="60"/>
      <c r="M260" s="60"/>
      <c r="N260" s="60"/>
      <c r="O260" s="60"/>
      <c r="P260" s="61">
        <f>SUM(P261:P267)</f>
        <v>20609.739999999998</v>
      </c>
      <c r="Q260" s="57">
        <f t="shared" si="38"/>
        <v>5.1539356843380464E-3</v>
      </c>
      <c r="S260" s="60"/>
      <c r="T260" s="60"/>
      <c r="U260" s="60"/>
      <c r="V260" s="60"/>
      <c r="W260" s="60"/>
      <c r="X260" s="61">
        <v>24996.560000000001</v>
      </c>
      <c r="Y260" s="91">
        <f t="shared" si="39"/>
        <v>-4386.8200000000033</v>
      </c>
    </row>
    <row r="261" spans="1:25" s="50" customFormat="1" ht="24" x14ac:dyDescent="0.2">
      <c r="A261" s="52" t="s">
        <v>2151</v>
      </c>
      <c r="B261" s="3" t="s">
        <v>378</v>
      </c>
      <c r="C261" s="46">
        <v>60205</v>
      </c>
      <c r="D261" s="47" t="s">
        <v>1470</v>
      </c>
      <c r="E261" s="48" t="s">
        <v>1561</v>
      </c>
      <c r="F261" s="46" t="s">
        <v>11</v>
      </c>
      <c r="G261" s="59">
        <v>114.22</v>
      </c>
      <c r="H261" s="59">
        <v>114.22</v>
      </c>
      <c r="I261" s="66">
        <v>23.51</v>
      </c>
      <c r="J261" s="59">
        <v>19.399999999999999</v>
      </c>
      <c r="K261" s="66">
        <v>34.14</v>
      </c>
      <c r="L261" s="59">
        <v>28.17</v>
      </c>
      <c r="M261" s="59">
        <f t="shared" ref="M261:M267" si="56">L261+J261</f>
        <v>47.57</v>
      </c>
      <c r="N261" s="59">
        <f t="shared" ref="N261:N267" si="57">TRUNC(J261*H261,2)</f>
        <v>2215.86</v>
      </c>
      <c r="O261" s="59">
        <f t="shared" ref="O261:O267" si="58">TRUNC(L261*H261,2)</f>
        <v>3217.57</v>
      </c>
      <c r="P261" s="59">
        <f t="shared" ref="P261:P267" si="59">TRUNC(((J261*H261)+(L261*H261)),2)</f>
        <v>5433.44</v>
      </c>
      <c r="Q261" s="58">
        <f t="shared" si="38"/>
        <v>1.358755632274338E-3</v>
      </c>
      <c r="S261" s="59">
        <v>23.51</v>
      </c>
      <c r="T261" s="59">
        <v>34.14</v>
      </c>
      <c r="U261" s="59">
        <v>57.65</v>
      </c>
      <c r="V261" s="59">
        <v>2685.31</v>
      </c>
      <c r="W261" s="59">
        <v>3899.47</v>
      </c>
      <c r="X261" s="59">
        <v>6584.78</v>
      </c>
      <c r="Y261" s="91">
        <f t="shared" si="39"/>
        <v>-1151.3400000000001</v>
      </c>
    </row>
    <row r="262" spans="1:25" s="50" customFormat="1" ht="24" x14ac:dyDescent="0.2">
      <c r="A262" s="52" t="s">
        <v>2152</v>
      </c>
      <c r="B262" s="3" t="s">
        <v>379</v>
      </c>
      <c r="C262" s="46">
        <v>60801</v>
      </c>
      <c r="D262" s="47" t="s">
        <v>1470</v>
      </c>
      <c r="E262" s="48" t="s">
        <v>1560</v>
      </c>
      <c r="F262" s="46" t="s">
        <v>7</v>
      </c>
      <c r="G262" s="59">
        <v>6.23</v>
      </c>
      <c r="H262" s="59">
        <v>6.23</v>
      </c>
      <c r="I262" s="66">
        <v>48.21</v>
      </c>
      <c r="J262" s="59">
        <v>39.78</v>
      </c>
      <c r="K262" s="66">
        <v>0</v>
      </c>
      <c r="L262" s="59">
        <v>0</v>
      </c>
      <c r="M262" s="59">
        <f t="shared" si="56"/>
        <v>39.78</v>
      </c>
      <c r="N262" s="59">
        <f t="shared" si="57"/>
        <v>247.82</v>
      </c>
      <c r="O262" s="59">
        <f t="shared" si="58"/>
        <v>0</v>
      </c>
      <c r="P262" s="59">
        <f t="shared" si="59"/>
        <v>247.82</v>
      </c>
      <c r="Q262" s="58">
        <f t="shared" ref="Q262:Q325" si="60">P262/$O$998</f>
        <v>6.197304484640053E-5</v>
      </c>
      <c r="S262" s="59">
        <v>48.21</v>
      </c>
      <c r="T262" s="59">
        <v>0</v>
      </c>
      <c r="U262" s="59">
        <v>48.21</v>
      </c>
      <c r="V262" s="59">
        <v>300.33999999999997</v>
      </c>
      <c r="W262" s="59">
        <v>0</v>
      </c>
      <c r="X262" s="59">
        <v>300.33999999999997</v>
      </c>
      <c r="Y262" s="91">
        <f t="shared" ref="Y262:Y325" si="61">P262-X262</f>
        <v>-52.519999999999982</v>
      </c>
    </row>
    <row r="263" spans="1:25" s="50" customFormat="1" ht="24" x14ac:dyDescent="0.2">
      <c r="A263" s="52" t="s">
        <v>2153</v>
      </c>
      <c r="B263" s="3" t="s">
        <v>380</v>
      </c>
      <c r="C263" s="46">
        <v>60517</v>
      </c>
      <c r="D263" s="47" t="s">
        <v>1470</v>
      </c>
      <c r="E263" s="48" t="s">
        <v>1559</v>
      </c>
      <c r="F263" s="46" t="s">
        <v>7</v>
      </c>
      <c r="G263" s="59">
        <v>6.23</v>
      </c>
      <c r="H263" s="59">
        <v>6.23</v>
      </c>
      <c r="I263" s="66">
        <v>79.12</v>
      </c>
      <c r="J263" s="59">
        <v>65.290000000000006</v>
      </c>
      <c r="K263" s="66">
        <v>435.6</v>
      </c>
      <c r="L263" s="59">
        <v>359.5</v>
      </c>
      <c r="M263" s="59">
        <f t="shared" si="56"/>
        <v>424.79</v>
      </c>
      <c r="N263" s="59">
        <f t="shared" si="57"/>
        <v>406.75</v>
      </c>
      <c r="O263" s="59">
        <f t="shared" si="58"/>
        <v>2239.6799999999998</v>
      </c>
      <c r="P263" s="59">
        <f t="shared" si="59"/>
        <v>2646.44</v>
      </c>
      <c r="Q263" s="58">
        <f t="shared" si="60"/>
        <v>6.6180269874630058E-4</v>
      </c>
      <c r="S263" s="59">
        <v>79.12</v>
      </c>
      <c r="T263" s="59">
        <v>435.6</v>
      </c>
      <c r="U263" s="59">
        <v>514.72</v>
      </c>
      <c r="V263" s="59">
        <v>492.91</v>
      </c>
      <c r="W263" s="59">
        <v>2713.79</v>
      </c>
      <c r="X263" s="59">
        <v>3206.7</v>
      </c>
      <c r="Y263" s="91">
        <f t="shared" si="61"/>
        <v>-560.25999999999976</v>
      </c>
    </row>
    <row r="264" spans="1:25" s="50" customFormat="1" x14ac:dyDescent="0.2">
      <c r="A264" s="52" t="s">
        <v>2154</v>
      </c>
      <c r="B264" s="3" t="s">
        <v>381</v>
      </c>
      <c r="C264" s="46">
        <v>60487</v>
      </c>
      <c r="D264" s="47" t="s">
        <v>1470</v>
      </c>
      <c r="E264" s="48" t="s">
        <v>353</v>
      </c>
      <c r="F264" s="46" t="s">
        <v>106</v>
      </c>
      <c r="G264" s="59">
        <v>6</v>
      </c>
      <c r="H264" s="59">
        <v>6</v>
      </c>
      <c r="I264" s="66">
        <v>0</v>
      </c>
      <c r="J264" s="59">
        <v>0</v>
      </c>
      <c r="K264" s="66">
        <v>15</v>
      </c>
      <c r="L264" s="59">
        <v>12.37</v>
      </c>
      <c r="M264" s="59">
        <f t="shared" si="56"/>
        <v>12.37</v>
      </c>
      <c r="N264" s="59">
        <f t="shared" si="57"/>
        <v>0</v>
      </c>
      <c r="O264" s="59">
        <f t="shared" si="58"/>
        <v>74.22</v>
      </c>
      <c r="P264" s="59">
        <f t="shared" si="59"/>
        <v>74.22</v>
      </c>
      <c r="Q264" s="58">
        <f t="shared" si="60"/>
        <v>1.8560404279315017E-5</v>
      </c>
      <c r="S264" s="59">
        <v>0</v>
      </c>
      <c r="T264" s="59">
        <v>15</v>
      </c>
      <c r="U264" s="59">
        <v>15</v>
      </c>
      <c r="V264" s="59">
        <v>0</v>
      </c>
      <c r="W264" s="59">
        <v>90</v>
      </c>
      <c r="X264" s="59">
        <v>90</v>
      </c>
      <c r="Y264" s="91">
        <f t="shared" si="61"/>
        <v>-15.780000000000001</v>
      </c>
    </row>
    <row r="265" spans="1:25" s="50" customFormat="1" x14ac:dyDescent="0.2">
      <c r="A265" s="52" t="s">
        <v>2155</v>
      </c>
      <c r="B265" s="3" t="s">
        <v>382</v>
      </c>
      <c r="C265" s="46">
        <v>60314</v>
      </c>
      <c r="D265" s="47" t="s">
        <v>1470</v>
      </c>
      <c r="E265" s="48" t="s">
        <v>366</v>
      </c>
      <c r="F265" s="46" t="s">
        <v>345</v>
      </c>
      <c r="G265" s="59">
        <v>165.27</v>
      </c>
      <c r="H265" s="59">
        <v>165.27</v>
      </c>
      <c r="I265" s="66">
        <v>2.61</v>
      </c>
      <c r="J265" s="59">
        <v>2.15</v>
      </c>
      <c r="K265" s="66">
        <v>12.68</v>
      </c>
      <c r="L265" s="59">
        <v>10.46</v>
      </c>
      <c r="M265" s="59">
        <f t="shared" si="56"/>
        <v>12.610000000000001</v>
      </c>
      <c r="N265" s="59">
        <f t="shared" si="57"/>
        <v>355.33</v>
      </c>
      <c r="O265" s="59">
        <f t="shared" si="58"/>
        <v>1728.72</v>
      </c>
      <c r="P265" s="59">
        <f t="shared" si="59"/>
        <v>2084.0500000000002</v>
      </c>
      <c r="Q265" s="58">
        <f t="shared" si="60"/>
        <v>5.2116424869720374E-4</v>
      </c>
      <c r="S265" s="59">
        <v>2.61</v>
      </c>
      <c r="T265" s="59">
        <v>12.68</v>
      </c>
      <c r="U265" s="59">
        <v>15.29</v>
      </c>
      <c r="V265" s="59">
        <v>431.35</v>
      </c>
      <c r="W265" s="59">
        <v>2095.62</v>
      </c>
      <c r="X265" s="59">
        <v>2526.9699999999998</v>
      </c>
      <c r="Y265" s="91">
        <f t="shared" si="61"/>
        <v>-442.91999999999962</v>
      </c>
    </row>
    <row r="266" spans="1:25" s="50" customFormat="1" x14ac:dyDescent="0.2">
      <c r="A266" s="52" t="s">
        <v>2156</v>
      </c>
      <c r="B266" s="3" t="s">
        <v>383</v>
      </c>
      <c r="C266" s="46">
        <v>60305</v>
      </c>
      <c r="D266" s="47" t="s">
        <v>1470</v>
      </c>
      <c r="E266" s="48" t="s">
        <v>351</v>
      </c>
      <c r="F266" s="46" t="s">
        <v>345</v>
      </c>
      <c r="G266" s="59">
        <v>81.89</v>
      </c>
      <c r="H266" s="59">
        <v>81.89</v>
      </c>
      <c r="I266" s="66">
        <v>2.98</v>
      </c>
      <c r="J266" s="59">
        <v>2.4500000000000002</v>
      </c>
      <c r="K266" s="66">
        <v>8.99</v>
      </c>
      <c r="L266" s="59">
        <v>7.41</v>
      </c>
      <c r="M266" s="59">
        <f t="shared" si="56"/>
        <v>9.86</v>
      </c>
      <c r="N266" s="59">
        <f t="shared" si="57"/>
        <v>200.63</v>
      </c>
      <c r="O266" s="59">
        <f t="shared" si="58"/>
        <v>606.79999999999995</v>
      </c>
      <c r="P266" s="59">
        <f t="shared" si="59"/>
        <v>807.43</v>
      </c>
      <c r="Q266" s="58">
        <f t="shared" si="60"/>
        <v>2.0191629247166967E-4</v>
      </c>
      <c r="S266" s="59">
        <v>2.98</v>
      </c>
      <c r="T266" s="59">
        <v>8.99</v>
      </c>
      <c r="U266" s="59">
        <v>11.97</v>
      </c>
      <c r="V266" s="59">
        <v>244.03</v>
      </c>
      <c r="W266" s="59">
        <v>736.19</v>
      </c>
      <c r="X266" s="59">
        <v>980.22</v>
      </c>
      <c r="Y266" s="91">
        <f t="shared" si="61"/>
        <v>-172.79000000000008</v>
      </c>
    </row>
    <row r="267" spans="1:25" s="50" customFormat="1" x14ac:dyDescent="0.2">
      <c r="A267" s="52" t="s">
        <v>2157</v>
      </c>
      <c r="B267" s="3" t="s">
        <v>384</v>
      </c>
      <c r="C267" s="46">
        <v>60306</v>
      </c>
      <c r="D267" s="47" t="s">
        <v>1470</v>
      </c>
      <c r="E267" s="48" t="s">
        <v>373</v>
      </c>
      <c r="F267" s="46" t="s">
        <v>345</v>
      </c>
      <c r="G267" s="59">
        <v>901</v>
      </c>
      <c r="H267" s="59">
        <v>901</v>
      </c>
      <c r="I267" s="66">
        <v>3.73</v>
      </c>
      <c r="J267" s="59">
        <v>3.07</v>
      </c>
      <c r="K267" s="66">
        <v>8.82</v>
      </c>
      <c r="L267" s="59">
        <v>7.27</v>
      </c>
      <c r="M267" s="59">
        <f t="shared" si="56"/>
        <v>10.34</v>
      </c>
      <c r="N267" s="59">
        <f t="shared" si="57"/>
        <v>2766.07</v>
      </c>
      <c r="O267" s="59">
        <f t="shared" si="58"/>
        <v>6550.27</v>
      </c>
      <c r="P267" s="59">
        <f t="shared" si="59"/>
        <v>9316.34</v>
      </c>
      <c r="Q267" s="58">
        <f t="shared" si="60"/>
        <v>2.3297633630228196E-3</v>
      </c>
      <c r="S267" s="59">
        <v>3.73</v>
      </c>
      <c r="T267" s="59">
        <v>8.82</v>
      </c>
      <c r="U267" s="59">
        <v>12.55</v>
      </c>
      <c r="V267" s="59">
        <v>3360.73</v>
      </c>
      <c r="W267" s="59">
        <v>7946.82</v>
      </c>
      <c r="X267" s="59">
        <v>11307.55</v>
      </c>
      <c r="Y267" s="91">
        <f t="shared" si="61"/>
        <v>-1991.2099999999991</v>
      </c>
    </row>
    <row r="268" spans="1:25" s="50" customFormat="1" x14ac:dyDescent="0.2">
      <c r="A268" s="52" t="s">
        <v>2158</v>
      </c>
      <c r="B268" s="44" t="s">
        <v>385</v>
      </c>
      <c r="C268" s="62"/>
      <c r="D268" s="62"/>
      <c r="E268" s="87" t="s">
        <v>386</v>
      </c>
      <c r="F268" s="62"/>
      <c r="G268" s="60"/>
      <c r="H268" s="60"/>
      <c r="I268" s="66"/>
      <c r="J268" s="60"/>
      <c r="K268" s="66"/>
      <c r="L268" s="60"/>
      <c r="M268" s="60"/>
      <c r="N268" s="60"/>
      <c r="O268" s="60"/>
      <c r="P268" s="61">
        <f>SUM(P269:P277)</f>
        <v>10673.64</v>
      </c>
      <c r="Q268" s="57">
        <f t="shared" si="60"/>
        <v>2.6691871939082176E-3</v>
      </c>
      <c r="S268" s="60"/>
      <c r="T268" s="60"/>
      <c r="U268" s="60"/>
      <c r="V268" s="60"/>
      <c r="W268" s="60"/>
      <c r="X268" s="61">
        <v>12938.73</v>
      </c>
      <c r="Y268" s="91">
        <f t="shared" si="61"/>
        <v>-2265.09</v>
      </c>
    </row>
    <row r="269" spans="1:25" s="50" customFormat="1" ht="24" x14ac:dyDescent="0.2">
      <c r="A269" s="52" t="s">
        <v>2159</v>
      </c>
      <c r="B269" s="3" t="s">
        <v>387</v>
      </c>
      <c r="C269" s="46">
        <v>60205</v>
      </c>
      <c r="D269" s="47" t="s">
        <v>1470</v>
      </c>
      <c r="E269" s="48" t="s">
        <v>1561</v>
      </c>
      <c r="F269" s="46" t="s">
        <v>11</v>
      </c>
      <c r="G269" s="59">
        <v>104.22</v>
      </c>
      <c r="H269" s="59">
        <v>104.22</v>
      </c>
      <c r="I269" s="66">
        <v>23.51</v>
      </c>
      <c r="J269" s="59">
        <v>19.399999999999999</v>
      </c>
      <c r="K269" s="66">
        <v>34.14</v>
      </c>
      <c r="L269" s="59">
        <v>28.17</v>
      </c>
      <c r="M269" s="59">
        <f t="shared" ref="M269:M277" si="62">L269+J269</f>
        <v>47.57</v>
      </c>
      <c r="N269" s="59">
        <f t="shared" ref="N269:N277" si="63">TRUNC(J269*H269,2)</f>
        <v>2021.86</v>
      </c>
      <c r="O269" s="59">
        <f t="shared" ref="O269:O277" si="64">TRUNC(L269*H269,2)</f>
        <v>2935.87</v>
      </c>
      <c r="P269" s="59">
        <f t="shared" ref="P269:P277" si="65">TRUNC(((J269*H269)+(L269*H269)),2)</f>
        <v>4957.74</v>
      </c>
      <c r="Q269" s="58">
        <f t="shared" si="60"/>
        <v>1.2397959944992082E-3</v>
      </c>
      <c r="S269" s="59">
        <v>23.51</v>
      </c>
      <c r="T269" s="59">
        <v>34.14</v>
      </c>
      <c r="U269" s="59">
        <v>57.65</v>
      </c>
      <c r="V269" s="59">
        <v>2450.21</v>
      </c>
      <c r="W269" s="59">
        <v>3558.07</v>
      </c>
      <c r="X269" s="59">
        <v>6008.28</v>
      </c>
      <c r="Y269" s="91">
        <f t="shared" si="61"/>
        <v>-1050.54</v>
      </c>
    </row>
    <row r="270" spans="1:25" s="50" customFormat="1" ht="24" x14ac:dyDescent="0.2">
      <c r="A270" s="52" t="s">
        <v>2160</v>
      </c>
      <c r="B270" s="3" t="s">
        <v>388</v>
      </c>
      <c r="C270" s="46">
        <v>60801</v>
      </c>
      <c r="D270" s="47" t="s">
        <v>1470</v>
      </c>
      <c r="E270" s="48" t="s">
        <v>1560</v>
      </c>
      <c r="F270" s="46" t="s">
        <v>7</v>
      </c>
      <c r="G270" s="59">
        <v>5.35</v>
      </c>
      <c r="H270" s="59">
        <v>5.35</v>
      </c>
      <c r="I270" s="66">
        <v>48.21</v>
      </c>
      <c r="J270" s="59">
        <v>39.78</v>
      </c>
      <c r="K270" s="66">
        <v>0</v>
      </c>
      <c r="L270" s="59">
        <v>0</v>
      </c>
      <c r="M270" s="59">
        <f t="shared" si="62"/>
        <v>39.78</v>
      </c>
      <c r="N270" s="59">
        <f t="shared" si="63"/>
        <v>212.82</v>
      </c>
      <c r="O270" s="59">
        <f t="shared" si="64"/>
        <v>0</v>
      </c>
      <c r="P270" s="59">
        <f t="shared" si="65"/>
        <v>212.82</v>
      </c>
      <c r="Q270" s="58">
        <f t="shared" si="60"/>
        <v>5.3220496344971995E-5</v>
      </c>
      <c r="S270" s="59">
        <v>48.21</v>
      </c>
      <c r="T270" s="59">
        <v>0</v>
      </c>
      <c r="U270" s="59">
        <v>48.21</v>
      </c>
      <c r="V270" s="59">
        <v>257.92</v>
      </c>
      <c r="W270" s="59">
        <v>0</v>
      </c>
      <c r="X270" s="59">
        <v>257.92</v>
      </c>
      <c r="Y270" s="91">
        <f t="shared" si="61"/>
        <v>-45.100000000000023</v>
      </c>
    </row>
    <row r="271" spans="1:25" s="50" customFormat="1" ht="24" x14ac:dyDescent="0.2">
      <c r="A271" s="52" t="s">
        <v>2161</v>
      </c>
      <c r="B271" s="3" t="s">
        <v>389</v>
      </c>
      <c r="C271" s="46">
        <v>60517</v>
      </c>
      <c r="D271" s="47" t="s">
        <v>1470</v>
      </c>
      <c r="E271" s="48" t="s">
        <v>1559</v>
      </c>
      <c r="F271" s="46" t="s">
        <v>7</v>
      </c>
      <c r="G271" s="59">
        <v>5.35</v>
      </c>
      <c r="H271" s="59">
        <v>5.35</v>
      </c>
      <c r="I271" s="66">
        <v>79.12</v>
      </c>
      <c r="J271" s="59">
        <v>65.290000000000006</v>
      </c>
      <c r="K271" s="66">
        <v>435.6</v>
      </c>
      <c r="L271" s="59">
        <v>359.5</v>
      </c>
      <c r="M271" s="59">
        <f t="shared" si="62"/>
        <v>424.79</v>
      </c>
      <c r="N271" s="59">
        <f t="shared" si="63"/>
        <v>349.3</v>
      </c>
      <c r="O271" s="59">
        <f t="shared" si="64"/>
        <v>1923.32</v>
      </c>
      <c r="P271" s="59">
        <f t="shared" si="65"/>
        <v>2272.62</v>
      </c>
      <c r="Q271" s="58">
        <f t="shared" si="60"/>
        <v>5.683204792947574E-4</v>
      </c>
      <c r="S271" s="59">
        <v>79.12</v>
      </c>
      <c r="T271" s="59">
        <v>435.6</v>
      </c>
      <c r="U271" s="59">
        <v>514.72</v>
      </c>
      <c r="V271" s="59">
        <v>423.29</v>
      </c>
      <c r="W271" s="59">
        <v>2330.46</v>
      </c>
      <c r="X271" s="59">
        <v>2753.75</v>
      </c>
      <c r="Y271" s="91">
        <f t="shared" si="61"/>
        <v>-481.13000000000011</v>
      </c>
    </row>
    <row r="272" spans="1:25" s="50" customFormat="1" x14ac:dyDescent="0.2">
      <c r="A272" s="52" t="s">
        <v>2162</v>
      </c>
      <c r="B272" s="3" t="s">
        <v>390</v>
      </c>
      <c r="C272" s="46">
        <v>60487</v>
      </c>
      <c r="D272" s="47" t="s">
        <v>1470</v>
      </c>
      <c r="E272" s="48" t="s">
        <v>353</v>
      </c>
      <c r="F272" s="46" t="s">
        <v>106</v>
      </c>
      <c r="G272" s="59">
        <v>6</v>
      </c>
      <c r="H272" s="59">
        <v>6</v>
      </c>
      <c r="I272" s="66">
        <v>0</v>
      </c>
      <c r="J272" s="59">
        <v>0</v>
      </c>
      <c r="K272" s="66">
        <v>15</v>
      </c>
      <c r="L272" s="59">
        <v>12.37</v>
      </c>
      <c r="M272" s="59">
        <f t="shared" si="62"/>
        <v>12.37</v>
      </c>
      <c r="N272" s="59">
        <f t="shared" si="63"/>
        <v>0</v>
      </c>
      <c r="O272" s="59">
        <f t="shared" si="64"/>
        <v>74.22</v>
      </c>
      <c r="P272" s="59">
        <f t="shared" si="65"/>
        <v>74.22</v>
      </c>
      <c r="Q272" s="58">
        <f t="shared" si="60"/>
        <v>1.8560404279315017E-5</v>
      </c>
      <c r="S272" s="59">
        <v>0</v>
      </c>
      <c r="T272" s="59">
        <v>15</v>
      </c>
      <c r="U272" s="59">
        <v>15</v>
      </c>
      <c r="V272" s="59">
        <v>0</v>
      </c>
      <c r="W272" s="59">
        <v>90</v>
      </c>
      <c r="X272" s="59">
        <v>90</v>
      </c>
      <c r="Y272" s="91">
        <f t="shared" si="61"/>
        <v>-15.780000000000001</v>
      </c>
    </row>
    <row r="273" spans="1:25" s="50" customFormat="1" x14ac:dyDescent="0.2">
      <c r="A273" s="52" t="s">
        <v>2163</v>
      </c>
      <c r="B273" s="3" t="s">
        <v>391</v>
      </c>
      <c r="C273" s="46">
        <v>60314</v>
      </c>
      <c r="D273" s="47" t="s">
        <v>1470</v>
      </c>
      <c r="E273" s="48" t="s">
        <v>366</v>
      </c>
      <c r="F273" s="46" t="s">
        <v>345</v>
      </c>
      <c r="G273" s="59">
        <v>99</v>
      </c>
      <c r="H273" s="59">
        <v>99</v>
      </c>
      <c r="I273" s="66">
        <v>2.61</v>
      </c>
      <c r="J273" s="59">
        <v>2.15</v>
      </c>
      <c r="K273" s="66">
        <v>12.68</v>
      </c>
      <c r="L273" s="59">
        <v>10.46</v>
      </c>
      <c r="M273" s="59">
        <f t="shared" si="62"/>
        <v>12.610000000000001</v>
      </c>
      <c r="N273" s="59">
        <f t="shared" si="63"/>
        <v>212.85</v>
      </c>
      <c r="O273" s="59">
        <f t="shared" si="64"/>
        <v>1035.54</v>
      </c>
      <c r="P273" s="59">
        <f t="shared" si="65"/>
        <v>1248.3900000000001</v>
      </c>
      <c r="Q273" s="58">
        <f t="shared" si="60"/>
        <v>3.1218840067709613E-4</v>
      </c>
      <c r="S273" s="59">
        <v>2.61</v>
      </c>
      <c r="T273" s="59">
        <v>12.68</v>
      </c>
      <c r="U273" s="59">
        <v>15.29</v>
      </c>
      <c r="V273" s="59">
        <v>258.39</v>
      </c>
      <c r="W273" s="59">
        <v>1255.32</v>
      </c>
      <c r="X273" s="59">
        <v>1513.71</v>
      </c>
      <c r="Y273" s="91">
        <f t="shared" si="61"/>
        <v>-265.31999999999994</v>
      </c>
    </row>
    <row r="274" spans="1:25" s="50" customFormat="1" x14ac:dyDescent="0.2">
      <c r="A274" s="52" t="s">
        <v>2164</v>
      </c>
      <c r="B274" s="3" t="s">
        <v>392</v>
      </c>
      <c r="C274" s="46">
        <v>60303</v>
      </c>
      <c r="D274" s="47" t="s">
        <v>1470</v>
      </c>
      <c r="E274" s="48" t="s">
        <v>368</v>
      </c>
      <c r="F274" s="46" t="s">
        <v>345</v>
      </c>
      <c r="G274" s="59">
        <v>110</v>
      </c>
      <c r="H274" s="59">
        <v>110</v>
      </c>
      <c r="I274" s="66">
        <v>2.98</v>
      </c>
      <c r="J274" s="59">
        <v>2.4500000000000002</v>
      </c>
      <c r="K274" s="66">
        <v>9.6999999999999993</v>
      </c>
      <c r="L274" s="59">
        <v>8</v>
      </c>
      <c r="M274" s="59">
        <f t="shared" si="62"/>
        <v>10.45</v>
      </c>
      <c r="N274" s="59">
        <f t="shared" si="63"/>
        <v>269.5</v>
      </c>
      <c r="O274" s="59">
        <f t="shared" si="64"/>
        <v>880</v>
      </c>
      <c r="P274" s="59">
        <f t="shared" si="65"/>
        <v>1149.5</v>
      </c>
      <c r="Q274" s="58">
        <f t="shared" si="60"/>
        <v>2.8745870006834562E-4</v>
      </c>
      <c r="S274" s="59">
        <v>2.98</v>
      </c>
      <c r="T274" s="59">
        <v>9.6999999999999993</v>
      </c>
      <c r="U274" s="59">
        <v>12.68</v>
      </c>
      <c r="V274" s="59">
        <v>327.8</v>
      </c>
      <c r="W274" s="59">
        <v>1067</v>
      </c>
      <c r="X274" s="59">
        <v>1394.8</v>
      </c>
      <c r="Y274" s="91">
        <f t="shared" si="61"/>
        <v>-245.29999999999995</v>
      </c>
    </row>
    <row r="275" spans="1:25" s="50" customFormat="1" x14ac:dyDescent="0.2">
      <c r="A275" s="52" t="s">
        <v>2165</v>
      </c>
      <c r="B275" s="3" t="s">
        <v>393</v>
      </c>
      <c r="C275" s="46">
        <v>60304</v>
      </c>
      <c r="D275" s="47" t="s">
        <v>1470</v>
      </c>
      <c r="E275" s="48" t="s">
        <v>370</v>
      </c>
      <c r="F275" s="46" t="s">
        <v>345</v>
      </c>
      <c r="G275" s="59">
        <v>23</v>
      </c>
      <c r="H275" s="59">
        <v>23</v>
      </c>
      <c r="I275" s="66">
        <v>2.98</v>
      </c>
      <c r="J275" s="59">
        <v>2.4500000000000002</v>
      </c>
      <c r="K275" s="66">
        <v>9.3800000000000008</v>
      </c>
      <c r="L275" s="59">
        <v>7.74</v>
      </c>
      <c r="M275" s="59">
        <f t="shared" si="62"/>
        <v>10.190000000000001</v>
      </c>
      <c r="N275" s="59">
        <f t="shared" si="63"/>
        <v>56.35</v>
      </c>
      <c r="O275" s="59">
        <f t="shared" si="64"/>
        <v>178.02</v>
      </c>
      <c r="P275" s="59">
        <f t="shared" si="65"/>
        <v>234.37</v>
      </c>
      <c r="Q275" s="58">
        <f t="shared" si="60"/>
        <v>5.8609565493708711E-5</v>
      </c>
      <c r="S275" s="59">
        <v>2.98</v>
      </c>
      <c r="T275" s="59">
        <v>9.3800000000000008</v>
      </c>
      <c r="U275" s="59">
        <v>12.36</v>
      </c>
      <c r="V275" s="59">
        <v>68.540000000000006</v>
      </c>
      <c r="W275" s="59">
        <v>215.74</v>
      </c>
      <c r="X275" s="59">
        <v>284.27999999999997</v>
      </c>
      <c r="Y275" s="91">
        <f t="shared" si="61"/>
        <v>-49.909999999999968</v>
      </c>
    </row>
    <row r="276" spans="1:25" s="50" customFormat="1" x14ac:dyDescent="0.2">
      <c r="A276" s="52" t="s">
        <v>2166</v>
      </c>
      <c r="B276" s="3" t="s">
        <v>394</v>
      </c>
      <c r="C276" s="46">
        <v>60305</v>
      </c>
      <c r="D276" s="47" t="s">
        <v>1470</v>
      </c>
      <c r="E276" s="48" t="s">
        <v>351</v>
      </c>
      <c r="F276" s="46" t="s">
        <v>345</v>
      </c>
      <c r="G276" s="59">
        <v>7</v>
      </c>
      <c r="H276" s="59">
        <v>7</v>
      </c>
      <c r="I276" s="66">
        <v>2.98</v>
      </c>
      <c r="J276" s="59">
        <v>2.4500000000000002</v>
      </c>
      <c r="K276" s="66">
        <v>8.99</v>
      </c>
      <c r="L276" s="59">
        <v>7.41</v>
      </c>
      <c r="M276" s="59">
        <f t="shared" si="62"/>
        <v>9.86</v>
      </c>
      <c r="N276" s="59">
        <f t="shared" si="63"/>
        <v>17.149999999999999</v>
      </c>
      <c r="O276" s="59">
        <f t="shared" si="64"/>
        <v>51.87</v>
      </c>
      <c r="P276" s="59">
        <f t="shared" si="65"/>
        <v>69.02</v>
      </c>
      <c r="Q276" s="58">
        <f t="shared" si="60"/>
        <v>1.7260025644817061E-5</v>
      </c>
      <c r="S276" s="59">
        <v>2.98</v>
      </c>
      <c r="T276" s="59">
        <v>8.99</v>
      </c>
      <c r="U276" s="59">
        <v>11.97</v>
      </c>
      <c r="V276" s="59">
        <v>20.86</v>
      </c>
      <c r="W276" s="59">
        <v>62.93</v>
      </c>
      <c r="X276" s="59">
        <v>83.79</v>
      </c>
      <c r="Y276" s="91">
        <f t="shared" si="61"/>
        <v>-14.77000000000001</v>
      </c>
    </row>
    <row r="277" spans="1:25" s="50" customFormat="1" x14ac:dyDescent="0.2">
      <c r="A277" s="52" t="s">
        <v>2167</v>
      </c>
      <c r="B277" s="3" t="s">
        <v>395</v>
      </c>
      <c r="C277" s="46">
        <v>60306</v>
      </c>
      <c r="D277" s="47" t="s">
        <v>1470</v>
      </c>
      <c r="E277" s="48" t="s">
        <v>373</v>
      </c>
      <c r="F277" s="46" t="s">
        <v>345</v>
      </c>
      <c r="G277" s="59">
        <v>44</v>
      </c>
      <c r="H277" s="59">
        <v>44</v>
      </c>
      <c r="I277" s="66">
        <v>3.73</v>
      </c>
      <c r="J277" s="59">
        <v>3.07</v>
      </c>
      <c r="K277" s="66">
        <v>8.82</v>
      </c>
      <c r="L277" s="59">
        <v>7.27</v>
      </c>
      <c r="M277" s="59">
        <f t="shared" si="62"/>
        <v>10.34</v>
      </c>
      <c r="N277" s="59">
        <f t="shared" si="63"/>
        <v>135.08000000000001</v>
      </c>
      <c r="O277" s="59">
        <f t="shared" si="64"/>
        <v>319.88</v>
      </c>
      <c r="P277" s="59">
        <f t="shared" si="65"/>
        <v>454.96</v>
      </c>
      <c r="Q277" s="58">
        <f t="shared" si="60"/>
        <v>1.1377312760599784E-4</v>
      </c>
      <c r="S277" s="59">
        <v>3.73</v>
      </c>
      <c r="T277" s="59">
        <v>8.82</v>
      </c>
      <c r="U277" s="59">
        <v>12.55</v>
      </c>
      <c r="V277" s="59">
        <v>164.12</v>
      </c>
      <c r="W277" s="59">
        <v>388.08</v>
      </c>
      <c r="X277" s="59">
        <v>552.20000000000005</v>
      </c>
      <c r="Y277" s="91">
        <f t="shared" si="61"/>
        <v>-97.240000000000066</v>
      </c>
    </row>
    <row r="278" spans="1:25" s="50" customFormat="1" x14ac:dyDescent="0.2">
      <c r="A278" s="52" t="s">
        <v>2168</v>
      </c>
      <c r="B278" s="44" t="s">
        <v>396</v>
      </c>
      <c r="C278" s="62"/>
      <c r="D278" s="62"/>
      <c r="E278" s="87" t="s">
        <v>397</v>
      </c>
      <c r="F278" s="62"/>
      <c r="G278" s="60"/>
      <c r="H278" s="60"/>
      <c r="I278" s="66"/>
      <c r="J278" s="60"/>
      <c r="K278" s="66"/>
      <c r="L278" s="60"/>
      <c r="M278" s="60"/>
      <c r="N278" s="60"/>
      <c r="O278" s="60"/>
      <c r="P278" s="61">
        <f>P279</f>
        <v>6725.88</v>
      </c>
      <c r="Q278" s="57">
        <f t="shared" si="60"/>
        <v>1.681959740422518E-3</v>
      </c>
      <c r="S278" s="60"/>
      <c r="T278" s="60"/>
      <c r="U278" s="60"/>
      <c r="V278" s="60"/>
      <c r="W278" s="60"/>
      <c r="X278" s="61">
        <v>8150.44</v>
      </c>
      <c r="Y278" s="91">
        <f t="shared" si="61"/>
        <v>-1424.5599999999995</v>
      </c>
    </row>
    <row r="279" spans="1:25" s="50" customFormat="1" ht="24" x14ac:dyDescent="0.2">
      <c r="A279" s="52" t="s">
        <v>2169</v>
      </c>
      <c r="B279" s="3" t="s">
        <v>398</v>
      </c>
      <c r="C279" s="46">
        <v>61101</v>
      </c>
      <c r="D279" s="47" t="s">
        <v>1470</v>
      </c>
      <c r="E279" s="48" t="s">
        <v>1562</v>
      </c>
      <c r="F279" s="46" t="s">
        <v>11</v>
      </c>
      <c r="G279" s="59">
        <v>63.91</v>
      </c>
      <c r="H279" s="59">
        <v>63.91</v>
      </c>
      <c r="I279" s="66">
        <v>20.059999999999999</v>
      </c>
      <c r="J279" s="59">
        <v>16.55</v>
      </c>
      <c r="K279" s="66">
        <v>107.47</v>
      </c>
      <c r="L279" s="59">
        <v>88.69</v>
      </c>
      <c r="M279" s="59">
        <f>L279+J279</f>
        <v>105.24</v>
      </c>
      <c r="N279" s="59">
        <f>TRUNC(J279*H279,2)</f>
        <v>1057.71</v>
      </c>
      <c r="O279" s="59">
        <f>TRUNC(L279*H279,2)</f>
        <v>5668.17</v>
      </c>
      <c r="P279" s="59">
        <f>TRUNC(((J279*H279)+(L279*H279)),2)</f>
        <v>6725.88</v>
      </c>
      <c r="Q279" s="58">
        <f t="shared" si="60"/>
        <v>1.681959740422518E-3</v>
      </c>
      <c r="S279" s="59">
        <v>20.059999999999999</v>
      </c>
      <c r="T279" s="59">
        <v>107.47</v>
      </c>
      <c r="U279" s="59">
        <v>127.53</v>
      </c>
      <c r="V279" s="59">
        <v>1282.03</v>
      </c>
      <c r="W279" s="59">
        <v>6868.41</v>
      </c>
      <c r="X279" s="59">
        <v>8150.44</v>
      </c>
      <c r="Y279" s="91">
        <f t="shared" si="61"/>
        <v>-1424.5599999999995</v>
      </c>
    </row>
    <row r="280" spans="1:25" s="50" customFormat="1" x14ac:dyDescent="0.2">
      <c r="A280" s="52" t="s">
        <v>2170</v>
      </c>
      <c r="B280" s="44" t="s">
        <v>2950</v>
      </c>
      <c r="C280" s="62"/>
      <c r="D280" s="62"/>
      <c r="E280" s="87" t="s">
        <v>160</v>
      </c>
      <c r="F280" s="62"/>
      <c r="G280" s="60"/>
      <c r="H280" s="60"/>
      <c r="I280" s="66"/>
      <c r="J280" s="60"/>
      <c r="K280" s="66"/>
      <c r="L280" s="60"/>
      <c r="M280" s="60"/>
      <c r="N280" s="60"/>
      <c r="O280" s="60"/>
      <c r="P280" s="61">
        <f>SUM(P281:P284)</f>
        <v>13164.68</v>
      </c>
      <c r="Q280" s="57">
        <f t="shared" si="60"/>
        <v>3.2921285773081757E-3</v>
      </c>
      <c r="S280" s="60"/>
      <c r="T280" s="60"/>
      <c r="U280" s="60"/>
      <c r="V280" s="60"/>
      <c r="W280" s="60"/>
      <c r="X280" s="61">
        <v>15954.17</v>
      </c>
      <c r="Y280" s="91">
        <f t="shared" si="61"/>
        <v>-2789.49</v>
      </c>
    </row>
    <row r="281" spans="1:25" s="50" customFormat="1" ht="24" x14ac:dyDescent="0.2">
      <c r="A281" s="52" t="s">
        <v>2171</v>
      </c>
      <c r="B281" s="3" t="s">
        <v>399</v>
      </c>
      <c r="C281" s="46">
        <v>100160</v>
      </c>
      <c r="D281" s="47" t="s">
        <v>1470</v>
      </c>
      <c r="E281" s="48" t="s">
        <v>1563</v>
      </c>
      <c r="F281" s="46" t="s">
        <v>11</v>
      </c>
      <c r="G281" s="59">
        <v>193.11</v>
      </c>
      <c r="H281" s="59">
        <v>193.11</v>
      </c>
      <c r="I281" s="66">
        <v>27.92</v>
      </c>
      <c r="J281" s="59">
        <v>23.04</v>
      </c>
      <c r="K281" s="66">
        <v>23.65</v>
      </c>
      <c r="L281" s="59">
        <v>19.510000000000002</v>
      </c>
      <c r="M281" s="59">
        <f>L281+J281</f>
        <v>42.55</v>
      </c>
      <c r="N281" s="59">
        <f>TRUNC(J281*H281,2)</f>
        <v>4449.25</v>
      </c>
      <c r="O281" s="59">
        <f>TRUNC(L281*H281,2)</f>
        <v>3767.57</v>
      </c>
      <c r="P281" s="59">
        <f>TRUNC(((J281*H281)+(L281*H281)),2)</f>
        <v>8216.83</v>
      </c>
      <c r="Q281" s="58">
        <f t="shared" si="60"/>
        <v>2.0548058029426571E-3</v>
      </c>
      <c r="S281" s="59">
        <v>27.92</v>
      </c>
      <c r="T281" s="59">
        <v>23.65</v>
      </c>
      <c r="U281" s="59">
        <v>51.57</v>
      </c>
      <c r="V281" s="59">
        <v>5391.63</v>
      </c>
      <c r="W281" s="59">
        <v>4567.05</v>
      </c>
      <c r="X281" s="59">
        <v>9958.68</v>
      </c>
      <c r="Y281" s="91">
        <f t="shared" si="61"/>
        <v>-1741.8500000000004</v>
      </c>
    </row>
    <row r="282" spans="1:25" s="50" customFormat="1" x14ac:dyDescent="0.2">
      <c r="A282" s="52" t="s">
        <v>2172</v>
      </c>
      <c r="B282" s="3" t="s">
        <v>400</v>
      </c>
      <c r="C282" s="46">
        <v>60010</v>
      </c>
      <c r="D282" s="47" t="s">
        <v>1470</v>
      </c>
      <c r="E282" s="48" t="s">
        <v>401</v>
      </c>
      <c r="F282" s="46" t="s">
        <v>7</v>
      </c>
      <c r="G282" s="59">
        <v>0.42</v>
      </c>
      <c r="H282" s="59">
        <v>0.42</v>
      </c>
      <c r="I282" s="66">
        <v>748.57</v>
      </c>
      <c r="J282" s="59">
        <v>617.79</v>
      </c>
      <c r="K282" s="66">
        <v>2196.17</v>
      </c>
      <c r="L282" s="59">
        <v>1812.49</v>
      </c>
      <c r="M282" s="59">
        <f>L282+J282</f>
        <v>2430.2799999999997</v>
      </c>
      <c r="N282" s="59">
        <f>TRUNC(J282*H282,2)</f>
        <v>259.47000000000003</v>
      </c>
      <c r="O282" s="59">
        <f>TRUNC(L282*H282,2)</f>
        <v>761.24</v>
      </c>
      <c r="P282" s="59">
        <f>TRUNC(((J282*H282)+(L282*H282)),2)</f>
        <v>1020.71</v>
      </c>
      <c r="Q282" s="58">
        <f t="shared" si="60"/>
        <v>2.5525182231123187E-4</v>
      </c>
      <c r="S282" s="59">
        <v>748.57</v>
      </c>
      <c r="T282" s="59">
        <v>2196.17</v>
      </c>
      <c r="U282" s="59">
        <v>2944.74</v>
      </c>
      <c r="V282" s="59">
        <v>314.39</v>
      </c>
      <c r="W282" s="59">
        <v>922.4</v>
      </c>
      <c r="X282" s="59">
        <v>1236.79</v>
      </c>
      <c r="Y282" s="91">
        <f t="shared" si="61"/>
        <v>-216.07999999999993</v>
      </c>
    </row>
    <row r="283" spans="1:25" s="50" customFormat="1" ht="36" x14ac:dyDescent="0.2">
      <c r="A283" s="52" t="s">
        <v>2173</v>
      </c>
      <c r="B283" s="3" t="s">
        <v>402</v>
      </c>
      <c r="C283" s="46">
        <v>101965</v>
      </c>
      <c r="D283" s="46" t="s">
        <v>103</v>
      </c>
      <c r="E283" s="48" t="s">
        <v>1564</v>
      </c>
      <c r="F283" s="46" t="s">
        <v>289</v>
      </c>
      <c r="G283" s="59">
        <v>12.56</v>
      </c>
      <c r="H283" s="59">
        <v>12.56</v>
      </c>
      <c r="I283" s="66">
        <v>19.93</v>
      </c>
      <c r="J283" s="59">
        <v>16.440000000000001</v>
      </c>
      <c r="K283" s="66">
        <v>106.41</v>
      </c>
      <c r="L283" s="59">
        <v>87.82</v>
      </c>
      <c r="M283" s="59">
        <f>L283+J283</f>
        <v>104.25999999999999</v>
      </c>
      <c r="N283" s="59">
        <f>TRUNC(J283*H283,2)</f>
        <v>206.48</v>
      </c>
      <c r="O283" s="59">
        <f>TRUNC(L283*H283,2)</f>
        <v>1103.01</v>
      </c>
      <c r="P283" s="59">
        <f>TRUNC(((J283*H283)+(L283*H283)),2)</f>
        <v>1309.5</v>
      </c>
      <c r="Q283" s="58">
        <f t="shared" si="60"/>
        <v>3.2747035036059032E-4</v>
      </c>
      <c r="S283" s="59">
        <v>19.93</v>
      </c>
      <c r="T283" s="59">
        <v>106.41</v>
      </c>
      <c r="U283" s="59">
        <v>126.34</v>
      </c>
      <c r="V283" s="59">
        <v>250.32</v>
      </c>
      <c r="W283" s="59">
        <v>1336.51</v>
      </c>
      <c r="X283" s="59">
        <v>1586.83</v>
      </c>
      <c r="Y283" s="91">
        <f t="shared" si="61"/>
        <v>-277.32999999999993</v>
      </c>
    </row>
    <row r="284" spans="1:25" s="50" customFormat="1" x14ac:dyDescent="0.2">
      <c r="A284" s="52" t="s">
        <v>2174</v>
      </c>
      <c r="B284" s="3" t="s">
        <v>403</v>
      </c>
      <c r="C284" s="46">
        <v>100501</v>
      </c>
      <c r="D284" s="47" t="s">
        <v>1470</v>
      </c>
      <c r="E284" s="48" t="s">
        <v>404</v>
      </c>
      <c r="F284" s="46" t="s">
        <v>11</v>
      </c>
      <c r="G284" s="59">
        <v>17.600000000000001</v>
      </c>
      <c r="H284" s="59">
        <v>17.600000000000001</v>
      </c>
      <c r="I284" s="66">
        <v>53.68</v>
      </c>
      <c r="J284" s="59">
        <v>44.3</v>
      </c>
      <c r="K284" s="66">
        <v>126.54</v>
      </c>
      <c r="L284" s="59">
        <v>104.43</v>
      </c>
      <c r="M284" s="59">
        <f>L284+J284</f>
        <v>148.73000000000002</v>
      </c>
      <c r="N284" s="59">
        <f>TRUNC(J284*H284,2)</f>
        <v>779.68</v>
      </c>
      <c r="O284" s="59">
        <f>TRUNC(L284*H284,2)</f>
        <v>1837.96</v>
      </c>
      <c r="P284" s="59">
        <f>TRUNC(((J284*H284)+(L284*H284)),2)</f>
        <v>2617.64</v>
      </c>
      <c r="Q284" s="58">
        <f t="shared" si="60"/>
        <v>6.5460060169369658E-4</v>
      </c>
      <c r="S284" s="59">
        <v>53.68</v>
      </c>
      <c r="T284" s="59">
        <v>126.54</v>
      </c>
      <c r="U284" s="59">
        <v>180.22</v>
      </c>
      <c r="V284" s="59">
        <v>944.76</v>
      </c>
      <c r="W284" s="59">
        <v>2227.11</v>
      </c>
      <c r="X284" s="59">
        <v>3171.87</v>
      </c>
      <c r="Y284" s="91">
        <f t="shared" si="61"/>
        <v>-554.23</v>
      </c>
    </row>
    <row r="285" spans="1:25" s="50" customFormat="1" x14ac:dyDescent="0.2">
      <c r="A285" s="52" t="s">
        <v>2175</v>
      </c>
      <c r="B285" s="44" t="s">
        <v>2951</v>
      </c>
      <c r="C285" s="62"/>
      <c r="D285" s="62"/>
      <c r="E285" s="87" t="s">
        <v>167</v>
      </c>
      <c r="F285" s="62"/>
      <c r="G285" s="60"/>
      <c r="H285" s="60"/>
      <c r="I285" s="66"/>
      <c r="J285" s="60"/>
      <c r="K285" s="66"/>
      <c r="L285" s="60"/>
      <c r="M285" s="60"/>
      <c r="N285" s="60"/>
      <c r="O285" s="60"/>
      <c r="P285" s="61">
        <f>P286</f>
        <v>2545.63</v>
      </c>
      <c r="Q285" s="57">
        <f t="shared" si="60"/>
        <v>6.3659285833404322E-4</v>
      </c>
      <c r="S285" s="60"/>
      <c r="T285" s="60"/>
      <c r="U285" s="60"/>
      <c r="V285" s="60"/>
      <c r="W285" s="60"/>
      <c r="X285" s="61">
        <v>3085.29</v>
      </c>
      <c r="Y285" s="91">
        <f t="shared" si="61"/>
        <v>-539.65999999999985</v>
      </c>
    </row>
    <row r="286" spans="1:25" s="50" customFormat="1" x14ac:dyDescent="0.2">
      <c r="A286" s="52" t="s">
        <v>2176</v>
      </c>
      <c r="B286" s="3" t="s">
        <v>405</v>
      </c>
      <c r="C286" s="46">
        <v>120902</v>
      </c>
      <c r="D286" s="47" t="s">
        <v>1470</v>
      </c>
      <c r="E286" s="48" t="s">
        <v>406</v>
      </c>
      <c r="F286" s="46" t="s">
        <v>11</v>
      </c>
      <c r="G286" s="59">
        <v>88.76</v>
      </c>
      <c r="H286" s="59">
        <v>88.76</v>
      </c>
      <c r="I286" s="66">
        <v>21.8</v>
      </c>
      <c r="J286" s="59">
        <v>17.989999999999998</v>
      </c>
      <c r="K286" s="66">
        <v>12.96</v>
      </c>
      <c r="L286" s="59">
        <v>10.69</v>
      </c>
      <c r="M286" s="59">
        <f>L286+J286</f>
        <v>28.68</v>
      </c>
      <c r="N286" s="59">
        <f>TRUNC(J286*H286,2)</f>
        <v>1596.79</v>
      </c>
      <c r="O286" s="59">
        <f>TRUNC(L286*H286,2)</f>
        <v>948.84</v>
      </c>
      <c r="P286" s="59">
        <f>TRUNC(((J286*H286)+(L286*H286)),2)</f>
        <v>2545.63</v>
      </c>
      <c r="Q286" s="58">
        <f t="shared" si="60"/>
        <v>6.3659285833404322E-4</v>
      </c>
      <c r="S286" s="59">
        <v>21.8</v>
      </c>
      <c r="T286" s="59">
        <v>12.96</v>
      </c>
      <c r="U286" s="59">
        <v>34.76</v>
      </c>
      <c r="V286" s="59">
        <v>1934.96</v>
      </c>
      <c r="W286" s="59">
        <v>1150.33</v>
      </c>
      <c r="X286" s="59">
        <v>3085.29</v>
      </c>
      <c r="Y286" s="91">
        <f t="shared" si="61"/>
        <v>-539.65999999999985</v>
      </c>
    </row>
    <row r="287" spans="1:25" s="50" customFormat="1" x14ac:dyDescent="0.2">
      <c r="A287" s="52" t="s">
        <v>2177</v>
      </c>
      <c r="B287" s="44" t="s">
        <v>2952</v>
      </c>
      <c r="C287" s="62"/>
      <c r="D287" s="62"/>
      <c r="E287" s="87" t="s">
        <v>407</v>
      </c>
      <c r="F287" s="62"/>
      <c r="G287" s="60"/>
      <c r="H287" s="60"/>
      <c r="I287" s="66"/>
      <c r="J287" s="60"/>
      <c r="K287" s="66"/>
      <c r="L287" s="60"/>
      <c r="M287" s="60"/>
      <c r="N287" s="60"/>
      <c r="O287" s="60"/>
      <c r="P287" s="61">
        <f>P288</f>
        <v>76889.75</v>
      </c>
      <c r="Q287" s="57">
        <f t="shared" si="60"/>
        <v>1.9228036175363269E-2</v>
      </c>
      <c r="S287" s="60"/>
      <c r="T287" s="60"/>
      <c r="U287" s="60"/>
      <c r="V287" s="60"/>
      <c r="W287" s="60"/>
      <c r="X287" s="61">
        <v>93254.21</v>
      </c>
      <c r="Y287" s="91">
        <f t="shared" si="61"/>
        <v>-16364.460000000006</v>
      </c>
    </row>
    <row r="288" spans="1:25" s="50" customFormat="1" x14ac:dyDescent="0.2">
      <c r="A288" s="52" t="s">
        <v>2178</v>
      </c>
      <c r="B288" s="44" t="s">
        <v>408</v>
      </c>
      <c r="C288" s="62"/>
      <c r="D288" s="62"/>
      <c r="E288" s="87" t="s">
        <v>409</v>
      </c>
      <c r="F288" s="62"/>
      <c r="G288" s="60"/>
      <c r="H288" s="60"/>
      <c r="I288" s="66"/>
      <c r="J288" s="60"/>
      <c r="K288" s="66"/>
      <c r="L288" s="60"/>
      <c r="M288" s="60"/>
      <c r="N288" s="60"/>
      <c r="O288" s="60"/>
      <c r="P288" s="61">
        <f>P289</f>
        <v>76889.75</v>
      </c>
      <c r="Q288" s="57">
        <f t="shared" si="60"/>
        <v>1.9228036175363269E-2</v>
      </c>
      <c r="S288" s="60"/>
      <c r="T288" s="60"/>
      <c r="U288" s="60"/>
      <c r="V288" s="60"/>
      <c r="W288" s="60"/>
      <c r="X288" s="61">
        <v>93254.21</v>
      </c>
      <c r="Y288" s="91">
        <f t="shared" si="61"/>
        <v>-16364.460000000006</v>
      </c>
    </row>
    <row r="289" spans="1:25" s="50" customFormat="1" ht="48" x14ac:dyDescent="0.2">
      <c r="A289" s="52" t="s">
        <v>2179</v>
      </c>
      <c r="B289" s="48" t="s">
        <v>1565</v>
      </c>
      <c r="C289" s="47" t="s">
        <v>1566</v>
      </c>
      <c r="D289" s="47" t="s">
        <v>103</v>
      </c>
      <c r="E289" s="48" t="s">
        <v>1567</v>
      </c>
      <c r="F289" s="47" t="s">
        <v>1283</v>
      </c>
      <c r="G289" s="59">
        <v>5803</v>
      </c>
      <c r="H289" s="59">
        <v>5803</v>
      </c>
      <c r="I289" s="66">
        <v>0.88</v>
      </c>
      <c r="J289" s="59">
        <v>0.72</v>
      </c>
      <c r="K289" s="66">
        <v>15.19</v>
      </c>
      <c r="L289" s="59">
        <v>12.53</v>
      </c>
      <c r="M289" s="59">
        <f>L289+J289</f>
        <v>13.25</v>
      </c>
      <c r="N289" s="59">
        <f>TRUNC(J289*H289,2)</f>
        <v>4178.16</v>
      </c>
      <c r="O289" s="59">
        <f>TRUNC(L289*H289,2)</f>
        <v>72711.59</v>
      </c>
      <c r="P289" s="59">
        <f>TRUNC(((J289*H289)+(L289*H289)),2)</f>
        <v>76889.75</v>
      </c>
      <c r="Q289" s="58">
        <f t="shared" si="60"/>
        <v>1.9228036175363269E-2</v>
      </c>
      <c r="S289" s="59">
        <v>0.88</v>
      </c>
      <c r="T289" s="59">
        <v>15.19</v>
      </c>
      <c r="U289" s="59">
        <v>16.07</v>
      </c>
      <c r="V289" s="59">
        <v>5106.6400000000003</v>
      </c>
      <c r="W289" s="59">
        <v>88147.57</v>
      </c>
      <c r="X289" s="59">
        <v>93254.21</v>
      </c>
      <c r="Y289" s="91">
        <f t="shared" si="61"/>
        <v>-16364.460000000006</v>
      </c>
    </row>
    <row r="290" spans="1:25" s="50" customFormat="1" x14ac:dyDescent="0.2">
      <c r="A290" s="52" t="s">
        <v>2180</v>
      </c>
      <c r="B290" s="44" t="s">
        <v>2953</v>
      </c>
      <c r="C290" s="62"/>
      <c r="D290" s="62"/>
      <c r="E290" s="87" t="s">
        <v>170</v>
      </c>
      <c r="F290" s="62"/>
      <c r="G290" s="60"/>
      <c r="H290" s="60"/>
      <c r="I290" s="66"/>
      <c r="J290" s="60"/>
      <c r="K290" s="66"/>
      <c r="L290" s="60"/>
      <c r="M290" s="60"/>
      <c r="N290" s="60"/>
      <c r="O290" s="60"/>
      <c r="P290" s="61">
        <f>SUM(P291:P294)</f>
        <v>15505.66</v>
      </c>
      <c r="Q290" s="57">
        <f t="shared" si="60"/>
        <v>3.8775440341902948E-3</v>
      </c>
      <c r="S290" s="60"/>
      <c r="T290" s="60"/>
      <c r="U290" s="60"/>
      <c r="V290" s="60"/>
      <c r="W290" s="60"/>
      <c r="X290" s="61">
        <v>18797.169999999998</v>
      </c>
      <c r="Y290" s="91">
        <f t="shared" si="61"/>
        <v>-3291.5099999999984</v>
      </c>
    </row>
    <row r="291" spans="1:25" s="50" customFormat="1" ht="24" x14ac:dyDescent="0.2">
      <c r="A291" s="52" t="s">
        <v>2181</v>
      </c>
      <c r="B291" s="3" t="s">
        <v>410</v>
      </c>
      <c r="C291" s="46">
        <v>94442</v>
      </c>
      <c r="D291" s="46" t="s">
        <v>103</v>
      </c>
      <c r="E291" s="48" t="s">
        <v>1568</v>
      </c>
      <c r="F291" s="46" t="s">
        <v>11</v>
      </c>
      <c r="G291" s="59">
        <v>398.54</v>
      </c>
      <c r="H291" s="59">
        <v>398.54</v>
      </c>
      <c r="I291" s="66">
        <v>5.97</v>
      </c>
      <c r="J291" s="59">
        <v>4.92</v>
      </c>
      <c r="K291" s="66">
        <v>34.409999999999997</v>
      </c>
      <c r="L291" s="59">
        <v>28.39</v>
      </c>
      <c r="M291" s="59">
        <f>L291+J291</f>
        <v>33.31</v>
      </c>
      <c r="N291" s="59">
        <f>TRUNC(J291*H291,2)</f>
        <v>1960.81</v>
      </c>
      <c r="O291" s="59">
        <f>TRUNC(L291*H291,2)</f>
        <v>11314.55</v>
      </c>
      <c r="P291" s="59">
        <f>TRUNC(((J291*H291)+(L291*H291)),2)</f>
        <v>13275.36</v>
      </c>
      <c r="Q291" s="58">
        <f t="shared" si="60"/>
        <v>3.3198066363978361E-3</v>
      </c>
      <c r="S291" s="59">
        <v>5.97</v>
      </c>
      <c r="T291" s="59">
        <v>34.409999999999997</v>
      </c>
      <c r="U291" s="59">
        <v>40.380000000000003</v>
      </c>
      <c r="V291" s="59">
        <v>2379.2800000000002</v>
      </c>
      <c r="W291" s="59">
        <v>13713.76</v>
      </c>
      <c r="X291" s="59">
        <v>16093.04</v>
      </c>
      <c r="Y291" s="91">
        <f t="shared" si="61"/>
        <v>-2817.6800000000003</v>
      </c>
    </row>
    <row r="292" spans="1:25" s="50" customFormat="1" ht="36" x14ac:dyDescent="0.2">
      <c r="A292" s="52" t="s">
        <v>2182</v>
      </c>
      <c r="B292" s="48" t="s">
        <v>1569</v>
      </c>
      <c r="C292" s="47" t="s">
        <v>1570</v>
      </c>
      <c r="D292" s="47" t="s">
        <v>103</v>
      </c>
      <c r="E292" s="48" t="s">
        <v>1571</v>
      </c>
      <c r="F292" s="47" t="s">
        <v>289</v>
      </c>
      <c r="G292" s="59">
        <v>25.16</v>
      </c>
      <c r="H292" s="59">
        <v>25.16</v>
      </c>
      <c r="I292" s="66">
        <v>7.56</v>
      </c>
      <c r="J292" s="59">
        <v>6.23</v>
      </c>
      <c r="K292" s="66">
        <v>20.62</v>
      </c>
      <c r="L292" s="59">
        <v>17.010000000000002</v>
      </c>
      <c r="M292" s="59">
        <f>L292+J292</f>
        <v>23.240000000000002</v>
      </c>
      <c r="N292" s="59">
        <f>TRUNC(J292*H292,2)</f>
        <v>156.74</v>
      </c>
      <c r="O292" s="59">
        <f>TRUNC(L292*H292,2)</f>
        <v>427.97</v>
      </c>
      <c r="P292" s="59">
        <f>TRUNC(((J292*H292)+(L292*H292)),2)</f>
        <v>584.71</v>
      </c>
      <c r="Q292" s="58">
        <f t="shared" si="60"/>
        <v>1.4622007526486505E-4</v>
      </c>
      <c r="S292" s="59">
        <v>7.56</v>
      </c>
      <c r="T292" s="59">
        <v>20.62</v>
      </c>
      <c r="U292" s="59">
        <v>28.18</v>
      </c>
      <c r="V292" s="59">
        <v>190.2</v>
      </c>
      <c r="W292" s="59">
        <v>518.79999999999995</v>
      </c>
      <c r="X292" s="59">
        <v>709</v>
      </c>
      <c r="Y292" s="91">
        <f t="shared" si="61"/>
        <v>-124.28999999999996</v>
      </c>
    </row>
    <row r="293" spans="1:25" s="50" customFormat="1" x14ac:dyDescent="0.2">
      <c r="A293" s="52" t="s">
        <v>2183</v>
      </c>
      <c r="B293" s="3" t="s">
        <v>411</v>
      </c>
      <c r="C293" s="46">
        <v>160403</v>
      </c>
      <c r="D293" s="47" t="s">
        <v>1470</v>
      </c>
      <c r="E293" s="48" t="s">
        <v>412</v>
      </c>
      <c r="F293" s="46" t="s">
        <v>61</v>
      </c>
      <c r="G293" s="59">
        <v>28.14</v>
      </c>
      <c r="H293" s="59">
        <v>28.14</v>
      </c>
      <c r="I293" s="66">
        <v>10.79</v>
      </c>
      <c r="J293" s="59">
        <v>8.9</v>
      </c>
      <c r="K293" s="66">
        <v>10.74</v>
      </c>
      <c r="L293" s="59">
        <v>8.86</v>
      </c>
      <c r="M293" s="59">
        <f>L293+J293</f>
        <v>17.759999999999998</v>
      </c>
      <c r="N293" s="59">
        <f>TRUNC(J293*H293,2)</f>
        <v>250.44</v>
      </c>
      <c r="O293" s="59">
        <f>TRUNC(L293*H293,2)</f>
        <v>249.32</v>
      </c>
      <c r="P293" s="59">
        <f>TRUNC(((J293*H293)+(L293*H293)),2)</f>
        <v>499.76</v>
      </c>
      <c r="Q293" s="58">
        <f t="shared" si="60"/>
        <v>1.2497638968782636E-4</v>
      </c>
      <c r="S293" s="59">
        <v>10.79</v>
      </c>
      <c r="T293" s="59">
        <v>10.74</v>
      </c>
      <c r="U293" s="59">
        <v>21.53</v>
      </c>
      <c r="V293" s="59">
        <v>303.63</v>
      </c>
      <c r="W293" s="59">
        <v>302.22000000000003</v>
      </c>
      <c r="X293" s="59">
        <v>605.85</v>
      </c>
      <c r="Y293" s="91">
        <f t="shared" si="61"/>
        <v>-106.09000000000003</v>
      </c>
    </row>
    <row r="294" spans="1:25" s="50" customFormat="1" x14ac:dyDescent="0.2">
      <c r="A294" s="52" t="s">
        <v>2184</v>
      </c>
      <c r="B294" s="3" t="s">
        <v>413</v>
      </c>
      <c r="C294" s="46">
        <v>160404</v>
      </c>
      <c r="D294" s="47" t="s">
        <v>1470</v>
      </c>
      <c r="E294" s="48" t="s">
        <v>414</v>
      </c>
      <c r="F294" s="46" t="s">
        <v>289</v>
      </c>
      <c r="G294" s="59">
        <v>100.6</v>
      </c>
      <c r="H294" s="59">
        <v>100.6</v>
      </c>
      <c r="I294" s="66">
        <v>13.31</v>
      </c>
      <c r="J294" s="59">
        <v>10.98</v>
      </c>
      <c r="K294" s="66">
        <v>0.5</v>
      </c>
      <c r="L294" s="59">
        <v>0.41</v>
      </c>
      <c r="M294" s="59">
        <f>L294+J294</f>
        <v>11.39</v>
      </c>
      <c r="N294" s="59">
        <f>TRUNC(J294*H294,2)</f>
        <v>1104.58</v>
      </c>
      <c r="O294" s="59">
        <f>TRUNC(L294*H294,2)</f>
        <v>41.24</v>
      </c>
      <c r="P294" s="59">
        <f>TRUNC(((J294*H294)+(L294*H294)),2)</f>
        <v>1145.83</v>
      </c>
      <c r="Q294" s="58">
        <f t="shared" si="60"/>
        <v>2.8654093283976724E-4</v>
      </c>
      <c r="S294" s="59">
        <v>13.31</v>
      </c>
      <c r="T294" s="59">
        <v>0.5</v>
      </c>
      <c r="U294" s="59">
        <v>13.81</v>
      </c>
      <c r="V294" s="59">
        <v>1338.98</v>
      </c>
      <c r="W294" s="59">
        <v>50.3</v>
      </c>
      <c r="X294" s="59">
        <v>1389.28</v>
      </c>
      <c r="Y294" s="91">
        <f t="shared" si="61"/>
        <v>-243.45000000000005</v>
      </c>
    </row>
    <row r="295" spans="1:25" s="50" customFormat="1" x14ac:dyDescent="0.2">
      <c r="A295" s="52" t="s">
        <v>2185</v>
      </c>
      <c r="B295" s="44" t="s">
        <v>2997</v>
      </c>
      <c r="C295" s="62"/>
      <c r="D295" s="62"/>
      <c r="E295" s="87" t="s">
        <v>233</v>
      </c>
      <c r="F295" s="62"/>
      <c r="G295" s="60"/>
      <c r="H295" s="60"/>
      <c r="I295" s="66"/>
      <c r="J295" s="60"/>
      <c r="K295" s="66"/>
      <c r="L295" s="60"/>
      <c r="M295" s="60"/>
      <c r="N295" s="60"/>
      <c r="O295" s="60"/>
      <c r="P295" s="61">
        <f>SUM(P296:P306)</f>
        <v>23248.9</v>
      </c>
      <c r="Q295" s="57">
        <f t="shared" si="60"/>
        <v>5.8139178529960514E-3</v>
      </c>
      <c r="S295" s="60"/>
      <c r="T295" s="60"/>
      <c r="U295" s="60"/>
      <c r="V295" s="60"/>
      <c r="W295" s="60"/>
      <c r="X295" s="61">
        <v>28171.09</v>
      </c>
      <c r="Y295" s="91">
        <f t="shared" si="61"/>
        <v>-4922.1899999999987</v>
      </c>
    </row>
    <row r="296" spans="1:25" s="50" customFormat="1" x14ac:dyDescent="0.2">
      <c r="A296" s="52" t="s">
        <v>2186</v>
      </c>
      <c r="B296" s="3" t="s">
        <v>415</v>
      </c>
      <c r="C296" s="46">
        <v>180404</v>
      </c>
      <c r="D296" s="47" t="s">
        <v>1470</v>
      </c>
      <c r="E296" s="48" t="s">
        <v>235</v>
      </c>
      <c r="F296" s="46" t="s">
        <v>11</v>
      </c>
      <c r="G296" s="59">
        <v>3.15</v>
      </c>
      <c r="H296" s="59">
        <v>3.15</v>
      </c>
      <c r="I296" s="66">
        <v>48.85</v>
      </c>
      <c r="J296" s="59">
        <v>40.31</v>
      </c>
      <c r="K296" s="66">
        <v>381.93</v>
      </c>
      <c r="L296" s="59">
        <v>315.2</v>
      </c>
      <c r="M296" s="59">
        <f t="shared" ref="M296:M306" si="66">L296+J296</f>
        <v>355.51</v>
      </c>
      <c r="N296" s="59">
        <f t="shared" ref="N296:N306" si="67">TRUNC(J296*H296,2)</f>
        <v>126.97</v>
      </c>
      <c r="O296" s="59">
        <f t="shared" ref="O296:O306" si="68">TRUNC(L296*H296,2)</f>
        <v>992.88</v>
      </c>
      <c r="P296" s="59">
        <f t="shared" ref="P296:P306" si="69">TRUNC(((J296*H296)+(L296*H296)),2)</f>
        <v>1119.8499999999999</v>
      </c>
      <c r="Q296" s="58">
        <f t="shared" si="60"/>
        <v>2.8004404112356399E-4</v>
      </c>
      <c r="S296" s="59">
        <v>48.85</v>
      </c>
      <c r="T296" s="59">
        <v>381.93</v>
      </c>
      <c r="U296" s="59">
        <v>430.78</v>
      </c>
      <c r="V296" s="59">
        <v>153.87</v>
      </c>
      <c r="W296" s="59">
        <v>1203.08</v>
      </c>
      <c r="X296" s="59">
        <v>1356.95</v>
      </c>
      <c r="Y296" s="91">
        <f t="shared" si="61"/>
        <v>-237.10000000000014</v>
      </c>
    </row>
    <row r="297" spans="1:25" s="50" customFormat="1" x14ac:dyDescent="0.2">
      <c r="A297" s="52" t="s">
        <v>2187</v>
      </c>
      <c r="B297" s="3" t="s">
        <v>416</v>
      </c>
      <c r="C297" s="46">
        <v>180208</v>
      </c>
      <c r="D297" s="47" t="s">
        <v>1470</v>
      </c>
      <c r="E297" s="48" t="s">
        <v>417</v>
      </c>
      <c r="F297" s="46" t="s">
        <v>11</v>
      </c>
      <c r="G297" s="59">
        <v>3.15</v>
      </c>
      <c r="H297" s="59">
        <v>3.15</v>
      </c>
      <c r="I297" s="66">
        <v>38.69</v>
      </c>
      <c r="J297" s="59">
        <v>31.93</v>
      </c>
      <c r="K297" s="66">
        <v>233.46</v>
      </c>
      <c r="L297" s="59">
        <v>192.67</v>
      </c>
      <c r="M297" s="59">
        <f t="shared" si="66"/>
        <v>224.6</v>
      </c>
      <c r="N297" s="59">
        <f t="shared" si="67"/>
        <v>100.57</v>
      </c>
      <c r="O297" s="59">
        <f t="shared" si="68"/>
        <v>606.91</v>
      </c>
      <c r="P297" s="59">
        <f t="shared" si="69"/>
        <v>707.49</v>
      </c>
      <c r="Q297" s="58">
        <f t="shared" si="60"/>
        <v>1.7692401540787633E-4</v>
      </c>
      <c r="S297" s="59">
        <v>38.69</v>
      </c>
      <c r="T297" s="59">
        <v>233.46</v>
      </c>
      <c r="U297" s="59">
        <v>272.14999999999998</v>
      </c>
      <c r="V297" s="59">
        <v>121.87</v>
      </c>
      <c r="W297" s="59">
        <v>735.4</v>
      </c>
      <c r="X297" s="59">
        <v>857.27</v>
      </c>
      <c r="Y297" s="91">
        <f t="shared" si="61"/>
        <v>-149.77999999999997</v>
      </c>
    </row>
    <row r="298" spans="1:25" s="50" customFormat="1" x14ac:dyDescent="0.2">
      <c r="A298" s="52" t="s">
        <v>2188</v>
      </c>
      <c r="B298" s="3" t="s">
        <v>418</v>
      </c>
      <c r="C298" s="46">
        <v>180401</v>
      </c>
      <c r="D298" s="47" t="s">
        <v>1470</v>
      </c>
      <c r="E298" s="48" t="s">
        <v>237</v>
      </c>
      <c r="F298" s="46" t="s">
        <v>11</v>
      </c>
      <c r="G298" s="59">
        <v>3.82</v>
      </c>
      <c r="H298" s="59">
        <v>3.82</v>
      </c>
      <c r="I298" s="66">
        <v>48.85</v>
      </c>
      <c r="J298" s="59">
        <v>40.31</v>
      </c>
      <c r="K298" s="66">
        <v>231.86</v>
      </c>
      <c r="L298" s="59">
        <v>191.35</v>
      </c>
      <c r="M298" s="59">
        <f t="shared" si="66"/>
        <v>231.66</v>
      </c>
      <c r="N298" s="59">
        <f t="shared" si="67"/>
        <v>153.97999999999999</v>
      </c>
      <c r="O298" s="59">
        <f t="shared" si="68"/>
        <v>730.95</v>
      </c>
      <c r="P298" s="59">
        <f t="shared" si="69"/>
        <v>884.94</v>
      </c>
      <c r="Q298" s="58">
        <f t="shared" si="60"/>
        <v>2.21299436310119E-4</v>
      </c>
      <c r="S298" s="59">
        <v>48.85</v>
      </c>
      <c r="T298" s="59">
        <v>231.86</v>
      </c>
      <c r="U298" s="59">
        <v>280.70999999999998</v>
      </c>
      <c r="V298" s="59">
        <v>186.6</v>
      </c>
      <c r="W298" s="59">
        <v>885.71</v>
      </c>
      <c r="X298" s="59">
        <v>1072.31</v>
      </c>
      <c r="Y298" s="91">
        <f t="shared" si="61"/>
        <v>-187.36999999999989</v>
      </c>
    </row>
    <row r="299" spans="1:25" s="50" customFormat="1" x14ac:dyDescent="0.2">
      <c r="A299" s="52" t="s">
        <v>2189</v>
      </c>
      <c r="B299" s="3" t="s">
        <v>419</v>
      </c>
      <c r="C299" s="46">
        <v>180303</v>
      </c>
      <c r="D299" s="47" t="s">
        <v>1470</v>
      </c>
      <c r="E299" s="48" t="s">
        <v>420</v>
      </c>
      <c r="F299" s="46" t="s">
        <v>11</v>
      </c>
      <c r="G299" s="59">
        <v>2.64</v>
      </c>
      <c r="H299" s="59">
        <v>2.64</v>
      </c>
      <c r="I299" s="66">
        <v>58.35</v>
      </c>
      <c r="J299" s="59">
        <v>48.15</v>
      </c>
      <c r="K299" s="66">
        <v>266.42</v>
      </c>
      <c r="L299" s="59">
        <v>219.87</v>
      </c>
      <c r="M299" s="59">
        <f t="shared" si="66"/>
        <v>268.02</v>
      </c>
      <c r="N299" s="59">
        <f t="shared" si="67"/>
        <v>127.11</v>
      </c>
      <c r="O299" s="59">
        <f t="shared" si="68"/>
        <v>580.45000000000005</v>
      </c>
      <c r="P299" s="59">
        <f t="shared" si="69"/>
        <v>707.57</v>
      </c>
      <c r="Q299" s="58">
        <f t="shared" si="60"/>
        <v>1.7694402123302245E-4</v>
      </c>
      <c r="S299" s="59">
        <v>58.35</v>
      </c>
      <c r="T299" s="59">
        <v>266.42</v>
      </c>
      <c r="U299" s="59">
        <v>324.77</v>
      </c>
      <c r="V299" s="59">
        <v>154.04</v>
      </c>
      <c r="W299" s="59">
        <v>703.35</v>
      </c>
      <c r="X299" s="59">
        <v>857.39</v>
      </c>
      <c r="Y299" s="91">
        <f t="shared" si="61"/>
        <v>-149.81999999999994</v>
      </c>
    </row>
    <row r="300" spans="1:25" s="50" customFormat="1" x14ac:dyDescent="0.2">
      <c r="A300" s="52" t="s">
        <v>2190</v>
      </c>
      <c r="B300" s="3" t="s">
        <v>421</v>
      </c>
      <c r="C300" s="46">
        <v>180505</v>
      </c>
      <c r="D300" s="47" t="s">
        <v>1470</v>
      </c>
      <c r="E300" s="48" t="s">
        <v>422</v>
      </c>
      <c r="F300" s="46" t="s">
        <v>11</v>
      </c>
      <c r="G300" s="59">
        <v>6.84</v>
      </c>
      <c r="H300" s="59">
        <v>6.84</v>
      </c>
      <c r="I300" s="66">
        <v>45.7</v>
      </c>
      <c r="J300" s="59">
        <v>37.71</v>
      </c>
      <c r="K300" s="66">
        <v>554.66999999999996</v>
      </c>
      <c r="L300" s="59">
        <v>457.76</v>
      </c>
      <c r="M300" s="59">
        <f t="shared" si="66"/>
        <v>495.46999999999997</v>
      </c>
      <c r="N300" s="59">
        <f t="shared" si="67"/>
        <v>257.93</v>
      </c>
      <c r="O300" s="59">
        <f t="shared" si="68"/>
        <v>3131.07</v>
      </c>
      <c r="P300" s="59">
        <f t="shared" si="69"/>
        <v>3389.01</v>
      </c>
      <c r="Q300" s="58">
        <f t="shared" si="60"/>
        <v>8.4749926848075167E-4</v>
      </c>
      <c r="S300" s="59">
        <v>45.7</v>
      </c>
      <c r="T300" s="59">
        <v>554.66999999999996</v>
      </c>
      <c r="U300" s="59">
        <v>600.37</v>
      </c>
      <c r="V300" s="59">
        <v>312.58</v>
      </c>
      <c r="W300" s="59">
        <v>3793.95</v>
      </c>
      <c r="X300" s="59">
        <v>4106.53</v>
      </c>
      <c r="Y300" s="91">
        <f t="shared" si="61"/>
        <v>-717.51999999999953</v>
      </c>
    </row>
    <row r="301" spans="1:25" s="50" customFormat="1" ht="24" x14ac:dyDescent="0.2">
      <c r="A301" s="52" t="s">
        <v>2191</v>
      </c>
      <c r="B301" s="3" t="s">
        <v>423</v>
      </c>
      <c r="C301" s="46">
        <v>180280</v>
      </c>
      <c r="D301" s="47" t="s">
        <v>1470</v>
      </c>
      <c r="E301" s="48" t="s">
        <v>1572</v>
      </c>
      <c r="F301" s="46" t="s">
        <v>11</v>
      </c>
      <c r="G301" s="59">
        <v>2.16</v>
      </c>
      <c r="H301" s="59">
        <v>2.16</v>
      </c>
      <c r="I301" s="66">
        <v>46.23</v>
      </c>
      <c r="J301" s="59">
        <v>38.15</v>
      </c>
      <c r="K301" s="66">
        <v>412.7</v>
      </c>
      <c r="L301" s="59">
        <v>340.6</v>
      </c>
      <c r="M301" s="59">
        <f t="shared" si="66"/>
        <v>378.75</v>
      </c>
      <c r="N301" s="59">
        <f t="shared" si="67"/>
        <v>82.4</v>
      </c>
      <c r="O301" s="59">
        <f t="shared" si="68"/>
        <v>735.69</v>
      </c>
      <c r="P301" s="59">
        <f t="shared" si="69"/>
        <v>818.1</v>
      </c>
      <c r="Q301" s="58">
        <f t="shared" si="60"/>
        <v>2.0458456940053375E-4</v>
      </c>
      <c r="S301" s="59">
        <v>46.23</v>
      </c>
      <c r="T301" s="59">
        <v>412.7</v>
      </c>
      <c r="U301" s="59">
        <v>458.93</v>
      </c>
      <c r="V301" s="59">
        <v>99.85</v>
      </c>
      <c r="W301" s="59">
        <v>891.43</v>
      </c>
      <c r="X301" s="59">
        <v>991.28</v>
      </c>
      <c r="Y301" s="91">
        <f t="shared" si="61"/>
        <v>-173.17999999999995</v>
      </c>
    </row>
    <row r="302" spans="1:25" s="50" customFormat="1" x14ac:dyDescent="0.2">
      <c r="A302" s="52" t="s">
        <v>2192</v>
      </c>
      <c r="B302" s="3" t="s">
        <v>424</v>
      </c>
      <c r="C302" s="46">
        <v>180501</v>
      </c>
      <c r="D302" s="47" t="s">
        <v>1470</v>
      </c>
      <c r="E302" s="48" t="s">
        <v>239</v>
      </c>
      <c r="F302" s="46" t="s">
        <v>11</v>
      </c>
      <c r="G302" s="59">
        <v>3.36</v>
      </c>
      <c r="H302" s="59">
        <v>3.36</v>
      </c>
      <c r="I302" s="66">
        <v>45.7</v>
      </c>
      <c r="J302" s="59">
        <v>37.71</v>
      </c>
      <c r="K302" s="66">
        <v>688.77</v>
      </c>
      <c r="L302" s="59">
        <v>568.44000000000005</v>
      </c>
      <c r="M302" s="59">
        <f t="shared" si="66"/>
        <v>606.15000000000009</v>
      </c>
      <c r="N302" s="59">
        <f t="shared" si="67"/>
        <v>126.7</v>
      </c>
      <c r="O302" s="59">
        <f t="shared" si="68"/>
        <v>1909.95</v>
      </c>
      <c r="P302" s="59">
        <f t="shared" si="69"/>
        <v>2036.66</v>
      </c>
      <c r="Q302" s="58">
        <f t="shared" si="60"/>
        <v>5.0931329802626952E-4</v>
      </c>
      <c r="S302" s="59">
        <v>45.7</v>
      </c>
      <c r="T302" s="59">
        <v>688.77</v>
      </c>
      <c r="U302" s="59">
        <v>734.47</v>
      </c>
      <c r="V302" s="59">
        <v>153.55000000000001</v>
      </c>
      <c r="W302" s="59">
        <v>2314.2600000000002</v>
      </c>
      <c r="X302" s="59">
        <v>2467.81</v>
      </c>
      <c r="Y302" s="91">
        <f t="shared" si="61"/>
        <v>-431.14999999999986</v>
      </c>
    </row>
    <row r="303" spans="1:25" s="50" customFormat="1" x14ac:dyDescent="0.2">
      <c r="A303" s="52" t="s">
        <v>2193</v>
      </c>
      <c r="B303" s="3" t="s">
        <v>425</v>
      </c>
      <c r="C303" s="46">
        <v>180503</v>
      </c>
      <c r="D303" s="47" t="s">
        <v>1470</v>
      </c>
      <c r="E303" s="48" t="s">
        <v>426</v>
      </c>
      <c r="F303" s="46" t="s">
        <v>11</v>
      </c>
      <c r="G303" s="59">
        <v>3.36</v>
      </c>
      <c r="H303" s="59">
        <v>3.36</v>
      </c>
      <c r="I303" s="66">
        <v>45.7</v>
      </c>
      <c r="J303" s="59">
        <v>37.71</v>
      </c>
      <c r="K303" s="66">
        <v>539.51</v>
      </c>
      <c r="L303" s="59">
        <v>445.25</v>
      </c>
      <c r="M303" s="59">
        <f t="shared" si="66"/>
        <v>482.96</v>
      </c>
      <c r="N303" s="59">
        <f t="shared" si="67"/>
        <v>126.7</v>
      </c>
      <c r="O303" s="59">
        <f t="shared" si="68"/>
        <v>1496.04</v>
      </c>
      <c r="P303" s="59">
        <f t="shared" si="69"/>
        <v>1622.74</v>
      </c>
      <c r="Q303" s="58">
        <f t="shared" si="60"/>
        <v>4.0580315872023242E-4</v>
      </c>
      <c r="S303" s="59">
        <v>45.7</v>
      </c>
      <c r="T303" s="59">
        <v>539.51</v>
      </c>
      <c r="U303" s="59">
        <v>585.21</v>
      </c>
      <c r="V303" s="59">
        <v>153.55000000000001</v>
      </c>
      <c r="W303" s="59">
        <v>1812.75</v>
      </c>
      <c r="X303" s="59">
        <v>1966.3</v>
      </c>
      <c r="Y303" s="91">
        <f t="shared" si="61"/>
        <v>-343.55999999999995</v>
      </c>
    </row>
    <row r="304" spans="1:25" s="50" customFormat="1" x14ac:dyDescent="0.2">
      <c r="A304" s="52" t="s">
        <v>2194</v>
      </c>
      <c r="B304" s="3" t="s">
        <v>427</v>
      </c>
      <c r="C304" s="46">
        <v>180504</v>
      </c>
      <c r="D304" s="47" t="s">
        <v>1470</v>
      </c>
      <c r="E304" s="48" t="s">
        <v>428</v>
      </c>
      <c r="F304" s="46" t="s">
        <v>11</v>
      </c>
      <c r="G304" s="59">
        <v>4.41</v>
      </c>
      <c r="H304" s="59">
        <v>4.41</v>
      </c>
      <c r="I304" s="66">
        <v>45.7</v>
      </c>
      <c r="J304" s="59">
        <v>37.71</v>
      </c>
      <c r="K304" s="66">
        <v>617.69000000000005</v>
      </c>
      <c r="L304" s="59">
        <v>509.77</v>
      </c>
      <c r="M304" s="59">
        <f t="shared" si="66"/>
        <v>547.48</v>
      </c>
      <c r="N304" s="59">
        <f t="shared" si="67"/>
        <v>166.3</v>
      </c>
      <c r="O304" s="59">
        <f t="shared" si="68"/>
        <v>2248.08</v>
      </c>
      <c r="P304" s="59">
        <f t="shared" si="69"/>
        <v>2414.38</v>
      </c>
      <c r="Q304" s="58">
        <f t="shared" si="60"/>
        <v>6.0377080145368619E-4</v>
      </c>
      <c r="S304" s="59">
        <v>45.7</v>
      </c>
      <c r="T304" s="59">
        <v>617.69000000000005</v>
      </c>
      <c r="U304" s="59">
        <v>663.39</v>
      </c>
      <c r="V304" s="59">
        <v>201.53</v>
      </c>
      <c r="W304" s="59">
        <v>2724.01</v>
      </c>
      <c r="X304" s="59">
        <v>2925.54</v>
      </c>
      <c r="Y304" s="91">
        <f t="shared" si="61"/>
        <v>-511.15999999999985</v>
      </c>
    </row>
    <row r="305" spans="1:25" s="50" customFormat="1" x14ac:dyDescent="0.2">
      <c r="A305" s="52" t="s">
        <v>2195</v>
      </c>
      <c r="B305" s="3" t="s">
        <v>429</v>
      </c>
      <c r="C305" s="46">
        <v>180515</v>
      </c>
      <c r="D305" s="47" t="s">
        <v>1470</v>
      </c>
      <c r="E305" s="48" t="s">
        <v>430</v>
      </c>
      <c r="F305" s="46" t="s">
        <v>11</v>
      </c>
      <c r="G305" s="59">
        <v>5.04</v>
      </c>
      <c r="H305" s="59">
        <v>5.04</v>
      </c>
      <c r="I305" s="66">
        <v>45.7</v>
      </c>
      <c r="J305" s="59">
        <v>37.71</v>
      </c>
      <c r="K305" s="66">
        <v>484.77</v>
      </c>
      <c r="L305" s="59">
        <v>400.08</v>
      </c>
      <c r="M305" s="59">
        <f t="shared" si="66"/>
        <v>437.78999999999996</v>
      </c>
      <c r="N305" s="59">
        <f t="shared" si="67"/>
        <v>190.05</v>
      </c>
      <c r="O305" s="59">
        <f t="shared" si="68"/>
        <v>2016.4</v>
      </c>
      <c r="P305" s="59">
        <f t="shared" si="69"/>
        <v>2206.46</v>
      </c>
      <c r="Q305" s="58">
        <f t="shared" si="60"/>
        <v>5.5177566189891416E-4</v>
      </c>
      <c r="S305" s="59">
        <v>45.7</v>
      </c>
      <c r="T305" s="59">
        <v>484.77</v>
      </c>
      <c r="U305" s="59">
        <v>530.47</v>
      </c>
      <c r="V305" s="59">
        <v>230.32</v>
      </c>
      <c r="W305" s="59">
        <v>2443.2399999999998</v>
      </c>
      <c r="X305" s="59">
        <v>2673.56</v>
      </c>
      <c r="Y305" s="91">
        <f t="shared" si="61"/>
        <v>-467.09999999999991</v>
      </c>
    </row>
    <row r="306" spans="1:25" s="50" customFormat="1" ht="24" x14ac:dyDescent="0.2">
      <c r="A306" s="52" t="s">
        <v>2196</v>
      </c>
      <c r="B306" s="3" t="s">
        <v>431</v>
      </c>
      <c r="C306" s="46">
        <v>180406</v>
      </c>
      <c r="D306" s="47" t="s">
        <v>1470</v>
      </c>
      <c r="E306" s="48" t="s">
        <v>1573</v>
      </c>
      <c r="F306" s="46" t="s">
        <v>11</v>
      </c>
      <c r="G306" s="59">
        <v>21.42</v>
      </c>
      <c r="H306" s="59">
        <v>21.42</v>
      </c>
      <c r="I306" s="66">
        <v>45.7</v>
      </c>
      <c r="J306" s="59">
        <v>37.71</v>
      </c>
      <c r="K306" s="66">
        <v>369.62</v>
      </c>
      <c r="L306" s="59">
        <v>305.04000000000002</v>
      </c>
      <c r="M306" s="59">
        <f t="shared" si="66"/>
        <v>342.75</v>
      </c>
      <c r="N306" s="59">
        <f t="shared" si="67"/>
        <v>807.74</v>
      </c>
      <c r="O306" s="59">
        <f t="shared" si="68"/>
        <v>6533.95</v>
      </c>
      <c r="P306" s="59">
        <f t="shared" si="69"/>
        <v>7341.7</v>
      </c>
      <c r="Q306" s="58">
        <f t="shared" si="60"/>
        <v>1.8359595809410813E-3</v>
      </c>
      <c r="S306" s="59">
        <v>45.7</v>
      </c>
      <c r="T306" s="59">
        <v>369.62</v>
      </c>
      <c r="U306" s="59">
        <v>415.32</v>
      </c>
      <c r="V306" s="59">
        <v>978.89</v>
      </c>
      <c r="W306" s="59">
        <v>7917.26</v>
      </c>
      <c r="X306" s="59">
        <v>8896.15</v>
      </c>
      <c r="Y306" s="91">
        <f t="shared" si="61"/>
        <v>-1554.4499999999998</v>
      </c>
    </row>
    <row r="307" spans="1:25" s="50" customFormat="1" x14ac:dyDescent="0.2">
      <c r="A307" s="52" t="s">
        <v>2197</v>
      </c>
      <c r="B307" s="44" t="s">
        <v>2954</v>
      </c>
      <c r="C307" s="62"/>
      <c r="D307" s="62"/>
      <c r="E307" s="87" t="s">
        <v>246</v>
      </c>
      <c r="F307" s="62"/>
      <c r="G307" s="60"/>
      <c r="H307" s="60"/>
      <c r="I307" s="66"/>
      <c r="J307" s="60"/>
      <c r="K307" s="66"/>
      <c r="L307" s="60"/>
      <c r="M307" s="60"/>
      <c r="N307" s="60"/>
      <c r="O307" s="60"/>
      <c r="P307" s="61">
        <f>SUM(P308:P309)</f>
        <v>2268.91</v>
      </c>
      <c r="Q307" s="57">
        <f t="shared" si="60"/>
        <v>5.6739270915360596E-4</v>
      </c>
      <c r="S307" s="60"/>
      <c r="T307" s="60"/>
      <c r="U307" s="60"/>
      <c r="V307" s="60"/>
      <c r="W307" s="60"/>
      <c r="X307" s="61">
        <v>2749.32</v>
      </c>
      <c r="Y307" s="91">
        <f t="shared" si="61"/>
        <v>-480.41000000000031</v>
      </c>
    </row>
    <row r="308" spans="1:25" s="50" customFormat="1" x14ac:dyDescent="0.2">
      <c r="A308" s="52" t="s">
        <v>2198</v>
      </c>
      <c r="B308" s="3" t="s">
        <v>432</v>
      </c>
      <c r="C308" s="46">
        <v>190102</v>
      </c>
      <c r="D308" s="46" t="s">
        <v>1470</v>
      </c>
      <c r="E308" s="48" t="s">
        <v>248</v>
      </c>
      <c r="F308" s="46" t="s">
        <v>11</v>
      </c>
      <c r="G308" s="59">
        <v>9.61</v>
      </c>
      <c r="H308" s="59">
        <v>9.61</v>
      </c>
      <c r="I308" s="66">
        <v>0</v>
      </c>
      <c r="J308" s="59">
        <v>0</v>
      </c>
      <c r="K308" s="66">
        <v>204.07</v>
      </c>
      <c r="L308" s="59">
        <v>168.41</v>
      </c>
      <c r="M308" s="59">
        <f>L308+J308</f>
        <v>168.41</v>
      </c>
      <c r="N308" s="59">
        <f>TRUNC(J308*H308,2)</f>
        <v>0</v>
      </c>
      <c r="O308" s="59">
        <f>TRUNC(L308*H308,2)</f>
        <v>1618.42</v>
      </c>
      <c r="P308" s="59">
        <f>TRUNC(((J308*H308)+(L308*H308)),2)</f>
        <v>1618.42</v>
      </c>
      <c r="Q308" s="58">
        <f t="shared" si="60"/>
        <v>4.047228441623418E-4</v>
      </c>
      <c r="S308" s="59">
        <v>0</v>
      </c>
      <c r="T308" s="59">
        <v>204.07</v>
      </c>
      <c r="U308" s="59">
        <v>204.07</v>
      </c>
      <c r="V308" s="59">
        <v>0</v>
      </c>
      <c r="W308" s="59">
        <v>1961.11</v>
      </c>
      <c r="X308" s="59">
        <v>1961.11</v>
      </c>
      <c r="Y308" s="91">
        <f t="shared" si="61"/>
        <v>-342.68999999999983</v>
      </c>
    </row>
    <row r="309" spans="1:25" s="50" customFormat="1" x14ac:dyDescent="0.2">
      <c r="A309" s="52" t="s">
        <v>2199</v>
      </c>
      <c r="B309" s="3" t="s">
        <v>433</v>
      </c>
      <c r="C309" s="46">
        <v>190105</v>
      </c>
      <c r="D309" s="47" t="s">
        <v>1470</v>
      </c>
      <c r="E309" s="48" t="s">
        <v>434</v>
      </c>
      <c r="F309" s="46" t="s">
        <v>11</v>
      </c>
      <c r="G309" s="59">
        <v>4.2</v>
      </c>
      <c r="H309" s="59">
        <v>4.2</v>
      </c>
      <c r="I309" s="66">
        <v>0</v>
      </c>
      <c r="J309" s="59">
        <v>0</v>
      </c>
      <c r="K309" s="66">
        <v>187.67</v>
      </c>
      <c r="L309" s="59">
        <v>154.88</v>
      </c>
      <c r="M309" s="59">
        <f>L309+J309</f>
        <v>154.88</v>
      </c>
      <c r="N309" s="59">
        <f>TRUNC(J309*H309,2)</f>
        <v>0</v>
      </c>
      <c r="O309" s="59">
        <f>TRUNC(L309*H309,2)</f>
        <v>650.49</v>
      </c>
      <c r="P309" s="59">
        <f>TRUNC(((J309*H309)+(L309*H309)),2)</f>
        <v>650.49</v>
      </c>
      <c r="Q309" s="58">
        <f t="shared" si="60"/>
        <v>1.6266986499126416E-4</v>
      </c>
      <c r="S309" s="59">
        <v>0</v>
      </c>
      <c r="T309" s="59">
        <v>187.67</v>
      </c>
      <c r="U309" s="59">
        <v>187.67</v>
      </c>
      <c r="V309" s="59">
        <v>0</v>
      </c>
      <c r="W309" s="59">
        <v>788.21</v>
      </c>
      <c r="X309" s="59">
        <v>788.21</v>
      </c>
      <c r="Y309" s="91">
        <f t="shared" si="61"/>
        <v>-137.72000000000003</v>
      </c>
    </row>
    <row r="310" spans="1:25" s="50" customFormat="1" x14ac:dyDescent="0.2">
      <c r="A310" s="52" t="s">
        <v>2200</v>
      </c>
      <c r="B310" s="44" t="s">
        <v>2955</v>
      </c>
      <c r="C310" s="62"/>
      <c r="D310" s="62"/>
      <c r="E310" s="87" t="s">
        <v>62</v>
      </c>
      <c r="F310" s="62"/>
      <c r="G310" s="60"/>
      <c r="H310" s="60"/>
      <c r="I310" s="66"/>
      <c r="J310" s="60"/>
      <c r="K310" s="66"/>
      <c r="L310" s="60"/>
      <c r="M310" s="60"/>
      <c r="N310" s="60"/>
      <c r="O310" s="60"/>
      <c r="P310" s="61">
        <f>SUM(P311:P314)</f>
        <v>25104.82</v>
      </c>
      <c r="Q310" s="57">
        <f t="shared" si="60"/>
        <v>6.2780329905609434E-3</v>
      </c>
      <c r="S310" s="60"/>
      <c r="T310" s="60"/>
      <c r="U310" s="60"/>
      <c r="V310" s="60"/>
      <c r="W310" s="60"/>
      <c r="X310" s="61">
        <v>30435.84</v>
      </c>
      <c r="Y310" s="91">
        <f t="shared" si="61"/>
        <v>-5331.02</v>
      </c>
    </row>
    <row r="311" spans="1:25" s="50" customFormat="1" x14ac:dyDescent="0.2">
      <c r="A311" s="52" t="s">
        <v>2201</v>
      </c>
      <c r="B311" s="3" t="s">
        <v>435</v>
      </c>
      <c r="C311" s="46">
        <v>200101</v>
      </c>
      <c r="D311" s="47" t="s">
        <v>1470</v>
      </c>
      <c r="E311" s="48" t="s">
        <v>66</v>
      </c>
      <c r="F311" s="46" t="s">
        <v>11</v>
      </c>
      <c r="G311" s="59">
        <v>506.85</v>
      </c>
      <c r="H311" s="59">
        <v>506.85</v>
      </c>
      <c r="I311" s="66">
        <v>3.45</v>
      </c>
      <c r="J311" s="59">
        <v>2.84</v>
      </c>
      <c r="K311" s="66">
        <v>2.33</v>
      </c>
      <c r="L311" s="59">
        <v>1.92</v>
      </c>
      <c r="M311" s="59">
        <f>L311+J311</f>
        <v>4.76</v>
      </c>
      <c r="N311" s="59">
        <f>TRUNC(J311*H311,2)</f>
        <v>1439.45</v>
      </c>
      <c r="O311" s="59">
        <f>TRUNC(L311*H311,2)</f>
        <v>973.15</v>
      </c>
      <c r="P311" s="59">
        <f>TRUNC(((J311*H311)+(L311*H311)),2)</f>
        <v>2412.6</v>
      </c>
      <c r="Q311" s="58">
        <f t="shared" si="60"/>
        <v>6.0332567184418493E-4</v>
      </c>
      <c r="S311" s="59">
        <v>3.45</v>
      </c>
      <c r="T311" s="59">
        <v>2.33</v>
      </c>
      <c r="U311" s="59">
        <v>5.78</v>
      </c>
      <c r="V311" s="59">
        <v>1748.63</v>
      </c>
      <c r="W311" s="59">
        <v>1180.96</v>
      </c>
      <c r="X311" s="59">
        <v>2929.59</v>
      </c>
      <c r="Y311" s="91">
        <f t="shared" si="61"/>
        <v>-516.99000000000024</v>
      </c>
    </row>
    <row r="312" spans="1:25" s="50" customFormat="1" ht="48" x14ac:dyDescent="0.2">
      <c r="A312" s="52" t="s">
        <v>2202</v>
      </c>
      <c r="B312" s="48" t="s">
        <v>1574</v>
      </c>
      <c r="C312" s="47" t="s">
        <v>1484</v>
      </c>
      <c r="D312" s="47" t="s">
        <v>103</v>
      </c>
      <c r="E312" s="48" t="s">
        <v>1485</v>
      </c>
      <c r="F312" s="47" t="s">
        <v>11</v>
      </c>
      <c r="G312" s="59">
        <v>339.14</v>
      </c>
      <c r="H312" s="59">
        <v>339.14</v>
      </c>
      <c r="I312" s="66">
        <v>12.86</v>
      </c>
      <c r="J312" s="59">
        <v>10.61</v>
      </c>
      <c r="K312" s="66">
        <v>15.07</v>
      </c>
      <c r="L312" s="59">
        <v>12.43</v>
      </c>
      <c r="M312" s="59">
        <f>L312+J312</f>
        <v>23.04</v>
      </c>
      <c r="N312" s="59">
        <f>TRUNC(J312*H312,2)</f>
        <v>3598.27</v>
      </c>
      <c r="O312" s="59">
        <f>TRUNC(L312*H312,2)</f>
        <v>4215.51</v>
      </c>
      <c r="P312" s="59">
        <f>TRUNC(((J312*H312)+(L312*H312)),2)</f>
        <v>7813.78</v>
      </c>
      <c r="Q312" s="58">
        <f t="shared" si="60"/>
        <v>1.9540139551283493E-3</v>
      </c>
      <c r="S312" s="59">
        <v>12.86</v>
      </c>
      <c r="T312" s="59">
        <v>15.07</v>
      </c>
      <c r="U312" s="59">
        <v>27.93</v>
      </c>
      <c r="V312" s="59">
        <v>4361.34</v>
      </c>
      <c r="W312" s="59">
        <v>5110.84</v>
      </c>
      <c r="X312" s="59">
        <v>9472.18</v>
      </c>
      <c r="Y312" s="91">
        <f t="shared" si="61"/>
        <v>-1658.4000000000005</v>
      </c>
    </row>
    <row r="313" spans="1:25" s="50" customFormat="1" x14ac:dyDescent="0.2">
      <c r="A313" s="52" t="s">
        <v>2203</v>
      </c>
      <c r="B313" s="3" t="s">
        <v>436</v>
      </c>
      <c r="C313" s="46">
        <v>200201</v>
      </c>
      <c r="D313" s="47" t="s">
        <v>1470</v>
      </c>
      <c r="E313" s="48" t="s">
        <v>181</v>
      </c>
      <c r="F313" s="46" t="s">
        <v>11</v>
      </c>
      <c r="G313" s="59">
        <v>167.23</v>
      </c>
      <c r="H313" s="59">
        <v>167.23</v>
      </c>
      <c r="I313" s="66">
        <v>13.86</v>
      </c>
      <c r="J313" s="59">
        <v>11.43</v>
      </c>
      <c r="K313" s="66">
        <v>9.34</v>
      </c>
      <c r="L313" s="59">
        <v>7.7</v>
      </c>
      <c r="M313" s="59">
        <f>L313+J313</f>
        <v>19.13</v>
      </c>
      <c r="N313" s="59">
        <f>TRUNC(J313*H313,2)</f>
        <v>1911.43</v>
      </c>
      <c r="O313" s="59">
        <f>TRUNC(L313*H313,2)</f>
        <v>1287.67</v>
      </c>
      <c r="P313" s="59">
        <f>TRUNC(((J313*H313)+(L313*H313)),2)</f>
        <v>3199.1</v>
      </c>
      <c r="Q313" s="58">
        <f t="shared" si="60"/>
        <v>8.000079403120004E-4</v>
      </c>
      <c r="S313" s="59">
        <v>13.86</v>
      </c>
      <c r="T313" s="59">
        <v>9.34</v>
      </c>
      <c r="U313" s="59">
        <v>23.2</v>
      </c>
      <c r="V313" s="59">
        <v>2317.8000000000002</v>
      </c>
      <c r="W313" s="59">
        <v>1561.93</v>
      </c>
      <c r="X313" s="59">
        <v>3879.73</v>
      </c>
      <c r="Y313" s="91">
        <f t="shared" si="61"/>
        <v>-680.63000000000011</v>
      </c>
    </row>
    <row r="314" spans="1:25" s="50" customFormat="1" x14ac:dyDescent="0.2">
      <c r="A314" s="52" t="s">
        <v>2204</v>
      </c>
      <c r="B314" s="3" t="s">
        <v>437</v>
      </c>
      <c r="C314" s="46">
        <v>201302</v>
      </c>
      <c r="D314" s="47" t="s">
        <v>1470</v>
      </c>
      <c r="E314" s="48" t="s">
        <v>183</v>
      </c>
      <c r="F314" s="46" t="s">
        <v>11</v>
      </c>
      <c r="G314" s="59">
        <v>167.23</v>
      </c>
      <c r="H314" s="59">
        <v>167.23</v>
      </c>
      <c r="I314" s="66">
        <v>25.6</v>
      </c>
      <c r="J314" s="59">
        <v>21.12</v>
      </c>
      <c r="K314" s="66">
        <v>59.04</v>
      </c>
      <c r="L314" s="59">
        <v>48.72</v>
      </c>
      <c r="M314" s="59">
        <f>L314+J314</f>
        <v>69.84</v>
      </c>
      <c r="N314" s="59">
        <f>TRUNC(J314*H314,2)</f>
        <v>3531.89</v>
      </c>
      <c r="O314" s="59">
        <f>TRUNC(L314*H314,2)</f>
        <v>8147.44</v>
      </c>
      <c r="P314" s="59">
        <f>TRUNC(((J314*H314)+(L314*H314)),2)</f>
        <v>11679.34</v>
      </c>
      <c r="Q314" s="58">
        <f t="shared" si="60"/>
        <v>2.9206854232764084E-3</v>
      </c>
      <c r="S314" s="59">
        <v>25.6</v>
      </c>
      <c r="T314" s="59">
        <v>59.04</v>
      </c>
      <c r="U314" s="59">
        <v>84.64</v>
      </c>
      <c r="V314" s="59">
        <v>4281.08</v>
      </c>
      <c r="W314" s="59">
        <v>9873.26</v>
      </c>
      <c r="X314" s="59">
        <v>14154.34</v>
      </c>
      <c r="Y314" s="91">
        <f t="shared" si="61"/>
        <v>-2475</v>
      </c>
    </row>
    <row r="315" spans="1:25" s="50" customFormat="1" x14ac:dyDescent="0.2">
      <c r="A315" s="52" t="s">
        <v>2205</v>
      </c>
      <c r="B315" s="44" t="s">
        <v>2956</v>
      </c>
      <c r="C315" s="62"/>
      <c r="D315" s="62"/>
      <c r="E315" s="87" t="s">
        <v>216</v>
      </c>
      <c r="F315" s="62"/>
      <c r="G315" s="60"/>
      <c r="H315" s="60"/>
      <c r="I315" s="66"/>
      <c r="J315" s="60"/>
      <c r="K315" s="66"/>
      <c r="L315" s="60"/>
      <c r="M315" s="60"/>
      <c r="N315" s="60"/>
      <c r="O315" s="60"/>
      <c r="P315" s="61">
        <f>SUM(P316:P317)</f>
        <v>1187.31</v>
      </c>
      <c r="Q315" s="57">
        <f t="shared" si="60"/>
        <v>2.9691395317803167E-4</v>
      </c>
      <c r="S315" s="60"/>
      <c r="T315" s="60"/>
      <c r="U315" s="60"/>
      <c r="V315" s="60"/>
      <c r="W315" s="60"/>
      <c r="X315" s="61">
        <v>1439.72</v>
      </c>
      <c r="Y315" s="91">
        <f t="shared" si="61"/>
        <v>-252.41000000000008</v>
      </c>
    </row>
    <row r="316" spans="1:25" s="50" customFormat="1" x14ac:dyDescent="0.2">
      <c r="A316" s="52" t="s">
        <v>2206</v>
      </c>
      <c r="B316" s="3" t="s">
        <v>438</v>
      </c>
      <c r="C316" s="46">
        <v>210102</v>
      </c>
      <c r="D316" s="47" t="s">
        <v>1470</v>
      </c>
      <c r="E316" s="48" t="s">
        <v>439</v>
      </c>
      <c r="F316" s="46" t="s">
        <v>11</v>
      </c>
      <c r="G316" s="59">
        <v>57.89</v>
      </c>
      <c r="H316" s="59">
        <v>57.89</v>
      </c>
      <c r="I316" s="66">
        <v>1.23</v>
      </c>
      <c r="J316" s="59">
        <v>1.01</v>
      </c>
      <c r="K316" s="66">
        <v>3.65</v>
      </c>
      <c r="L316" s="59">
        <v>3.01</v>
      </c>
      <c r="M316" s="59">
        <f>L316+J316</f>
        <v>4.0199999999999996</v>
      </c>
      <c r="N316" s="59">
        <f>TRUNC(J316*H316,2)</f>
        <v>58.46</v>
      </c>
      <c r="O316" s="59">
        <f>TRUNC(L316*H316,2)</f>
        <v>174.24</v>
      </c>
      <c r="P316" s="59">
        <f>TRUNC(((J316*H316)+(L316*H316)),2)</f>
        <v>232.71</v>
      </c>
      <c r="Q316" s="58">
        <f t="shared" si="60"/>
        <v>5.8194444621926671E-5</v>
      </c>
      <c r="S316" s="59">
        <v>1.23</v>
      </c>
      <c r="T316" s="59">
        <v>3.65</v>
      </c>
      <c r="U316" s="59">
        <v>4.88</v>
      </c>
      <c r="V316" s="59">
        <v>71.2</v>
      </c>
      <c r="W316" s="59">
        <v>211.3</v>
      </c>
      <c r="X316" s="59">
        <v>282.5</v>
      </c>
      <c r="Y316" s="91">
        <f t="shared" si="61"/>
        <v>-49.789999999999992</v>
      </c>
    </row>
    <row r="317" spans="1:25" s="50" customFormat="1" x14ac:dyDescent="0.2">
      <c r="A317" s="52" t="s">
        <v>2207</v>
      </c>
      <c r="B317" s="3" t="s">
        <v>440</v>
      </c>
      <c r="C317" s="46">
        <v>210515</v>
      </c>
      <c r="D317" s="47" t="s">
        <v>1470</v>
      </c>
      <c r="E317" s="48" t="s">
        <v>441</v>
      </c>
      <c r="F317" s="46" t="s">
        <v>11</v>
      </c>
      <c r="G317" s="59">
        <v>57.89</v>
      </c>
      <c r="H317" s="59">
        <v>57.89</v>
      </c>
      <c r="I317" s="66">
        <v>13.99</v>
      </c>
      <c r="J317" s="59">
        <v>11.54</v>
      </c>
      <c r="K317" s="66">
        <v>6</v>
      </c>
      <c r="L317" s="59">
        <v>4.95</v>
      </c>
      <c r="M317" s="59">
        <f>L317+J317</f>
        <v>16.489999999999998</v>
      </c>
      <c r="N317" s="59">
        <f>TRUNC(J317*H317,2)</f>
        <v>668.05</v>
      </c>
      <c r="O317" s="59">
        <f>TRUNC(L317*H317,2)</f>
        <v>286.55</v>
      </c>
      <c r="P317" s="59">
        <f>TRUNC(((J317*H317)+(L317*H317)),2)</f>
        <v>954.6</v>
      </c>
      <c r="Q317" s="58">
        <f t="shared" si="60"/>
        <v>2.3871950855610503E-4</v>
      </c>
      <c r="S317" s="59">
        <v>13.99</v>
      </c>
      <c r="T317" s="59">
        <v>6</v>
      </c>
      <c r="U317" s="59">
        <v>19.989999999999998</v>
      </c>
      <c r="V317" s="59">
        <v>809.88</v>
      </c>
      <c r="W317" s="59">
        <v>347.34</v>
      </c>
      <c r="X317" s="59">
        <v>1157.22</v>
      </c>
      <c r="Y317" s="91">
        <f t="shared" si="61"/>
        <v>-202.62</v>
      </c>
    </row>
    <row r="318" spans="1:25" s="50" customFormat="1" x14ac:dyDescent="0.2">
      <c r="A318" s="52" t="s">
        <v>2208</v>
      </c>
      <c r="B318" s="44" t="s">
        <v>2957</v>
      </c>
      <c r="C318" s="62"/>
      <c r="D318" s="62"/>
      <c r="E318" s="87" t="s">
        <v>9</v>
      </c>
      <c r="F318" s="62"/>
      <c r="G318" s="60"/>
      <c r="H318" s="60"/>
      <c r="I318" s="66"/>
      <c r="J318" s="60"/>
      <c r="K318" s="66"/>
      <c r="L318" s="60"/>
      <c r="M318" s="60"/>
      <c r="N318" s="60"/>
      <c r="O318" s="60"/>
      <c r="P318" s="61">
        <f>SUM(P319:P324)</f>
        <v>34674.770000000004</v>
      </c>
      <c r="Q318" s="57">
        <f t="shared" si="60"/>
        <v>8.6712173200251142E-3</v>
      </c>
      <c r="S318" s="60"/>
      <c r="T318" s="60"/>
      <c r="U318" s="60"/>
      <c r="V318" s="60"/>
      <c r="W318" s="60"/>
      <c r="X318" s="61">
        <v>42022.93</v>
      </c>
      <c r="Y318" s="91">
        <f t="shared" si="61"/>
        <v>-7348.1599999999962</v>
      </c>
    </row>
    <row r="319" spans="1:25" s="50" customFormat="1" ht="24" x14ac:dyDescent="0.2">
      <c r="A319" s="52" t="s">
        <v>2209</v>
      </c>
      <c r="B319" s="3" t="s">
        <v>442</v>
      </c>
      <c r="C319" s="46">
        <v>220101</v>
      </c>
      <c r="D319" s="47" t="s">
        <v>1470</v>
      </c>
      <c r="E319" s="48" t="s">
        <v>1529</v>
      </c>
      <c r="F319" s="46" t="s">
        <v>11</v>
      </c>
      <c r="G319" s="59">
        <v>261.39999999999998</v>
      </c>
      <c r="H319" s="59">
        <v>261.39999999999998</v>
      </c>
      <c r="I319" s="66">
        <v>11.05</v>
      </c>
      <c r="J319" s="59">
        <v>9.11</v>
      </c>
      <c r="K319" s="66">
        <v>26.77</v>
      </c>
      <c r="L319" s="59">
        <v>22.09</v>
      </c>
      <c r="M319" s="59">
        <f t="shared" ref="M319:M324" si="70">L319+J319</f>
        <v>31.2</v>
      </c>
      <c r="N319" s="59">
        <f t="shared" ref="N319:N324" si="71">TRUNC(J319*H319,2)</f>
        <v>2381.35</v>
      </c>
      <c r="O319" s="59">
        <f t="shared" ref="O319:O324" si="72">TRUNC(L319*H319,2)</f>
        <v>5774.32</v>
      </c>
      <c r="P319" s="59">
        <f t="shared" ref="P319:P324" si="73">TRUNC(((J319*H319)+(L319*H319)),2)</f>
        <v>8155.68</v>
      </c>
      <c r="Q319" s="58">
        <f t="shared" si="60"/>
        <v>2.0395138503465898E-3</v>
      </c>
      <c r="S319" s="59">
        <v>11.05</v>
      </c>
      <c r="T319" s="59">
        <v>26.77</v>
      </c>
      <c r="U319" s="59">
        <v>37.82</v>
      </c>
      <c r="V319" s="59">
        <v>2888.47</v>
      </c>
      <c r="W319" s="59">
        <v>6997.67</v>
      </c>
      <c r="X319" s="59">
        <v>9886.14</v>
      </c>
      <c r="Y319" s="91">
        <f t="shared" si="61"/>
        <v>-1730.4599999999991</v>
      </c>
    </row>
    <row r="320" spans="1:25" s="50" customFormat="1" ht="24" x14ac:dyDescent="0.2">
      <c r="A320" s="52" t="s">
        <v>2210</v>
      </c>
      <c r="B320" s="3" t="s">
        <v>443</v>
      </c>
      <c r="C320" s="46">
        <v>221101</v>
      </c>
      <c r="D320" s="47" t="s">
        <v>1470</v>
      </c>
      <c r="E320" s="48" t="s">
        <v>1530</v>
      </c>
      <c r="F320" s="46" t="s">
        <v>11</v>
      </c>
      <c r="G320" s="59">
        <v>131.35</v>
      </c>
      <c r="H320" s="59">
        <v>131.35</v>
      </c>
      <c r="I320" s="66">
        <v>18.29</v>
      </c>
      <c r="J320" s="59">
        <v>15.09</v>
      </c>
      <c r="K320" s="66">
        <v>68.959999999999994</v>
      </c>
      <c r="L320" s="59">
        <v>56.91</v>
      </c>
      <c r="M320" s="59">
        <f t="shared" si="70"/>
        <v>72</v>
      </c>
      <c r="N320" s="59">
        <f t="shared" si="71"/>
        <v>1982.07</v>
      </c>
      <c r="O320" s="59">
        <f t="shared" si="72"/>
        <v>7475.12</v>
      </c>
      <c r="P320" s="59">
        <f t="shared" si="73"/>
        <v>9457.2000000000007</v>
      </c>
      <c r="Q320" s="58">
        <f t="shared" si="60"/>
        <v>2.3649886196488545E-3</v>
      </c>
      <c r="S320" s="59">
        <v>18.29</v>
      </c>
      <c r="T320" s="59">
        <v>68.959999999999994</v>
      </c>
      <c r="U320" s="59">
        <v>87.25</v>
      </c>
      <c r="V320" s="59">
        <v>2402.39</v>
      </c>
      <c r="W320" s="59">
        <v>9057.89</v>
      </c>
      <c r="X320" s="59">
        <v>11460.28</v>
      </c>
      <c r="Y320" s="91">
        <f t="shared" si="61"/>
        <v>-2003.08</v>
      </c>
    </row>
    <row r="321" spans="1:25" s="50" customFormat="1" ht="24" x14ac:dyDescent="0.2">
      <c r="A321" s="52" t="s">
        <v>2211</v>
      </c>
      <c r="B321" s="3" t="s">
        <v>444</v>
      </c>
      <c r="C321" s="46">
        <v>221106</v>
      </c>
      <c r="D321" s="47" t="s">
        <v>1470</v>
      </c>
      <c r="E321" s="48" t="s">
        <v>1575</v>
      </c>
      <c r="F321" s="46" t="s">
        <v>11</v>
      </c>
      <c r="G321" s="59">
        <v>131.34</v>
      </c>
      <c r="H321" s="59">
        <v>131.34</v>
      </c>
      <c r="I321" s="66">
        <v>18.29</v>
      </c>
      <c r="J321" s="59">
        <v>15.09</v>
      </c>
      <c r="K321" s="66">
        <v>96.8</v>
      </c>
      <c r="L321" s="59">
        <v>79.88</v>
      </c>
      <c r="M321" s="59">
        <f t="shared" si="70"/>
        <v>94.97</v>
      </c>
      <c r="N321" s="59">
        <f t="shared" si="71"/>
        <v>1981.92</v>
      </c>
      <c r="O321" s="59">
        <f t="shared" si="72"/>
        <v>10491.43</v>
      </c>
      <c r="P321" s="59">
        <f t="shared" si="73"/>
        <v>12473.35</v>
      </c>
      <c r="Q321" s="58">
        <f t="shared" si="60"/>
        <v>3.1192457385798163E-3</v>
      </c>
      <c r="S321" s="59">
        <v>18.29</v>
      </c>
      <c r="T321" s="59">
        <v>96.8</v>
      </c>
      <c r="U321" s="59">
        <v>115.09</v>
      </c>
      <c r="V321" s="59">
        <v>2402.1999999999998</v>
      </c>
      <c r="W321" s="59">
        <v>12713.72</v>
      </c>
      <c r="X321" s="59">
        <v>15115.92</v>
      </c>
      <c r="Y321" s="91">
        <f t="shared" si="61"/>
        <v>-2642.5699999999997</v>
      </c>
    </row>
    <row r="322" spans="1:25" s="50" customFormat="1" x14ac:dyDescent="0.2">
      <c r="A322" s="52" t="s">
        <v>2212</v>
      </c>
      <c r="B322" s="3" t="s">
        <v>445</v>
      </c>
      <c r="C322" s="46">
        <v>220102</v>
      </c>
      <c r="D322" s="47" t="s">
        <v>1470</v>
      </c>
      <c r="E322" s="48" t="s">
        <v>446</v>
      </c>
      <c r="F322" s="46" t="s">
        <v>11</v>
      </c>
      <c r="G322" s="59">
        <v>30.22</v>
      </c>
      <c r="H322" s="59">
        <v>30.22</v>
      </c>
      <c r="I322" s="66">
        <v>12.77</v>
      </c>
      <c r="J322" s="59">
        <v>10.53</v>
      </c>
      <c r="K322" s="66">
        <v>22.3</v>
      </c>
      <c r="L322" s="59">
        <v>18.399999999999999</v>
      </c>
      <c r="M322" s="59">
        <f t="shared" si="70"/>
        <v>28.93</v>
      </c>
      <c r="N322" s="59">
        <f t="shared" si="71"/>
        <v>318.20999999999998</v>
      </c>
      <c r="O322" s="59">
        <f t="shared" si="72"/>
        <v>556.04</v>
      </c>
      <c r="P322" s="59">
        <f t="shared" si="73"/>
        <v>874.26</v>
      </c>
      <c r="Q322" s="58">
        <f t="shared" si="60"/>
        <v>2.1862865865311163E-4</v>
      </c>
      <c r="S322" s="59">
        <v>12.77</v>
      </c>
      <c r="T322" s="59">
        <v>22.3</v>
      </c>
      <c r="U322" s="59">
        <v>35.07</v>
      </c>
      <c r="V322" s="59">
        <v>385.9</v>
      </c>
      <c r="W322" s="59">
        <v>673.91</v>
      </c>
      <c r="X322" s="59">
        <v>1059.81</v>
      </c>
      <c r="Y322" s="91">
        <f t="shared" si="61"/>
        <v>-185.54999999999995</v>
      </c>
    </row>
    <row r="323" spans="1:25" s="50" customFormat="1" x14ac:dyDescent="0.2">
      <c r="A323" s="52" t="s">
        <v>2213</v>
      </c>
      <c r="B323" s="3" t="s">
        <v>447</v>
      </c>
      <c r="C323" s="46">
        <v>220902</v>
      </c>
      <c r="D323" s="46" t="s">
        <v>1470</v>
      </c>
      <c r="E323" s="48" t="s">
        <v>448</v>
      </c>
      <c r="F323" s="46" t="s">
        <v>61</v>
      </c>
      <c r="G323" s="59">
        <v>4.32</v>
      </c>
      <c r="H323" s="59">
        <v>4.32</v>
      </c>
      <c r="I323" s="66">
        <v>8.3699999999999992</v>
      </c>
      <c r="J323" s="59">
        <v>6.9</v>
      </c>
      <c r="K323" s="66">
        <v>1.48</v>
      </c>
      <c r="L323" s="59">
        <v>1.22</v>
      </c>
      <c r="M323" s="59">
        <f t="shared" si="70"/>
        <v>8.120000000000001</v>
      </c>
      <c r="N323" s="59">
        <f t="shared" si="71"/>
        <v>29.8</v>
      </c>
      <c r="O323" s="59">
        <f t="shared" si="72"/>
        <v>5.27</v>
      </c>
      <c r="P323" s="59">
        <f t="shared" si="73"/>
        <v>35.07</v>
      </c>
      <c r="Q323" s="58">
        <f t="shared" si="60"/>
        <v>8.7700535984313885E-6</v>
      </c>
      <c r="S323" s="59">
        <v>8.3699999999999992</v>
      </c>
      <c r="T323" s="59">
        <v>1.48</v>
      </c>
      <c r="U323" s="59">
        <v>9.85</v>
      </c>
      <c r="V323" s="59">
        <v>36.15</v>
      </c>
      <c r="W323" s="59">
        <v>6.4</v>
      </c>
      <c r="X323" s="59">
        <v>42.55</v>
      </c>
      <c r="Y323" s="91">
        <f t="shared" si="61"/>
        <v>-7.4799999999999969</v>
      </c>
    </row>
    <row r="324" spans="1:25" s="50" customFormat="1" ht="36" x14ac:dyDescent="0.2">
      <c r="A324" s="52" t="s">
        <v>2214</v>
      </c>
      <c r="B324" s="48" t="s">
        <v>1576</v>
      </c>
      <c r="C324" s="47" t="s">
        <v>1577</v>
      </c>
      <c r="D324" s="46" t="s">
        <v>1470</v>
      </c>
      <c r="E324" s="48" t="s">
        <v>1578</v>
      </c>
      <c r="F324" s="47" t="s">
        <v>11</v>
      </c>
      <c r="G324" s="59">
        <v>51.15</v>
      </c>
      <c r="H324" s="59">
        <v>51.15</v>
      </c>
      <c r="I324" s="66">
        <v>39.32</v>
      </c>
      <c r="J324" s="59">
        <v>32.450000000000003</v>
      </c>
      <c r="K324" s="66">
        <v>47.84</v>
      </c>
      <c r="L324" s="59">
        <v>39.479999999999997</v>
      </c>
      <c r="M324" s="59">
        <f t="shared" si="70"/>
        <v>71.930000000000007</v>
      </c>
      <c r="N324" s="59">
        <f t="shared" si="71"/>
        <v>1659.81</v>
      </c>
      <c r="O324" s="59">
        <f t="shared" si="72"/>
        <v>2019.4</v>
      </c>
      <c r="P324" s="59">
        <f t="shared" si="73"/>
        <v>3679.21</v>
      </c>
      <c r="Q324" s="58">
        <f t="shared" si="60"/>
        <v>9.2007039919831041E-4</v>
      </c>
      <c r="S324" s="59">
        <v>39.32</v>
      </c>
      <c r="T324" s="59">
        <v>47.84</v>
      </c>
      <c r="U324" s="59">
        <v>87.16</v>
      </c>
      <c r="V324" s="59">
        <v>2011.21</v>
      </c>
      <c r="W324" s="59">
        <v>2447.02</v>
      </c>
      <c r="X324" s="59">
        <v>4458.2299999999996</v>
      </c>
      <c r="Y324" s="91">
        <f t="shared" si="61"/>
        <v>-779.01999999999953</v>
      </c>
    </row>
    <row r="325" spans="1:25" s="50" customFormat="1" x14ac:dyDescent="0.2">
      <c r="A325" s="52" t="s">
        <v>2215</v>
      </c>
      <c r="B325" s="44" t="s">
        <v>2958</v>
      </c>
      <c r="C325" s="62"/>
      <c r="D325" s="62"/>
      <c r="E325" s="87" t="s">
        <v>187</v>
      </c>
      <c r="F325" s="62"/>
      <c r="G325" s="60"/>
      <c r="H325" s="60"/>
      <c r="I325" s="66"/>
      <c r="J325" s="60"/>
      <c r="K325" s="66"/>
      <c r="L325" s="60"/>
      <c r="M325" s="60"/>
      <c r="N325" s="60"/>
      <c r="O325" s="60"/>
      <c r="P325" s="61">
        <f>P326+P329+P332+P334+P336</f>
        <v>13270.67</v>
      </c>
      <c r="Q325" s="57">
        <f t="shared" si="60"/>
        <v>3.3186337948986448E-3</v>
      </c>
      <c r="S325" s="60"/>
      <c r="T325" s="60"/>
      <c r="U325" s="60"/>
      <c r="V325" s="60"/>
      <c r="W325" s="60"/>
      <c r="X325" s="61">
        <v>16097.26</v>
      </c>
      <c r="Y325" s="91">
        <f t="shared" si="61"/>
        <v>-2826.59</v>
      </c>
    </row>
    <row r="326" spans="1:25" s="50" customFormat="1" x14ac:dyDescent="0.2">
      <c r="A326" s="52" t="s">
        <v>2216</v>
      </c>
      <c r="B326" s="44" t="s">
        <v>449</v>
      </c>
      <c r="C326" s="62"/>
      <c r="D326" s="62"/>
      <c r="E326" s="87" t="s">
        <v>450</v>
      </c>
      <c r="F326" s="62"/>
      <c r="G326" s="60"/>
      <c r="H326" s="60"/>
      <c r="I326" s="66"/>
      <c r="J326" s="60"/>
      <c r="K326" s="66"/>
      <c r="L326" s="60"/>
      <c r="M326" s="60"/>
      <c r="N326" s="60"/>
      <c r="O326" s="60"/>
      <c r="P326" s="61">
        <f>SUM(P327:P328)</f>
        <v>1240.9000000000001</v>
      </c>
      <c r="Q326" s="57">
        <f t="shared" ref="Q326:Q389" si="74">P326/$O$998</f>
        <v>3.103153552977904E-4</v>
      </c>
      <c r="S326" s="60"/>
      <c r="T326" s="60"/>
      <c r="U326" s="60"/>
      <c r="V326" s="60"/>
      <c r="W326" s="60"/>
      <c r="X326" s="61">
        <v>1504.93</v>
      </c>
      <c r="Y326" s="91">
        <f t="shared" ref="Y326:Y389" si="75">P326-X326</f>
        <v>-264.02999999999997</v>
      </c>
    </row>
    <row r="327" spans="1:25" s="50" customFormat="1" x14ac:dyDescent="0.2">
      <c r="A327" s="52" t="s">
        <v>2217</v>
      </c>
      <c r="B327" s="3" t="s">
        <v>451</v>
      </c>
      <c r="C327" s="46">
        <v>261300</v>
      </c>
      <c r="D327" s="47" t="s">
        <v>1470</v>
      </c>
      <c r="E327" s="48" t="s">
        <v>191</v>
      </c>
      <c r="F327" s="46" t="s">
        <v>11</v>
      </c>
      <c r="G327" s="59">
        <v>62.42</v>
      </c>
      <c r="H327" s="59">
        <v>62.42</v>
      </c>
      <c r="I327" s="66">
        <v>9.6999999999999993</v>
      </c>
      <c r="J327" s="59">
        <v>8</v>
      </c>
      <c r="K327" s="66">
        <v>2.15</v>
      </c>
      <c r="L327" s="59">
        <v>1.77</v>
      </c>
      <c r="M327" s="59">
        <f>L327+J327</f>
        <v>9.77</v>
      </c>
      <c r="N327" s="59">
        <f>TRUNC(J327*H327,2)</f>
        <v>499.36</v>
      </c>
      <c r="O327" s="59">
        <f>TRUNC(L327*H327,2)</f>
        <v>110.48</v>
      </c>
      <c r="P327" s="59">
        <f>TRUNC(((J327*H327)+(L327*H327)),2)</f>
        <v>609.84</v>
      </c>
      <c r="Q327" s="58">
        <f t="shared" si="74"/>
        <v>1.5250440508889074E-4</v>
      </c>
      <c r="S327" s="59">
        <v>9.6999999999999993</v>
      </c>
      <c r="T327" s="59">
        <v>2.15</v>
      </c>
      <c r="U327" s="59">
        <v>11.85</v>
      </c>
      <c r="V327" s="59">
        <v>605.47</v>
      </c>
      <c r="W327" s="59">
        <v>134.19999999999999</v>
      </c>
      <c r="X327" s="59">
        <v>739.67</v>
      </c>
      <c r="Y327" s="91">
        <f t="shared" si="75"/>
        <v>-129.82999999999993</v>
      </c>
    </row>
    <row r="328" spans="1:25" s="50" customFormat="1" x14ac:dyDescent="0.2">
      <c r="A328" s="52" t="s">
        <v>2218</v>
      </c>
      <c r="B328" s="3" t="s">
        <v>452</v>
      </c>
      <c r="C328" s="46">
        <v>261001</v>
      </c>
      <c r="D328" s="47" t="s">
        <v>1470</v>
      </c>
      <c r="E328" s="48" t="s">
        <v>193</v>
      </c>
      <c r="F328" s="46" t="s">
        <v>11</v>
      </c>
      <c r="G328" s="59">
        <v>62.42</v>
      </c>
      <c r="H328" s="59">
        <v>62.42</v>
      </c>
      <c r="I328" s="66">
        <v>7.92</v>
      </c>
      <c r="J328" s="59">
        <v>6.53</v>
      </c>
      <c r="K328" s="66">
        <v>4.34</v>
      </c>
      <c r="L328" s="59">
        <v>3.58</v>
      </c>
      <c r="M328" s="59">
        <f>L328+J328</f>
        <v>10.11</v>
      </c>
      <c r="N328" s="59">
        <f>TRUNC(J328*H328,2)</f>
        <v>407.6</v>
      </c>
      <c r="O328" s="59">
        <f>TRUNC(L328*H328,2)</f>
        <v>223.46</v>
      </c>
      <c r="P328" s="59">
        <f>TRUNC(((J328*H328)+(L328*H328)),2)</f>
        <v>631.05999999999995</v>
      </c>
      <c r="Q328" s="58">
        <f t="shared" si="74"/>
        <v>1.5781095020889966E-4</v>
      </c>
      <c r="S328" s="59">
        <v>7.92</v>
      </c>
      <c r="T328" s="59">
        <v>4.34</v>
      </c>
      <c r="U328" s="59">
        <v>12.26</v>
      </c>
      <c r="V328" s="59">
        <v>494.36</v>
      </c>
      <c r="W328" s="59">
        <v>270.89999999999998</v>
      </c>
      <c r="X328" s="59">
        <v>765.26</v>
      </c>
      <c r="Y328" s="91">
        <f t="shared" si="75"/>
        <v>-134.20000000000005</v>
      </c>
    </row>
    <row r="329" spans="1:25" s="50" customFormat="1" x14ac:dyDescent="0.2">
      <c r="A329" s="52" t="s">
        <v>2219</v>
      </c>
      <c r="B329" s="44" t="s">
        <v>453</v>
      </c>
      <c r="C329" s="62"/>
      <c r="D329" s="62"/>
      <c r="E329" s="87" t="s">
        <v>454</v>
      </c>
      <c r="F329" s="62"/>
      <c r="G329" s="60"/>
      <c r="H329" s="60"/>
      <c r="I329" s="66"/>
      <c r="J329" s="60"/>
      <c r="K329" s="66"/>
      <c r="L329" s="60"/>
      <c r="M329" s="60"/>
      <c r="N329" s="60"/>
      <c r="O329" s="60"/>
      <c r="P329" s="61">
        <f>SUM(P330:P331)</f>
        <v>839.97</v>
      </c>
      <c r="Q329" s="57">
        <f t="shared" si="74"/>
        <v>2.1005366184985495E-4</v>
      </c>
      <c r="S329" s="60"/>
      <c r="T329" s="60"/>
      <c r="U329" s="60"/>
      <c r="V329" s="60"/>
      <c r="W329" s="60"/>
      <c r="X329" s="61">
        <v>1019.43</v>
      </c>
      <c r="Y329" s="91">
        <f t="shared" si="75"/>
        <v>-179.45999999999992</v>
      </c>
    </row>
    <row r="330" spans="1:25" s="50" customFormat="1" x14ac:dyDescent="0.2">
      <c r="A330" s="52" t="s">
        <v>2220</v>
      </c>
      <c r="B330" s="3" t="s">
        <v>455</v>
      </c>
      <c r="C330" s="46">
        <v>261301</v>
      </c>
      <c r="D330" s="47" t="s">
        <v>1470</v>
      </c>
      <c r="E330" s="48" t="s">
        <v>456</v>
      </c>
      <c r="F330" s="46" t="s">
        <v>11</v>
      </c>
      <c r="G330" s="59">
        <v>57.89</v>
      </c>
      <c r="H330" s="59">
        <v>57.89</v>
      </c>
      <c r="I330" s="66">
        <v>6.72</v>
      </c>
      <c r="J330" s="59">
        <v>5.54</v>
      </c>
      <c r="K330" s="66">
        <v>1.38</v>
      </c>
      <c r="L330" s="59">
        <v>1.1299999999999999</v>
      </c>
      <c r="M330" s="59">
        <f>L330+J330</f>
        <v>6.67</v>
      </c>
      <c r="N330" s="59">
        <f>TRUNC(J330*H330,2)</f>
        <v>320.70999999999998</v>
      </c>
      <c r="O330" s="59">
        <f>TRUNC(L330*H330,2)</f>
        <v>65.41</v>
      </c>
      <c r="P330" s="59">
        <f>TRUNC(((J330*H330)+(L330*H330)),2)</f>
        <v>386.12</v>
      </c>
      <c r="Q330" s="58">
        <f t="shared" si="74"/>
        <v>9.6558115067759553E-5</v>
      </c>
      <c r="S330" s="59">
        <v>6.72</v>
      </c>
      <c r="T330" s="59">
        <v>1.38</v>
      </c>
      <c r="U330" s="59">
        <v>8.1</v>
      </c>
      <c r="V330" s="59">
        <v>389.02</v>
      </c>
      <c r="W330" s="59">
        <v>79.88</v>
      </c>
      <c r="X330" s="59">
        <v>468.9</v>
      </c>
      <c r="Y330" s="91">
        <f t="shared" si="75"/>
        <v>-82.779999999999973</v>
      </c>
    </row>
    <row r="331" spans="1:25" s="50" customFormat="1" x14ac:dyDescent="0.2">
      <c r="A331" s="52" t="s">
        <v>2221</v>
      </c>
      <c r="B331" s="3" t="s">
        <v>457</v>
      </c>
      <c r="C331" s="46">
        <v>261307</v>
      </c>
      <c r="D331" s="47" t="s">
        <v>1470</v>
      </c>
      <c r="E331" s="48" t="s">
        <v>203</v>
      </c>
      <c r="F331" s="46" t="s">
        <v>11</v>
      </c>
      <c r="G331" s="59">
        <v>57.89</v>
      </c>
      <c r="H331" s="59">
        <v>57.89</v>
      </c>
      <c r="I331" s="66">
        <v>5.69</v>
      </c>
      <c r="J331" s="59">
        <v>4.6900000000000004</v>
      </c>
      <c r="K331" s="66">
        <v>3.82</v>
      </c>
      <c r="L331" s="59">
        <v>3.15</v>
      </c>
      <c r="M331" s="59">
        <f>L331+J331</f>
        <v>7.84</v>
      </c>
      <c r="N331" s="59">
        <f>TRUNC(J331*H331,2)</f>
        <v>271.5</v>
      </c>
      <c r="O331" s="59">
        <f>TRUNC(L331*H331,2)</f>
        <v>182.35</v>
      </c>
      <c r="P331" s="59">
        <f>TRUNC(((J331*H331)+(L331*H331)),2)</f>
        <v>453.85</v>
      </c>
      <c r="Q331" s="58">
        <f t="shared" si="74"/>
        <v>1.134955467820954E-4</v>
      </c>
      <c r="S331" s="59">
        <v>5.69</v>
      </c>
      <c r="T331" s="59">
        <v>3.82</v>
      </c>
      <c r="U331" s="59">
        <v>9.51</v>
      </c>
      <c r="V331" s="59">
        <v>329.39</v>
      </c>
      <c r="W331" s="59">
        <v>221.14</v>
      </c>
      <c r="X331" s="59">
        <v>550.53</v>
      </c>
      <c r="Y331" s="91">
        <f t="shared" si="75"/>
        <v>-96.67999999999995</v>
      </c>
    </row>
    <row r="332" spans="1:25" s="50" customFormat="1" x14ac:dyDescent="0.2">
      <c r="A332" s="52" t="s">
        <v>2222</v>
      </c>
      <c r="B332" s="44" t="s">
        <v>458</v>
      </c>
      <c r="C332" s="62"/>
      <c r="D332" s="62"/>
      <c r="E332" s="87" t="s">
        <v>459</v>
      </c>
      <c r="F332" s="62"/>
      <c r="G332" s="60"/>
      <c r="H332" s="60"/>
      <c r="I332" s="66"/>
      <c r="J332" s="60"/>
      <c r="K332" s="66"/>
      <c r="L332" s="60"/>
      <c r="M332" s="60"/>
      <c r="N332" s="60"/>
      <c r="O332" s="60"/>
      <c r="P332" s="61">
        <f>P333</f>
        <v>3747.49</v>
      </c>
      <c r="Q332" s="57">
        <f t="shared" si="74"/>
        <v>9.3714537096052587E-4</v>
      </c>
      <c r="S332" s="60"/>
      <c r="T332" s="60"/>
      <c r="U332" s="60"/>
      <c r="V332" s="60"/>
      <c r="W332" s="60"/>
      <c r="X332" s="61">
        <v>4547.8599999999997</v>
      </c>
      <c r="Y332" s="91">
        <f t="shared" si="75"/>
        <v>-800.36999999999989</v>
      </c>
    </row>
    <row r="333" spans="1:25" s="50" customFormat="1" x14ac:dyDescent="0.2">
      <c r="A333" s="52" t="s">
        <v>2223</v>
      </c>
      <c r="B333" s="3" t="s">
        <v>460</v>
      </c>
      <c r="C333" s="46">
        <v>261000</v>
      </c>
      <c r="D333" s="47" t="s">
        <v>1470</v>
      </c>
      <c r="E333" s="48" t="s">
        <v>198</v>
      </c>
      <c r="F333" s="46" t="s">
        <v>11</v>
      </c>
      <c r="G333" s="59">
        <v>339.14</v>
      </c>
      <c r="H333" s="59">
        <v>339.14</v>
      </c>
      <c r="I333" s="66">
        <v>7.96</v>
      </c>
      <c r="J333" s="59">
        <v>6.56</v>
      </c>
      <c r="K333" s="66">
        <v>5.45</v>
      </c>
      <c r="L333" s="59">
        <v>4.49</v>
      </c>
      <c r="M333" s="59">
        <f>L333+J333</f>
        <v>11.05</v>
      </c>
      <c r="N333" s="59">
        <f>TRUNC(J333*H333,2)</f>
        <v>2224.75</v>
      </c>
      <c r="O333" s="59">
        <f>TRUNC(L333*H333,2)</f>
        <v>1522.73</v>
      </c>
      <c r="P333" s="59">
        <f>TRUNC(((J333*H333)+(L333*H333)),2)</f>
        <v>3747.49</v>
      </c>
      <c r="Q333" s="58">
        <f t="shared" si="74"/>
        <v>9.3714537096052587E-4</v>
      </c>
      <c r="S333" s="59">
        <v>7.96</v>
      </c>
      <c r="T333" s="59">
        <v>5.45</v>
      </c>
      <c r="U333" s="59">
        <v>13.41</v>
      </c>
      <c r="V333" s="59">
        <v>2699.55</v>
      </c>
      <c r="W333" s="59">
        <v>1848.31</v>
      </c>
      <c r="X333" s="59">
        <v>4547.8599999999997</v>
      </c>
      <c r="Y333" s="91">
        <f t="shared" si="75"/>
        <v>-800.36999999999989</v>
      </c>
    </row>
    <row r="334" spans="1:25" s="50" customFormat="1" x14ac:dyDescent="0.2">
      <c r="A334" s="52" t="s">
        <v>2224</v>
      </c>
      <c r="B334" s="44" t="s">
        <v>461</v>
      </c>
      <c r="C334" s="62"/>
      <c r="D334" s="62"/>
      <c r="E334" s="87" t="s">
        <v>205</v>
      </c>
      <c r="F334" s="62"/>
      <c r="G334" s="60"/>
      <c r="H334" s="60"/>
      <c r="I334" s="66"/>
      <c r="J334" s="60"/>
      <c r="K334" s="66"/>
      <c r="L334" s="60"/>
      <c r="M334" s="60"/>
      <c r="N334" s="60"/>
      <c r="O334" s="60"/>
      <c r="P334" s="61">
        <f>P335</f>
        <v>2986.64</v>
      </c>
      <c r="Q334" s="57">
        <f t="shared" si="74"/>
        <v>7.4687747018018587E-4</v>
      </c>
      <c r="S334" s="60"/>
      <c r="T334" s="60"/>
      <c r="U334" s="60"/>
      <c r="V334" s="60"/>
      <c r="W334" s="60"/>
      <c r="X334" s="61">
        <v>3620.84</v>
      </c>
      <c r="Y334" s="91">
        <f t="shared" si="75"/>
        <v>-634.20000000000027</v>
      </c>
    </row>
    <row r="335" spans="1:25" s="50" customFormat="1" ht="24" x14ac:dyDescent="0.2">
      <c r="A335" s="52" t="s">
        <v>2225</v>
      </c>
      <c r="B335" s="3" t="s">
        <v>462</v>
      </c>
      <c r="C335" s="46">
        <v>261602</v>
      </c>
      <c r="D335" s="47" t="s">
        <v>1470</v>
      </c>
      <c r="E335" s="48" t="s">
        <v>1527</v>
      </c>
      <c r="F335" s="46" t="s">
        <v>11</v>
      </c>
      <c r="G335" s="59">
        <v>137.57</v>
      </c>
      <c r="H335" s="59">
        <v>137.57</v>
      </c>
      <c r="I335" s="66">
        <v>14.86</v>
      </c>
      <c r="J335" s="59">
        <v>12.26</v>
      </c>
      <c r="K335" s="66">
        <v>11.46</v>
      </c>
      <c r="L335" s="59">
        <v>9.4499999999999993</v>
      </c>
      <c r="M335" s="59">
        <f>L335+J335</f>
        <v>21.71</v>
      </c>
      <c r="N335" s="59">
        <f>TRUNC(J335*H335,2)</f>
        <v>1686.6</v>
      </c>
      <c r="O335" s="59">
        <f>TRUNC(L335*H335,2)</f>
        <v>1300.03</v>
      </c>
      <c r="P335" s="59">
        <f>TRUNC(((J335*H335)+(L335*H335)),2)</f>
        <v>2986.64</v>
      </c>
      <c r="Q335" s="58">
        <f t="shared" si="74"/>
        <v>7.4687747018018587E-4</v>
      </c>
      <c r="S335" s="59">
        <v>14.86</v>
      </c>
      <c r="T335" s="59">
        <v>11.46</v>
      </c>
      <c r="U335" s="59">
        <v>26.32</v>
      </c>
      <c r="V335" s="59">
        <v>2044.29</v>
      </c>
      <c r="W335" s="59">
        <v>1576.55</v>
      </c>
      <c r="X335" s="59">
        <v>3620.84</v>
      </c>
      <c r="Y335" s="91">
        <f t="shared" si="75"/>
        <v>-634.20000000000027</v>
      </c>
    </row>
    <row r="336" spans="1:25" s="50" customFormat="1" x14ac:dyDescent="0.2">
      <c r="A336" s="52" t="s">
        <v>2226</v>
      </c>
      <c r="B336" s="44" t="s">
        <v>463</v>
      </c>
      <c r="C336" s="62"/>
      <c r="D336" s="62"/>
      <c r="E336" s="87" t="s">
        <v>464</v>
      </c>
      <c r="F336" s="62"/>
      <c r="G336" s="60"/>
      <c r="H336" s="60"/>
      <c r="I336" s="66"/>
      <c r="J336" s="60"/>
      <c r="K336" s="66"/>
      <c r="L336" s="60"/>
      <c r="M336" s="60"/>
      <c r="N336" s="60"/>
      <c r="O336" s="60"/>
      <c r="P336" s="61">
        <f>P337</f>
        <v>4455.67</v>
      </c>
      <c r="Q336" s="57">
        <f t="shared" si="74"/>
        <v>1.1142419366102876E-3</v>
      </c>
      <c r="S336" s="60"/>
      <c r="T336" s="60"/>
      <c r="U336" s="60"/>
      <c r="V336" s="60"/>
      <c r="W336" s="60"/>
      <c r="X336" s="61">
        <v>5404.2</v>
      </c>
      <c r="Y336" s="91">
        <f t="shared" si="75"/>
        <v>-948.52999999999975</v>
      </c>
    </row>
    <row r="337" spans="1:25" s="50" customFormat="1" x14ac:dyDescent="0.2">
      <c r="A337" s="52" t="s">
        <v>2227</v>
      </c>
      <c r="B337" s="3" t="s">
        <v>465</v>
      </c>
      <c r="C337" s="46">
        <v>261609</v>
      </c>
      <c r="D337" s="47" t="s">
        <v>1470</v>
      </c>
      <c r="E337" s="48" t="s">
        <v>210</v>
      </c>
      <c r="F337" s="46" t="s">
        <v>11</v>
      </c>
      <c r="G337" s="59">
        <v>398.54</v>
      </c>
      <c r="H337" s="59">
        <v>398.54</v>
      </c>
      <c r="I337" s="66">
        <v>3.94</v>
      </c>
      <c r="J337" s="59">
        <v>3.25</v>
      </c>
      <c r="K337" s="66">
        <v>9.6199999999999992</v>
      </c>
      <c r="L337" s="59">
        <v>7.93</v>
      </c>
      <c r="M337" s="59">
        <f>L337+J337</f>
        <v>11.18</v>
      </c>
      <c r="N337" s="59">
        <f>TRUNC(J337*H337,2)</f>
        <v>1295.25</v>
      </c>
      <c r="O337" s="59">
        <f>TRUNC(L337*H337,2)</f>
        <v>3160.42</v>
      </c>
      <c r="P337" s="59">
        <f>TRUNC(((J337*H337)+(L337*H337)),2)</f>
        <v>4455.67</v>
      </c>
      <c r="Q337" s="58">
        <f t="shared" si="74"/>
        <v>1.1142419366102876E-3</v>
      </c>
      <c r="S337" s="59">
        <v>3.94</v>
      </c>
      <c r="T337" s="59">
        <v>9.6199999999999992</v>
      </c>
      <c r="U337" s="59">
        <v>13.56</v>
      </c>
      <c r="V337" s="59">
        <v>1570.24</v>
      </c>
      <c r="W337" s="59">
        <v>3833.96</v>
      </c>
      <c r="X337" s="59">
        <v>5404.2</v>
      </c>
      <c r="Y337" s="91">
        <f t="shared" si="75"/>
        <v>-948.52999999999975</v>
      </c>
    </row>
    <row r="338" spans="1:25" s="50" customFormat="1" x14ac:dyDescent="0.2">
      <c r="A338" s="52" t="s">
        <v>2228</v>
      </c>
      <c r="B338" s="44" t="s">
        <v>2959</v>
      </c>
      <c r="C338" s="62"/>
      <c r="D338" s="62"/>
      <c r="E338" s="87" t="s">
        <v>67</v>
      </c>
      <c r="F338" s="62"/>
      <c r="G338" s="60"/>
      <c r="H338" s="60"/>
      <c r="I338" s="66"/>
      <c r="J338" s="60"/>
      <c r="K338" s="66"/>
      <c r="L338" s="60"/>
      <c r="M338" s="60"/>
      <c r="N338" s="60"/>
      <c r="O338" s="60"/>
      <c r="P338" s="61">
        <f>SUM(P339:P341)</f>
        <v>18024.809999999998</v>
      </c>
      <c r="Q338" s="57">
        <f t="shared" si="74"/>
        <v>4.5075149644009712E-3</v>
      </c>
      <c r="S338" s="60"/>
      <c r="T338" s="60"/>
      <c r="U338" s="60"/>
      <c r="V338" s="60"/>
      <c r="W338" s="60"/>
      <c r="X338" s="61">
        <v>21852.5</v>
      </c>
      <c r="Y338" s="91">
        <f t="shared" si="75"/>
        <v>-3827.6900000000023</v>
      </c>
    </row>
    <row r="339" spans="1:25" s="50" customFormat="1" ht="24" x14ac:dyDescent="0.2">
      <c r="A339" s="52" t="s">
        <v>2229</v>
      </c>
      <c r="B339" s="3" t="s">
        <v>466</v>
      </c>
      <c r="C339" s="46">
        <v>271307</v>
      </c>
      <c r="D339" s="47" t="s">
        <v>1470</v>
      </c>
      <c r="E339" s="48" t="s">
        <v>1579</v>
      </c>
      <c r="F339" s="46" t="s">
        <v>289</v>
      </c>
      <c r="G339" s="59">
        <v>11.1</v>
      </c>
      <c r="H339" s="59">
        <v>11.1</v>
      </c>
      <c r="I339" s="66">
        <v>122.12</v>
      </c>
      <c r="J339" s="59">
        <v>100.78</v>
      </c>
      <c r="K339" s="66">
        <v>245.81</v>
      </c>
      <c r="L339" s="59">
        <v>202.86</v>
      </c>
      <c r="M339" s="59">
        <f>L339+J339</f>
        <v>303.64</v>
      </c>
      <c r="N339" s="59">
        <f>TRUNC(J339*H339,2)</f>
        <v>1118.6500000000001</v>
      </c>
      <c r="O339" s="59">
        <f>TRUNC(L339*H339,2)</f>
        <v>2251.7399999999998</v>
      </c>
      <c r="P339" s="59">
        <f>TRUNC(((J339*H339)+(L339*H339)),2)</f>
        <v>3370.4</v>
      </c>
      <c r="Q339" s="58">
        <f t="shared" si="74"/>
        <v>8.428454134061349E-4</v>
      </c>
      <c r="S339" s="59">
        <v>122.12</v>
      </c>
      <c r="T339" s="59">
        <v>245.81</v>
      </c>
      <c r="U339" s="59">
        <v>367.93</v>
      </c>
      <c r="V339" s="59">
        <v>1355.53</v>
      </c>
      <c r="W339" s="59">
        <v>2728.49</v>
      </c>
      <c r="X339" s="59">
        <v>4084.02</v>
      </c>
      <c r="Y339" s="91">
        <f t="shared" si="75"/>
        <v>-713.61999999999989</v>
      </c>
    </row>
    <row r="340" spans="1:25" s="50" customFormat="1" x14ac:dyDescent="0.2">
      <c r="A340" s="52" t="s">
        <v>2230</v>
      </c>
      <c r="B340" s="3" t="s">
        <v>467</v>
      </c>
      <c r="C340" s="46">
        <v>271608</v>
      </c>
      <c r="D340" s="47" t="s">
        <v>1470</v>
      </c>
      <c r="E340" s="48" t="s">
        <v>251</v>
      </c>
      <c r="F340" s="46" t="s">
        <v>11</v>
      </c>
      <c r="G340" s="59">
        <v>10.38</v>
      </c>
      <c r="H340" s="59">
        <v>10.38</v>
      </c>
      <c r="I340" s="66">
        <v>51.4</v>
      </c>
      <c r="J340" s="59">
        <v>42.42</v>
      </c>
      <c r="K340" s="66">
        <v>452.58</v>
      </c>
      <c r="L340" s="59">
        <v>373.51</v>
      </c>
      <c r="M340" s="59">
        <f>L340+J340</f>
        <v>415.93</v>
      </c>
      <c r="N340" s="59">
        <f>TRUNC(J340*H340,2)</f>
        <v>440.31</v>
      </c>
      <c r="O340" s="59">
        <f>TRUNC(L340*H340,2)</f>
        <v>3877.03</v>
      </c>
      <c r="P340" s="59">
        <f>TRUNC(((J340*H340)+(L340*H340)),2)</f>
        <v>4317.3500000000004</v>
      </c>
      <c r="Q340" s="58">
        <f t="shared" si="74"/>
        <v>1.079651864932642E-3</v>
      </c>
      <c r="S340" s="59">
        <v>51.4</v>
      </c>
      <c r="T340" s="59">
        <v>452.58</v>
      </c>
      <c r="U340" s="59">
        <v>503.98</v>
      </c>
      <c r="V340" s="59">
        <v>533.53</v>
      </c>
      <c r="W340" s="59">
        <v>4697.78</v>
      </c>
      <c r="X340" s="59">
        <v>5231.3100000000004</v>
      </c>
      <c r="Y340" s="91">
        <f t="shared" si="75"/>
        <v>-913.96</v>
      </c>
    </row>
    <row r="341" spans="1:25" s="50" customFormat="1" x14ac:dyDescent="0.2">
      <c r="A341" s="52" t="s">
        <v>2231</v>
      </c>
      <c r="B341" s="3" t="s">
        <v>468</v>
      </c>
      <c r="C341" s="46">
        <v>270501</v>
      </c>
      <c r="D341" s="47" t="s">
        <v>1470</v>
      </c>
      <c r="E341" s="48" t="s">
        <v>469</v>
      </c>
      <c r="F341" s="46" t="s">
        <v>11</v>
      </c>
      <c r="G341" s="59">
        <v>3492.25</v>
      </c>
      <c r="H341" s="59">
        <v>3492.25</v>
      </c>
      <c r="I341" s="66">
        <v>2</v>
      </c>
      <c r="J341" s="59">
        <v>1.65</v>
      </c>
      <c r="K341" s="66">
        <v>1.59</v>
      </c>
      <c r="L341" s="59">
        <v>1.31</v>
      </c>
      <c r="M341" s="59">
        <f>L341+J341</f>
        <v>2.96</v>
      </c>
      <c r="N341" s="59">
        <f>TRUNC(J341*H341,2)</f>
        <v>5762.21</v>
      </c>
      <c r="O341" s="59">
        <f>TRUNC(L341*H341,2)</f>
        <v>4574.84</v>
      </c>
      <c r="P341" s="59">
        <f>TRUNC(((J341*H341)+(L341*H341)),2)</f>
        <v>10337.06</v>
      </c>
      <c r="Q341" s="58">
        <f t="shared" si="74"/>
        <v>2.5850176860621947E-3</v>
      </c>
      <c r="S341" s="59">
        <v>2</v>
      </c>
      <c r="T341" s="59">
        <v>1.59</v>
      </c>
      <c r="U341" s="59">
        <v>3.59</v>
      </c>
      <c r="V341" s="59">
        <v>6984.5</v>
      </c>
      <c r="W341" s="59">
        <v>5552.67</v>
      </c>
      <c r="X341" s="59">
        <v>12537.17</v>
      </c>
      <c r="Y341" s="91">
        <f t="shared" si="75"/>
        <v>-2200.1100000000006</v>
      </c>
    </row>
    <row r="342" spans="1:25" s="50" customFormat="1" x14ac:dyDescent="0.2">
      <c r="A342" s="52" t="s">
        <v>2232</v>
      </c>
      <c r="B342" s="44" t="s">
        <v>2960</v>
      </c>
      <c r="C342" s="62"/>
      <c r="D342" s="62"/>
      <c r="E342" s="87" t="s">
        <v>30</v>
      </c>
      <c r="F342" s="62"/>
      <c r="G342" s="60"/>
      <c r="H342" s="60"/>
      <c r="I342" s="66"/>
      <c r="J342" s="60"/>
      <c r="K342" s="66"/>
      <c r="L342" s="60"/>
      <c r="M342" s="60"/>
      <c r="N342" s="60"/>
      <c r="O342" s="60"/>
      <c r="P342" s="61">
        <f>P343+P368+P388+P409</f>
        <v>21880.59</v>
      </c>
      <c r="Q342" s="57">
        <f t="shared" si="74"/>
        <v>5.4717407204249169E-3</v>
      </c>
      <c r="S342" s="60"/>
      <c r="T342" s="60"/>
      <c r="U342" s="60"/>
      <c r="V342" s="60"/>
      <c r="W342" s="60"/>
      <c r="X342" s="61">
        <v>26516.92</v>
      </c>
      <c r="Y342" s="91">
        <f t="shared" si="75"/>
        <v>-4636.3299999999981</v>
      </c>
    </row>
    <row r="343" spans="1:25" s="50" customFormat="1" x14ac:dyDescent="0.2">
      <c r="A343" s="52" t="s">
        <v>2233</v>
      </c>
      <c r="B343" s="44" t="s">
        <v>470</v>
      </c>
      <c r="C343" s="62"/>
      <c r="D343" s="62"/>
      <c r="E343" s="87" t="s">
        <v>471</v>
      </c>
      <c r="F343" s="62"/>
      <c r="G343" s="60"/>
      <c r="H343" s="60"/>
      <c r="I343" s="66"/>
      <c r="J343" s="60"/>
      <c r="K343" s="66"/>
      <c r="L343" s="60"/>
      <c r="M343" s="60"/>
      <c r="N343" s="60"/>
      <c r="O343" s="60"/>
      <c r="P343" s="61">
        <f>SUM(P344:P367)</f>
        <v>3825.1700000000005</v>
      </c>
      <c r="Q343" s="57">
        <f t="shared" si="74"/>
        <v>9.5657102717741085E-4</v>
      </c>
      <c r="S343" s="60"/>
      <c r="T343" s="60"/>
      <c r="U343" s="60"/>
      <c r="V343" s="60"/>
      <c r="W343" s="60"/>
      <c r="X343" s="61">
        <v>4636.7299999999996</v>
      </c>
      <c r="Y343" s="91">
        <f t="shared" si="75"/>
        <v>-811.55999999999904</v>
      </c>
    </row>
    <row r="344" spans="1:25" s="50" customFormat="1" ht="24" x14ac:dyDescent="0.2">
      <c r="A344" s="52" t="s">
        <v>2234</v>
      </c>
      <c r="B344" s="3" t="s">
        <v>472</v>
      </c>
      <c r="C344" s="46">
        <v>89356</v>
      </c>
      <c r="D344" s="46" t="s">
        <v>103</v>
      </c>
      <c r="E344" s="48" t="s">
        <v>1580</v>
      </c>
      <c r="F344" s="46" t="s">
        <v>289</v>
      </c>
      <c r="G344" s="59">
        <v>19.239999999999998</v>
      </c>
      <c r="H344" s="59">
        <v>19.239999999999998</v>
      </c>
      <c r="I344" s="66">
        <v>14.15</v>
      </c>
      <c r="J344" s="59">
        <v>11.67</v>
      </c>
      <c r="K344" s="66">
        <v>9.75</v>
      </c>
      <c r="L344" s="59">
        <v>8.0399999999999991</v>
      </c>
      <c r="M344" s="59">
        <f t="shared" ref="M344:M367" si="76">L344+J344</f>
        <v>19.71</v>
      </c>
      <c r="N344" s="59">
        <f t="shared" ref="N344:N367" si="77">TRUNC(J344*H344,2)</f>
        <v>224.53</v>
      </c>
      <c r="O344" s="59">
        <f t="shared" ref="O344:O367" si="78">TRUNC(L344*H344,2)</f>
        <v>154.68</v>
      </c>
      <c r="P344" s="59">
        <f t="shared" ref="P344:P367" si="79">TRUNC(((J344*H344)+(L344*H344)),2)</f>
        <v>379.22</v>
      </c>
      <c r="Q344" s="58">
        <f t="shared" si="74"/>
        <v>9.4832612648906503E-5</v>
      </c>
      <c r="S344" s="59">
        <v>14.15</v>
      </c>
      <c r="T344" s="59">
        <v>9.75</v>
      </c>
      <c r="U344" s="59">
        <v>23.9</v>
      </c>
      <c r="V344" s="59">
        <v>272.24</v>
      </c>
      <c r="W344" s="59">
        <v>187.59</v>
      </c>
      <c r="X344" s="59">
        <v>459.83</v>
      </c>
      <c r="Y344" s="91">
        <f t="shared" si="75"/>
        <v>-80.609999999999957</v>
      </c>
    </row>
    <row r="345" spans="1:25" s="50" customFormat="1" ht="24" x14ac:dyDescent="0.2">
      <c r="A345" s="52" t="s">
        <v>2235</v>
      </c>
      <c r="B345" s="3" t="s">
        <v>473</v>
      </c>
      <c r="C345" s="46">
        <v>89357</v>
      </c>
      <c r="D345" s="46" t="s">
        <v>103</v>
      </c>
      <c r="E345" s="48" t="s">
        <v>1581</v>
      </c>
      <c r="F345" s="46" t="s">
        <v>289</v>
      </c>
      <c r="G345" s="59">
        <v>29.71</v>
      </c>
      <c r="H345" s="59">
        <v>29.71</v>
      </c>
      <c r="I345" s="66">
        <v>16.87</v>
      </c>
      <c r="J345" s="59">
        <v>13.92</v>
      </c>
      <c r="K345" s="66">
        <v>16.93</v>
      </c>
      <c r="L345" s="59">
        <v>13.97</v>
      </c>
      <c r="M345" s="59">
        <f t="shared" si="76"/>
        <v>27.89</v>
      </c>
      <c r="N345" s="59">
        <f t="shared" si="77"/>
        <v>413.56</v>
      </c>
      <c r="O345" s="59">
        <f t="shared" si="78"/>
        <v>415.04</v>
      </c>
      <c r="P345" s="59">
        <f t="shared" si="79"/>
        <v>828.61</v>
      </c>
      <c r="Q345" s="58">
        <f t="shared" si="74"/>
        <v>2.0721283467910558E-4</v>
      </c>
      <c r="S345" s="59">
        <v>16.87</v>
      </c>
      <c r="T345" s="59">
        <v>16.93</v>
      </c>
      <c r="U345" s="59">
        <v>33.799999999999997</v>
      </c>
      <c r="V345" s="59">
        <v>501.2</v>
      </c>
      <c r="W345" s="59">
        <v>502.99</v>
      </c>
      <c r="X345" s="59">
        <v>1004.19</v>
      </c>
      <c r="Y345" s="91">
        <f t="shared" si="75"/>
        <v>-175.58000000000004</v>
      </c>
    </row>
    <row r="346" spans="1:25" s="50" customFormat="1" ht="24" x14ac:dyDescent="0.2">
      <c r="A346" s="52" t="s">
        <v>2236</v>
      </c>
      <c r="B346" s="3" t="s">
        <v>474</v>
      </c>
      <c r="C346" s="46">
        <v>89449</v>
      </c>
      <c r="D346" s="46" t="s">
        <v>103</v>
      </c>
      <c r="E346" s="48" t="s">
        <v>1582</v>
      </c>
      <c r="F346" s="46" t="s">
        <v>289</v>
      </c>
      <c r="G346" s="59">
        <v>17.96</v>
      </c>
      <c r="H346" s="59">
        <v>17.96</v>
      </c>
      <c r="I346" s="66">
        <v>1.26</v>
      </c>
      <c r="J346" s="59">
        <v>1.03</v>
      </c>
      <c r="K346" s="66">
        <v>20.82</v>
      </c>
      <c r="L346" s="59">
        <v>17.18</v>
      </c>
      <c r="M346" s="59">
        <f t="shared" si="76"/>
        <v>18.21</v>
      </c>
      <c r="N346" s="59">
        <f t="shared" si="77"/>
        <v>18.489999999999998</v>
      </c>
      <c r="O346" s="59">
        <f t="shared" si="78"/>
        <v>308.55</v>
      </c>
      <c r="P346" s="59">
        <f t="shared" si="79"/>
        <v>327.05</v>
      </c>
      <c r="Q346" s="58">
        <f t="shared" si="74"/>
        <v>8.1786313925491456E-5</v>
      </c>
      <c r="S346" s="59">
        <v>1.26</v>
      </c>
      <c r="T346" s="59">
        <v>20.82</v>
      </c>
      <c r="U346" s="59">
        <v>22.08</v>
      </c>
      <c r="V346" s="59">
        <v>22.62</v>
      </c>
      <c r="W346" s="59">
        <v>373.93</v>
      </c>
      <c r="X346" s="59">
        <v>396.55</v>
      </c>
      <c r="Y346" s="91">
        <f t="shared" si="75"/>
        <v>-69.5</v>
      </c>
    </row>
    <row r="347" spans="1:25" s="50" customFormat="1" ht="24" x14ac:dyDescent="0.2">
      <c r="A347" s="52" t="s">
        <v>2237</v>
      </c>
      <c r="B347" s="3" t="s">
        <v>475</v>
      </c>
      <c r="C347" s="46">
        <v>89395</v>
      </c>
      <c r="D347" s="46" t="s">
        <v>103</v>
      </c>
      <c r="E347" s="48" t="s">
        <v>1583</v>
      </c>
      <c r="F347" s="46" t="s">
        <v>133</v>
      </c>
      <c r="G347" s="59">
        <v>3</v>
      </c>
      <c r="H347" s="59">
        <v>3</v>
      </c>
      <c r="I347" s="66">
        <v>7.54</v>
      </c>
      <c r="J347" s="59">
        <v>6.22</v>
      </c>
      <c r="K347" s="66">
        <v>5.37</v>
      </c>
      <c r="L347" s="59">
        <v>4.43</v>
      </c>
      <c r="M347" s="59">
        <f t="shared" si="76"/>
        <v>10.649999999999999</v>
      </c>
      <c r="N347" s="59">
        <f t="shared" si="77"/>
        <v>18.66</v>
      </c>
      <c r="O347" s="59">
        <f t="shared" si="78"/>
        <v>13.29</v>
      </c>
      <c r="P347" s="59">
        <f t="shared" si="79"/>
        <v>31.95</v>
      </c>
      <c r="Q347" s="58">
        <f t="shared" si="74"/>
        <v>7.9898264177326163E-6</v>
      </c>
      <c r="S347" s="59">
        <v>7.54</v>
      </c>
      <c r="T347" s="59">
        <v>5.37</v>
      </c>
      <c r="U347" s="59">
        <v>12.91</v>
      </c>
      <c r="V347" s="59">
        <v>22.62</v>
      </c>
      <c r="W347" s="59">
        <v>16.11</v>
      </c>
      <c r="X347" s="59">
        <v>38.729999999999997</v>
      </c>
      <c r="Y347" s="91">
        <f t="shared" si="75"/>
        <v>-6.7799999999999976</v>
      </c>
    </row>
    <row r="348" spans="1:25" s="50" customFormat="1" ht="24" x14ac:dyDescent="0.2">
      <c r="A348" s="52" t="s">
        <v>2238</v>
      </c>
      <c r="B348" s="337" t="s">
        <v>476</v>
      </c>
      <c r="C348" s="46">
        <v>89398</v>
      </c>
      <c r="D348" s="46" t="s">
        <v>103</v>
      </c>
      <c r="E348" s="48" t="s">
        <v>1584</v>
      </c>
      <c r="F348" s="46" t="s">
        <v>133</v>
      </c>
      <c r="G348" s="59">
        <v>4</v>
      </c>
      <c r="H348" s="59">
        <v>4</v>
      </c>
      <c r="I348" s="66">
        <v>8.99</v>
      </c>
      <c r="J348" s="59">
        <v>7.41</v>
      </c>
      <c r="K348" s="66">
        <v>9.6300000000000008</v>
      </c>
      <c r="L348" s="59">
        <v>7.94</v>
      </c>
      <c r="M348" s="59">
        <f t="shared" si="76"/>
        <v>15.350000000000001</v>
      </c>
      <c r="N348" s="59">
        <f t="shared" si="77"/>
        <v>29.64</v>
      </c>
      <c r="O348" s="59">
        <f t="shared" si="78"/>
        <v>31.76</v>
      </c>
      <c r="P348" s="59">
        <f t="shared" si="79"/>
        <v>61.4</v>
      </c>
      <c r="Q348" s="58">
        <f t="shared" si="74"/>
        <v>1.5354470799648909E-5</v>
      </c>
      <c r="S348" s="59">
        <v>8.99</v>
      </c>
      <c r="T348" s="59">
        <v>9.6300000000000008</v>
      </c>
      <c r="U348" s="59">
        <v>18.62</v>
      </c>
      <c r="V348" s="59">
        <v>35.96</v>
      </c>
      <c r="W348" s="59">
        <v>38.520000000000003</v>
      </c>
      <c r="X348" s="59">
        <v>74.48</v>
      </c>
      <c r="Y348" s="91">
        <f t="shared" si="75"/>
        <v>-13.080000000000005</v>
      </c>
    </row>
    <row r="349" spans="1:25" s="50" customFormat="1" ht="24" x14ac:dyDescent="0.2">
      <c r="A349" s="52" t="s">
        <v>2239</v>
      </c>
      <c r="B349" s="337" t="s">
        <v>477</v>
      </c>
      <c r="C349" s="46">
        <v>89625</v>
      </c>
      <c r="D349" s="46" t="s">
        <v>103</v>
      </c>
      <c r="E349" s="48" t="s">
        <v>1585</v>
      </c>
      <c r="F349" s="46" t="s">
        <v>133</v>
      </c>
      <c r="G349" s="59">
        <v>5</v>
      </c>
      <c r="H349" s="59">
        <v>5</v>
      </c>
      <c r="I349" s="66">
        <v>6.3</v>
      </c>
      <c r="J349" s="59">
        <v>5.19</v>
      </c>
      <c r="K349" s="66">
        <v>18.100000000000001</v>
      </c>
      <c r="L349" s="59">
        <v>14.93</v>
      </c>
      <c r="M349" s="59">
        <f t="shared" si="76"/>
        <v>20.12</v>
      </c>
      <c r="N349" s="59">
        <f t="shared" si="77"/>
        <v>25.95</v>
      </c>
      <c r="O349" s="59">
        <f t="shared" si="78"/>
        <v>74.650000000000006</v>
      </c>
      <c r="P349" s="59">
        <f t="shared" si="79"/>
        <v>100.6</v>
      </c>
      <c r="Q349" s="58">
        <f t="shared" si="74"/>
        <v>2.5157325121248862E-5</v>
      </c>
      <c r="S349" s="59">
        <v>6.3</v>
      </c>
      <c r="T349" s="59">
        <v>18.100000000000001</v>
      </c>
      <c r="U349" s="59">
        <v>24.4</v>
      </c>
      <c r="V349" s="59">
        <v>31.5</v>
      </c>
      <c r="W349" s="59">
        <v>90.5</v>
      </c>
      <c r="X349" s="59">
        <v>122</v>
      </c>
      <c r="Y349" s="91">
        <f t="shared" si="75"/>
        <v>-21.400000000000006</v>
      </c>
    </row>
    <row r="350" spans="1:25" s="50" customFormat="1" ht="24" x14ac:dyDescent="0.2">
      <c r="A350" s="52" t="s">
        <v>2240</v>
      </c>
      <c r="B350" s="337" t="s">
        <v>478</v>
      </c>
      <c r="C350" s="46">
        <v>89627</v>
      </c>
      <c r="D350" s="46" t="s">
        <v>103</v>
      </c>
      <c r="E350" s="48" t="s">
        <v>1586</v>
      </c>
      <c r="F350" s="46" t="s">
        <v>133</v>
      </c>
      <c r="G350" s="59">
        <v>2</v>
      </c>
      <c r="H350" s="59">
        <v>2</v>
      </c>
      <c r="I350" s="66">
        <v>4.9000000000000004</v>
      </c>
      <c r="J350" s="59">
        <v>4.04</v>
      </c>
      <c r="K350" s="66">
        <v>17.11</v>
      </c>
      <c r="L350" s="59">
        <v>14.12</v>
      </c>
      <c r="M350" s="59">
        <f t="shared" si="76"/>
        <v>18.16</v>
      </c>
      <c r="N350" s="59">
        <f t="shared" si="77"/>
        <v>8.08</v>
      </c>
      <c r="O350" s="59">
        <f t="shared" si="78"/>
        <v>28.24</v>
      </c>
      <c r="P350" s="59">
        <f t="shared" si="79"/>
        <v>36.32</v>
      </c>
      <c r="Q350" s="58">
        <f t="shared" si="74"/>
        <v>9.0826446163395502E-6</v>
      </c>
      <c r="S350" s="59">
        <v>4.9000000000000004</v>
      </c>
      <c r="T350" s="59">
        <v>17.11</v>
      </c>
      <c r="U350" s="59">
        <v>22.01</v>
      </c>
      <c r="V350" s="59">
        <v>9.8000000000000007</v>
      </c>
      <c r="W350" s="59">
        <v>34.22</v>
      </c>
      <c r="X350" s="59">
        <v>44.02</v>
      </c>
      <c r="Y350" s="91">
        <f t="shared" si="75"/>
        <v>-7.7000000000000028</v>
      </c>
    </row>
    <row r="351" spans="1:25" s="50" customFormat="1" x14ac:dyDescent="0.2">
      <c r="A351" s="52" t="s">
        <v>2241</v>
      </c>
      <c r="B351" s="337" t="s">
        <v>479</v>
      </c>
      <c r="C351" s="46">
        <v>81425</v>
      </c>
      <c r="D351" s="47" t="s">
        <v>1470</v>
      </c>
      <c r="E351" s="48" t="s">
        <v>480</v>
      </c>
      <c r="F351" s="46" t="s">
        <v>106</v>
      </c>
      <c r="G351" s="59">
        <v>2</v>
      </c>
      <c r="H351" s="59">
        <v>2</v>
      </c>
      <c r="I351" s="66">
        <v>11.2</v>
      </c>
      <c r="J351" s="59">
        <v>9.24</v>
      </c>
      <c r="K351" s="66">
        <v>16.190000000000001</v>
      </c>
      <c r="L351" s="59">
        <v>13.36</v>
      </c>
      <c r="M351" s="59">
        <f t="shared" si="76"/>
        <v>22.6</v>
      </c>
      <c r="N351" s="59">
        <f t="shared" si="77"/>
        <v>18.48</v>
      </c>
      <c r="O351" s="59">
        <f t="shared" si="78"/>
        <v>26.72</v>
      </c>
      <c r="P351" s="59">
        <f t="shared" si="79"/>
        <v>45.2</v>
      </c>
      <c r="Q351" s="58">
        <f t="shared" si="74"/>
        <v>1.1303291207559133E-5</v>
      </c>
      <c r="S351" s="59">
        <v>11.2</v>
      </c>
      <c r="T351" s="59">
        <v>16.190000000000001</v>
      </c>
      <c r="U351" s="59">
        <v>27.39</v>
      </c>
      <c r="V351" s="59">
        <v>22.4</v>
      </c>
      <c r="W351" s="59">
        <v>32.380000000000003</v>
      </c>
      <c r="X351" s="59">
        <v>54.78</v>
      </c>
      <c r="Y351" s="91">
        <f t="shared" si="75"/>
        <v>-9.5799999999999983</v>
      </c>
    </row>
    <row r="352" spans="1:25" s="50" customFormat="1" ht="24" x14ac:dyDescent="0.2">
      <c r="A352" s="52" t="s">
        <v>2242</v>
      </c>
      <c r="B352" s="337" t="s">
        <v>481</v>
      </c>
      <c r="C352" s="46">
        <v>89364</v>
      </c>
      <c r="D352" s="46" t="s">
        <v>103</v>
      </c>
      <c r="E352" s="48" t="s">
        <v>1587</v>
      </c>
      <c r="F352" s="46" t="s">
        <v>133</v>
      </c>
      <c r="G352" s="59">
        <v>8</v>
      </c>
      <c r="H352" s="59">
        <v>8</v>
      </c>
      <c r="I352" s="66">
        <v>5.66</v>
      </c>
      <c r="J352" s="59">
        <v>4.67</v>
      </c>
      <c r="K352" s="66">
        <v>6.51</v>
      </c>
      <c r="L352" s="59">
        <v>5.37</v>
      </c>
      <c r="M352" s="59">
        <f t="shared" si="76"/>
        <v>10.039999999999999</v>
      </c>
      <c r="N352" s="59">
        <f t="shared" si="77"/>
        <v>37.36</v>
      </c>
      <c r="O352" s="59">
        <f t="shared" si="78"/>
        <v>42.96</v>
      </c>
      <c r="P352" s="59">
        <f t="shared" si="79"/>
        <v>80.319999999999993</v>
      </c>
      <c r="Q352" s="58">
        <f t="shared" si="74"/>
        <v>2.0085848446706845E-5</v>
      </c>
      <c r="S352" s="59">
        <v>5.66</v>
      </c>
      <c r="T352" s="59">
        <v>6.51</v>
      </c>
      <c r="U352" s="59">
        <v>12.17</v>
      </c>
      <c r="V352" s="59">
        <v>45.28</v>
      </c>
      <c r="W352" s="59">
        <v>52.08</v>
      </c>
      <c r="X352" s="59">
        <v>97.36</v>
      </c>
      <c r="Y352" s="91">
        <f t="shared" si="75"/>
        <v>-17.040000000000006</v>
      </c>
    </row>
    <row r="353" spans="1:25" s="50" customFormat="1" ht="24" x14ac:dyDescent="0.2">
      <c r="A353" s="52" t="s">
        <v>2243</v>
      </c>
      <c r="B353" s="337" t="s">
        <v>482</v>
      </c>
      <c r="C353" s="46">
        <v>89369</v>
      </c>
      <c r="D353" s="46" t="s">
        <v>103</v>
      </c>
      <c r="E353" s="48" t="s">
        <v>1588</v>
      </c>
      <c r="F353" s="46" t="s">
        <v>133</v>
      </c>
      <c r="G353" s="59">
        <v>11</v>
      </c>
      <c r="H353" s="59">
        <v>11</v>
      </c>
      <c r="I353" s="66">
        <v>6.75</v>
      </c>
      <c r="J353" s="59">
        <v>5.57</v>
      </c>
      <c r="K353" s="66">
        <v>11.59</v>
      </c>
      <c r="L353" s="59">
        <v>9.56</v>
      </c>
      <c r="M353" s="59">
        <f t="shared" si="76"/>
        <v>15.13</v>
      </c>
      <c r="N353" s="59">
        <f t="shared" si="77"/>
        <v>61.27</v>
      </c>
      <c r="O353" s="59">
        <f t="shared" si="78"/>
        <v>105.16</v>
      </c>
      <c r="P353" s="59">
        <f t="shared" si="79"/>
        <v>166.43</v>
      </c>
      <c r="Q353" s="58">
        <f t="shared" si="74"/>
        <v>4.1619618488364299E-5</v>
      </c>
      <c r="S353" s="59">
        <v>6.75</v>
      </c>
      <c r="T353" s="59">
        <v>11.59</v>
      </c>
      <c r="U353" s="59">
        <v>18.34</v>
      </c>
      <c r="V353" s="59">
        <v>74.25</v>
      </c>
      <c r="W353" s="59">
        <v>127.49</v>
      </c>
      <c r="X353" s="59">
        <v>201.74</v>
      </c>
      <c r="Y353" s="91">
        <f t="shared" si="75"/>
        <v>-35.31</v>
      </c>
    </row>
    <row r="354" spans="1:25" s="50" customFormat="1" ht="36" x14ac:dyDescent="0.2">
      <c r="A354" s="52" t="s">
        <v>2244</v>
      </c>
      <c r="B354" s="3" t="s">
        <v>483</v>
      </c>
      <c r="C354" s="46">
        <v>89503</v>
      </c>
      <c r="D354" s="46" t="s">
        <v>103</v>
      </c>
      <c r="E354" s="48" t="s">
        <v>1589</v>
      </c>
      <c r="F354" s="46" t="s">
        <v>133</v>
      </c>
      <c r="G354" s="59">
        <v>4</v>
      </c>
      <c r="H354" s="59">
        <v>4</v>
      </c>
      <c r="I354" s="66">
        <v>4.72</v>
      </c>
      <c r="J354" s="59">
        <v>3.89</v>
      </c>
      <c r="K354" s="66">
        <v>20.56</v>
      </c>
      <c r="L354" s="59">
        <v>16.96</v>
      </c>
      <c r="M354" s="59">
        <f t="shared" si="76"/>
        <v>20.85</v>
      </c>
      <c r="N354" s="59">
        <f t="shared" si="77"/>
        <v>15.56</v>
      </c>
      <c r="O354" s="59">
        <f t="shared" si="78"/>
        <v>67.84</v>
      </c>
      <c r="P354" s="59">
        <f t="shared" si="79"/>
        <v>83.4</v>
      </c>
      <c r="Q354" s="58">
        <f t="shared" si="74"/>
        <v>2.085607271483256E-5</v>
      </c>
      <c r="S354" s="59">
        <v>4.72</v>
      </c>
      <c r="T354" s="59">
        <v>20.56</v>
      </c>
      <c r="U354" s="59">
        <v>25.28</v>
      </c>
      <c r="V354" s="59">
        <v>18.88</v>
      </c>
      <c r="W354" s="59">
        <v>82.24</v>
      </c>
      <c r="X354" s="59">
        <v>101.12</v>
      </c>
      <c r="Y354" s="91">
        <f t="shared" si="75"/>
        <v>-17.72</v>
      </c>
    </row>
    <row r="355" spans="1:25" s="50" customFormat="1" ht="48" x14ac:dyDescent="0.2">
      <c r="A355" s="52" t="s">
        <v>2245</v>
      </c>
      <c r="B355" s="48" t="s">
        <v>1590</v>
      </c>
      <c r="C355" s="47" t="s">
        <v>1591</v>
      </c>
      <c r="D355" s="47" t="s">
        <v>103</v>
      </c>
      <c r="E355" s="48" t="s">
        <v>1592</v>
      </c>
      <c r="F355" s="47" t="s">
        <v>133</v>
      </c>
      <c r="G355" s="59">
        <v>3</v>
      </c>
      <c r="H355" s="59">
        <v>3</v>
      </c>
      <c r="I355" s="66">
        <v>5.26</v>
      </c>
      <c r="J355" s="59">
        <v>4.34</v>
      </c>
      <c r="K355" s="66">
        <v>12.65</v>
      </c>
      <c r="L355" s="59">
        <v>10.44</v>
      </c>
      <c r="M355" s="59">
        <f t="shared" si="76"/>
        <v>14.78</v>
      </c>
      <c r="N355" s="59">
        <f t="shared" si="77"/>
        <v>13.02</v>
      </c>
      <c r="O355" s="59">
        <f t="shared" si="78"/>
        <v>31.32</v>
      </c>
      <c r="P355" s="59">
        <f t="shared" si="79"/>
        <v>44.34</v>
      </c>
      <c r="Q355" s="58">
        <f t="shared" si="74"/>
        <v>1.1088228587238317E-5</v>
      </c>
      <c r="S355" s="59">
        <v>5.26</v>
      </c>
      <c r="T355" s="59">
        <v>12.65</v>
      </c>
      <c r="U355" s="59">
        <v>17.91</v>
      </c>
      <c r="V355" s="59">
        <v>15.78</v>
      </c>
      <c r="W355" s="59">
        <v>37.950000000000003</v>
      </c>
      <c r="X355" s="59">
        <v>53.73</v>
      </c>
      <c r="Y355" s="91">
        <f t="shared" si="75"/>
        <v>-9.3899999999999935</v>
      </c>
    </row>
    <row r="356" spans="1:25" s="50" customFormat="1" x14ac:dyDescent="0.2">
      <c r="A356" s="52" t="s">
        <v>2246</v>
      </c>
      <c r="B356" s="3" t="s">
        <v>484</v>
      </c>
      <c r="C356" s="46">
        <v>81360</v>
      </c>
      <c r="D356" s="46" t="s">
        <v>1470</v>
      </c>
      <c r="E356" s="48" t="s">
        <v>485</v>
      </c>
      <c r="F356" s="46" t="s">
        <v>106</v>
      </c>
      <c r="G356" s="59">
        <v>5</v>
      </c>
      <c r="H356" s="59">
        <v>5</v>
      </c>
      <c r="I356" s="66">
        <v>4.25</v>
      </c>
      <c r="J356" s="59">
        <v>3.5</v>
      </c>
      <c r="K356" s="66">
        <v>7.49</v>
      </c>
      <c r="L356" s="59">
        <v>6.18</v>
      </c>
      <c r="M356" s="59">
        <f t="shared" si="76"/>
        <v>9.68</v>
      </c>
      <c r="N356" s="59">
        <f t="shared" si="77"/>
        <v>17.5</v>
      </c>
      <c r="O356" s="59">
        <f t="shared" si="78"/>
        <v>30.9</v>
      </c>
      <c r="P356" s="59">
        <f t="shared" si="79"/>
        <v>48.4</v>
      </c>
      <c r="Q356" s="58">
        <f t="shared" si="74"/>
        <v>1.2103524213404026E-5</v>
      </c>
      <c r="S356" s="59">
        <v>4.25</v>
      </c>
      <c r="T356" s="59">
        <v>7.49</v>
      </c>
      <c r="U356" s="59">
        <v>11.74</v>
      </c>
      <c r="V356" s="59">
        <v>21.25</v>
      </c>
      <c r="W356" s="59">
        <v>37.450000000000003</v>
      </c>
      <c r="X356" s="59">
        <v>58.7</v>
      </c>
      <c r="Y356" s="91">
        <f t="shared" si="75"/>
        <v>-10.300000000000004</v>
      </c>
    </row>
    <row r="357" spans="1:25" s="50" customFormat="1" ht="24" x14ac:dyDescent="0.2">
      <c r="A357" s="52" t="s">
        <v>2247</v>
      </c>
      <c r="B357" s="3" t="s">
        <v>486</v>
      </c>
      <c r="C357" s="46" t="s">
        <v>487</v>
      </c>
      <c r="D357" s="46" t="s">
        <v>70</v>
      </c>
      <c r="E357" s="48" t="s">
        <v>1593</v>
      </c>
      <c r="F357" s="46" t="s">
        <v>133</v>
      </c>
      <c r="G357" s="59">
        <v>1</v>
      </c>
      <c r="H357" s="59">
        <v>1</v>
      </c>
      <c r="I357" s="66">
        <v>5.58</v>
      </c>
      <c r="J357" s="59">
        <v>4.5999999999999996</v>
      </c>
      <c r="K357" s="66">
        <v>9.2799999999999994</v>
      </c>
      <c r="L357" s="59">
        <v>7.65</v>
      </c>
      <c r="M357" s="59">
        <f t="shared" si="76"/>
        <v>12.25</v>
      </c>
      <c r="N357" s="59">
        <f t="shared" si="77"/>
        <v>4.5999999999999996</v>
      </c>
      <c r="O357" s="59">
        <f t="shared" si="78"/>
        <v>7.65</v>
      </c>
      <c r="P357" s="59">
        <f t="shared" si="79"/>
        <v>12.25</v>
      </c>
      <c r="Q357" s="58">
        <f t="shared" si="74"/>
        <v>3.0633919754999857E-6</v>
      </c>
      <c r="S357" s="59">
        <v>5.58</v>
      </c>
      <c r="T357" s="59">
        <v>9.2799999999999994</v>
      </c>
      <c r="U357" s="59">
        <v>14.86</v>
      </c>
      <c r="V357" s="59">
        <v>5.58</v>
      </c>
      <c r="W357" s="59">
        <v>9.2799999999999994</v>
      </c>
      <c r="X357" s="59">
        <v>14.86</v>
      </c>
      <c r="Y357" s="91">
        <f t="shared" si="75"/>
        <v>-2.6099999999999994</v>
      </c>
    </row>
    <row r="358" spans="1:25" s="50" customFormat="1" x14ac:dyDescent="0.2">
      <c r="A358" s="52" t="s">
        <v>2248</v>
      </c>
      <c r="B358" s="3" t="s">
        <v>488</v>
      </c>
      <c r="C358" s="46">
        <v>81179</v>
      </c>
      <c r="D358" s="47" t="s">
        <v>1470</v>
      </c>
      <c r="E358" s="48" t="s">
        <v>489</v>
      </c>
      <c r="F358" s="46" t="s">
        <v>106</v>
      </c>
      <c r="G358" s="59">
        <v>2</v>
      </c>
      <c r="H358" s="59">
        <v>2</v>
      </c>
      <c r="I358" s="66">
        <v>5.22</v>
      </c>
      <c r="J358" s="59">
        <v>4.3</v>
      </c>
      <c r="K358" s="66">
        <v>4.45</v>
      </c>
      <c r="L358" s="59">
        <v>3.67</v>
      </c>
      <c r="M358" s="59">
        <f t="shared" si="76"/>
        <v>7.97</v>
      </c>
      <c r="N358" s="59">
        <f t="shared" si="77"/>
        <v>8.6</v>
      </c>
      <c r="O358" s="59">
        <f t="shared" si="78"/>
        <v>7.34</v>
      </c>
      <c r="P358" s="59">
        <f t="shared" si="79"/>
        <v>15.94</v>
      </c>
      <c r="Q358" s="58">
        <f t="shared" si="74"/>
        <v>3.9861606603648798E-6</v>
      </c>
      <c r="S358" s="59">
        <v>5.22</v>
      </c>
      <c r="T358" s="59">
        <v>4.45</v>
      </c>
      <c r="U358" s="59">
        <v>9.67</v>
      </c>
      <c r="V358" s="59">
        <v>10.44</v>
      </c>
      <c r="W358" s="59">
        <v>8.9</v>
      </c>
      <c r="X358" s="59">
        <v>19.34</v>
      </c>
      <c r="Y358" s="91">
        <f t="shared" si="75"/>
        <v>-3.4000000000000004</v>
      </c>
    </row>
    <row r="359" spans="1:25" s="50" customFormat="1" x14ac:dyDescent="0.2">
      <c r="A359" s="52" t="s">
        <v>2249</v>
      </c>
      <c r="B359" s="3" t="s">
        <v>490</v>
      </c>
      <c r="C359" s="46">
        <v>81180</v>
      </c>
      <c r="D359" s="47" t="s">
        <v>1470</v>
      </c>
      <c r="E359" s="48" t="s">
        <v>491</v>
      </c>
      <c r="F359" s="46" t="s">
        <v>106</v>
      </c>
      <c r="G359" s="59">
        <v>3</v>
      </c>
      <c r="H359" s="59">
        <v>3</v>
      </c>
      <c r="I359" s="66">
        <v>5.22</v>
      </c>
      <c r="J359" s="59">
        <v>4.3</v>
      </c>
      <c r="K359" s="66">
        <v>6.09</v>
      </c>
      <c r="L359" s="59">
        <v>5.0199999999999996</v>
      </c>
      <c r="M359" s="59">
        <f t="shared" si="76"/>
        <v>9.32</v>
      </c>
      <c r="N359" s="59">
        <f t="shared" si="77"/>
        <v>12.9</v>
      </c>
      <c r="O359" s="59">
        <f t="shared" si="78"/>
        <v>15.06</v>
      </c>
      <c r="P359" s="59">
        <f t="shared" si="79"/>
        <v>27.96</v>
      </c>
      <c r="Q359" s="58">
        <f t="shared" si="74"/>
        <v>6.9920358885697642E-6</v>
      </c>
      <c r="S359" s="59">
        <v>5.22</v>
      </c>
      <c r="T359" s="59">
        <v>6.09</v>
      </c>
      <c r="U359" s="59">
        <v>11.31</v>
      </c>
      <c r="V359" s="59">
        <v>15.66</v>
      </c>
      <c r="W359" s="59">
        <v>18.27</v>
      </c>
      <c r="X359" s="59">
        <v>33.93</v>
      </c>
      <c r="Y359" s="91">
        <f t="shared" si="75"/>
        <v>-5.9699999999999989</v>
      </c>
    </row>
    <row r="360" spans="1:25" s="50" customFormat="1" ht="36" x14ac:dyDescent="0.2">
      <c r="A360" s="52" t="s">
        <v>2250</v>
      </c>
      <c r="B360" s="48" t="s">
        <v>1594</v>
      </c>
      <c r="C360" s="47" t="s">
        <v>1595</v>
      </c>
      <c r="D360" s="47" t="s">
        <v>103</v>
      </c>
      <c r="E360" s="48" t="s">
        <v>1596</v>
      </c>
      <c r="F360" s="47" t="s">
        <v>133</v>
      </c>
      <c r="G360" s="59">
        <v>1</v>
      </c>
      <c r="H360" s="59">
        <v>1</v>
      </c>
      <c r="I360" s="66">
        <v>8.23</v>
      </c>
      <c r="J360" s="59">
        <v>6.79</v>
      </c>
      <c r="K360" s="66">
        <v>86.91</v>
      </c>
      <c r="L360" s="59">
        <v>71.72</v>
      </c>
      <c r="M360" s="59">
        <f t="shared" si="76"/>
        <v>78.510000000000005</v>
      </c>
      <c r="N360" s="59">
        <f t="shared" si="77"/>
        <v>6.79</v>
      </c>
      <c r="O360" s="59">
        <f t="shared" si="78"/>
        <v>71.72</v>
      </c>
      <c r="P360" s="59">
        <f t="shared" si="79"/>
        <v>78.510000000000005</v>
      </c>
      <c r="Q360" s="58">
        <f t="shared" si="74"/>
        <v>1.9633216652775828E-5</v>
      </c>
      <c r="S360" s="59">
        <v>8.23</v>
      </c>
      <c r="T360" s="59">
        <v>86.91</v>
      </c>
      <c r="U360" s="59">
        <v>95.14</v>
      </c>
      <c r="V360" s="59">
        <v>8.23</v>
      </c>
      <c r="W360" s="59">
        <v>86.91</v>
      </c>
      <c r="X360" s="59">
        <v>95.14</v>
      </c>
      <c r="Y360" s="91">
        <f t="shared" si="75"/>
        <v>-16.629999999999995</v>
      </c>
    </row>
    <row r="361" spans="1:25" s="50" customFormat="1" x14ac:dyDescent="0.2">
      <c r="A361" s="52" t="s">
        <v>2251</v>
      </c>
      <c r="B361" s="3" t="s">
        <v>492</v>
      </c>
      <c r="C361" s="46">
        <v>80926</v>
      </c>
      <c r="D361" s="47" t="s">
        <v>1470</v>
      </c>
      <c r="E361" s="48" t="s">
        <v>493</v>
      </c>
      <c r="F361" s="46" t="s">
        <v>106</v>
      </c>
      <c r="G361" s="59">
        <v>6</v>
      </c>
      <c r="H361" s="59">
        <v>6</v>
      </c>
      <c r="I361" s="66">
        <v>22.78</v>
      </c>
      <c r="J361" s="59">
        <v>18.8</v>
      </c>
      <c r="K361" s="66">
        <v>83.65</v>
      </c>
      <c r="L361" s="59">
        <v>69.03</v>
      </c>
      <c r="M361" s="59">
        <f t="shared" si="76"/>
        <v>87.83</v>
      </c>
      <c r="N361" s="59">
        <f t="shared" si="77"/>
        <v>112.8</v>
      </c>
      <c r="O361" s="59">
        <f t="shared" si="78"/>
        <v>414.18</v>
      </c>
      <c r="P361" s="59">
        <f t="shared" si="79"/>
        <v>526.98</v>
      </c>
      <c r="Q361" s="58">
        <f t="shared" si="74"/>
        <v>1.3178337169379449E-4</v>
      </c>
      <c r="S361" s="59">
        <v>22.78</v>
      </c>
      <c r="T361" s="59">
        <v>83.65</v>
      </c>
      <c r="U361" s="59">
        <v>106.43</v>
      </c>
      <c r="V361" s="59">
        <v>136.68</v>
      </c>
      <c r="W361" s="59">
        <v>501.9</v>
      </c>
      <c r="X361" s="59">
        <v>638.58000000000004</v>
      </c>
      <c r="Y361" s="91">
        <f t="shared" si="75"/>
        <v>-111.60000000000002</v>
      </c>
    </row>
    <row r="362" spans="1:25" s="50" customFormat="1" x14ac:dyDescent="0.2">
      <c r="A362" s="52" t="s">
        <v>2252</v>
      </c>
      <c r="B362" s="3" t="s">
        <v>494</v>
      </c>
      <c r="C362" s="46">
        <v>80927</v>
      </c>
      <c r="D362" s="47" t="s">
        <v>1470</v>
      </c>
      <c r="E362" s="48" t="s">
        <v>495</v>
      </c>
      <c r="F362" s="46" t="s">
        <v>106</v>
      </c>
      <c r="G362" s="59">
        <v>5</v>
      </c>
      <c r="H362" s="59">
        <v>5</v>
      </c>
      <c r="I362" s="66">
        <v>22.78</v>
      </c>
      <c r="J362" s="59">
        <v>18.8</v>
      </c>
      <c r="K362" s="66">
        <v>114.78</v>
      </c>
      <c r="L362" s="59">
        <v>94.72</v>
      </c>
      <c r="M362" s="59">
        <f t="shared" si="76"/>
        <v>113.52</v>
      </c>
      <c r="N362" s="59">
        <f t="shared" si="77"/>
        <v>94</v>
      </c>
      <c r="O362" s="59">
        <f t="shared" si="78"/>
        <v>473.6</v>
      </c>
      <c r="P362" s="59">
        <f t="shared" si="79"/>
        <v>567.6</v>
      </c>
      <c r="Q362" s="58">
        <f t="shared" si="74"/>
        <v>1.4194132941173812E-4</v>
      </c>
      <c r="S362" s="59">
        <v>22.78</v>
      </c>
      <c r="T362" s="59">
        <v>114.78</v>
      </c>
      <c r="U362" s="59">
        <v>137.56</v>
      </c>
      <c r="V362" s="59">
        <v>113.9</v>
      </c>
      <c r="W362" s="59">
        <v>573.9</v>
      </c>
      <c r="X362" s="59">
        <v>687.8</v>
      </c>
      <c r="Y362" s="91">
        <f t="shared" si="75"/>
        <v>-120.19999999999993</v>
      </c>
    </row>
    <row r="363" spans="1:25" s="50" customFormat="1" x14ac:dyDescent="0.2">
      <c r="A363" s="52" t="s">
        <v>2253</v>
      </c>
      <c r="B363" s="3" t="s">
        <v>496</v>
      </c>
      <c r="C363" s="46">
        <v>80929</v>
      </c>
      <c r="D363" s="47" t="s">
        <v>1470</v>
      </c>
      <c r="E363" s="48" t="s">
        <v>497</v>
      </c>
      <c r="F363" s="46" t="s">
        <v>106</v>
      </c>
      <c r="G363" s="59">
        <v>1</v>
      </c>
      <c r="H363" s="59">
        <v>1</v>
      </c>
      <c r="I363" s="66">
        <v>35.479999999999997</v>
      </c>
      <c r="J363" s="59">
        <v>29.28</v>
      </c>
      <c r="K363" s="66">
        <v>171.02</v>
      </c>
      <c r="L363" s="59">
        <v>141.13999999999999</v>
      </c>
      <c r="M363" s="59">
        <f t="shared" si="76"/>
        <v>170.42</v>
      </c>
      <c r="N363" s="59">
        <f t="shared" si="77"/>
        <v>29.28</v>
      </c>
      <c r="O363" s="59">
        <f t="shared" si="78"/>
        <v>141.13999999999999</v>
      </c>
      <c r="P363" s="59">
        <f t="shared" si="79"/>
        <v>170.42</v>
      </c>
      <c r="Q363" s="58">
        <f t="shared" si="74"/>
        <v>4.2617409017527145E-5</v>
      </c>
      <c r="S363" s="59">
        <v>35.479999999999997</v>
      </c>
      <c r="T363" s="59">
        <v>171.02</v>
      </c>
      <c r="U363" s="59">
        <v>206.5</v>
      </c>
      <c r="V363" s="59">
        <v>35.479999999999997</v>
      </c>
      <c r="W363" s="59">
        <v>171.02</v>
      </c>
      <c r="X363" s="59">
        <v>206.5</v>
      </c>
      <c r="Y363" s="91">
        <f t="shared" si="75"/>
        <v>-36.080000000000013</v>
      </c>
    </row>
    <row r="364" spans="1:25" s="50" customFormat="1" x14ac:dyDescent="0.2">
      <c r="A364" s="52" t="s">
        <v>2254</v>
      </c>
      <c r="B364" s="3" t="s">
        <v>498</v>
      </c>
      <c r="C364" s="46">
        <v>81340</v>
      </c>
      <c r="D364" s="47" t="s">
        <v>1470</v>
      </c>
      <c r="E364" s="48" t="s">
        <v>499</v>
      </c>
      <c r="F364" s="46" t="s">
        <v>106</v>
      </c>
      <c r="G364" s="59">
        <v>8</v>
      </c>
      <c r="H364" s="59">
        <v>8</v>
      </c>
      <c r="I364" s="66">
        <v>6.72</v>
      </c>
      <c r="J364" s="59">
        <v>5.54</v>
      </c>
      <c r="K364" s="66">
        <v>4.93</v>
      </c>
      <c r="L364" s="59">
        <v>4.0599999999999996</v>
      </c>
      <c r="M364" s="59">
        <f t="shared" si="76"/>
        <v>9.6</v>
      </c>
      <c r="N364" s="59">
        <f t="shared" si="77"/>
        <v>44.32</v>
      </c>
      <c r="O364" s="59">
        <f t="shared" si="78"/>
        <v>32.479999999999997</v>
      </c>
      <c r="P364" s="59">
        <f t="shared" si="79"/>
        <v>76.8</v>
      </c>
      <c r="Q364" s="58">
        <f t="shared" si="74"/>
        <v>1.9205592140277461E-5</v>
      </c>
      <c r="S364" s="59">
        <v>6.72</v>
      </c>
      <c r="T364" s="59">
        <v>4.93</v>
      </c>
      <c r="U364" s="59">
        <v>11.65</v>
      </c>
      <c r="V364" s="59">
        <v>53.76</v>
      </c>
      <c r="W364" s="59">
        <v>39.44</v>
      </c>
      <c r="X364" s="59">
        <v>93.2</v>
      </c>
      <c r="Y364" s="91">
        <f t="shared" si="75"/>
        <v>-16.400000000000006</v>
      </c>
    </row>
    <row r="365" spans="1:25" s="50" customFormat="1" ht="24" x14ac:dyDescent="0.2">
      <c r="A365" s="52" t="s">
        <v>2255</v>
      </c>
      <c r="B365" s="3" t="s">
        <v>500</v>
      </c>
      <c r="C365" s="46">
        <v>81066</v>
      </c>
      <c r="D365" s="47" t="s">
        <v>1470</v>
      </c>
      <c r="E365" s="48" t="s">
        <v>1597</v>
      </c>
      <c r="F365" s="46" t="s">
        <v>106</v>
      </c>
      <c r="G365" s="59">
        <v>12</v>
      </c>
      <c r="H365" s="59">
        <v>12</v>
      </c>
      <c r="I365" s="66">
        <v>3.35</v>
      </c>
      <c r="J365" s="59">
        <v>2.76</v>
      </c>
      <c r="K365" s="66">
        <v>1.01</v>
      </c>
      <c r="L365" s="59">
        <v>0.83</v>
      </c>
      <c r="M365" s="59">
        <f t="shared" si="76"/>
        <v>3.59</v>
      </c>
      <c r="N365" s="59">
        <f t="shared" si="77"/>
        <v>33.119999999999997</v>
      </c>
      <c r="O365" s="59">
        <f t="shared" si="78"/>
        <v>9.9600000000000009</v>
      </c>
      <c r="P365" s="59">
        <f t="shared" si="79"/>
        <v>43.08</v>
      </c>
      <c r="Q365" s="58">
        <f t="shared" si="74"/>
        <v>1.0773136841186889E-5</v>
      </c>
      <c r="S365" s="59">
        <v>3.35</v>
      </c>
      <c r="T365" s="59">
        <v>1.01</v>
      </c>
      <c r="U365" s="59">
        <v>4.3600000000000003</v>
      </c>
      <c r="V365" s="59">
        <v>40.200000000000003</v>
      </c>
      <c r="W365" s="59">
        <v>12.12</v>
      </c>
      <c r="X365" s="59">
        <v>52.32</v>
      </c>
      <c r="Y365" s="91">
        <f t="shared" si="75"/>
        <v>-9.240000000000002</v>
      </c>
    </row>
    <row r="366" spans="1:25" s="50" customFormat="1" x14ac:dyDescent="0.2">
      <c r="A366" s="52" t="s">
        <v>2256</v>
      </c>
      <c r="B366" s="3" t="s">
        <v>501</v>
      </c>
      <c r="C366" s="46">
        <v>81067</v>
      </c>
      <c r="D366" s="47" t="s">
        <v>1470</v>
      </c>
      <c r="E366" s="48" t="s">
        <v>502</v>
      </c>
      <c r="F366" s="46" t="s">
        <v>106</v>
      </c>
      <c r="G366" s="59">
        <v>10</v>
      </c>
      <c r="H366" s="59">
        <v>10</v>
      </c>
      <c r="I366" s="66">
        <v>3.35</v>
      </c>
      <c r="J366" s="59">
        <v>2.76</v>
      </c>
      <c r="K366" s="66">
        <v>2.2200000000000002</v>
      </c>
      <c r="L366" s="59">
        <v>1.83</v>
      </c>
      <c r="M366" s="59">
        <f t="shared" si="76"/>
        <v>4.59</v>
      </c>
      <c r="N366" s="59">
        <f t="shared" si="77"/>
        <v>27.6</v>
      </c>
      <c r="O366" s="59">
        <f t="shared" si="78"/>
        <v>18.3</v>
      </c>
      <c r="P366" s="59">
        <f t="shared" si="79"/>
        <v>45.9</v>
      </c>
      <c r="Q366" s="58">
        <f t="shared" si="74"/>
        <v>1.1478342177587701E-5</v>
      </c>
      <c r="S366" s="59">
        <v>3.35</v>
      </c>
      <c r="T366" s="59">
        <v>2.2200000000000002</v>
      </c>
      <c r="U366" s="59">
        <v>5.57</v>
      </c>
      <c r="V366" s="59">
        <v>33.5</v>
      </c>
      <c r="W366" s="59">
        <v>22.2</v>
      </c>
      <c r="X366" s="59">
        <v>55.7</v>
      </c>
      <c r="Y366" s="91">
        <f t="shared" si="75"/>
        <v>-9.8000000000000043</v>
      </c>
    </row>
    <row r="367" spans="1:25" s="50" customFormat="1" ht="24" x14ac:dyDescent="0.2">
      <c r="A367" s="52" t="s">
        <v>2257</v>
      </c>
      <c r="B367" s="3" t="s">
        <v>503</v>
      </c>
      <c r="C367" s="46">
        <v>81069</v>
      </c>
      <c r="D367" s="47" t="s">
        <v>1470</v>
      </c>
      <c r="E367" s="48" t="s">
        <v>1598</v>
      </c>
      <c r="F367" s="46" t="s">
        <v>106</v>
      </c>
      <c r="G367" s="59">
        <v>3</v>
      </c>
      <c r="H367" s="59">
        <v>3</v>
      </c>
      <c r="I367" s="66">
        <v>5.22</v>
      </c>
      <c r="J367" s="59">
        <v>4.3</v>
      </c>
      <c r="K367" s="66">
        <v>5.49</v>
      </c>
      <c r="L367" s="59">
        <v>4.53</v>
      </c>
      <c r="M367" s="59">
        <f t="shared" si="76"/>
        <v>8.83</v>
      </c>
      <c r="N367" s="59">
        <f t="shared" si="77"/>
        <v>12.9</v>
      </c>
      <c r="O367" s="59">
        <f t="shared" si="78"/>
        <v>13.59</v>
      </c>
      <c r="P367" s="59">
        <f t="shared" si="79"/>
        <v>26.49</v>
      </c>
      <c r="Q367" s="58">
        <f t="shared" si="74"/>
        <v>6.624428851509765E-6</v>
      </c>
      <c r="S367" s="59">
        <v>5.22</v>
      </c>
      <c r="T367" s="59">
        <v>5.49</v>
      </c>
      <c r="U367" s="59">
        <v>10.71</v>
      </c>
      <c r="V367" s="59">
        <v>15.66</v>
      </c>
      <c r="W367" s="59">
        <v>16.47</v>
      </c>
      <c r="X367" s="59">
        <v>32.130000000000003</v>
      </c>
      <c r="Y367" s="91">
        <f t="shared" si="75"/>
        <v>-5.6400000000000041</v>
      </c>
    </row>
    <row r="368" spans="1:25" s="50" customFormat="1" x14ac:dyDescent="0.2">
      <c r="A368" s="52" t="s">
        <v>2258</v>
      </c>
      <c r="B368" s="44" t="s">
        <v>504</v>
      </c>
      <c r="C368" s="62"/>
      <c r="D368" s="62"/>
      <c r="E368" s="87" t="s">
        <v>505</v>
      </c>
      <c r="F368" s="62"/>
      <c r="G368" s="60"/>
      <c r="H368" s="60"/>
      <c r="I368" s="66"/>
      <c r="J368" s="60"/>
      <c r="K368" s="66"/>
      <c r="L368" s="60"/>
      <c r="M368" s="60"/>
      <c r="N368" s="60"/>
      <c r="O368" s="60"/>
      <c r="P368" s="61">
        <f>SUM(P369:P387)</f>
        <v>6759.1399999999994</v>
      </c>
      <c r="Q368" s="57">
        <f t="shared" si="74"/>
        <v>1.6902771622270181E-3</v>
      </c>
      <c r="S368" s="60"/>
      <c r="T368" s="60"/>
      <c r="U368" s="60"/>
      <c r="V368" s="60"/>
      <c r="W368" s="60"/>
      <c r="X368" s="61">
        <v>8192.16</v>
      </c>
      <c r="Y368" s="91">
        <f t="shared" si="75"/>
        <v>-1433.0200000000004</v>
      </c>
    </row>
    <row r="369" spans="1:25" s="50" customFormat="1" ht="36" x14ac:dyDescent="0.2">
      <c r="A369" s="52" t="s">
        <v>2259</v>
      </c>
      <c r="B369" s="48" t="s">
        <v>1599</v>
      </c>
      <c r="C369" s="47" t="s">
        <v>1600</v>
      </c>
      <c r="D369" s="47" t="s">
        <v>103</v>
      </c>
      <c r="E369" s="48" t="s">
        <v>1601</v>
      </c>
      <c r="F369" s="47" t="s">
        <v>289</v>
      </c>
      <c r="G369" s="59">
        <v>6.69</v>
      </c>
      <c r="H369" s="59">
        <v>6.69</v>
      </c>
      <c r="I369" s="66">
        <v>10.91</v>
      </c>
      <c r="J369" s="59">
        <v>9</v>
      </c>
      <c r="K369" s="66">
        <v>10.07</v>
      </c>
      <c r="L369" s="59">
        <v>8.31</v>
      </c>
      <c r="M369" s="59">
        <f t="shared" ref="M369:M387" si="80">L369+J369</f>
        <v>17.310000000000002</v>
      </c>
      <c r="N369" s="59">
        <f t="shared" ref="N369:N387" si="81">TRUNC(J369*H369,2)</f>
        <v>60.21</v>
      </c>
      <c r="O369" s="59">
        <f t="shared" ref="O369:O387" si="82">TRUNC(L369*H369,2)</f>
        <v>55.59</v>
      </c>
      <c r="P369" s="59">
        <f t="shared" ref="P369:P387" si="83">TRUNC(((J369*H369)+(L369*H369)),2)</f>
        <v>115.8</v>
      </c>
      <c r="Q369" s="58">
        <f t="shared" si="74"/>
        <v>2.8958431899012112E-5</v>
      </c>
      <c r="S369" s="59">
        <v>10.91</v>
      </c>
      <c r="T369" s="59">
        <v>10.07</v>
      </c>
      <c r="U369" s="59">
        <v>20.98</v>
      </c>
      <c r="V369" s="59">
        <v>72.98</v>
      </c>
      <c r="W369" s="59">
        <v>67.37</v>
      </c>
      <c r="X369" s="59">
        <v>140.35</v>
      </c>
      <c r="Y369" s="91">
        <f t="shared" si="75"/>
        <v>-24.549999999999997</v>
      </c>
    </row>
    <row r="370" spans="1:25" s="50" customFormat="1" ht="36" x14ac:dyDescent="0.2">
      <c r="A370" s="52" t="s">
        <v>2260</v>
      </c>
      <c r="B370" s="48" t="s">
        <v>1602</v>
      </c>
      <c r="C370" s="47" t="s">
        <v>1603</v>
      </c>
      <c r="D370" s="47" t="s">
        <v>103</v>
      </c>
      <c r="E370" s="48" t="s">
        <v>1604</v>
      </c>
      <c r="F370" s="47" t="s">
        <v>289</v>
      </c>
      <c r="G370" s="59">
        <v>47.63</v>
      </c>
      <c r="H370" s="59">
        <v>47.63</v>
      </c>
      <c r="I370" s="66">
        <v>11.85</v>
      </c>
      <c r="J370" s="59">
        <v>9.77</v>
      </c>
      <c r="K370" s="66">
        <v>14.84</v>
      </c>
      <c r="L370" s="59">
        <v>12.24</v>
      </c>
      <c r="M370" s="59">
        <f t="shared" si="80"/>
        <v>22.009999999999998</v>
      </c>
      <c r="N370" s="59">
        <f t="shared" si="81"/>
        <v>465.34</v>
      </c>
      <c r="O370" s="59">
        <f t="shared" si="82"/>
        <v>582.99</v>
      </c>
      <c r="P370" s="59">
        <f t="shared" si="83"/>
        <v>1048.33</v>
      </c>
      <c r="Q370" s="58">
        <f t="shared" si="74"/>
        <v>2.6215883344293063E-4</v>
      </c>
      <c r="S370" s="59">
        <v>11.85</v>
      </c>
      <c r="T370" s="59">
        <v>14.84</v>
      </c>
      <c r="U370" s="59">
        <v>26.69</v>
      </c>
      <c r="V370" s="59">
        <v>564.41</v>
      </c>
      <c r="W370" s="59">
        <v>706.83</v>
      </c>
      <c r="X370" s="59">
        <v>1271.24</v>
      </c>
      <c r="Y370" s="91">
        <f t="shared" si="75"/>
        <v>-222.91000000000008</v>
      </c>
    </row>
    <row r="371" spans="1:25" s="50" customFormat="1" ht="36" x14ac:dyDescent="0.2">
      <c r="A371" s="52" t="s">
        <v>2261</v>
      </c>
      <c r="B371" s="48" t="s">
        <v>1605</v>
      </c>
      <c r="C371" s="47" t="s">
        <v>1606</v>
      </c>
      <c r="D371" s="47" t="s">
        <v>103</v>
      </c>
      <c r="E371" s="48" t="s">
        <v>1607</v>
      </c>
      <c r="F371" s="47" t="s">
        <v>289</v>
      </c>
      <c r="G371" s="59">
        <v>20.66</v>
      </c>
      <c r="H371" s="59">
        <v>20.66</v>
      </c>
      <c r="I371" s="66">
        <v>16.55</v>
      </c>
      <c r="J371" s="59">
        <v>13.65</v>
      </c>
      <c r="K371" s="66">
        <v>20.62</v>
      </c>
      <c r="L371" s="59">
        <v>17.010000000000002</v>
      </c>
      <c r="M371" s="59">
        <f t="shared" si="80"/>
        <v>30.660000000000004</v>
      </c>
      <c r="N371" s="59">
        <f t="shared" si="81"/>
        <v>282</v>
      </c>
      <c r="O371" s="59">
        <f t="shared" si="82"/>
        <v>351.42</v>
      </c>
      <c r="P371" s="59">
        <f t="shared" si="83"/>
        <v>633.42999999999995</v>
      </c>
      <c r="Q371" s="58">
        <f t="shared" si="74"/>
        <v>1.5840362277885355E-4</v>
      </c>
      <c r="S371" s="59">
        <v>16.55</v>
      </c>
      <c r="T371" s="59">
        <v>20.62</v>
      </c>
      <c r="U371" s="59">
        <v>37.17</v>
      </c>
      <c r="V371" s="59">
        <v>341.92</v>
      </c>
      <c r="W371" s="59">
        <v>426.01</v>
      </c>
      <c r="X371" s="59">
        <v>767.93</v>
      </c>
      <c r="Y371" s="91">
        <f t="shared" si="75"/>
        <v>-134.5</v>
      </c>
    </row>
    <row r="372" spans="1:25" s="50" customFormat="1" ht="36" x14ac:dyDescent="0.2">
      <c r="A372" s="52" t="s">
        <v>2262</v>
      </c>
      <c r="B372" s="48" t="s">
        <v>1608</v>
      </c>
      <c r="C372" s="47" t="s">
        <v>1609</v>
      </c>
      <c r="D372" s="47" t="s">
        <v>103</v>
      </c>
      <c r="E372" s="48" t="s">
        <v>1610</v>
      </c>
      <c r="F372" s="47" t="s">
        <v>133</v>
      </c>
      <c r="G372" s="59">
        <v>1</v>
      </c>
      <c r="H372" s="59">
        <v>1</v>
      </c>
      <c r="I372" s="66">
        <v>6.3</v>
      </c>
      <c r="J372" s="59">
        <v>5.19</v>
      </c>
      <c r="K372" s="66">
        <v>8.26</v>
      </c>
      <c r="L372" s="59">
        <v>6.81</v>
      </c>
      <c r="M372" s="59">
        <f t="shared" si="80"/>
        <v>12</v>
      </c>
      <c r="N372" s="59">
        <f t="shared" si="81"/>
        <v>5.19</v>
      </c>
      <c r="O372" s="59">
        <f t="shared" si="82"/>
        <v>6.81</v>
      </c>
      <c r="P372" s="59">
        <f t="shared" si="83"/>
        <v>12</v>
      </c>
      <c r="Q372" s="58">
        <f t="shared" si="74"/>
        <v>3.0008737719183533E-6</v>
      </c>
      <c r="S372" s="59">
        <v>6.3</v>
      </c>
      <c r="T372" s="59">
        <v>8.26</v>
      </c>
      <c r="U372" s="59">
        <v>14.56</v>
      </c>
      <c r="V372" s="59">
        <v>6.3</v>
      </c>
      <c r="W372" s="59">
        <v>8.26</v>
      </c>
      <c r="X372" s="59">
        <v>14.56</v>
      </c>
      <c r="Y372" s="91">
        <f t="shared" si="75"/>
        <v>-2.5600000000000005</v>
      </c>
    </row>
    <row r="373" spans="1:25" s="50" customFormat="1" ht="36" x14ac:dyDescent="0.2">
      <c r="A373" s="52" t="s">
        <v>2263</v>
      </c>
      <c r="B373" s="48" t="s">
        <v>1611</v>
      </c>
      <c r="C373" s="47" t="s">
        <v>1612</v>
      </c>
      <c r="D373" s="47" t="s">
        <v>103</v>
      </c>
      <c r="E373" s="48" t="s">
        <v>1613</v>
      </c>
      <c r="F373" s="47" t="s">
        <v>133</v>
      </c>
      <c r="G373" s="59">
        <v>9</v>
      </c>
      <c r="H373" s="59">
        <v>9</v>
      </c>
      <c r="I373" s="66">
        <v>6.84</v>
      </c>
      <c r="J373" s="59">
        <v>5.64</v>
      </c>
      <c r="K373" s="66">
        <v>19.78</v>
      </c>
      <c r="L373" s="59">
        <v>16.32</v>
      </c>
      <c r="M373" s="59">
        <f t="shared" si="80"/>
        <v>21.96</v>
      </c>
      <c r="N373" s="59">
        <f t="shared" si="81"/>
        <v>50.76</v>
      </c>
      <c r="O373" s="59">
        <f t="shared" si="82"/>
        <v>146.88</v>
      </c>
      <c r="P373" s="59">
        <f t="shared" si="83"/>
        <v>197.64</v>
      </c>
      <c r="Q373" s="58">
        <f t="shared" si="74"/>
        <v>4.942439102349528E-5</v>
      </c>
      <c r="S373" s="59">
        <v>6.84</v>
      </c>
      <c r="T373" s="59">
        <v>19.78</v>
      </c>
      <c r="U373" s="59">
        <v>26.62</v>
      </c>
      <c r="V373" s="59">
        <v>61.56</v>
      </c>
      <c r="W373" s="59">
        <v>178.02</v>
      </c>
      <c r="X373" s="59">
        <v>239.58</v>
      </c>
      <c r="Y373" s="91">
        <f t="shared" si="75"/>
        <v>-41.940000000000026</v>
      </c>
    </row>
    <row r="374" spans="1:25" s="50" customFormat="1" ht="24" x14ac:dyDescent="0.2">
      <c r="A374" s="52" t="s">
        <v>2264</v>
      </c>
      <c r="B374" s="337" t="s">
        <v>506</v>
      </c>
      <c r="C374" s="46" t="s">
        <v>507</v>
      </c>
      <c r="D374" s="46" t="s">
        <v>70</v>
      </c>
      <c r="E374" s="48" t="s">
        <v>1614</v>
      </c>
      <c r="F374" s="46" t="s">
        <v>133</v>
      </c>
      <c r="G374" s="59">
        <v>2</v>
      </c>
      <c r="H374" s="59">
        <v>2</v>
      </c>
      <c r="I374" s="66">
        <v>12.29</v>
      </c>
      <c r="J374" s="59">
        <v>10.14</v>
      </c>
      <c r="K374" s="66">
        <v>30.28</v>
      </c>
      <c r="L374" s="59">
        <v>24.99</v>
      </c>
      <c r="M374" s="59">
        <f t="shared" si="80"/>
        <v>35.129999999999995</v>
      </c>
      <c r="N374" s="59">
        <f t="shared" si="81"/>
        <v>20.28</v>
      </c>
      <c r="O374" s="59">
        <f t="shared" si="82"/>
        <v>49.98</v>
      </c>
      <c r="P374" s="59">
        <f t="shared" si="83"/>
        <v>70.260000000000005</v>
      </c>
      <c r="Q374" s="58">
        <f t="shared" si="74"/>
        <v>1.7570115934581962E-5</v>
      </c>
      <c r="S374" s="59">
        <v>12.29</v>
      </c>
      <c r="T374" s="59">
        <v>30.28</v>
      </c>
      <c r="U374" s="59">
        <v>42.57</v>
      </c>
      <c r="V374" s="59">
        <v>24.58</v>
      </c>
      <c r="W374" s="59">
        <v>60.56</v>
      </c>
      <c r="X374" s="59">
        <v>85.14</v>
      </c>
      <c r="Y374" s="91">
        <f t="shared" si="75"/>
        <v>-14.879999999999995</v>
      </c>
    </row>
    <row r="375" spans="1:25" s="50" customFormat="1" ht="36" x14ac:dyDescent="0.2">
      <c r="A375" s="52" t="s">
        <v>2265</v>
      </c>
      <c r="B375" s="48" t="s">
        <v>1615</v>
      </c>
      <c r="C375" s="47" t="s">
        <v>1616</v>
      </c>
      <c r="D375" s="47" t="s">
        <v>103</v>
      </c>
      <c r="E375" s="48" t="s">
        <v>1617</v>
      </c>
      <c r="F375" s="47" t="s">
        <v>133</v>
      </c>
      <c r="G375" s="59">
        <v>2</v>
      </c>
      <c r="H375" s="59">
        <v>2</v>
      </c>
      <c r="I375" s="66">
        <v>6.84</v>
      </c>
      <c r="J375" s="59">
        <v>5.64</v>
      </c>
      <c r="K375" s="66">
        <v>17.43</v>
      </c>
      <c r="L375" s="59">
        <v>14.38</v>
      </c>
      <c r="M375" s="59">
        <f t="shared" si="80"/>
        <v>20.02</v>
      </c>
      <c r="N375" s="59">
        <f t="shared" si="81"/>
        <v>11.28</v>
      </c>
      <c r="O375" s="59">
        <f t="shared" si="82"/>
        <v>28.76</v>
      </c>
      <c r="P375" s="59">
        <f t="shared" si="83"/>
        <v>40.04</v>
      </c>
      <c r="Q375" s="58">
        <f t="shared" si="74"/>
        <v>1.0012915485634239E-5</v>
      </c>
      <c r="S375" s="59">
        <v>6.84</v>
      </c>
      <c r="T375" s="59">
        <v>17.43</v>
      </c>
      <c r="U375" s="59">
        <v>24.27</v>
      </c>
      <c r="V375" s="59">
        <v>13.68</v>
      </c>
      <c r="W375" s="59">
        <v>34.86</v>
      </c>
      <c r="X375" s="59">
        <v>48.54</v>
      </c>
      <c r="Y375" s="91">
        <f t="shared" si="75"/>
        <v>-8.5</v>
      </c>
    </row>
    <row r="376" spans="1:25" s="50" customFormat="1" ht="36" x14ac:dyDescent="0.2">
      <c r="A376" s="52" t="s">
        <v>2266</v>
      </c>
      <c r="B376" s="48" t="s">
        <v>1618</v>
      </c>
      <c r="C376" s="47" t="s">
        <v>1619</v>
      </c>
      <c r="D376" s="47" t="s">
        <v>103</v>
      </c>
      <c r="E376" s="48" t="s">
        <v>1620</v>
      </c>
      <c r="F376" s="47" t="s">
        <v>133</v>
      </c>
      <c r="G376" s="59">
        <v>20</v>
      </c>
      <c r="H376" s="59">
        <v>20</v>
      </c>
      <c r="I376" s="66">
        <v>5.13</v>
      </c>
      <c r="J376" s="59">
        <v>4.2300000000000004</v>
      </c>
      <c r="K376" s="66">
        <v>9.82</v>
      </c>
      <c r="L376" s="59">
        <v>8.1</v>
      </c>
      <c r="M376" s="59">
        <f t="shared" si="80"/>
        <v>12.33</v>
      </c>
      <c r="N376" s="59">
        <f t="shared" si="81"/>
        <v>84.6</v>
      </c>
      <c r="O376" s="59">
        <f t="shared" si="82"/>
        <v>162</v>
      </c>
      <c r="P376" s="59">
        <f t="shared" si="83"/>
        <v>246.6</v>
      </c>
      <c r="Q376" s="58">
        <f t="shared" si="74"/>
        <v>6.1667956012922165E-5</v>
      </c>
      <c r="S376" s="59">
        <v>5.13</v>
      </c>
      <c r="T376" s="59">
        <v>9.82</v>
      </c>
      <c r="U376" s="59">
        <v>14.95</v>
      </c>
      <c r="V376" s="59">
        <v>102.6</v>
      </c>
      <c r="W376" s="59">
        <v>196.4</v>
      </c>
      <c r="X376" s="59">
        <v>299</v>
      </c>
      <c r="Y376" s="91">
        <f t="shared" si="75"/>
        <v>-52.400000000000006</v>
      </c>
    </row>
    <row r="377" spans="1:25" s="50" customFormat="1" ht="36" x14ac:dyDescent="0.2">
      <c r="A377" s="52" t="s">
        <v>2267</v>
      </c>
      <c r="B377" s="48" t="s">
        <v>1621</v>
      </c>
      <c r="C377" s="47" t="s">
        <v>1622</v>
      </c>
      <c r="D377" s="47" t="s">
        <v>103</v>
      </c>
      <c r="E377" s="48" t="s">
        <v>1623</v>
      </c>
      <c r="F377" s="47" t="s">
        <v>133</v>
      </c>
      <c r="G377" s="59">
        <v>1</v>
      </c>
      <c r="H377" s="59">
        <v>1</v>
      </c>
      <c r="I377" s="66">
        <v>7.16</v>
      </c>
      <c r="J377" s="59">
        <v>5.9</v>
      </c>
      <c r="K377" s="66">
        <v>20.49</v>
      </c>
      <c r="L377" s="59">
        <v>16.91</v>
      </c>
      <c r="M377" s="59">
        <f t="shared" si="80"/>
        <v>22.810000000000002</v>
      </c>
      <c r="N377" s="59">
        <f t="shared" si="81"/>
        <v>5.9</v>
      </c>
      <c r="O377" s="59">
        <f t="shared" si="82"/>
        <v>16.91</v>
      </c>
      <c r="P377" s="59">
        <f t="shared" si="83"/>
        <v>22.81</v>
      </c>
      <c r="Q377" s="58">
        <f t="shared" si="74"/>
        <v>5.7041608947881364E-6</v>
      </c>
      <c r="S377" s="59">
        <v>7.16</v>
      </c>
      <c r="T377" s="59">
        <v>20.49</v>
      </c>
      <c r="U377" s="59">
        <v>27.65</v>
      </c>
      <c r="V377" s="59">
        <v>7.16</v>
      </c>
      <c r="W377" s="59">
        <v>20.49</v>
      </c>
      <c r="X377" s="59">
        <v>27.65</v>
      </c>
      <c r="Y377" s="91">
        <f t="shared" si="75"/>
        <v>-4.84</v>
      </c>
    </row>
    <row r="378" spans="1:25" s="50" customFormat="1" ht="24" x14ac:dyDescent="0.2">
      <c r="A378" s="52" t="s">
        <v>2268</v>
      </c>
      <c r="B378" s="337" t="s">
        <v>508</v>
      </c>
      <c r="C378" s="46" t="s">
        <v>509</v>
      </c>
      <c r="D378" s="46" t="s">
        <v>70</v>
      </c>
      <c r="E378" s="48" t="s">
        <v>1624</v>
      </c>
      <c r="F378" s="46" t="s">
        <v>133</v>
      </c>
      <c r="G378" s="59">
        <v>6</v>
      </c>
      <c r="H378" s="59">
        <v>6</v>
      </c>
      <c r="I378" s="66">
        <v>12.29</v>
      </c>
      <c r="J378" s="59">
        <v>10.14</v>
      </c>
      <c r="K378" s="66">
        <v>9.77</v>
      </c>
      <c r="L378" s="59">
        <v>8.06</v>
      </c>
      <c r="M378" s="59">
        <f t="shared" si="80"/>
        <v>18.200000000000003</v>
      </c>
      <c r="N378" s="59">
        <f t="shared" si="81"/>
        <v>60.84</v>
      </c>
      <c r="O378" s="59">
        <f t="shared" si="82"/>
        <v>48.36</v>
      </c>
      <c r="P378" s="59">
        <f t="shared" si="83"/>
        <v>109.2</v>
      </c>
      <c r="Q378" s="58">
        <f t="shared" si="74"/>
        <v>2.7307951324457017E-5</v>
      </c>
      <c r="S378" s="59">
        <v>12.29</v>
      </c>
      <c r="T378" s="59">
        <v>9.77</v>
      </c>
      <c r="U378" s="59">
        <v>22.06</v>
      </c>
      <c r="V378" s="59">
        <v>73.739999999999995</v>
      </c>
      <c r="W378" s="59">
        <v>58.62</v>
      </c>
      <c r="X378" s="59">
        <v>132.36000000000001</v>
      </c>
      <c r="Y378" s="91">
        <f t="shared" si="75"/>
        <v>-23.160000000000011</v>
      </c>
    </row>
    <row r="379" spans="1:25" s="50" customFormat="1" ht="36" x14ac:dyDescent="0.2">
      <c r="A379" s="52" t="s">
        <v>2269</v>
      </c>
      <c r="B379" s="48" t="s">
        <v>1625</v>
      </c>
      <c r="C379" s="47" t="s">
        <v>1626</v>
      </c>
      <c r="D379" s="47" t="s">
        <v>103</v>
      </c>
      <c r="E379" s="48" t="s">
        <v>1627</v>
      </c>
      <c r="F379" s="47" t="s">
        <v>133</v>
      </c>
      <c r="G379" s="59">
        <v>2</v>
      </c>
      <c r="H379" s="59">
        <v>2</v>
      </c>
      <c r="I379" s="66">
        <v>4.72</v>
      </c>
      <c r="J379" s="59">
        <v>3.89</v>
      </c>
      <c r="K379" s="66">
        <v>5.47</v>
      </c>
      <c r="L379" s="59">
        <v>4.51</v>
      </c>
      <c r="M379" s="59">
        <f t="shared" si="80"/>
        <v>8.4</v>
      </c>
      <c r="N379" s="59">
        <f t="shared" si="81"/>
        <v>7.78</v>
      </c>
      <c r="O379" s="59">
        <f t="shared" si="82"/>
        <v>9.02</v>
      </c>
      <c r="P379" s="59">
        <f t="shared" si="83"/>
        <v>16.8</v>
      </c>
      <c r="Q379" s="58">
        <f t="shared" si="74"/>
        <v>4.2012232806856955E-6</v>
      </c>
      <c r="S379" s="59">
        <v>4.72</v>
      </c>
      <c r="T379" s="59">
        <v>5.47</v>
      </c>
      <c r="U379" s="59">
        <v>10.19</v>
      </c>
      <c r="V379" s="59">
        <v>9.44</v>
      </c>
      <c r="W379" s="59">
        <v>10.94</v>
      </c>
      <c r="X379" s="59">
        <v>20.38</v>
      </c>
      <c r="Y379" s="91">
        <f t="shared" si="75"/>
        <v>-3.5799999999999983</v>
      </c>
    </row>
    <row r="380" spans="1:25" s="50" customFormat="1" ht="36" x14ac:dyDescent="0.2">
      <c r="A380" s="52" t="s">
        <v>2270</v>
      </c>
      <c r="B380" s="48" t="s">
        <v>1628</v>
      </c>
      <c r="C380" s="47" t="s">
        <v>1629</v>
      </c>
      <c r="D380" s="47" t="s">
        <v>103</v>
      </c>
      <c r="E380" s="48" t="s">
        <v>1630</v>
      </c>
      <c r="F380" s="47" t="s">
        <v>133</v>
      </c>
      <c r="G380" s="59">
        <v>6</v>
      </c>
      <c r="H380" s="59">
        <v>6</v>
      </c>
      <c r="I380" s="66">
        <v>4.72</v>
      </c>
      <c r="J380" s="59">
        <v>3.89</v>
      </c>
      <c r="K380" s="66">
        <v>8.17</v>
      </c>
      <c r="L380" s="59">
        <v>6.74</v>
      </c>
      <c r="M380" s="59">
        <f t="shared" si="80"/>
        <v>10.63</v>
      </c>
      <c r="N380" s="59">
        <f t="shared" si="81"/>
        <v>23.34</v>
      </c>
      <c r="O380" s="59">
        <f t="shared" si="82"/>
        <v>40.44</v>
      </c>
      <c r="P380" s="59">
        <f t="shared" si="83"/>
        <v>63.78</v>
      </c>
      <c r="Q380" s="58">
        <f t="shared" si="74"/>
        <v>1.5949644097746048E-5</v>
      </c>
      <c r="S380" s="59">
        <v>4.72</v>
      </c>
      <c r="T380" s="59">
        <v>8.17</v>
      </c>
      <c r="U380" s="59">
        <v>12.89</v>
      </c>
      <c r="V380" s="59">
        <v>28.32</v>
      </c>
      <c r="W380" s="59">
        <v>49.02</v>
      </c>
      <c r="X380" s="59">
        <v>77.34</v>
      </c>
      <c r="Y380" s="91">
        <f t="shared" si="75"/>
        <v>-13.560000000000002</v>
      </c>
    </row>
    <row r="381" spans="1:25" s="50" customFormat="1" ht="24" x14ac:dyDescent="0.2">
      <c r="A381" s="52" t="s">
        <v>2271</v>
      </c>
      <c r="B381" s="3" t="s">
        <v>510</v>
      </c>
      <c r="C381" s="46" t="s">
        <v>511</v>
      </c>
      <c r="D381" s="46" t="s">
        <v>70</v>
      </c>
      <c r="E381" s="48" t="s">
        <v>1631</v>
      </c>
      <c r="F381" s="46" t="s">
        <v>133</v>
      </c>
      <c r="G381" s="59">
        <v>21</v>
      </c>
      <c r="H381" s="59">
        <v>21</v>
      </c>
      <c r="I381" s="66">
        <v>12.29</v>
      </c>
      <c r="J381" s="59">
        <v>10.14</v>
      </c>
      <c r="K381" s="66">
        <v>19.91</v>
      </c>
      <c r="L381" s="59">
        <v>16.43</v>
      </c>
      <c r="M381" s="59">
        <f t="shared" si="80"/>
        <v>26.57</v>
      </c>
      <c r="N381" s="59">
        <f t="shared" si="81"/>
        <v>212.94</v>
      </c>
      <c r="O381" s="59">
        <f t="shared" si="82"/>
        <v>345.03</v>
      </c>
      <c r="P381" s="59">
        <f t="shared" si="83"/>
        <v>557.97</v>
      </c>
      <c r="Q381" s="58">
        <f t="shared" si="74"/>
        <v>1.3953312820977364E-4</v>
      </c>
      <c r="S381" s="59">
        <v>12.29</v>
      </c>
      <c r="T381" s="59">
        <v>19.91</v>
      </c>
      <c r="U381" s="59">
        <v>32.200000000000003</v>
      </c>
      <c r="V381" s="59">
        <v>258.08999999999997</v>
      </c>
      <c r="W381" s="59">
        <v>418.11</v>
      </c>
      <c r="X381" s="59">
        <v>676.2</v>
      </c>
      <c r="Y381" s="91">
        <f t="shared" si="75"/>
        <v>-118.23000000000002</v>
      </c>
    </row>
    <row r="382" spans="1:25" s="50" customFormat="1" x14ac:dyDescent="0.2">
      <c r="A382" s="52" t="s">
        <v>2272</v>
      </c>
      <c r="B382" s="3" t="s">
        <v>512</v>
      </c>
      <c r="C382" s="46" t="s">
        <v>513</v>
      </c>
      <c r="D382" s="46" t="s">
        <v>70</v>
      </c>
      <c r="E382" s="48" t="s">
        <v>514</v>
      </c>
      <c r="F382" s="46" t="s">
        <v>133</v>
      </c>
      <c r="G382" s="59">
        <v>2</v>
      </c>
      <c r="H382" s="59">
        <v>2</v>
      </c>
      <c r="I382" s="66">
        <v>9.31</v>
      </c>
      <c r="J382" s="59">
        <v>7.68</v>
      </c>
      <c r="K382" s="66">
        <v>14.35</v>
      </c>
      <c r="L382" s="59">
        <v>11.84</v>
      </c>
      <c r="M382" s="59">
        <f t="shared" si="80"/>
        <v>19.52</v>
      </c>
      <c r="N382" s="59">
        <f t="shared" si="81"/>
        <v>15.36</v>
      </c>
      <c r="O382" s="59">
        <f t="shared" si="82"/>
        <v>23.68</v>
      </c>
      <c r="P382" s="59">
        <f t="shared" si="83"/>
        <v>39.04</v>
      </c>
      <c r="Q382" s="58">
        <f t="shared" si="74"/>
        <v>9.7628426713077095E-6</v>
      </c>
      <c r="S382" s="59">
        <v>9.31</v>
      </c>
      <c r="T382" s="59">
        <v>14.35</v>
      </c>
      <c r="U382" s="59">
        <v>23.66</v>
      </c>
      <c r="V382" s="59">
        <v>18.62</v>
      </c>
      <c r="W382" s="59">
        <v>28.7</v>
      </c>
      <c r="X382" s="59">
        <v>47.32</v>
      </c>
      <c r="Y382" s="91">
        <f t="shared" si="75"/>
        <v>-8.2800000000000011</v>
      </c>
    </row>
    <row r="383" spans="1:25" s="50" customFormat="1" x14ac:dyDescent="0.2">
      <c r="A383" s="52" t="s">
        <v>2273</v>
      </c>
      <c r="B383" s="3" t="s">
        <v>515</v>
      </c>
      <c r="C383" s="46" t="s">
        <v>516</v>
      </c>
      <c r="D383" s="46" t="s">
        <v>70</v>
      </c>
      <c r="E383" s="48" t="s">
        <v>517</v>
      </c>
      <c r="F383" s="46" t="s">
        <v>133</v>
      </c>
      <c r="G383" s="59">
        <v>2</v>
      </c>
      <c r="H383" s="59">
        <v>2</v>
      </c>
      <c r="I383" s="66">
        <v>0.71</v>
      </c>
      <c r="J383" s="59">
        <v>0.57999999999999996</v>
      </c>
      <c r="K383" s="66">
        <v>8.81</v>
      </c>
      <c r="L383" s="59">
        <v>7.27</v>
      </c>
      <c r="M383" s="59">
        <f t="shared" si="80"/>
        <v>7.85</v>
      </c>
      <c r="N383" s="59">
        <f t="shared" si="81"/>
        <v>1.1599999999999999</v>
      </c>
      <c r="O383" s="59">
        <f t="shared" si="82"/>
        <v>14.54</v>
      </c>
      <c r="P383" s="59">
        <f t="shared" si="83"/>
        <v>15.7</v>
      </c>
      <c r="Q383" s="58">
        <f t="shared" si="74"/>
        <v>3.9261431849265121E-6</v>
      </c>
      <c r="S383" s="59">
        <v>0.71</v>
      </c>
      <c r="T383" s="59">
        <v>8.81</v>
      </c>
      <c r="U383" s="59">
        <v>9.52</v>
      </c>
      <c r="V383" s="59">
        <v>1.42</v>
      </c>
      <c r="W383" s="59">
        <v>17.62</v>
      </c>
      <c r="X383" s="59">
        <v>19.04</v>
      </c>
      <c r="Y383" s="91">
        <f t="shared" si="75"/>
        <v>-3.34</v>
      </c>
    </row>
    <row r="384" spans="1:25" s="50" customFormat="1" ht="36" x14ac:dyDescent="0.2">
      <c r="A384" s="52" t="s">
        <v>2274</v>
      </c>
      <c r="B384" s="48" t="s">
        <v>1292</v>
      </c>
      <c r="C384" s="47" t="s">
        <v>1293</v>
      </c>
      <c r="D384" s="47" t="s">
        <v>70</v>
      </c>
      <c r="E384" s="48" t="s">
        <v>1632</v>
      </c>
      <c r="F384" s="47" t="s">
        <v>133</v>
      </c>
      <c r="G384" s="59">
        <v>9</v>
      </c>
      <c r="H384" s="59">
        <v>9</v>
      </c>
      <c r="I384" s="66">
        <v>9.31</v>
      </c>
      <c r="J384" s="59">
        <v>7.68</v>
      </c>
      <c r="K384" s="66">
        <v>55.84</v>
      </c>
      <c r="L384" s="59">
        <v>46.08</v>
      </c>
      <c r="M384" s="59">
        <f t="shared" si="80"/>
        <v>53.76</v>
      </c>
      <c r="N384" s="59">
        <f t="shared" si="81"/>
        <v>69.12</v>
      </c>
      <c r="O384" s="59">
        <f t="shared" si="82"/>
        <v>414.72</v>
      </c>
      <c r="P384" s="59">
        <f t="shared" si="83"/>
        <v>483.84</v>
      </c>
      <c r="Q384" s="58">
        <f t="shared" si="74"/>
        <v>1.20995230483748E-4</v>
      </c>
      <c r="S384" s="59">
        <v>9.31</v>
      </c>
      <c r="T384" s="59">
        <v>55.84</v>
      </c>
      <c r="U384" s="59">
        <v>65.150000000000006</v>
      </c>
      <c r="V384" s="59">
        <v>83.79</v>
      </c>
      <c r="W384" s="59">
        <v>502.56</v>
      </c>
      <c r="X384" s="59">
        <v>586.35</v>
      </c>
      <c r="Y384" s="91">
        <f t="shared" si="75"/>
        <v>-102.51000000000005</v>
      </c>
    </row>
    <row r="385" spans="1:25" s="50" customFormat="1" ht="24" x14ac:dyDescent="0.2">
      <c r="A385" s="52" t="s">
        <v>2275</v>
      </c>
      <c r="B385" s="3" t="s">
        <v>518</v>
      </c>
      <c r="C385" s="46">
        <v>81854</v>
      </c>
      <c r="D385" s="47" t="s">
        <v>1470</v>
      </c>
      <c r="E385" s="48" t="s">
        <v>1633</v>
      </c>
      <c r="F385" s="46" t="s">
        <v>73</v>
      </c>
      <c r="G385" s="59">
        <v>1</v>
      </c>
      <c r="H385" s="59">
        <v>1</v>
      </c>
      <c r="I385" s="66">
        <v>947.42</v>
      </c>
      <c r="J385" s="59">
        <v>781.9</v>
      </c>
      <c r="K385" s="66">
        <v>1525.08</v>
      </c>
      <c r="L385" s="59">
        <v>1258.6400000000001</v>
      </c>
      <c r="M385" s="59">
        <f t="shared" si="80"/>
        <v>2040.54</v>
      </c>
      <c r="N385" s="59">
        <f t="shared" si="81"/>
        <v>781.9</v>
      </c>
      <c r="O385" s="59">
        <f t="shared" si="82"/>
        <v>1258.6400000000001</v>
      </c>
      <c r="P385" s="59">
        <f t="shared" si="83"/>
        <v>2040.54</v>
      </c>
      <c r="Q385" s="58">
        <f t="shared" si="74"/>
        <v>5.1028358054585644E-4</v>
      </c>
      <c r="S385" s="59">
        <v>947.42</v>
      </c>
      <c r="T385" s="59">
        <v>1525.08</v>
      </c>
      <c r="U385" s="59">
        <v>2472.5</v>
      </c>
      <c r="V385" s="59">
        <v>947.42</v>
      </c>
      <c r="W385" s="59">
        <v>1525.08</v>
      </c>
      <c r="X385" s="59">
        <v>2472.5</v>
      </c>
      <c r="Y385" s="91">
        <f t="shared" si="75"/>
        <v>-431.96000000000004</v>
      </c>
    </row>
    <row r="386" spans="1:25" s="50" customFormat="1" x14ac:dyDescent="0.2">
      <c r="A386" s="52" t="s">
        <v>2276</v>
      </c>
      <c r="B386" s="3" t="s">
        <v>519</v>
      </c>
      <c r="C386" s="46">
        <v>81825</v>
      </c>
      <c r="D386" s="47" t="s">
        <v>1470</v>
      </c>
      <c r="E386" s="48" t="s">
        <v>520</v>
      </c>
      <c r="F386" s="46" t="s">
        <v>106</v>
      </c>
      <c r="G386" s="59">
        <v>2</v>
      </c>
      <c r="H386" s="59">
        <v>2</v>
      </c>
      <c r="I386" s="66">
        <v>269.37</v>
      </c>
      <c r="J386" s="59">
        <v>222.31</v>
      </c>
      <c r="K386" s="66">
        <v>161.44</v>
      </c>
      <c r="L386" s="59">
        <v>133.22999999999999</v>
      </c>
      <c r="M386" s="59">
        <f t="shared" si="80"/>
        <v>355.53999999999996</v>
      </c>
      <c r="N386" s="59">
        <f t="shared" si="81"/>
        <v>444.62</v>
      </c>
      <c r="O386" s="59">
        <f t="shared" si="82"/>
        <v>266.45999999999998</v>
      </c>
      <c r="P386" s="59">
        <f t="shared" si="83"/>
        <v>711.08</v>
      </c>
      <c r="Q386" s="58">
        <f t="shared" si="74"/>
        <v>1.7782177681130857E-4</v>
      </c>
      <c r="S386" s="59">
        <v>269.37</v>
      </c>
      <c r="T386" s="59">
        <v>161.44</v>
      </c>
      <c r="U386" s="59">
        <v>430.81</v>
      </c>
      <c r="V386" s="59">
        <v>538.74</v>
      </c>
      <c r="W386" s="59">
        <v>322.88</v>
      </c>
      <c r="X386" s="59">
        <v>861.62</v>
      </c>
      <c r="Y386" s="91">
        <f t="shared" si="75"/>
        <v>-150.53999999999996</v>
      </c>
    </row>
    <row r="387" spans="1:25" s="50" customFormat="1" x14ac:dyDescent="0.2">
      <c r="A387" s="52" t="s">
        <v>2277</v>
      </c>
      <c r="B387" s="3" t="s">
        <v>521</v>
      </c>
      <c r="C387" s="46">
        <v>81840</v>
      </c>
      <c r="D387" s="47" t="s">
        <v>1470</v>
      </c>
      <c r="E387" s="48" t="s">
        <v>522</v>
      </c>
      <c r="F387" s="46" t="s">
        <v>106</v>
      </c>
      <c r="G387" s="59">
        <v>2</v>
      </c>
      <c r="H387" s="59">
        <v>2</v>
      </c>
      <c r="I387" s="66">
        <v>24.41</v>
      </c>
      <c r="J387" s="59">
        <v>20.14</v>
      </c>
      <c r="K387" s="66">
        <v>178.12</v>
      </c>
      <c r="L387" s="59">
        <v>147</v>
      </c>
      <c r="M387" s="59">
        <f t="shared" si="80"/>
        <v>167.14</v>
      </c>
      <c r="N387" s="59">
        <f t="shared" si="81"/>
        <v>40.28</v>
      </c>
      <c r="O387" s="59">
        <f t="shared" si="82"/>
        <v>294</v>
      </c>
      <c r="P387" s="59">
        <f t="shared" si="83"/>
        <v>334.28</v>
      </c>
      <c r="Q387" s="58">
        <f t="shared" si="74"/>
        <v>8.3594340373072256E-5</v>
      </c>
      <c r="S387" s="59">
        <v>24.41</v>
      </c>
      <c r="T387" s="59">
        <v>178.12</v>
      </c>
      <c r="U387" s="59">
        <v>202.53</v>
      </c>
      <c r="V387" s="59">
        <v>48.82</v>
      </c>
      <c r="W387" s="59">
        <v>356.24</v>
      </c>
      <c r="X387" s="59">
        <v>405.06</v>
      </c>
      <c r="Y387" s="91">
        <f t="shared" si="75"/>
        <v>-70.78000000000003</v>
      </c>
    </row>
    <row r="388" spans="1:25" s="50" customFormat="1" x14ac:dyDescent="0.2">
      <c r="A388" s="52" t="s">
        <v>2278</v>
      </c>
      <c r="B388" s="44" t="s">
        <v>523</v>
      </c>
      <c r="C388" s="62"/>
      <c r="D388" s="62"/>
      <c r="E388" s="87" t="s">
        <v>524</v>
      </c>
      <c r="F388" s="62"/>
      <c r="G388" s="60"/>
      <c r="H388" s="60"/>
      <c r="I388" s="66"/>
      <c r="J388" s="60"/>
      <c r="K388" s="66"/>
      <c r="L388" s="60"/>
      <c r="M388" s="60"/>
      <c r="N388" s="60"/>
      <c r="O388" s="60"/>
      <c r="P388" s="61">
        <f>SUM(P389:P408)</f>
        <v>10767.58</v>
      </c>
      <c r="Q388" s="57">
        <f t="shared" si="74"/>
        <v>2.692679034086052E-3</v>
      </c>
      <c r="S388" s="60"/>
      <c r="T388" s="60"/>
      <c r="U388" s="60"/>
      <c r="V388" s="60"/>
      <c r="W388" s="60"/>
      <c r="X388" s="61">
        <v>13047.34</v>
      </c>
      <c r="Y388" s="91">
        <f t="shared" si="75"/>
        <v>-2279.7600000000002</v>
      </c>
    </row>
    <row r="389" spans="1:25" s="50" customFormat="1" ht="24" x14ac:dyDescent="0.2">
      <c r="A389" s="52" t="s">
        <v>2279</v>
      </c>
      <c r="B389" s="3" t="s">
        <v>525</v>
      </c>
      <c r="C389" s="46">
        <v>95545</v>
      </c>
      <c r="D389" s="46" t="s">
        <v>103</v>
      </c>
      <c r="E389" s="48" t="s">
        <v>1634</v>
      </c>
      <c r="F389" s="46" t="s">
        <v>133</v>
      </c>
      <c r="G389" s="59">
        <v>1</v>
      </c>
      <c r="H389" s="59">
        <v>1</v>
      </c>
      <c r="I389" s="66">
        <v>8.4700000000000006</v>
      </c>
      <c r="J389" s="59">
        <v>6.99</v>
      </c>
      <c r="K389" s="66">
        <v>23.29</v>
      </c>
      <c r="L389" s="59">
        <v>19.22</v>
      </c>
      <c r="M389" s="59">
        <f t="shared" ref="M389:M408" si="84">L389+J389</f>
        <v>26.21</v>
      </c>
      <c r="N389" s="59">
        <f t="shared" ref="N389:N408" si="85">TRUNC(J389*H389,2)</f>
        <v>6.99</v>
      </c>
      <c r="O389" s="59">
        <f t="shared" ref="O389:O408" si="86">TRUNC(L389*H389,2)</f>
        <v>19.22</v>
      </c>
      <c r="P389" s="59">
        <f t="shared" ref="P389:P408" si="87">TRUNC(((J389*H389)+(L389*H389)),2)</f>
        <v>26.21</v>
      </c>
      <c r="Q389" s="58">
        <f t="shared" si="74"/>
        <v>6.5544084634983376E-6</v>
      </c>
      <c r="S389" s="59">
        <v>8.4700000000000006</v>
      </c>
      <c r="T389" s="59">
        <v>23.29</v>
      </c>
      <c r="U389" s="59">
        <v>31.76</v>
      </c>
      <c r="V389" s="59">
        <v>8.4700000000000006</v>
      </c>
      <c r="W389" s="59">
        <v>23.29</v>
      </c>
      <c r="X389" s="59">
        <v>31.76</v>
      </c>
      <c r="Y389" s="91">
        <f t="shared" si="75"/>
        <v>-5.5500000000000007</v>
      </c>
    </row>
    <row r="390" spans="1:25" s="50" customFormat="1" ht="24" x14ac:dyDescent="0.2">
      <c r="A390" s="52" t="s">
        <v>2280</v>
      </c>
      <c r="B390" s="3" t="s">
        <v>526</v>
      </c>
      <c r="C390" s="46">
        <v>95547</v>
      </c>
      <c r="D390" s="46" t="s">
        <v>103</v>
      </c>
      <c r="E390" s="48" t="s">
        <v>1635</v>
      </c>
      <c r="F390" s="46" t="s">
        <v>133</v>
      </c>
      <c r="G390" s="59">
        <v>5</v>
      </c>
      <c r="H390" s="59">
        <v>5</v>
      </c>
      <c r="I390" s="66">
        <v>8.4700000000000006</v>
      </c>
      <c r="J390" s="59">
        <v>6.99</v>
      </c>
      <c r="K390" s="66">
        <v>93.73</v>
      </c>
      <c r="L390" s="59">
        <v>77.349999999999994</v>
      </c>
      <c r="M390" s="59">
        <f t="shared" si="84"/>
        <v>84.339999999999989</v>
      </c>
      <c r="N390" s="59">
        <f t="shared" si="85"/>
        <v>34.950000000000003</v>
      </c>
      <c r="O390" s="59">
        <f t="shared" si="86"/>
        <v>386.75</v>
      </c>
      <c r="P390" s="59">
        <f t="shared" si="87"/>
        <v>421.7</v>
      </c>
      <c r="Q390" s="58">
        <f t="shared" ref="Q390:Q453" si="88">P390/$O$998</f>
        <v>1.0545570580149747E-4</v>
      </c>
      <c r="S390" s="59">
        <v>8.4700000000000006</v>
      </c>
      <c r="T390" s="59">
        <v>93.73</v>
      </c>
      <c r="U390" s="59">
        <v>102.2</v>
      </c>
      <c r="V390" s="59">
        <v>42.35</v>
      </c>
      <c r="W390" s="59">
        <v>468.65</v>
      </c>
      <c r="X390" s="59">
        <v>511</v>
      </c>
      <c r="Y390" s="91">
        <f t="shared" ref="Y390:Y453" si="89">P390-X390</f>
        <v>-89.300000000000011</v>
      </c>
    </row>
    <row r="391" spans="1:25" s="50" customFormat="1" ht="24" x14ac:dyDescent="0.2">
      <c r="A391" s="52" t="s">
        <v>2281</v>
      </c>
      <c r="B391" s="3" t="s">
        <v>527</v>
      </c>
      <c r="C391" s="46" t="s">
        <v>528</v>
      </c>
      <c r="D391" s="46" t="s">
        <v>70</v>
      </c>
      <c r="E391" s="48" t="s">
        <v>1636</v>
      </c>
      <c r="F391" s="46" t="s">
        <v>133</v>
      </c>
      <c r="G391" s="59">
        <v>5</v>
      </c>
      <c r="H391" s="59">
        <v>5</v>
      </c>
      <c r="I391" s="66">
        <v>3.99</v>
      </c>
      <c r="J391" s="59">
        <v>3.29</v>
      </c>
      <c r="K391" s="66">
        <v>96.18</v>
      </c>
      <c r="L391" s="59">
        <v>79.37</v>
      </c>
      <c r="M391" s="59">
        <f t="shared" si="84"/>
        <v>82.660000000000011</v>
      </c>
      <c r="N391" s="59">
        <f t="shared" si="85"/>
        <v>16.45</v>
      </c>
      <c r="O391" s="59">
        <f t="shared" si="86"/>
        <v>396.85</v>
      </c>
      <c r="P391" s="59">
        <f t="shared" si="87"/>
        <v>413.3</v>
      </c>
      <c r="Q391" s="58">
        <f t="shared" si="88"/>
        <v>1.0335509416115462E-4</v>
      </c>
      <c r="S391" s="59">
        <v>3.99</v>
      </c>
      <c r="T391" s="59">
        <v>96.18</v>
      </c>
      <c r="U391" s="59">
        <v>100.17</v>
      </c>
      <c r="V391" s="59">
        <v>19.95</v>
      </c>
      <c r="W391" s="59">
        <v>480.9</v>
      </c>
      <c r="X391" s="59">
        <v>500.85</v>
      </c>
      <c r="Y391" s="91">
        <f t="shared" si="89"/>
        <v>-87.550000000000011</v>
      </c>
    </row>
    <row r="392" spans="1:25" s="50" customFormat="1" ht="24" x14ac:dyDescent="0.2">
      <c r="A392" s="52" t="s">
        <v>2282</v>
      </c>
      <c r="B392" s="3" t="s">
        <v>529</v>
      </c>
      <c r="C392" s="46" t="s">
        <v>530</v>
      </c>
      <c r="D392" s="46" t="s">
        <v>70</v>
      </c>
      <c r="E392" s="48" t="s">
        <v>1637</v>
      </c>
      <c r="F392" s="46" t="s">
        <v>133</v>
      </c>
      <c r="G392" s="59">
        <v>1</v>
      </c>
      <c r="H392" s="59">
        <v>1</v>
      </c>
      <c r="I392" s="66">
        <v>3.99</v>
      </c>
      <c r="J392" s="59">
        <v>3.29</v>
      </c>
      <c r="K392" s="66">
        <v>96.18</v>
      </c>
      <c r="L392" s="59">
        <v>79.37</v>
      </c>
      <c r="M392" s="59">
        <f t="shared" si="84"/>
        <v>82.660000000000011</v>
      </c>
      <c r="N392" s="59">
        <f t="shared" si="85"/>
        <v>3.29</v>
      </c>
      <c r="O392" s="59">
        <f t="shared" si="86"/>
        <v>79.37</v>
      </c>
      <c r="P392" s="59">
        <f t="shared" si="87"/>
        <v>82.66</v>
      </c>
      <c r="Q392" s="58">
        <f t="shared" si="88"/>
        <v>2.0671018832230923E-5</v>
      </c>
      <c r="S392" s="59">
        <v>3.99</v>
      </c>
      <c r="T392" s="59">
        <v>96.18</v>
      </c>
      <c r="U392" s="59">
        <v>100.17</v>
      </c>
      <c r="V392" s="59">
        <v>3.99</v>
      </c>
      <c r="W392" s="59">
        <v>96.18</v>
      </c>
      <c r="X392" s="59">
        <v>100.17</v>
      </c>
      <c r="Y392" s="91">
        <f t="shared" si="89"/>
        <v>-17.510000000000005</v>
      </c>
    </row>
    <row r="393" spans="1:25" s="50" customFormat="1" ht="24" x14ac:dyDescent="0.2">
      <c r="A393" s="52" t="s">
        <v>2283</v>
      </c>
      <c r="B393" s="3" t="s">
        <v>531</v>
      </c>
      <c r="C393" s="46" t="s">
        <v>532</v>
      </c>
      <c r="D393" s="46" t="s">
        <v>70</v>
      </c>
      <c r="E393" s="48" t="s">
        <v>1638</v>
      </c>
      <c r="F393" s="46" t="s">
        <v>133</v>
      </c>
      <c r="G393" s="59">
        <v>1</v>
      </c>
      <c r="H393" s="59">
        <v>1</v>
      </c>
      <c r="I393" s="66">
        <v>3.99</v>
      </c>
      <c r="J393" s="59">
        <v>3.29</v>
      </c>
      <c r="K393" s="66">
        <v>15.24</v>
      </c>
      <c r="L393" s="59">
        <v>12.57</v>
      </c>
      <c r="M393" s="59">
        <f t="shared" si="84"/>
        <v>15.86</v>
      </c>
      <c r="N393" s="59">
        <f t="shared" si="85"/>
        <v>3.29</v>
      </c>
      <c r="O393" s="59">
        <f t="shared" si="86"/>
        <v>12.57</v>
      </c>
      <c r="P393" s="59">
        <f t="shared" si="87"/>
        <v>15.86</v>
      </c>
      <c r="Q393" s="58">
        <f t="shared" si="88"/>
        <v>3.9661548352187573E-6</v>
      </c>
      <c r="S393" s="59">
        <v>3.99</v>
      </c>
      <c r="T393" s="59">
        <v>15.24</v>
      </c>
      <c r="U393" s="59">
        <v>19.23</v>
      </c>
      <c r="V393" s="59">
        <v>3.99</v>
      </c>
      <c r="W393" s="59">
        <v>15.24</v>
      </c>
      <c r="X393" s="59">
        <v>19.23</v>
      </c>
      <c r="Y393" s="91">
        <f t="shared" si="89"/>
        <v>-3.370000000000001</v>
      </c>
    </row>
    <row r="394" spans="1:25" s="50" customFormat="1" ht="48" x14ac:dyDescent="0.2">
      <c r="A394" s="52" t="s">
        <v>2284</v>
      </c>
      <c r="B394" s="48" t="s">
        <v>1639</v>
      </c>
      <c r="C394" s="47" t="s">
        <v>1640</v>
      </c>
      <c r="D394" s="47" t="s">
        <v>103</v>
      </c>
      <c r="E394" s="48" t="s">
        <v>1641</v>
      </c>
      <c r="F394" s="47" t="s">
        <v>133</v>
      </c>
      <c r="G394" s="59">
        <v>2</v>
      </c>
      <c r="H394" s="59">
        <v>2</v>
      </c>
      <c r="I394" s="66">
        <v>24.87</v>
      </c>
      <c r="J394" s="59">
        <v>20.52</v>
      </c>
      <c r="K394" s="66">
        <v>257.52</v>
      </c>
      <c r="L394" s="59">
        <v>212.53</v>
      </c>
      <c r="M394" s="59">
        <f t="shared" si="84"/>
        <v>233.05</v>
      </c>
      <c r="N394" s="59">
        <f t="shared" si="85"/>
        <v>41.04</v>
      </c>
      <c r="O394" s="59">
        <f t="shared" si="86"/>
        <v>425.06</v>
      </c>
      <c r="P394" s="59">
        <f t="shared" si="87"/>
        <v>466.1</v>
      </c>
      <c r="Q394" s="58">
        <f t="shared" si="88"/>
        <v>1.1655893875759539E-4</v>
      </c>
      <c r="S394" s="59">
        <v>24.87</v>
      </c>
      <c r="T394" s="59">
        <v>257.52</v>
      </c>
      <c r="U394" s="59">
        <v>282.39</v>
      </c>
      <c r="V394" s="59">
        <v>49.74</v>
      </c>
      <c r="W394" s="59">
        <v>515.04</v>
      </c>
      <c r="X394" s="59">
        <v>564.78</v>
      </c>
      <c r="Y394" s="91">
        <f t="shared" si="89"/>
        <v>-98.67999999999995</v>
      </c>
    </row>
    <row r="395" spans="1:25" s="50" customFormat="1" ht="36" x14ac:dyDescent="0.2">
      <c r="A395" s="52" t="s">
        <v>2285</v>
      </c>
      <c r="B395" s="48" t="s">
        <v>1642</v>
      </c>
      <c r="C395" s="47" t="s">
        <v>1643</v>
      </c>
      <c r="D395" s="47" t="s">
        <v>103</v>
      </c>
      <c r="E395" s="48" t="s">
        <v>1644</v>
      </c>
      <c r="F395" s="47" t="s">
        <v>133</v>
      </c>
      <c r="G395" s="59">
        <v>2</v>
      </c>
      <c r="H395" s="59">
        <v>2</v>
      </c>
      <c r="I395" s="66">
        <v>29.56</v>
      </c>
      <c r="J395" s="59">
        <v>24.39</v>
      </c>
      <c r="K395" s="66">
        <v>209.76</v>
      </c>
      <c r="L395" s="59">
        <v>173.11</v>
      </c>
      <c r="M395" s="59">
        <f t="shared" si="84"/>
        <v>197.5</v>
      </c>
      <c r="N395" s="59">
        <f t="shared" si="85"/>
        <v>48.78</v>
      </c>
      <c r="O395" s="59">
        <f t="shared" si="86"/>
        <v>346.22</v>
      </c>
      <c r="P395" s="59">
        <f t="shared" si="87"/>
        <v>395</v>
      </c>
      <c r="Q395" s="58">
        <f t="shared" si="88"/>
        <v>9.8778761658979141E-5</v>
      </c>
      <c r="S395" s="59">
        <v>29.56</v>
      </c>
      <c r="T395" s="59">
        <v>209.76</v>
      </c>
      <c r="U395" s="59">
        <v>239.32</v>
      </c>
      <c r="V395" s="59">
        <v>59.12</v>
      </c>
      <c r="W395" s="59">
        <v>419.52</v>
      </c>
      <c r="X395" s="59">
        <v>478.64</v>
      </c>
      <c r="Y395" s="91">
        <f t="shared" si="89"/>
        <v>-83.639999999999986</v>
      </c>
    </row>
    <row r="396" spans="1:25" s="50" customFormat="1" ht="24" x14ac:dyDescent="0.2">
      <c r="A396" s="52" t="s">
        <v>2286</v>
      </c>
      <c r="B396" s="3" t="s">
        <v>533</v>
      </c>
      <c r="C396" s="46">
        <v>86906</v>
      </c>
      <c r="D396" s="46" t="s">
        <v>103</v>
      </c>
      <c r="E396" s="48" t="s">
        <v>1645</v>
      </c>
      <c r="F396" s="46" t="s">
        <v>133</v>
      </c>
      <c r="G396" s="59">
        <v>2</v>
      </c>
      <c r="H396" s="59">
        <v>2</v>
      </c>
      <c r="I396" s="66">
        <v>2.57</v>
      </c>
      <c r="J396" s="59">
        <v>2.12</v>
      </c>
      <c r="K396" s="66">
        <v>84.12</v>
      </c>
      <c r="L396" s="59">
        <v>69.42</v>
      </c>
      <c r="M396" s="59">
        <f t="shared" si="84"/>
        <v>71.540000000000006</v>
      </c>
      <c r="N396" s="59">
        <f t="shared" si="85"/>
        <v>4.24</v>
      </c>
      <c r="O396" s="59">
        <f t="shared" si="86"/>
        <v>138.84</v>
      </c>
      <c r="P396" s="59">
        <f t="shared" si="87"/>
        <v>143.08000000000001</v>
      </c>
      <c r="Q396" s="58">
        <f t="shared" si="88"/>
        <v>3.5780418273839839E-5</v>
      </c>
      <c r="S396" s="59">
        <v>2.57</v>
      </c>
      <c r="T396" s="59">
        <v>84.12</v>
      </c>
      <c r="U396" s="59">
        <v>86.69</v>
      </c>
      <c r="V396" s="59">
        <v>5.14</v>
      </c>
      <c r="W396" s="59">
        <v>168.24</v>
      </c>
      <c r="X396" s="59">
        <v>173.38</v>
      </c>
      <c r="Y396" s="91">
        <f t="shared" si="89"/>
        <v>-30.299999999999983</v>
      </c>
    </row>
    <row r="397" spans="1:25" s="50" customFormat="1" ht="48" x14ac:dyDescent="0.2">
      <c r="A397" s="52" t="s">
        <v>2287</v>
      </c>
      <c r="B397" s="48" t="s">
        <v>1301</v>
      </c>
      <c r="C397" s="47" t="s">
        <v>1646</v>
      </c>
      <c r="D397" s="47" t="s">
        <v>70</v>
      </c>
      <c r="E397" s="48" t="s">
        <v>1647</v>
      </c>
      <c r="F397" s="47" t="s">
        <v>133</v>
      </c>
      <c r="G397" s="59">
        <v>7</v>
      </c>
      <c r="H397" s="59">
        <v>7</v>
      </c>
      <c r="I397" s="66">
        <v>15.09</v>
      </c>
      <c r="J397" s="59">
        <v>12.45</v>
      </c>
      <c r="K397" s="66">
        <v>206.29</v>
      </c>
      <c r="L397" s="59">
        <v>170.25</v>
      </c>
      <c r="M397" s="59">
        <f t="shared" si="84"/>
        <v>182.7</v>
      </c>
      <c r="N397" s="59">
        <f t="shared" si="85"/>
        <v>87.15</v>
      </c>
      <c r="O397" s="59">
        <f t="shared" si="86"/>
        <v>1191.75</v>
      </c>
      <c r="P397" s="59">
        <f t="shared" si="87"/>
        <v>1278.9000000000001</v>
      </c>
      <c r="Q397" s="58">
        <f t="shared" si="88"/>
        <v>3.1981812224219855E-4</v>
      </c>
      <c r="S397" s="59">
        <v>15.09</v>
      </c>
      <c r="T397" s="59">
        <v>206.29</v>
      </c>
      <c r="U397" s="59">
        <v>221.38</v>
      </c>
      <c r="V397" s="59">
        <v>105.63</v>
      </c>
      <c r="W397" s="59">
        <v>1444.03</v>
      </c>
      <c r="X397" s="59">
        <v>1549.66</v>
      </c>
      <c r="Y397" s="91">
        <f t="shared" si="89"/>
        <v>-270.76</v>
      </c>
    </row>
    <row r="398" spans="1:25" s="50" customFormat="1" x14ac:dyDescent="0.2">
      <c r="A398" s="52" t="s">
        <v>2288</v>
      </c>
      <c r="B398" s="3" t="s">
        <v>534</v>
      </c>
      <c r="C398" s="46">
        <v>80693</v>
      </c>
      <c r="D398" s="47" t="s">
        <v>1470</v>
      </c>
      <c r="E398" s="48" t="s">
        <v>535</v>
      </c>
      <c r="F398" s="46" t="s">
        <v>106</v>
      </c>
      <c r="G398" s="59">
        <v>1</v>
      </c>
      <c r="H398" s="59">
        <v>1</v>
      </c>
      <c r="I398" s="66">
        <v>18.68</v>
      </c>
      <c r="J398" s="59">
        <v>15.41</v>
      </c>
      <c r="K398" s="66">
        <v>1764.01</v>
      </c>
      <c r="L398" s="59">
        <v>1455.83</v>
      </c>
      <c r="M398" s="59">
        <f t="shared" si="84"/>
        <v>1471.24</v>
      </c>
      <c r="N398" s="59">
        <f t="shared" si="85"/>
        <v>15.41</v>
      </c>
      <c r="O398" s="59">
        <f t="shared" si="86"/>
        <v>1455.83</v>
      </c>
      <c r="P398" s="59">
        <f t="shared" si="87"/>
        <v>1471.24</v>
      </c>
      <c r="Q398" s="58">
        <f t="shared" si="88"/>
        <v>3.6791712734976322E-4</v>
      </c>
      <c r="S398" s="59">
        <v>18.68</v>
      </c>
      <c r="T398" s="59">
        <v>1764.01</v>
      </c>
      <c r="U398" s="59">
        <v>1782.69</v>
      </c>
      <c r="V398" s="59">
        <v>18.68</v>
      </c>
      <c r="W398" s="59">
        <v>1764.01</v>
      </c>
      <c r="X398" s="59">
        <v>1782.69</v>
      </c>
      <c r="Y398" s="91">
        <f t="shared" si="89"/>
        <v>-311.45000000000005</v>
      </c>
    </row>
    <row r="399" spans="1:25" s="50" customFormat="1" ht="36" x14ac:dyDescent="0.2">
      <c r="A399" s="52" t="s">
        <v>2289</v>
      </c>
      <c r="B399" s="48" t="s">
        <v>1648</v>
      </c>
      <c r="C399" s="47" t="s">
        <v>1649</v>
      </c>
      <c r="D399" s="47" t="s">
        <v>103</v>
      </c>
      <c r="E399" s="48" t="s">
        <v>1650</v>
      </c>
      <c r="F399" s="47" t="s">
        <v>133</v>
      </c>
      <c r="G399" s="59">
        <v>1</v>
      </c>
      <c r="H399" s="59">
        <v>1</v>
      </c>
      <c r="I399" s="66">
        <v>31.35</v>
      </c>
      <c r="J399" s="59">
        <v>25.87</v>
      </c>
      <c r="K399" s="66">
        <v>388.8</v>
      </c>
      <c r="L399" s="59">
        <v>320.87</v>
      </c>
      <c r="M399" s="59">
        <f t="shared" si="84"/>
        <v>346.74</v>
      </c>
      <c r="N399" s="59">
        <f t="shared" si="85"/>
        <v>25.87</v>
      </c>
      <c r="O399" s="59">
        <f t="shared" si="86"/>
        <v>320.87</v>
      </c>
      <c r="P399" s="59">
        <f t="shared" si="87"/>
        <v>346.74</v>
      </c>
      <c r="Q399" s="58">
        <f t="shared" si="88"/>
        <v>8.6710247639580827E-5</v>
      </c>
      <c r="S399" s="59">
        <v>31.35</v>
      </c>
      <c r="T399" s="59">
        <v>388.8</v>
      </c>
      <c r="U399" s="59">
        <v>420.15</v>
      </c>
      <c r="V399" s="59">
        <v>31.35</v>
      </c>
      <c r="W399" s="59">
        <v>388.8</v>
      </c>
      <c r="X399" s="59">
        <v>420.15</v>
      </c>
      <c r="Y399" s="91">
        <f t="shared" si="89"/>
        <v>-73.409999999999968</v>
      </c>
    </row>
    <row r="400" spans="1:25" s="50" customFormat="1" ht="24" x14ac:dyDescent="0.2">
      <c r="A400" s="52" t="s">
        <v>2290</v>
      </c>
      <c r="B400" s="3" t="s">
        <v>536</v>
      </c>
      <c r="C400" s="46">
        <v>100860</v>
      </c>
      <c r="D400" s="46" t="s">
        <v>103</v>
      </c>
      <c r="E400" s="48" t="s">
        <v>1651</v>
      </c>
      <c r="F400" s="46" t="s">
        <v>133</v>
      </c>
      <c r="G400" s="59">
        <v>1</v>
      </c>
      <c r="H400" s="59">
        <v>1</v>
      </c>
      <c r="I400" s="66">
        <v>11.98</v>
      </c>
      <c r="J400" s="59">
        <v>9.8800000000000008</v>
      </c>
      <c r="K400" s="66">
        <v>81.209999999999994</v>
      </c>
      <c r="L400" s="59">
        <v>67.02</v>
      </c>
      <c r="M400" s="59">
        <f t="shared" si="84"/>
        <v>76.899999999999991</v>
      </c>
      <c r="N400" s="59">
        <f t="shared" si="85"/>
        <v>9.8800000000000008</v>
      </c>
      <c r="O400" s="59">
        <f t="shared" si="86"/>
        <v>67.02</v>
      </c>
      <c r="P400" s="59">
        <f t="shared" si="87"/>
        <v>76.900000000000006</v>
      </c>
      <c r="Q400" s="58">
        <f t="shared" si="88"/>
        <v>1.9230599421710117E-5</v>
      </c>
      <c r="S400" s="59">
        <v>11.98</v>
      </c>
      <c r="T400" s="59">
        <v>81.209999999999994</v>
      </c>
      <c r="U400" s="59">
        <v>93.19</v>
      </c>
      <c r="V400" s="59">
        <v>11.98</v>
      </c>
      <c r="W400" s="59">
        <v>81.209999999999994</v>
      </c>
      <c r="X400" s="59">
        <v>93.19</v>
      </c>
      <c r="Y400" s="91">
        <f t="shared" si="89"/>
        <v>-16.289999999999992</v>
      </c>
    </row>
    <row r="401" spans="1:25" s="50" customFormat="1" ht="24" x14ac:dyDescent="0.2">
      <c r="A401" s="52" t="s">
        <v>2291</v>
      </c>
      <c r="B401" s="3" t="s">
        <v>537</v>
      </c>
      <c r="C401" s="46">
        <v>86909</v>
      </c>
      <c r="D401" s="46" t="s">
        <v>103</v>
      </c>
      <c r="E401" s="48" t="s">
        <v>1652</v>
      </c>
      <c r="F401" s="46" t="s">
        <v>133</v>
      </c>
      <c r="G401" s="59">
        <v>8</v>
      </c>
      <c r="H401" s="59">
        <v>8</v>
      </c>
      <c r="I401" s="66">
        <v>4.47</v>
      </c>
      <c r="J401" s="59">
        <v>3.68</v>
      </c>
      <c r="K401" s="66">
        <v>146.07</v>
      </c>
      <c r="L401" s="59">
        <v>120.55</v>
      </c>
      <c r="M401" s="59">
        <f t="shared" si="84"/>
        <v>124.23</v>
      </c>
      <c r="N401" s="59">
        <f t="shared" si="85"/>
        <v>29.44</v>
      </c>
      <c r="O401" s="59">
        <f t="shared" si="86"/>
        <v>964.4</v>
      </c>
      <c r="P401" s="59">
        <f t="shared" si="87"/>
        <v>993.84</v>
      </c>
      <c r="Q401" s="58">
        <f t="shared" si="88"/>
        <v>2.4853236579027804E-4</v>
      </c>
      <c r="S401" s="59">
        <v>4.47</v>
      </c>
      <c r="T401" s="59">
        <v>146.07</v>
      </c>
      <c r="U401" s="59">
        <v>150.54</v>
      </c>
      <c r="V401" s="59">
        <v>35.76</v>
      </c>
      <c r="W401" s="59">
        <v>1168.56</v>
      </c>
      <c r="X401" s="59">
        <v>1204.32</v>
      </c>
      <c r="Y401" s="91">
        <f t="shared" si="89"/>
        <v>-210.4799999999999</v>
      </c>
    </row>
    <row r="402" spans="1:25" s="50" customFormat="1" ht="24" x14ac:dyDescent="0.2">
      <c r="A402" s="52" t="s">
        <v>2292</v>
      </c>
      <c r="B402" s="3" t="s">
        <v>538</v>
      </c>
      <c r="C402" s="46">
        <v>95469</v>
      </c>
      <c r="D402" s="46" t="s">
        <v>103</v>
      </c>
      <c r="E402" s="48" t="s">
        <v>1653</v>
      </c>
      <c r="F402" s="46" t="s">
        <v>133</v>
      </c>
      <c r="G402" s="59">
        <v>1</v>
      </c>
      <c r="H402" s="59">
        <v>1</v>
      </c>
      <c r="I402" s="66">
        <v>15.94</v>
      </c>
      <c r="J402" s="59">
        <v>13.15</v>
      </c>
      <c r="K402" s="66">
        <v>291.85000000000002</v>
      </c>
      <c r="L402" s="59">
        <v>240.86</v>
      </c>
      <c r="M402" s="59">
        <f t="shared" si="84"/>
        <v>254.01000000000002</v>
      </c>
      <c r="N402" s="59">
        <f t="shared" si="85"/>
        <v>13.15</v>
      </c>
      <c r="O402" s="59">
        <f t="shared" si="86"/>
        <v>240.86</v>
      </c>
      <c r="P402" s="59">
        <f t="shared" si="87"/>
        <v>254.01</v>
      </c>
      <c r="Q402" s="58">
        <f t="shared" si="88"/>
        <v>6.3520995567081752E-5</v>
      </c>
      <c r="S402" s="59">
        <v>15.94</v>
      </c>
      <c r="T402" s="59">
        <v>291.85000000000002</v>
      </c>
      <c r="U402" s="59">
        <v>307.79000000000002</v>
      </c>
      <c r="V402" s="59">
        <v>15.94</v>
      </c>
      <c r="W402" s="59">
        <v>291.85000000000002</v>
      </c>
      <c r="X402" s="59">
        <v>307.79000000000002</v>
      </c>
      <c r="Y402" s="91">
        <f t="shared" si="89"/>
        <v>-53.78000000000003</v>
      </c>
    </row>
    <row r="403" spans="1:25" s="50" customFormat="1" ht="24" x14ac:dyDescent="0.2">
      <c r="A403" s="52" t="s">
        <v>2293</v>
      </c>
      <c r="B403" s="3" t="s">
        <v>539</v>
      </c>
      <c r="C403" s="46">
        <v>80517</v>
      </c>
      <c r="D403" s="47" t="s">
        <v>1470</v>
      </c>
      <c r="E403" s="48" t="s">
        <v>1654</v>
      </c>
      <c r="F403" s="46" t="s">
        <v>106</v>
      </c>
      <c r="G403" s="59">
        <v>1</v>
      </c>
      <c r="H403" s="59">
        <v>1</v>
      </c>
      <c r="I403" s="66">
        <v>60.81</v>
      </c>
      <c r="J403" s="59">
        <v>50.18</v>
      </c>
      <c r="K403" s="66">
        <v>299.64</v>
      </c>
      <c r="L403" s="59">
        <v>247.29</v>
      </c>
      <c r="M403" s="59">
        <f t="shared" si="84"/>
        <v>297.46999999999997</v>
      </c>
      <c r="N403" s="59">
        <f t="shared" si="85"/>
        <v>50.18</v>
      </c>
      <c r="O403" s="59">
        <f t="shared" si="86"/>
        <v>247.29</v>
      </c>
      <c r="P403" s="59">
        <f t="shared" si="87"/>
        <v>297.47000000000003</v>
      </c>
      <c r="Q403" s="58">
        <f t="shared" si="88"/>
        <v>7.4389160077712732E-5</v>
      </c>
      <c r="S403" s="59">
        <v>60.81</v>
      </c>
      <c r="T403" s="59">
        <v>299.64</v>
      </c>
      <c r="U403" s="59">
        <v>360.45</v>
      </c>
      <c r="V403" s="59">
        <v>60.81</v>
      </c>
      <c r="W403" s="59">
        <v>299.64</v>
      </c>
      <c r="X403" s="59">
        <v>360.45</v>
      </c>
      <c r="Y403" s="91">
        <f t="shared" si="89"/>
        <v>-62.979999999999961</v>
      </c>
    </row>
    <row r="404" spans="1:25" s="50" customFormat="1" x14ac:dyDescent="0.2">
      <c r="A404" s="52" t="s">
        <v>2294</v>
      </c>
      <c r="B404" s="3" t="s">
        <v>540</v>
      </c>
      <c r="C404" s="46">
        <v>80520</v>
      </c>
      <c r="D404" s="47" t="s">
        <v>1470</v>
      </c>
      <c r="E404" s="48" t="s">
        <v>541</v>
      </c>
      <c r="F404" s="46" t="s">
        <v>253</v>
      </c>
      <c r="G404" s="59">
        <v>1</v>
      </c>
      <c r="H404" s="59">
        <v>1</v>
      </c>
      <c r="I404" s="66">
        <v>7.47</v>
      </c>
      <c r="J404" s="59">
        <v>6.16</v>
      </c>
      <c r="K404" s="66">
        <v>5.27</v>
      </c>
      <c r="L404" s="59">
        <v>4.34</v>
      </c>
      <c r="M404" s="59">
        <f t="shared" si="84"/>
        <v>10.5</v>
      </c>
      <c r="N404" s="59">
        <f t="shared" si="85"/>
        <v>6.16</v>
      </c>
      <c r="O404" s="59">
        <f t="shared" si="86"/>
        <v>4.34</v>
      </c>
      <c r="P404" s="59">
        <f t="shared" si="87"/>
        <v>10.5</v>
      </c>
      <c r="Q404" s="58">
        <f t="shared" si="88"/>
        <v>2.6257645504285591E-6</v>
      </c>
      <c r="S404" s="59">
        <v>7.47</v>
      </c>
      <c r="T404" s="59">
        <v>5.27</v>
      </c>
      <c r="U404" s="59">
        <v>12.74</v>
      </c>
      <c r="V404" s="59">
        <v>7.47</v>
      </c>
      <c r="W404" s="59">
        <v>5.27</v>
      </c>
      <c r="X404" s="59">
        <v>12.74</v>
      </c>
      <c r="Y404" s="91">
        <f t="shared" si="89"/>
        <v>-2.2400000000000002</v>
      </c>
    </row>
    <row r="405" spans="1:25" s="50" customFormat="1" ht="24" x14ac:dyDescent="0.2">
      <c r="A405" s="52" t="s">
        <v>2295</v>
      </c>
      <c r="B405" s="337" t="s">
        <v>542</v>
      </c>
      <c r="C405" s="46">
        <v>80526</v>
      </c>
      <c r="D405" s="47" t="s">
        <v>1470</v>
      </c>
      <c r="E405" s="48" t="s">
        <v>1655</v>
      </c>
      <c r="F405" s="46" t="s">
        <v>106</v>
      </c>
      <c r="G405" s="59">
        <v>1</v>
      </c>
      <c r="H405" s="59">
        <v>1</v>
      </c>
      <c r="I405" s="66">
        <v>5.59</v>
      </c>
      <c r="J405" s="59">
        <v>4.6100000000000003</v>
      </c>
      <c r="K405" s="66">
        <v>157.30000000000001</v>
      </c>
      <c r="L405" s="59">
        <v>129.81</v>
      </c>
      <c r="M405" s="59">
        <f t="shared" si="84"/>
        <v>134.42000000000002</v>
      </c>
      <c r="N405" s="59">
        <f t="shared" si="85"/>
        <v>4.6100000000000003</v>
      </c>
      <c r="O405" s="59">
        <f t="shared" si="86"/>
        <v>129.81</v>
      </c>
      <c r="P405" s="59">
        <f t="shared" si="87"/>
        <v>134.41999999999999</v>
      </c>
      <c r="Q405" s="58">
        <f t="shared" si="88"/>
        <v>3.3614787701772089E-5</v>
      </c>
      <c r="S405" s="59">
        <v>5.59</v>
      </c>
      <c r="T405" s="59">
        <v>157.30000000000001</v>
      </c>
      <c r="U405" s="59">
        <v>162.88999999999999</v>
      </c>
      <c r="V405" s="59">
        <v>5.59</v>
      </c>
      <c r="W405" s="59">
        <v>157.30000000000001</v>
      </c>
      <c r="X405" s="59">
        <v>162.88999999999999</v>
      </c>
      <c r="Y405" s="91">
        <f t="shared" si="89"/>
        <v>-28.47</v>
      </c>
    </row>
    <row r="406" spans="1:25" s="50" customFormat="1" x14ac:dyDescent="0.2">
      <c r="A406" s="52" t="s">
        <v>2296</v>
      </c>
      <c r="B406" s="3" t="s">
        <v>543</v>
      </c>
      <c r="C406" s="46">
        <v>80513</v>
      </c>
      <c r="D406" s="47" t="s">
        <v>1470</v>
      </c>
      <c r="E406" s="48" t="s">
        <v>544</v>
      </c>
      <c r="F406" s="46" t="s">
        <v>106</v>
      </c>
      <c r="G406" s="59">
        <v>1</v>
      </c>
      <c r="H406" s="59">
        <v>1</v>
      </c>
      <c r="I406" s="66">
        <v>11.94</v>
      </c>
      <c r="J406" s="59">
        <v>9.85</v>
      </c>
      <c r="K406" s="66">
        <v>11.64</v>
      </c>
      <c r="L406" s="59">
        <v>9.6</v>
      </c>
      <c r="M406" s="59">
        <f t="shared" si="84"/>
        <v>19.45</v>
      </c>
      <c r="N406" s="59">
        <f t="shared" si="85"/>
        <v>9.85</v>
      </c>
      <c r="O406" s="59">
        <f t="shared" si="86"/>
        <v>9.6</v>
      </c>
      <c r="P406" s="59">
        <f t="shared" si="87"/>
        <v>19.45</v>
      </c>
      <c r="Q406" s="58">
        <f t="shared" si="88"/>
        <v>4.8639162386509981E-6</v>
      </c>
      <c r="S406" s="59">
        <v>11.94</v>
      </c>
      <c r="T406" s="59">
        <v>11.64</v>
      </c>
      <c r="U406" s="59">
        <v>23.58</v>
      </c>
      <c r="V406" s="59">
        <v>11.94</v>
      </c>
      <c r="W406" s="59">
        <v>11.64</v>
      </c>
      <c r="X406" s="59">
        <v>23.58</v>
      </c>
      <c r="Y406" s="91">
        <f t="shared" si="89"/>
        <v>-4.129999999999999</v>
      </c>
    </row>
    <row r="407" spans="1:25" s="50" customFormat="1" x14ac:dyDescent="0.2">
      <c r="A407" s="52" t="s">
        <v>2297</v>
      </c>
      <c r="B407" s="3" t="s">
        <v>545</v>
      </c>
      <c r="C407" s="46">
        <v>80514</v>
      </c>
      <c r="D407" s="46" t="s">
        <v>1470</v>
      </c>
      <c r="E407" s="48" t="s">
        <v>546</v>
      </c>
      <c r="F407" s="46" t="s">
        <v>106</v>
      </c>
      <c r="G407" s="59">
        <v>1</v>
      </c>
      <c r="H407" s="59">
        <v>1</v>
      </c>
      <c r="I407" s="66">
        <v>5.22</v>
      </c>
      <c r="J407" s="59">
        <v>4.3</v>
      </c>
      <c r="K407" s="66">
        <v>40.590000000000003</v>
      </c>
      <c r="L407" s="59">
        <v>33.49</v>
      </c>
      <c r="M407" s="59">
        <f t="shared" si="84"/>
        <v>37.79</v>
      </c>
      <c r="N407" s="59">
        <f t="shared" si="85"/>
        <v>4.3</v>
      </c>
      <c r="O407" s="59">
        <f t="shared" si="86"/>
        <v>33.49</v>
      </c>
      <c r="P407" s="59">
        <f t="shared" si="87"/>
        <v>37.79</v>
      </c>
      <c r="Q407" s="58">
        <f t="shared" si="88"/>
        <v>9.4502516533995478E-6</v>
      </c>
      <c r="S407" s="59">
        <v>5.22</v>
      </c>
      <c r="T407" s="59">
        <v>40.590000000000003</v>
      </c>
      <c r="U407" s="59">
        <v>45.81</v>
      </c>
      <c r="V407" s="59">
        <v>5.22</v>
      </c>
      <c r="W407" s="59">
        <v>40.590000000000003</v>
      </c>
      <c r="X407" s="59">
        <v>45.81</v>
      </c>
      <c r="Y407" s="91">
        <f t="shared" si="89"/>
        <v>-8.0200000000000031</v>
      </c>
    </row>
    <row r="408" spans="1:25" s="50" customFormat="1" x14ac:dyDescent="0.2">
      <c r="A408" s="52" t="s">
        <v>2298</v>
      </c>
      <c r="B408" s="3" t="s">
        <v>547</v>
      </c>
      <c r="C408" s="46" t="s">
        <v>548</v>
      </c>
      <c r="D408" s="46" t="s">
        <v>70</v>
      </c>
      <c r="E408" s="48" t="s">
        <v>549</v>
      </c>
      <c r="F408" s="46" t="s">
        <v>133</v>
      </c>
      <c r="G408" s="59">
        <v>1</v>
      </c>
      <c r="H408" s="59">
        <v>1</v>
      </c>
      <c r="I408" s="66">
        <v>36.130000000000003</v>
      </c>
      <c r="J408" s="59">
        <v>29.81</v>
      </c>
      <c r="K408" s="66">
        <v>4668.13</v>
      </c>
      <c r="L408" s="59">
        <v>3852.6</v>
      </c>
      <c r="M408" s="59">
        <f t="shared" si="84"/>
        <v>3882.41</v>
      </c>
      <c r="N408" s="59">
        <f t="shared" si="85"/>
        <v>29.81</v>
      </c>
      <c r="O408" s="59">
        <f t="shared" si="86"/>
        <v>3852.6</v>
      </c>
      <c r="P408" s="59">
        <f t="shared" si="87"/>
        <v>3882.41</v>
      </c>
      <c r="Q408" s="58">
        <f t="shared" si="88"/>
        <v>9.7088519506946123E-4</v>
      </c>
      <c r="S408" s="59">
        <v>36.130000000000003</v>
      </c>
      <c r="T408" s="59">
        <v>4668.13</v>
      </c>
      <c r="U408" s="59">
        <v>4704.26</v>
      </c>
      <c r="V408" s="59">
        <v>36.130000000000003</v>
      </c>
      <c r="W408" s="59">
        <v>4668.13</v>
      </c>
      <c r="X408" s="59">
        <v>4704.26</v>
      </c>
      <c r="Y408" s="91">
        <f t="shared" si="89"/>
        <v>-821.85000000000036</v>
      </c>
    </row>
    <row r="409" spans="1:25" s="50" customFormat="1" x14ac:dyDescent="0.2">
      <c r="A409" s="52" t="s">
        <v>2299</v>
      </c>
      <c r="B409" s="44" t="s">
        <v>550</v>
      </c>
      <c r="C409" s="62"/>
      <c r="D409" s="62"/>
      <c r="E409" s="87" t="s">
        <v>551</v>
      </c>
      <c r="F409" s="62"/>
      <c r="G409" s="60"/>
      <c r="H409" s="60"/>
      <c r="I409" s="66"/>
      <c r="J409" s="60"/>
      <c r="K409" s="66"/>
      <c r="L409" s="60"/>
      <c r="M409" s="60"/>
      <c r="N409" s="60"/>
      <c r="O409" s="60"/>
      <c r="P409" s="61">
        <f>SUM(P410:P411)</f>
        <v>528.70000000000005</v>
      </c>
      <c r="Q409" s="57">
        <f t="shared" si="88"/>
        <v>1.3221349693443615E-4</v>
      </c>
      <c r="S409" s="60"/>
      <c r="T409" s="60"/>
      <c r="U409" s="60"/>
      <c r="V409" s="60"/>
      <c r="W409" s="60"/>
      <c r="X409" s="61">
        <v>640.69000000000005</v>
      </c>
      <c r="Y409" s="91">
        <f t="shared" si="89"/>
        <v>-111.99000000000001</v>
      </c>
    </row>
    <row r="410" spans="1:25" s="50" customFormat="1" ht="24" x14ac:dyDescent="0.2">
      <c r="A410" s="52" t="s">
        <v>2300</v>
      </c>
      <c r="B410" s="3" t="s">
        <v>552</v>
      </c>
      <c r="C410" s="46">
        <v>93358</v>
      </c>
      <c r="D410" s="46" t="s">
        <v>103</v>
      </c>
      <c r="E410" s="48" t="s">
        <v>1656</v>
      </c>
      <c r="F410" s="46" t="s">
        <v>7</v>
      </c>
      <c r="G410" s="59">
        <v>5.26</v>
      </c>
      <c r="H410" s="59">
        <v>5.26</v>
      </c>
      <c r="I410" s="66">
        <v>53.6</v>
      </c>
      <c r="J410" s="59">
        <v>44.23</v>
      </c>
      <c r="K410" s="66">
        <v>23.22</v>
      </c>
      <c r="L410" s="59">
        <v>19.16</v>
      </c>
      <c r="M410" s="59">
        <f>L410+J410</f>
        <v>63.39</v>
      </c>
      <c r="N410" s="59">
        <f>TRUNC(J410*H410,2)</f>
        <v>232.64</v>
      </c>
      <c r="O410" s="59">
        <f>TRUNC(L410*H410,2)</f>
        <v>100.78</v>
      </c>
      <c r="P410" s="59">
        <f>TRUNC(((J410*H410)+(L410*H410)),2)</f>
        <v>333.43</v>
      </c>
      <c r="Q410" s="58">
        <f t="shared" si="88"/>
        <v>8.3381778480894718E-5</v>
      </c>
      <c r="S410" s="59">
        <v>53.6</v>
      </c>
      <c r="T410" s="59">
        <v>23.22</v>
      </c>
      <c r="U410" s="59">
        <v>76.819999999999993</v>
      </c>
      <c r="V410" s="59">
        <v>281.93</v>
      </c>
      <c r="W410" s="59">
        <v>122.14</v>
      </c>
      <c r="X410" s="59">
        <v>404.07</v>
      </c>
      <c r="Y410" s="91">
        <f t="shared" si="89"/>
        <v>-70.639999999999986</v>
      </c>
    </row>
    <row r="411" spans="1:25" s="50" customFormat="1" x14ac:dyDescent="0.2">
      <c r="A411" s="52" t="s">
        <v>2301</v>
      </c>
      <c r="B411" s="3" t="s">
        <v>553</v>
      </c>
      <c r="C411" s="46">
        <v>96995</v>
      </c>
      <c r="D411" s="46" t="s">
        <v>103</v>
      </c>
      <c r="E411" s="48" t="s">
        <v>554</v>
      </c>
      <c r="F411" s="46" t="s">
        <v>7</v>
      </c>
      <c r="G411" s="59">
        <v>5.08</v>
      </c>
      <c r="H411" s="59">
        <v>5.08</v>
      </c>
      <c r="I411" s="66">
        <v>32.5</v>
      </c>
      <c r="J411" s="59">
        <v>26.82</v>
      </c>
      <c r="K411" s="66">
        <v>14.08</v>
      </c>
      <c r="L411" s="59">
        <v>11.62</v>
      </c>
      <c r="M411" s="59">
        <f>L411+J411</f>
        <v>38.44</v>
      </c>
      <c r="N411" s="59">
        <f>TRUNC(J411*H411,2)</f>
        <v>136.24</v>
      </c>
      <c r="O411" s="59">
        <f>TRUNC(L411*H411,2)</f>
        <v>59.02</v>
      </c>
      <c r="P411" s="59">
        <f>TRUNC(((J411*H411)+(L411*H411)),2)</f>
        <v>195.27</v>
      </c>
      <c r="Q411" s="58">
        <f t="shared" si="88"/>
        <v>4.8831718453541411E-5</v>
      </c>
      <c r="S411" s="59">
        <v>32.5</v>
      </c>
      <c r="T411" s="59">
        <v>14.08</v>
      </c>
      <c r="U411" s="59">
        <v>46.58</v>
      </c>
      <c r="V411" s="59">
        <v>165.1</v>
      </c>
      <c r="W411" s="59">
        <v>71.52</v>
      </c>
      <c r="X411" s="59">
        <v>236.62</v>
      </c>
      <c r="Y411" s="91">
        <f t="shared" si="89"/>
        <v>-41.349999999999994</v>
      </c>
    </row>
    <row r="412" spans="1:25" s="50" customFormat="1" x14ac:dyDescent="0.2">
      <c r="A412" s="52" t="s">
        <v>2302</v>
      </c>
      <c r="B412" s="44">
        <v>8</v>
      </c>
      <c r="C412" s="62"/>
      <c r="D412" s="62"/>
      <c r="E412" s="87" t="s">
        <v>27</v>
      </c>
      <c r="F412" s="62"/>
      <c r="G412" s="60"/>
      <c r="H412" s="60"/>
      <c r="I412" s="66"/>
      <c r="J412" s="60"/>
      <c r="K412" s="66"/>
      <c r="L412" s="60"/>
      <c r="M412" s="60"/>
      <c r="N412" s="60"/>
      <c r="O412" s="60"/>
      <c r="P412" s="61">
        <f>P413+P417</f>
        <v>266626.09999999998</v>
      </c>
      <c r="Q412" s="57">
        <f t="shared" si="88"/>
        <v>6.6675939199906664E-2</v>
      </c>
      <c r="S412" s="60"/>
      <c r="T412" s="60"/>
      <c r="U412" s="60"/>
      <c r="V412" s="60"/>
      <c r="W412" s="60"/>
      <c r="X412" s="61">
        <v>323366.88</v>
      </c>
      <c r="Y412" s="91">
        <f t="shared" si="89"/>
        <v>-56740.780000000028</v>
      </c>
    </row>
    <row r="413" spans="1:25" s="50" customFormat="1" x14ac:dyDescent="0.2">
      <c r="A413" s="52" t="s">
        <v>2303</v>
      </c>
      <c r="B413" s="44" t="s">
        <v>2961</v>
      </c>
      <c r="C413" s="62"/>
      <c r="D413" s="62"/>
      <c r="E413" s="87" t="s">
        <v>52</v>
      </c>
      <c r="F413" s="62"/>
      <c r="G413" s="60"/>
      <c r="H413" s="60"/>
      <c r="I413" s="66"/>
      <c r="J413" s="60"/>
      <c r="K413" s="66"/>
      <c r="L413" s="60"/>
      <c r="M413" s="60"/>
      <c r="N413" s="60"/>
      <c r="O413" s="60"/>
      <c r="P413" s="61">
        <f>SUM(P414:P416)</f>
        <v>5209.5599999999995</v>
      </c>
      <c r="Q413" s="57">
        <f t="shared" si="88"/>
        <v>1.3027693306029147E-3</v>
      </c>
      <c r="S413" s="60"/>
      <c r="T413" s="60"/>
      <c r="U413" s="60"/>
      <c r="V413" s="60"/>
      <c r="W413" s="60"/>
      <c r="X413" s="61">
        <v>6313</v>
      </c>
      <c r="Y413" s="91">
        <f t="shared" si="89"/>
        <v>-1103.4400000000005</v>
      </c>
    </row>
    <row r="414" spans="1:25" s="50" customFormat="1" x14ac:dyDescent="0.2">
      <c r="A414" s="52" t="s">
        <v>2304</v>
      </c>
      <c r="B414" s="337" t="s">
        <v>555</v>
      </c>
      <c r="C414" s="46">
        <v>40101</v>
      </c>
      <c r="D414" s="47" t="s">
        <v>1470</v>
      </c>
      <c r="E414" s="48" t="s">
        <v>150</v>
      </c>
      <c r="F414" s="46" t="s">
        <v>7</v>
      </c>
      <c r="G414" s="59">
        <v>45</v>
      </c>
      <c r="H414" s="59">
        <v>45</v>
      </c>
      <c r="I414" s="66">
        <v>34.229999999999997</v>
      </c>
      <c r="J414" s="59">
        <v>28.25</v>
      </c>
      <c r="K414" s="66">
        <v>0</v>
      </c>
      <c r="L414" s="59">
        <v>0</v>
      </c>
      <c r="M414" s="59">
        <f>L414+J414</f>
        <v>28.25</v>
      </c>
      <c r="N414" s="59">
        <f>TRUNC(J414*H414,2)</f>
        <v>1271.25</v>
      </c>
      <c r="O414" s="59">
        <f>TRUNC(L414*H414,2)</f>
        <v>0</v>
      </c>
      <c r="P414" s="59">
        <f>TRUNC(((J414*H414)+(L414*H414)),2)</f>
        <v>1271.25</v>
      </c>
      <c r="Q414" s="58">
        <f t="shared" si="88"/>
        <v>3.1790506521260056E-4</v>
      </c>
      <c r="S414" s="59">
        <v>34.229999999999997</v>
      </c>
      <c r="T414" s="59">
        <v>0</v>
      </c>
      <c r="U414" s="59">
        <v>34.229999999999997</v>
      </c>
      <c r="V414" s="59">
        <v>1540.35</v>
      </c>
      <c r="W414" s="59">
        <v>0</v>
      </c>
      <c r="X414" s="59">
        <v>1540.35</v>
      </c>
      <c r="Y414" s="91">
        <f t="shared" si="89"/>
        <v>-269.09999999999991</v>
      </c>
    </row>
    <row r="415" spans="1:25" s="50" customFormat="1" x14ac:dyDescent="0.2">
      <c r="A415" s="52" t="s">
        <v>2305</v>
      </c>
      <c r="B415" s="337" t="s">
        <v>556</v>
      </c>
      <c r="C415" s="46">
        <v>40902</v>
      </c>
      <c r="D415" s="47" t="s">
        <v>1470</v>
      </c>
      <c r="E415" s="48" t="s">
        <v>359</v>
      </c>
      <c r="F415" s="46" t="s">
        <v>7</v>
      </c>
      <c r="G415" s="59">
        <v>40.5</v>
      </c>
      <c r="H415" s="59">
        <v>40.5</v>
      </c>
      <c r="I415" s="66">
        <v>22.67</v>
      </c>
      <c r="J415" s="59">
        <v>18.7</v>
      </c>
      <c r="K415" s="66">
        <v>0</v>
      </c>
      <c r="L415" s="59">
        <v>0</v>
      </c>
      <c r="M415" s="59">
        <f>L415+J415</f>
        <v>18.7</v>
      </c>
      <c r="N415" s="59">
        <f>TRUNC(J415*H415,2)</f>
        <v>757.35</v>
      </c>
      <c r="O415" s="59">
        <f>TRUNC(L415*H415,2)</f>
        <v>0</v>
      </c>
      <c r="P415" s="59">
        <f>TRUNC(((J415*H415)+(L415*H415)),2)</f>
        <v>757.35</v>
      </c>
      <c r="Q415" s="58">
        <f t="shared" si="88"/>
        <v>1.8939264593019708E-4</v>
      </c>
      <c r="S415" s="59">
        <v>22.67</v>
      </c>
      <c r="T415" s="59">
        <v>0</v>
      </c>
      <c r="U415" s="59">
        <v>22.67</v>
      </c>
      <c r="V415" s="59">
        <v>918.13</v>
      </c>
      <c r="W415" s="59">
        <v>0</v>
      </c>
      <c r="X415" s="59">
        <v>918.13</v>
      </c>
      <c r="Y415" s="91">
        <f t="shared" si="89"/>
        <v>-160.77999999999997</v>
      </c>
    </row>
    <row r="416" spans="1:25" s="50" customFormat="1" ht="36" x14ac:dyDescent="0.2">
      <c r="A416" s="52" t="s">
        <v>2306</v>
      </c>
      <c r="B416" s="48" t="s">
        <v>1657</v>
      </c>
      <c r="C416" s="47" t="s">
        <v>1658</v>
      </c>
      <c r="D416" s="47" t="s">
        <v>103</v>
      </c>
      <c r="E416" s="48" t="s">
        <v>1659</v>
      </c>
      <c r="F416" s="47" t="s">
        <v>133</v>
      </c>
      <c r="G416" s="59">
        <v>18</v>
      </c>
      <c r="H416" s="59">
        <v>18</v>
      </c>
      <c r="I416" s="66">
        <v>28.55</v>
      </c>
      <c r="J416" s="59">
        <v>23.56</v>
      </c>
      <c r="K416" s="66">
        <v>185.59</v>
      </c>
      <c r="L416" s="59">
        <v>153.16</v>
      </c>
      <c r="M416" s="59">
        <f>L416+J416</f>
        <v>176.72</v>
      </c>
      <c r="N416" s="59">
        <f>TRUNC(J416*H416,2)</f>
        <v>424.08</v>
      </c>
      <c r="O416" s="59">
        <f>TRUNC(L416*H416,2)</f>
        <v>2756.88</v>
      </c>
      <c r="P416" s="59">
        <f>TRUNC(((J416*H416)+(L416*H416)),2)</f>
        <v>3180.96</v>
      </c>
      <c r="Q416" s="58">
        <f t="shared" si="88"/>
        <v>7.9547161946011717E-4</v>
      </c>
      <c r="S416" s="59">
        <v>28.55</v>
      </c>
      <c r="T416" s="59">
        <v>185.59</v>
      </c>
      <c r="U416" s="59">
        <v>214.14</v>
      </c>
      <c r="V416" s="59">
        <v>513.9</v>
      </c>
      <c r="W416" s="59">
        <v>3340.62</v>
      </c>
      <c r="X416" s="59">
        <v>3854.52</v>
      </c>
      <c r="Y416" s="91">
        <f t="shared" si="89"/>
        <v>-673.56</v>
      </c>
    </row>
    <row r="417" spans="1:25" s="50" customFormat="1" x14ac:dyDescent="0.2">
      <c r="A417" s="52" t="s">
        <v>2307</v>
      </c>
      <c r="B417" s="44" t="s">
        <v>2962</v>
      </c>
      <c r="C417" s="62"/>
      <c r="D417" s="62"/>
      <c r="E417" s="87" t="s">
        <v>557</v>
      </c>
      <c r="F417" s="62"/>
      <c r="G417" s="60"/>
      <c r="H417" s="60"/>
      <c r="I417" s="66"/>
      <c r="J417" s="60"/>
      <c r="K417" s="66"/>
      <c r="L417" s="60"/>
      <c r="M417" s="60"/>
      <c r="N417" s="60"/>
      <c r="O417" s="60"/>
      <c r="P417" s="61">
        <f>P418+P424+P430+P437+P446+P458+P465+P468</f>
        <v>261416.53999999998</v>
      </c>
      <c r="Q417" s="57">
        <f t="shared" si="88"/>
        <v>6.5373169869303763E-2</v>
      </c>
      <c r="S417" s="60"/>
      <c r="T417" s="60"/>
      <c r="U417" s="60"/>
      <c r="V417" s="60"/>
      <c r="W417" s="60"/>
      <c r="X417" s="61">
        <v>317053.88</v>
      </c>
      <c r="Y417" s="91">
        <f t="shared" si="89"/>
        <v>-55637.340000000026</v>
      </c>
    </row>
    <row r="418" spans="1:25" s="50" customFormat="1" x14ac:dyDescent="0.2">
      <c r="A418" s="52" t="s">
        <v>2308</v>
      </c>
      <c r="B418" s="44" t="s">
        <v>558</v>
      </c>
      <c r="C418" s="62"/>
      <c r="D418" s="62"/>
      <c r="E418" s="87" t="s">
        <v>559</v>
      </c>
      <c r="F418" s="62"/>
      <c r="G418" s="60"/>
      <c r="H418" s="60"/>
      <c r="I418" s="66"/>
      <c r="J418" s="60"/>
      <c r="K418" s="66"/>
      <c r="L418" s="60"/>
      <c r="M418" s="60"/>
      <c r="N418" s="60"/>
      <c r="O418" s="60"/>
      <c r="P418" s="61">
        <f>SUM(P419:P423)</f>
        <v>51757.7</v>
      </c>
      <c r="Q418" s="57">
        <f t="shared" si="88"/>
        <v>1.2943193702068213E-2</v>
      </c>
      <c r="S418" s="60"/>
      <c r="T418" s="60"/>
      <c r="U418" s="60"/>
      <c r="V418" s="60"/>
      <c r="W418" s="60"/>
      <c r="X418" s="61">
        <v>62717.42</v>
      </c>
      <c r="Y418" s="91">
        <f t="shared" si="89"/>
        <v>-10959.720000000001</v>
      </c>
    </row>
    <row r="419" spans="1:25" s="50" customFormat="1" ht="24" x14ac:dyDescent="0.2">
      <c r="A419" s="52" t="s">
        <v>2309</v>
      </c>
      <c r="B419" s="3" t="s">
        <v>560</v>
      </c>
      <c r="C419" s="46">
        <v>103782</v>
      </c>
      <c r="D419" s="46" t="s">
        <v>103</v>
      </c>
      <c r="E419" s="48" t="s">
        <v>1660</v>
      </c>
      <c r="F419" s="46" t="s">
        <v>133</v>
      </c>
      <c r="G419" s="59">
        <v>39</v>
      </c>
      <c r="H419" s="59">
        <v>39</v>
      </c>
      <c r="I419" s="66">
        <v>14.05</v>
      </c>
      <c r="J419" s="59">
        <v>11.59</v>
      </c>
      <c r="K419" s="66">
        <v>20.55</v>
      </c>
      <c r="L419" s="59">
        <v>16.95</v>
      </c>
      <c r="M419" s="59">
        <f>L419+J419</f>
        <v>28.54</v>
      </c>
      <c r="N419" s="59">
        <f>TRUNC(J419*H419,2)</f>
        <v>452.01</v>
      </c>
      <c r="O419" s="59">
        <f>TRUNC(L419*H419,2)</f>
        <v>661.05</v>
      </c>
      <c r="P419" s="59">
        <f>TRUNC(((J419*H419)+(L419*H419)),2)</f>
        <v>1113.06</v>
      </c>
      <c r="Q419" s="58">
        <f t="shared" si="88"/>
        <v>2.7834604671428685E-4</v>
      </c>
      <c r="S419" s="59">
        <v>14.05</v>
      </c>
      <c r="T419" s="59">
        <v>20.55</v>
      </c>
      <c r="U419" s="59">
        <v>34.6</v>
      </c>
      <c r="V419" s="59">
        <v>547.95000000000005</v>
      </c>
      <c r="W419" s="59">
        <v>801.45</v>
      </c>
      <c r="X419" s="59">
        <v>1349.4</v>
      </c>
      <c r="Y419" s="91">
        <f t="shared" si="89"/>
        <v>-236.34000000000015</v>
      </c>
    </row>
    <row r="420" spans="1:25" s="50" customFormat="1" ht="36" x14ac:dyDescent="0.2">
      <c r="A420" s="52" t="s">
        <v>2310</v>
      </c>
      <c r="B420" s="48" t="s">
        <v>1309</v>
      </c>
      <c r="C420" s="47" t="s">
        <v>1661</v>
      </c>
      <c r="D420" s="47" t="s">
        <v>70</v>
      </c>
      <c r="E420" s="48" t="s">
        <v>1662</v>
      </c>
      <c r="F420" s="47" t="s">
        <v>133</v>
      </c>
      <c r="G420" s="59">
        <v>312</v>
      </c>
      <c r="H420" s="59">
        <v>312</v>
      </c>
      <c r="I420" s="66">
        <v>28.25</v>
      </c>
      <c r="J420" s="59">
        <v>23.31</v>
      </c>
      <c r="K420" s="66">
        <v>131.41999999999999</v>
      </c>
      <c r="L420" s="59">
        <v>108.46</v>
      </c>
      <c r="M420" s="59">
        <f>L420+J420</f>
        <v>131.76999999999998</v>
      </c>
      <c r="N420" s="59">
        <f>TRUNC(J420*H420,2)</f>
        <v>7272.72</v>
      </c>
      <c r="O420" s="59">
        <f>TRUNC(L420*H420,2)</f>
        <v>33839.519999999997</v>
      </c>
      <c r="P420" s="59">
        <f>TRUNC(((J420*H420)+(L420*H420)),2)</f>
        <v>41112.239999999998</v>
      </c>
      <c r="Q420" s="58">
        <f t="shared" si="88"/>
        <v>1.0281053560067716E-2</v>
      </c>
      <c r="S420" s="59">
        <v>28.25</v>
      </c>
      <c r="T420" s="59">
        <v>131.41999999999999</v>
      </c>
      <c r="U420" s="59">
        <v>159.66999999999999</v>
      </c>
      <c r="V420" s="59">
        <v>8814</v>
      </c>
      <c r="W420" s="59">
        <v>41003.040000000001</v>
      </c>
      <c r="X420" s="59">
        <v>49817.04</v>
      </c>
      <c r="Y420" s="91">
        <f t="shared" si="89"/>
        <v>-8704.8000000000029</v>
      </c>
    </row>
    <row r="421" spans="1:25" s="50" customFormat="1" ht="24" x14ac:dyDescent="0.2">
      <c r="A421" s="52" t="s">
        <v>2311</v>
      </c>
      <c r="B421" s="48" t="s">
        <v>1315</v>
      </c>
      <c r="C421" s="47" t="s">
        <v>1316</v>
      </c>
      <c r="D421" s="47" t="s">
        <v>70</v>
      </c>
      <c r="E421" s="48" t="s">
        <v>1663</v>
      </c>
      <c r="F421" s="47" t="s">
        <v>133</v>
      </c>
      <c r="G421" s="59">
        <v>11</v>
      </c>
      <c r="H421" s="59">
        <v>11</v>
      </c>
      <c r="I421" s="66">
        <v>183.54</v>
      </c>
      <c r="J421" s="59">
        <v>151.47</v>
      </c>
      <c r="K421" s="66">
        <v>44.8</v>
      </c>
      <c r="L421" s="59">
        <v>36.97</v>
      </c>
      <c r="M421" s="59">
        <f>L421+J421</f>
        <v>188.44</v>
      </c>
      <c r="N421" s="59">
        <f>TRUNC(J421*H421,2)</f>
        <v>1666.17</v>
      </c>
      <c r="O421" s="59">
        <f>TRUNC(L421*H421,2)</f>
        <v>406.67</v>
      </c>
      <c r="P421" s="59">
        <f>TRUNC(((J421*H421)+(L421*H421)),2)</f>
        <v>2072.84</v>
      </c>
      <c r="Q421" s="58">
        <f t="shared" si="88"/>
        <v>5.183609324486034E-4</v>
      </c>
      <c r="S421" s="59">
        <v>183.54</v>
      </c>
      <c r="T421" s="59">
        <v>44.8</v>
      </c>
      <c r="U421" s="59">
        <v>228.34</v>
      </c>
      <c r="V421" s="59">
        <v>2018.94</v>
      </c>
      <c r="W421" s="59">
        <v>492.8</v>
      </c>
      <c r="X421" s="59">
        <v>2511.7399999999998</v>
      </c>
      <c r="Y421" s="91">
        <f t="shared" si="89"/>
        <v>-438.89999999999964</v>
      </c>
    </row>
    <row r="422" spans="1:25" s="50" customFormat="1" x14ac:dyDescent="0.2">
      <c r="A422" s="52" t="s">
        <v>2312</v>
      </c>
      <c r="B422" s="3" t="s">
        <v>561</v>
      </c>
      <c r="C422" s="46" t="s">
        <v>562</v>
      </c>
      <c r="D422" s="46" t="s">
        <v>70</v>
      </c>
      <c r="E422" s="48" t="s">
        <v>563</v>
      </c>
      <c r="F422" s="46" t="s">
        <v>133</v>
      </c>
      <c r="G422" s="59">
        <v>36</v>
      </c>
      <c r="H422" s="59">
        <v>36</v>
      </c>
      <c r="I422" s="66">
        <v>76</v>
      </c>
      <c r="J422" s="59">
        <v>62.72</v>
      </c>
      <c r="K422" s="66">
        <v>65.19</v>
      </c>
      <c r="L422" s="59">
        <v>53.8</v>
      </c>
      <c r="M422" s="59">
        <f>L422+J422</f>
        <v>116.52</v>
      </c>
      <c r="N422" s="59">
        <f>TRUNC(J422*H422,2)</f>
        <v>2257.92</v>
      </c>
      <c r="O422" s="59">
        <f>TRUNC(L422*H422,2)</f>
        <v>1936.8</v>
      </c>
      <c r="P422" s="59">
        <f>TRUNC(((J422*H422)+(L422*H422)),2)</f>
        <v>4194.72</v>
      </c>
      <c r="Q422" s="58">
        <f t="shared" si="88"/>
        <v>1.0489854357117797E-3</v>
      </c>
      <c r="S422" s="59">
        <v>76</v>
      </c>
      <c r="T422" s="59">
        <v>65.19</v>
      </c>
      <c r="U422" s="59">
        <v>141.19</v>
      </c>
      <c r="V422" s="59">
        <v>2736</v>
      </c>
      <c r="W422" s="59">
        <v>2346.84</v>
      </c>
      <c r="X422" s="59">
        <v>5082.84</v>
      </c>
      <c r="Y422" s="91">
        <f t="shared" si="89"/>
        <v>-888.11999999999989</v>
      </c>
    </row>
    <row r="423" spans="1:25" s="50" customFormat="1" x14ac:dyDescent="0.2">
      <c r="A423" s="52" t="s">
        <v>2313</v>
      </c>
      <c r="B423" s="3" t="s">
        <v>564</v>
      </c>
      <c r="C423" s="46" t="s">
        <v>565</v>
      </c>
      <c r="D423" s="46" t="s">
        <v>70</v>
      </c>
      <c r="E423" s="48" t="s">
        <v>566</v>
      </c>
      <c r="F423" s="46" t="s">
        <v>133</v>
      </c>
      <c r="G423" s="59">
        <v>36</v>
      </c>
      <c r="H423" s="59">
        <v>36</v>
      </c>
      <c r="I423" s="66">
        <v>11.24</v>
      </c>
      <c r="J423" s="59">
        <v>9.27</v>
      </c>
      <c r="K423" s="66">
        <v>98.66</v>
      </c>
      <c r="L423" s="59">
        <v>81.42</v>
      </c>
      <c r="M423" s="59">
        <f>L423+J423</f>
        <v>90.69</v>
      </c>
      <c r="N423" s="59">
        <f>TRUNC(J423*H423,2)</f>
        <v>333.72</v>
      </c>
      <c r="O423" s="59">
        <f>TRUNC(L423*H423,2)</f>
        <v>2931.12</v>
      </c>
      <c r="P423" s="59">
        <f>TRUNC(((J423*H423)+(L423*H423)),2)</f>
        <v>3264.84</v>
      </c>
      <c r="Q423" s="58">
        <f t="shared" si="88"/>
        <v>8.1644772712582644E-4</v>
      </c>
      <c r="S423" s="59">
        <v>11.24</v>
      </c>
      <c r="T423" s="59">
        <v>98.66</v>
      </c>
      <c r="U423" s="59">
        <v>109.9</v>
      </c>
      <c r="V423" s="59">
        <v>404.64</v>
      </c>
      <c r="W423" s="59">
        <v>3551.76</v>
      </c>
      <c r="X423" s="59">
        <v>3956.4</v>
      </c>
      <c r="Y423" s="91">
        <f t="shared" si="89"/>
        <v>-691.56</v>
      </c>
    </row>
    <row r="424" spans="1:25" s="50" customFormat="1" x14ac:dyDescent="0.2">
      <c r="A424" s="52" t="s">
        <v>2314</v>
      </c>
      <c r="B424" s="44" t="s">
        <v>567</v>
      </c>
      <c r="C424" s="62"/>
      <c r="D424" s="62"/>
      <c r="E424" s="87" t="s">
        <v>568</v>
      </c>
      <c r="F424" s="62"/>
      <c r="G424" s="60"/>
      <c r="H424" s="60"/>
      <c r="I424" s="66"/>
      <c r="J424" s="60"/>
      <c r="K424" s="66"/>
      <c r="L424" s="60"/>
      <c r="M424" s="60"/>
      <c r="N424" s="60"/>
      <c r="O424" s="60"/>
      <c r="P424" s="61">
        <f>SUM(P425:P429)</f>
        <v>11822.34</v>
      </c>
      <c r="Q424" s="57">
        <f t="shared" si="88"/>
        <v>2.9564458357251022E-3</v>
      </c>
      <c r="S424" s="60"/>
      <c r="T424" s="60"/>
      <c r="U424" s="60"/>
      <c r="V424" s="60"/>
      <c r="W424" s="60"/>
      <c r="X424" s="61">
        <v>14335.31</v>
      </c>
      <c r="Y424" s="91">
        <f t="shared" si="89"/>
        <v>-2512.9699999999993</v>
      </c>
    </row>
    <row r="425" spans="1:25" s="50" customFormat="1" ht="24" x14ac:dyDescent="0.2">
      <c r="A425" s="52" t="s">
        <v>2315</v>
      </c>
      <c r="B425" s="337" t="s">
        <v>569</v>
      </c>
      <c r="C425" s="46">
        <v>91939</v>
      </c>
      <c r="D425" s="46" t="s">
        <v>103</v>
      </c>
      <c r="E425" s="48" t="s">
        <v>1664</v>
      </c>
      <c r="F425" s="46" t="s">
        <v>133</v>
      </c>
      <c r="G425" s="59">
        <v>124</v>
      </c>
      <c r="H425" s="59">
        <v>124</v>
      </c>
      <c r="I425" s="66">
        <v>20.99</v>
      </c>
      <c r="J425" s="59">
        <v>17.32</v>
      </c>
      <c r="K425" s="66">
        <v>8.69</v>
      </c>
      <c r="L425" s="59">
        <v>7.17</v>
      </c>
      <c r="M425" s="59">
        <f>L425+J425</f>
        <v>24.490000000000002</v>
      </c>
      <c r="N425" s="59">
        <f>TRUNC(J425*H425,2)</f>
        <v>2147.6799999999998</v>
      </c>
      <c r="O425" s="59">
        <f>TRUNC(L425*H425,2)</f>
        <v>889.08</v>
      </c>
      <c r="P425" s="59">
        <f>TRUNC(((J425*H425)+(L425*H425)),2)</f>
        <v>3036.76</v>
      </c>
      <c r="Q425" s="58">
        <f t="shared" si="88"/>
        <v>7.5941111963423165E-4</v>
      </c>
      <c r="S425" s="59">
        <v>20.99</v>
      </c>
      <c r="T425" s="59">
        <v>8.69</v>
      </c>
      <c r="U425" s="59">
        <v>29.68</v>
      </c>
      <c r="V425" s="59">
        <v>2602.7600000000002</v>
      </c>
      <c r="W425" s="59">
        <v>1077.56</v>
      </c>
      <c r="X425" s="59">
        <v>3680.32</v>
      </c>
      <c r="Y425" s="91">
        <f t="shared" si="89"/>
        <v>-643.55999999999995</v>
      </c>
    </row>
    <row r="426" spans="1:25" s="50" customFormat="1" ht="24" x14ac:dyDescent="0.2">
      <c r="A426" s="52" t="s">
        <v>2316</v>
      </c>
      <c r="B426" s="337" t="s">
        <v>570</v>
      </c>
      <c r="C426" s="46">
        <v>91940</v>
      </c>
      <c r="D426" s="46" t="s">
        <v>103</v>
      </c>
      <c r="E426" s="48" t="s">
        <v>1665</v>
      </c>
      <c r="F426" s="46" t="s">
        <v>133</v>
      </c>
      <c r="G426" s="59">
        <v>92</v>
      </c>
      <c r="H426" s="59">
        <v>92</v>
      </c>
      <c r="I426" s="66">
        <v>11.15</v>
      </c>
      <c r="J426" s="59">
        <v>9.1999999999999993</v>
      </c>
      <c r="K426" s="66">
        <v>5.56</v>
      </c>
      <c r="L426" s="59">
        <v>4.58</v>
      </c>
      <c r="M426" s="59">
        <f>L426+J426</f>
        <v>13.78</v>
      </c>
      <c r="N426" s="59">
        <f>TRUNC(J426*H426,2)</f>
        <v>846.4</v>
      </c>
      <c r="O426" s="59">
        <f>TRUNC(L426*H426,2)</f>
        <v>421.36</v>
      </c>
      <c r="P426" s="59">
        <f>TRUNC(((J426*H426)+(L426*H426)),2)</f>
        <v>1267.76</v>
      </c>
      <c r="Q426" s="58">
        <f t="shared" si="88"/>
        <v>3.17032311090601E-4</v>
      </c>
      <c r="S426" s="59">
        <v>11.15</v>
      </c>
      <c r="T426" s="59">
        <v>5.56</v>
      </c>
      <c r="U426" s="59">
        <v>16.71</v>
      </c>
      <c r="V426" s="59">
        <v>1025.8</v>
      </c>
      <c r="W426" s="59">
        <v>511.52</v>
      </c>
      <c r="X426" s="59">
        <v>1537.32</v>
      </c>
      <c r="Y426" s="91">
        <f t="shared" si="89"/>
        <v>-269.55999999999995</v>
      </c>
    </row>
    <row r="427" spans="1:25" s="50" customFormat="1" ht="24" x14ac:dyDescent="0.2">
      <c r="A427" s="52" t="s">
        <v>2317</v>
      </c>
      <c r="B427" s="337" t="s">
        <v>571</v>
      </c>
      <c r="C427" s="46">
        <v>91941</v>
      </c>
      <c r="D427" s="46" t="s">
        <v>103</v>
      </c>
      <c r="E427" s="48" t="s">
        <v>1666</v>
      </c>
      <c r="F427" s="46" t="s">
        <v>133</v>
      </c>
      <c r="G427" s="59">
        <v>225</v>
      </c>
      <c r="H427" s="59">
        <v>225</v>
      </c>
      <c r="I427" s="66">
        <v>6.32</v>
      </c>
      <c r="J427" s="59">
        <v>5.21</v>
      </c>
      <c r="K427" s="66">
        <v>4.03</v>
      </c>
      <c r="L427" s="59">
        <v>3.32</v>
      </c>
      <c r="M427" s="59">
        <f>L427+J427</f>
        <v>8.5299999999999994</v>
      </c>
      <c r="N427" s="59">
        <f>TRUNC(J427*H427,2)</f>
        <v>1172.25</v>
      </c>
      <c r="O427" s="59">
        <f>TRUNC(L427*H427,2)</f>
        <v>747</v>
      </c>
      <c r="P427" s="59">
        <f>TRUNC(((J427*H427)+(L427*H427)),2)</f>
        <v>1919.25</v>
      </c>
      <c r="Q427" s="58">
        <f t="shared" si="88"/>
        <v>4.7995224889619165E-4</v>
      </c>
      <c r="S427" s="59">
        <v>6.32</v>
      </c>
      <c r="T427" s="59">
        <v>4.03</v>
      </c>
      <c r="U427" s="59">
        <v>10.35</v>
      </c>
      <c r="V427" s="59">
        <v>1422</v>
      </c>
      <c r="W427" s="59">
        <v>906.75</v>
      </c>
      <c r="X427" s="59">
        <v>2328.75</v>
      </c>
      <c r="Y427" s="91">
        <f t="shared" si="89"/>
        <v>-409.5</v>
      </c>
    </row>
    <row r="428" spans="1:25" s="50" customFormat="1" ht="24" x14ac:dyDescent="0.2">
      <c r="A428" s="52" t="s">
        <v>2318</v>
      </c>
      <c r="B428" s="337" t="s">
        <v>572</v>
      </c>
      <c r="C428" s="46">
        <v>91936</v>
      </c>
      <c r="D428" s="46" t="s">
        <v>103</v>
      </c>
      <c r="E428" s="48" t="s">
        <v>1667</v>
      </c>
      <c r="F428" s="46" t="s">
        <v>133</v>
      </c>
      <c r="G428" s="59">
        <v>398</v>
      </c>
      <c r="H428" s="59">
        <v>398</v>
      </c>
      <c r="I428" s="66">
        <v>8.43</v>
      </c>
      <c r="J428" s="59">
        <v>6.95</v>
      </c>
      <c r="K428" s="66">
        <v>6.74</v>
      </c>
      <c r="L428" s="59">
        <v>5.56</v>
      </c>
      <c r="M428" s="59">
        <f>L428+J428</f>
        <v>12.51</v>
      </c>
      <c r="N428" s="59">
        <f>TRUNC(J428*H428,2)</f>
        <v>2766.1</v>
      </c>
      <c r="O428" s="59">
        <f>TRUNC(L428*H428,2)</f>
        <v>2212.88</v>
      </c>
      <c r="P428" s="59">
        <f>TRUNC(((J428*H428)+(L428*H428)),2)</f>
        <v>4978.9799999999996</v>
      </c>
      <c r="Q428" s="58">
        <f t="shared" si="88"/>
        <v>1.2451075410755035E-3</v>
      </c>
      <c r="S428" s="59">
        <v>8.43</v>
      </c>
      <c r="T428" s="59">
        <v>6.74</v>
      </c>
      <c r="U428" s="59">
        <v>15.17</v>
      </c>
      <c r="V428" s="59">
        <v>3355.14</v>
      </c>
      <c r="W428" s="59">
        <v>2682.52</v>
      </c>
      <c r="X428" s="59">
        <v>6037.66</v>
      </c>
      <c r="Y428" s="91">
        <f t="shared" si="89"/>
        <v>-1058.6800000000003</v>
      </c>
    </row>
    <row r="429" spans="1:25" s="50" customFormat="1" ht="24" x14ac:dyDescent="0.2">
      <c r="A429" s="52" t="s">
        <v>2319</v>
      </c>
      <c r="B429" s="48" t="s">
        <v>1668</v>
      </c>
      <c r="C429" s="47" t="s">
        <v>1669</v>
      </c>
      <c r="D429" s="47" t="s">
        <v>103</v>
      </c>
      <c r="E429" s="48" t="s">
        <v>1670</v>
      </c>
      <c r="F429" s="47" t="s">
        <v>133</v>
      </c>
      <c r="G429" s="59">
        <v>57</v>
      </c>
      <c r="H429" s="59">
        <v>57</v>
      </c>
      <c r="I429" s="66">
        <v>7.09</v>
      </c>
      <c r="J429" s="59">
        <v>5.85</v>
      </c>
      <c r="K429" s="66">
        <v>6.09</v>
      </c>
      <c r="L429" s="59">
        <v>5.0199999999999996</v>
      </c>
      <c r="M429" s="59">
        <f>L429+J429</f>
        <v>10.87</v>
      </c>
      <c r="N429" s="59">
        <f>TRUNC(J429*H429,2)</f>
        <v>333.45</v>
      </c>
      <c r="O429" s="59">
        <f>TRUNC(L429*H429,2)</f>
        <v>286.14</v>
      </c>
      <c r="P429" s="59">
        <f>TRUNC(((J429*H429)+(L429*H429)),2)</f>
        <v>619.59</v>
      </c>
      <c r="Q429" s="58">
        <f t="shared" si="88"/>
        <v>1.5494261502857438E-4</v>
      </c>
      <c r="S429" s="59">
        <v>7.09</v>
      </c>
      <c r="T429" s="59">
        <v>6.09</v>
      </c>
      <c r="U429" s="59">
        <v>13.18</v>
      </c>
      <c r="V429" s="59">
        <v>404.13</v>
      </c>
      <c r="W429" s="59">
        <v>347.13</v>
      </c>
      <c r="X429" s="59">
        <v>751.26</v>
      </c>
      <c r="Y429" s="91">
        <f t="shared" si="89"/>
        <v>-131.66999999999996</v>
      </c>
    </row>
    <row r="430" spans="1:25" s="50" customFormat="1" x14ac:dyDescent="0.2">
      <c r="A430" s="52" t="s">
        <v>2320</v>
      </c>
      <c r="B430" s="44" t="s">
        <v>573</v>
      </c>
      <c r="C430" s="62"/>
      <c r="D430" s="62"/>
      <c r="E430" s="87" t="s">
        <v>574</v>
      </c>
      <c r="F430" s="62"/>
      <c r="G430" s="60"/>
      <c r="H430" s="60"/>
      <c r="I430" s="66"/>
      <c r="J430" s="60"/>
      <c r="K430" s="66"/>
      <c r="L430" s="60"/>
      <c r="M430" s="60"/>
      <c r="N430" s="60"/>
      <c r="O430" s="60"/>
      <c r="P430" s="61">
        <f>SUM(P431:P436)</f>
        <v>10605.09</v>
      </c>
      <c r="Q430" s="57">
        <f t="shared" si="88"/>
        <v>2.6520447024861345E-3</v>
      </c>
      <c r="S430" s="60"/>
      <c r="T430" s="60"/>
      <c r="U430" s="60"/>
      <c r="V430" s="60"/>
      <c r="W430" s="60"/>
      <c r="X430" s="61">
        <v>12855.98</v>
      </c>
      <c r="Y430" s="91">
        <f t="shared" si="89"/>
        <v>-2250.8899999999994</v>
      </c>
    </row>
    <row r="431" spans="1:25" s="50" customFormat="1" ht="36" x14ac:dyDescent="0.2">
      <c r="A431" s="52" t="s">
        <v>2321</v>
      </c>
      <c r="B431" s="337" t="s">
        <v>575</v>
      </c>
      <c r="C431" s="46">
        <v>91992</v>
      </c>
      <c r="D431" s="46" t="s">
        <v>103</v>
      </c>
      <c r="E431" s="48" t="s">
        <v>1671</v>
      </c>
      <c r="F431" s="46" t="s">
        <v>133</v>
      </c>
      <c r="G431" s="59">
        <v>67</v>
      </c>
      <c r="H431" s="59">
        <v>67</v>
      </c>
      <c r="I431" s="66">
        <v>24.25</v>
      </c>
      <c r="J431" s="59">
        <v>20.010000000000002</v>
      </c>
      <c r="K431" s="66">
        <v>18.309999999999999</v>
      </c>
      <c r="L431" s="59">
        <v>15.11</v>
      </c>
      <c r="M431" s="59">
        <f t="shared" ref="M431:M436" si="90">L431+J431</f>
        <v>35.120000000000005</v>
      </c>
      <c r="N431" s="59">
        <f t="shared" ref="N431:N436" si="91">TRUNC(J431*H431,2)</f>
        <v>1340.67</v>
      </c>
      <c r="O431" s="59">
        <f t="shared" ref="O431:O436" si="92">TRUNC(L431*H431,2)</f>
        <v>1012.37</v>
      </c>
      <c r="P431" s="59">
        <f t="shared" ref="P431:P436" si="93">TRUNC(((J431*H431)+(L431*H431)),2)</f>
        <v>2353.04</v>
      </c>
      <c r="Q431" s="58">
        <f t="shared" si="88"/>
        <v>5.8843133502289684E-4</v>
      </c>
      <c r="S431" s="59">
        <v>24.25</v>
      </c>
      <c r="T431" s="59">
        <v>18.309999999999999</v>
      </c>
      <c r="U431" s="59">
        <v>42.56</v>
      </c>
      <c r="V431" s="59">
        <v>1624.75</v>
      </c>
      <c r="W431" s="59">
        <v>1226.77</v>
      </c>
      <c r="X431" s="59">
        <v>2851.52</v>
      </c>
      <c r="Y431" s="91">
        <f t="shared" si="89"/>
        <v>-498.48</v>
      </c>
    </row>
    <row r="432" spans="1:25" s="50" customFormat="1" ht="36" x14ac:dyDescent="0.2">
      <c r="A432" s="52" t="s">
        <v>2322</v>
      </c>
      <c r="B432" s="337" t="s">
        <v>576</v>
      </c>
      <c r="C432" s="46">
        <v>91996</v>
      </c>
      <c r="D432" s="46" t="s">
        <v>103</v>
      </c>
      <c r="E432" s="48" t="s">
        <v>1672</v>
      </c>
      <c r="F432" s="46" t="s">
        <v>133</v>
      </c>
      <c r="G432" s="59">
        <v>38</v>
      </c>
      <c r="H432" s="59">
        <v>38</v>
      </c>
      <c r="I432" s="66">
        <v>16.89</v>
      </c>
      <c r="J432" s="59">
        <v>13.93</v>
      </c>
      <c r="K432" s="66">
        <v>15.96</v>
      </c>
      <c r="L432" s="59">
        <v>13.17</v>
      </c>
      <c r="M432" s="59">
        <f t="shared" si="90"/>
        <v>27.1</v>
      </c>
      <c r="N432" s="59">
        <f t="shared" si="91"/>
        <v>529.34</v>
      </c>
      <c r="O432" s="59">
        <f t="shared" si="92"/>
        <v>500.46</v>
      </c>
      <c r="P432" s="59">
        <f t="shared" si="93"/>
        <v>1029.8</v>
      </c>
      <c r="Q432" s="58">
        <f t="shared" si="88"/>
        <v>2.5752498419346004E-4</v>
      </c>
      <c r="S432" s="59">
        <v>16.89</v>
      </c>
      <c r="T432" s="59">
        <v>15.96</v>
      </c>
      <c r="U432" s="59">
        <v>32.85</v>
      </c>
      <c r="V432" s="59">
        <v>641.82000000000005</v>
      </c>
      <c r="W432" s="59">
        <v>606.48</v>
      </c>
      <c r="X432" s="59">
        <v>1248.3</v>
      </c>
      <c r="Y432" s="91">
        <f t="shared" si="89"/>
        <v>-218.5</v>
      </c>
    </row>
    <row r="433" spans="1:25" s="50" customFormat="1" ht="36" x14ac:dyDescent="0.2">
      <c r="A433" s="52" t="s">
        <v>2323</v>
      </c>
      <c r="B433" s="337" t="s">
        <v>577</v>
      </c>
      <c r="C433" s="46">
        <v>92000</v>
      </c>
      <c r="D433" s="46" t="s">
        <v>103</v>
      </c>
      <c r="E433" s="48" t="s">
        <v>1673</v>
      </c>
      <c r="F433" s="46" t="s">
        <v>133</v>
      </c>
      <c r="G433" s="59">
        <v>225</v>
      </c>
      <c r="H433" s="59">
        <v>225</v>
      </c>
      <c r="I433" s="66">
        <v>14.04</v>
      </c>
      <c r="J433" s="59">
        <v>11.58</v>
      </c>
      <c r="K433" s="66">
        <v>15.06</v>
      </c>
      <c r="L433" s="59">
        <v>12.42</v>
      </c>
      <c r="M433" s="59">
        <f t="shared" si="90"/>
        <v>24</v>
      </c>
      <c r="N433" s="59">
        <f t="shared" si="91"/>
        <v>2605.5</v>
      </c>
      <c r="O433" s="59">
        <f t="shared" si="92"/>
        <v>2794.5</v>
      </c>
      <c r="P433" s="59">
        <f t="shared" si="93"/>
        <v>5400</v>
      </c>
      <c r="Q433" s="58">
        <f t="shared" si="88"/>
        <v>1.3503931973632591E-3</v>
      </c>
      <c r="S433" s="59">
        <v>14.04</v>
      </c>
      <c r="T433" s="59">
        <v>15.06</v>
      </c>
      <c r="U433" s="59">
        <v>29.1</v>
      </c>
      <c r="V433" s="59">
        <v>3159</v>
      </c>
      <c r="W433" s="59">
        <v>3388.5</v>
      </c>
      <c r="X433" s="59">
        <v>6547.5</v>
      </c>
      <c r="Y433" s="91">
        <f t="shared" si="89"/>
        <v>-1147.5</v>
      </c>
    </row>
    <row r="434" spans="1:25" s="50" customFormat="1" ht="24" x14ac:dyDescent="0.2">
      <c r="A434" s="52" t="s">
        <v>2324</v>
      </c>
      <c r="B434" s="337" t="s">
        <v>578</v>
      </c>
      <c r="C434" s="46">
        <v>91953</v>
      </c>
      <c r="D434" s="46" t="s">
        <v>103</v>
      </c>
      <c r="E434" s="48" t="s">
        <v>1674</v>
      </c>
      <c r="F434" s="46" t="s">
        <v>133</v>
      </c>
      <c r="G434" s="59">
        <v>25</v>
      </c>
      <c r="H434" s="59">
        <v>25</v>
      </c>
      <c r="I434" s="66">
        <v>13.66</v>
      </c>
      <c r="J434" s="59">
        <v>11.27</v>
      </c>
      <c r="K434" s="66">
        <v>14.12</v>
      </c>
      <c r="L434" s="59">
        <v>11.65</v>
      </c>
      <c r="M434" s="59">
        <f t="shared" si="90"/>
        <v>22.92</v>
      </c>
      <c r="N434" s="59">
        <f t="shared" si="91"/>
        <v>281.75</v>
      </c>
      <c r="O434" s="59">
        <f t="shared" si="92"/>
        <v>291.25</v>
      </c>
      <c r="P434" s="59">
        <f t="shared" si="93"/>
        <v>573</v>
      </c>
      <c r="Q434" s="58">
        <f t="shared" si="88"/>
        <v>1.4329172260910139E-4</v>
      </c>
      <c r="S434" s="59">
        <v>13.66</v>
      </c>
      <c r="T434" s="59">
        <v>14.12</v>
      </c>
      <c r="U434" s="59">
        <v>27.78</v>
      </c>
      <c r="V434" s="59">
        <v>341.5</v>
      </c>
      <c r="W434" s="59">
        <v>353</v>
      </c>
      <c r="X434" s="59">
        <v>694.5</v>
      </c>
      <c r="Y434" s="91">
        <f t="shared" si="89"/>
        <v>-121.5</v>
      </c>
    </row>
    <row r="435" spans="1:25" s="50" customFormat="1" ht="24" x14ac:dyDescent="0.2">
      <c r="A435" s="52" t="s">
        <v>2325</v>
      </c>
      <c r="B435" s="337" t="s">
        <v>579</v>
      </c>
      <c r="C435" s="46">
        <v>91959</v>
      </c>
      <c r="D435" s="46" t="s">
        <v>103</v>
      </c>
      <c r="E435" s="48" t="s">
        <v>1675</v>
      </c>
      <c r="F435" s="46" t="s">
        <v>133</v>
      </c>
      <c r="G435" s="59">
        <v>9</v>
      </c>
      <c r="H435" s="59">
        <v>9</v>
      </c>
      <c r="I435" s="66">
        <v>20.11</v>
      </c>
      <c r="J435" s="59">
        <v>16.59</v>
      </c>
      <c r="K435" s="66">
        <v>22.13</v>
      </c>
      <c r="L435" s="59">
        <v>18.260000000000002</v>
      </c>
      <c r="M435" s="59">
        <f t="shared" si="90"/>
        <v>34.85</v>
      </c>
      <c r="N435" s="59">
        <f t="shared" si="91"/>
        <v>149.31</v>
      </c>
      <c r="O435" s="59">
        <f t="shared" si="92"/>
        <v>164.34</v>
      </c>
      <c r="P435" s="59">
        <f t="shared" si="93"/>
        <v>313.64999999999998</v>
      </c>
      <c r="Q435" s="58">
        <f t="shared" si="88"/>
        <v>7.8435338213515954E-5</v>
      </c>
      <c r="S435" s="59">
        <v>20.11</v>
      </c>
      <c r="T435" s="59">
        <v>22.13</v>
      </c>
      <c r="U435" s="59">
        <v>42.24</v>
      </c>
      <c r="V435" s="59">
        <v>180.99</v>
      </c>
      <c r="W435" s="59">
        <v>199.17</v>
      </c>
      <c r="X435" s="59">
        <v>380.16</v>
      </c>
      <c r="Y435" s="91">
        <f t="shared" si="89"/>
        <v>-66.510000000000048</v>
      </c>
    </row>
    <row r="436" spans="1:25" s="50" customFormat="1" ht="24" x14ac:dyDescent="0.2">
      <c r="A436" s="52" t="s">
        <v>2326</v>
      </c>
      <c r="B436" s="337" t="s">
        <v>580</v>
      </c>
      <c r="C436" s="46">
        <v>91967</v>
      </c>
      <c r="D436" s="46" t="s">
        <v>103</v>
      </c>
      <c r="E436" s="48" t="s">
        <v>1676</v>
      </c>
      <c r="F436" s="46" t="s">
        <v>133</v>
      </c>
      <c r="G436" s="59">
        <v>20</v>
      </c>
      <c r="H436" s="59">
        <v>20</v>
      </c>
      <c r="I436" s="66">
        <v>26.58</v>
      </c>
      <c r="J436" s="59">
        <v>21.93</v>
      </c>
      <c r="K436" s="66">
        <v>30.12</v>
      </c>
      <c r="L436" s="59">
        <v>24.85</v>
      </c>
      <c r="M436" s="59">
        <f t="shared" si="90"/>
        <v>46.78</v>
      </c>
      <c r="N436" s="59">
        <f t="shared" si="91"/>
        <v>438.6</v>
      </c>
      <c r="O436" s="59">
        <f t="shared" si="92"/>
        <v>497</v>
      </c>
      <c r="P436" s="59">
        <f t="shared" si="93"/>
        <v>935.6</v>
      </c>
      <c r="Q436" s="58">
        <f t="shared" si="88"/>
        <v>2.3396812508390098E-4</v>
      </c>
      <c r="S436" s="59">
        <v>26.58</v>
      </c>
      <c r="T436" s="59">
        <v>30.12</v>
      </c>
      <c r="U436" s="59">
        <v>56.7</v>
      </c>
      <c r="V436" s="59">
        <v>531.6</v>
      </c>
      <c r="W436" s="59">
        <v>602.4</v>
      </c>
      <c r="X436" s="59">
        <v>1134</v>
      </c>
      <c r="Y436" s="91">
        <f t="shared" si="89"/>
        <v>-198.39999999999998</v>
      </c>
    </row>
    <row r="437" spans="1:25" s="50" customFormat="1" x14ac:dyDescent="0.2">
      <c r="A437" s="52" t="s">
        <v>2327</v>
      </c>
      <c r="B437" s="44" t="s">
        <v>581</v>
      </c>
      <c r="C437" s="62"/>
      <c r="D437" s="62"/>
      <c r="E437" s="87" t="s">
        <v>582</v>
      </c>
      <c r="F437" s="62"/>
      <c r="G437" s="60"/>
      <c r="H437" s="60"/>
      <c r="I437" s="66"/>
      <c r="J437" s="60"/>
      <c r="K437" s="66"/>
      <c r="L437" s="60"/>
      <c r="M437" s="60"/>
      <c r="N437" s="60"/>
      <c r="O437" s="60"/>
      <c r="P437" s="61">
        <f>SUM(P438:P445)</f>
        <v>95366.79</v>
      </c>
      <c r="Q437" s="57">
        <f t="shared" si="88"/>
        <v>2.3848641568587126E-2</v>
      </c>
      <c r="S437" s="60"/>
      <c r="T437" s="60"/>
      <c r="U437" s="60"/>
      <c r="V437" s="60"/>
      <c r="W437" s="60"/>
      <c r="X437" s="61">
        <v>115794.18</v>
      </c>
      <c r="Y437" s="91">
        <f t="shared" si="89"/>
        <v>-20427.39</v>
      </c>
    </row>
    <row r="438" spans="1:25" s="50" customFormat="1" ht="24" x14ac:dyDescent="0.2">
      <c r="A438" s="52" t="s">
        <v>2328</v>
      </c>
      <c r="B438" s="48" t="s">
        <v>1677</v>
      </c>
      <c r="C438" s="47" t="s">
        <v>1678</v>
      </c>
      <c r="D438" s="47" t="s">
        <v>103</v>
      </c>
      <c r="E438" s="48" t="s">
        <v>1679</v>
      </c>
      <c r="F438" s="47" t="s">
        <v>289</v>
      </c>
      <c r="G438" s="59">
        <v>8499.09</v>
      </c>
      <c r="H438" s="59">
        <v>8499.09</v>
      </c>
      <c r="I438" s="66">
        <v>1.0900000000000001</v>
      </c>
      <c r="J438" s="59">
        <v>0.89</v>
      </c>
      <c r="K438" s="66">
        <v>3.05</v>
      </c>
      <c r="L438" s="59">
        <v>2.5099999999999998</v>
      </c>
      <c r="M438" s="59">
        <f t="shared" ref="M438:M445" si="94">L438+J438</f>
        <v>3.4</v>
      </c>
      <c r="N438" s="59">
        <f t="shared" ref="N438:N445" si="95">TRUNC(J438*H438,2)</f>
        <v>7564.19</v>
      </c>
      <c r="O438" s="59">
        <f t="shared" ref="O438:O445" si="96">TRUNC(L438*H438,2)</f>
        <v>21332.71</v>
      </c>
      <c r="P438" s="59">
        <f t="shared" ref="P438:P445" si="97">TRUNC(((J438*H438)+(L438*H438)),2)</f>
        <v>28896.9</v>
      </c>
      <c r="Q438" s="58">
        <f t="shared" si="88"/>
        <v>7.2263291083122898E-3</v>
      </c>
      <c r="S438" s="59">
        <v>1.0900000000000001</v>
      </c>
      <c r="T438" s="59">
        <v>3.05</v>
      </c>
      <c r="U438" s="59">
        <v>4.1399999999999997</v>
      </c>
      <c r="V438" s="59">
        <v>9264</v>
      </c>
      <c r="W438" s="59">
        <v>25922.23</v>
      </c>
      <c r="X438" s="59">
        <v>35186.230000000003</v>
      </c>
      <c r="Y438" s="91">
        <f t="shared" si="89"/>
        <v>-6289.3300000000017</v>
      </c>
    </row>
    <row r="439" spans="1:25" s="50" customFormat="1" ht="24" x14ac:dyDescent="0.2">
      <c r="A439" s="52" t="s">
        <v>2329</v>
      </c>
      <c r="B439" s="48" t="s">
        <v>1680</v>
      </c>
      <c r="C439" s="47" t="s">
        <v>1681</v>
      </c>
      <c r="D439" s="47" t="s">
        <v>103</v>
      </c>
      <c r="E439" s="48" t="s">
        <v>1682</v>
      </c>
      <c r="F439" s="47" t="s">
        <v>289</v>
      </c>
      <c r="G439" s="59">
        <v>1856.37</v>
      </c>
      <c r="H439" s="59">
        <v>1856.37</v>
      </c>
      <c r="I439" s="66">
        <v>1.47</v>
      </c>
      <c r="J439" s="59">
        <v>1.21</v>
      </c>
      <c r="K439" s="66">
        <v>4.93</v>
      </c>
      <c r="L439" s="59">
        <v>4.0599999999999996</v>
      </c>
      <c r="M439" s="59">
        <f t="shared" si="94"/>
        <v>5.27</v>
      </c>
      <c r="N439" s="59">
        <f t="shared" si="95"/>
        <v>2246.1999999999998</v>
      </c>
      <c r="O439" s="59">
        <f t="shared" si="96"/>
        <v>7536.86</v>
      </c>
      <c r="P439" s="59">
        <f t="shared" si="97"/>
        <v>9783.06</v>
      </c>
      <c r="Q439" s="58">
        <f t="shared" si="88"/>
        <v>2.4464773469252974E-3</v>
      </c>
      <c r="S439" s="59">
        <v>1.47</v>
      </c>
      <c r="T439" s="59">
        <v>4.93</v>
      </c>
      <c r="U439" s="59">
        <v>6.4</v>
      </c>
      <c r="V439" s="59">
        <v>2728.86</v>
      </c>
      <c r="W439" s="59">
        <v>9151.9</v>
      </c>
      <c r="X439" s="59">
        <v>11880.76</v>
      </c>
      <c r="Y439" s="91">
        <f t="shared" si="89"/>
        <v>-2097.7000000000007</v>
      </c>
    </row>
    <row r="440" spans="1:25" s="50" customFormat="1" ht="24" x14ac:dyDescent="0.2">
      <c r="A440" s="52" t="s">
        <v>2330</v>
      </c>
      <c r="B440" s="48" t="s">
        <v>1683</v>
      </c>
      <c r="C440" s="47" t="s">
        <v>1684</v>
      </c>
      <c r="D440" s="47" t="s">
        <v>103</v>
      </c>
      <c r="E440" s="48" t="s">
        <v>1685</v>
      </c>
      <c r="F440" s="47" t="s">
        <v>289</v>
      </c>
      <c r="G440" s="59">
        <v>438.54</v>
      </c>
      <c r="H440" s="59">
        <v>438.54</v>
      </c>
      <c r="I440" s="66">
        <v>1.93</v>
      </c>
      <c r="J440" s="59">
        <v>1.59</v>
      </c>
      <c r="K440" s="66">
        <v>7.02</v>
      </c>
      <c r="L440" s="59">
        <v>5.79</v>
      </c>
      <c r="M440" s="59">
        <f t="shared" si="94"/>
        <v>7.38</v>
      </c>
      <c r="N440" s="59">
        <f t="shared" si="95"/>
        <v>697.27</v>
      </c>
      <c r="O440" s="59">
        <f t="shared" si="96"/>
        <v>2539.14</v>
      </c>
      <c r="P440" s="59">
        <f t="shared" si="97"/>
        <v>3236.42</v>
      </c>
      <c r="Q440" s="58">
        <f t="shared" si="88"/>
        <v>8.0934065774266651E-4</v>
      </c>
      <c r="S440" s="59">
        <v>1.93</v>
      </c>
      <c r="T440" s="59">
        <v>7.02</v>
      </c>
      <c r="U440" s="59">
        <v>8.9499999999999993</v>
      </c>
      <c r="V440" s="59">
        <v>846.38</v>
      </c>
      <c r="W440" s="59">
        <v>3078.55</v>
      </c>
      <c r="X440" s="59">
        <v>3924.93</v>
      </c>
      <c r="Y440" s="91">
        <f t="shared" si="89"/>
        <v>-688.50999999999976</v>
      </c>
    </row>
    <row r="441" spans="1:25" s="50" customFormat="1" ht="24" x14ac:dyDescent="0.2">
      <c r="A441" s="52" t="s">
        <v>2331</v>
      </c>
      <c r="B441" s="48" t="s">
        <v>1686</v>
      </c>
      <c r="C441" s="47" t="s">
        <v>1687</v>
      </c>
      <c r="D441" s="47" t="s">
        <v>103</v>
      </c>
      <c r="E441" s="48" t="s">
        <v>1688</v>
      </c>
      <c r="F441" s="47" t="s">
        <v>289</v>
      </c>
      <c r="G441" s="59">
        <v>23.07</v>
      </c>
      <c r="H441" s="59">
        <v>23.07</v>
      </c>
      <c r="I441" s="66">
        <v>2.88</v>
      </c>
      <c r="J441" s="59">
        <v>2.37</v>
      </c>
      <c r="K441" s="66">
        <v>13.13</v>
      </c>
      <c r="L441" s="59">
        <v>10.83</v>
      </c>
      <c r="M441" s="59">
        <f t="shared" si="94"/>
        <v>13.2</v>
      </c>
      <c r="N441" s="59">
        <f t="shared" si="95"/>
        <v>54.67</v>
      </c>
      <c r="O441" s="59">
        <f t="shared" si="96"/>
        <v>249.84</v>
      </c>
      <c r="P441" s="59">
        <f t="shared" si="97"/>
        <v>304.52</v>
      </c>
      <c r="Q441" s="58">
        <f t="shared" si="88"/>
        <v>7.6152173418714744E-5</v>
      </c>
      <c r="S441" s="59">
        <v>2.88</v>
      </c>
      <c r="T441" s="59">
        <v>13.13</v>
      </c>
      <c r="U441" s="59">
        <v>16.010000000000002</v>
      </c>
      <c r="V441" s="59">
        <v>66.44</v>
      </c>
      <c r="W441" s="59">
        <v>302.91000000000003</v>
      </c>
      <c r="X441" s="59">
        <v>369.35</v>
      </c>
      <c r="Y441" s="91">
        <f t="shared" si="89"/>
        <v>-64.830000000000041</v>
      </c>
    </row>
    <row r="442" spans="1:25" s="50" customFormat="1" ht="36" x14ac:dyDescent="0.2">
      <c r="A442" s="52" t="s">
        <v>2332</v>
      </c>
      <c r="B442" s="337" t="s">
        <v>583</v>
      </c>
      <c r="C442" s="46">
        <v>92980</v>
      </c>
      <c r="D442" s="46" t="s">
        <v>103</v>
      </c>
      <c r="E442" s="48" t="s">
        <v>1689</v>
      </c>
      <c r="F442" s="46" t="s">
        <v>289</v>
      </c>
      <c r="G442" s="59">
        <v>495.27</v>
      </c>
      <c r="H442" s="59">
        <v>495.27</v>
      </c>
      <c r="I442" s="66">
        <v>0.33</v>
      </c>
      <c r="J442" s="59">
        <v>0.27</v>
      </c>
      <c r="K442" s="66">
        <v>9.74</v>
      </c>
      <c r="L442" s="59">
        <v>8.0299999999999994</v>
      </c>
      <c r="M442" s="59">
        <f t="shared" si="94"/>
        <v>8.2999999999999989</v>
      </c>
      <c r="N442" s="59">
        <f t="shared" si="95"/>
        <v>133.72</v>
      </c>
      <c r="O442" s="59">
        <f t="shared" si="96"/>
        <v>3977.01</v>
      </c>
      <c r="P442" s="59">
        <f t="shared" si="97"/>
        <v>4110.74</v>
      </c>
      <c r="Q442" s="58">
        <f t="shared" si="88"/>
        <v>1.0279843207646377E-3</v>
      </c>
      <c r="S442" s="59">
        <v>0.33</v>
      </c>
      <c r="T442" s="59">
        <v>9.74</v>
      </c>
      <c r="U442" s="59">
        <v>10.07</v>
      </c>
      <c r="V442" s="59">
        <v>163.43</v>
      </c>
      <c r="W442" s="59">
        <v>4823.93</v>
      </c>
      <c r="X442" s="59">
        <v>4987.3599999999997</v>
      </c>
      <c r="Y442" s="91">
        <f t="shared" si="89"/>
        <v>-876.61999999999989</v>
      </c>
    </row>
    <row r="443" spans="1:25" s="50" customFormat="1" ht="36" x14ac:dyDescent="0.2">
      <c r="A443" s="52" t="s">
        <v>2333</v>
      </c>
      <c r="B443" s="337" t="s">
        <v>584</v>
      </c>
      <c r="C443" s="46">
        <v>92982</v>
      </c>
      <c r="D443" s="46" t="s">
        <v>103</v>
      </c>
      <c r="E443" s="48" t="s">
        <v>1690</v>
      </c>
      <c r="F443" s="46" t="s">
        <v>289</v>
      </c>
      <c r="G443" s="59">
        <v>2087.06</v>
      </c>
      <c r="H443" s="59">
        <v>2087.06</v>
      </c>
      <c r="I443" s="66">
        <v>0.48</v>
      </c>
      <c r="J443" s="59">
        <v>0.39</v>
      </c>
      <c r="K443" s="66">
        <v>15.48</v>
      </c>
      <c r="L443" s="59">
        <v>12.77</v>
      </c>
      <c r="M443" s="59">
        <f t="shared" si="94"/>
        <v>13.16</v>
      </c>
      <c r="N443" s="59">
        <f t="shared" si="95"/>
        <v>813.95</v>
      </c>
      <c r="O443" s="59">
        <f t="shared" si="96"/>
        <v>26651.75</v>
      </c>
      <c r="P443" s="59">
        <f t="shared" si="97"/>
        <v>27465.7</v>
      </c>
      <c r="Q443" s="58">
        <f t="shared" si="88"/>
        <v>6.8684248964481602E-3</v>
      </c>
      <c r="S443" s="59">
        <v>0.48</v>
      </c>
      <c r="T443" s="59">
        <v>15.48</v>
      </c>
      <c r="U443" s="59">
        <v>15.96</v>
      </c>
      <c r="V443" s="59">
        <v>1001.78</v>
      </c>
      <c r="W443" s="59">
        <v>32307.69</v>
      </c>
      <c r="X443" s="59">
        <v>33309.47</v>
      </c>
      <c r="Y443" s="91">
        <f t="shared" si="89"/>
        <v>-5843.77</v>
      </c>
    </row>
    <row r="444" spans="1:25" s="50" customFormat="1" x14ac:dyDescent="0.2">
      <c r="A444" s="52" t="s">
        <v>2334</v>
      </c>
      <c r="B444" s="337" t="s">
        <v>585</v>
      </c>
      <c r="C444" s="46">
        <v>70515</v>
      </c>
      <c r="D444" s="47" t="s">
        <v>1470</v>
      </c>
      <c r="E444" s="48" t="s">
        <v>586</v>
      </c>
      <c r="F444" s="46" t="s">
        <v>289</v>
      </c>
      <c r="G444" s="59">
        <v>35.61</v>
      </c>
      <c r="H444" s="59">
        <v>35.61</v>
      </c>
      <c r="I444" s="66">
        <v>6.72</v>
      </c>
      <c r="J444" s="59">
        <v>5.54</v>
      </c>
      <c r="K444" s="66">
        <v>90.93</v>
      </c>
      <c r="L444" s="59">
        <v>75.040000000000006</v>
      </c>
      <c r="M444" s="59">
        <f t="shared" si="94"/>
        <v>80.580000000000013</v>
      </c>
      <c r="N444" s="59">
        <f t="shared" si="95"/>
        <v>197.27</v>
      </c>
      <c r="O444" s="59">
        <f t="shared" si="96"/>
        <v>2672.17</v>
      </c>
      <c r="P444" s="59">
        <f t="shared" si="97"/>
        <v>2869.45</v>
      </c>
      <c r="Q444" s="58">
        <f t="shared" si="88"/>
        <v>7.1757143706925987E-4</v>
      </c>
      <c r="S444" s="59">
        <v>6.72</v>
      </c>
      <c r="T444" s="59">
        <v>90.93</v>
      </c>
      <c r="U444" s="59">
        <v>97.65</v>
      </c>
      <c r="V444" s="59">
        <v>239.29</v>
      </c>
      <c r="W444" s="59">
        <v>3238.02</v>
      </c>
      <c r="X444" s="59">
        <v>3477.31</v>
      </c>
      <c r="Y444" s="91">
        <f t="shared" si="89"/>
        <v>-607.86000000000013</v>
      </c>
    </row>
    <row r="445" spans="1:25" s="50" customFormat="1" x14ac:dyDescent="0.2">
      <c r="A445" s="52" t="s">
        <v>2335</v>
      </c>
      <c r="B445" s="337" t="s">
        <v>587</v>
      </c>
      <c r="C445" s="46">
        <v>70517</v>
      </c>
      <c r="D445" s="47" t="s">
        <v>1470</v>
      </c>
      <c r="E445" s="48" t="s">
        <v>588</v>
      </c>
      <c r="F445" s="46" t="s">
        <v>289</v>
      </c>
      <c r="G445" s="59">
        <v>145.65</v>
      </c>
      <c r="H445" s="59">
        <v>145.65</v>
      </c>
      <c r="I445" s="66">
        <v>10.64</v>
      </c>
      <c r="J445" s="59">
        <v>8.7799999999999994</v>
      </c>
      <c r="K445" s="66">
        <v>144.93</v>
      </c>
      <c r="L445" s="59">
        <v>119.61</v>
      </c>
      <c r="M445" s="59">
        <f t="shared" si="94"/>
        <v>128.38999999999999</v>
      </c>
      <c r="N445" s="59">
        <f t="shared" si="95"/>
        <v>1278.8</v>
      </c>
      <c r="O445" s="59">
        <f t="shared" si="96"/>
        <v>17421.189999999999</v>
      </c>
      <c r="P445" s="59">
        <f t="shared" si="97"/>
        <v>18700</v>
      </c>
      <c r="Q445" s="58">
        <f t="shared" si="88"/>
        <v>4.6763616279061008E-3</v>
      </c>
      <c r="S445" s="59">
        <v>10.64</v>
      </c>
      <c r="T445" s="59">
        <v>144.93</v>
      </c>
      <c r="U445" s="59">
        <v>155.57</v>
      </c>
      <c r="V445" s="59">
        <v>1549.71</v>
      </c>
      <c r="W445" s="59">
        <v>21109.06</v>
      </c>
      <c r="X445" s="59">
        <v>22658.77</v>
      </c>
      <c r="Y445" s="91">
        <f t="shared" si="89"/>
        <v>-3958.7700000000004</v>
      </c>
    </row>
    <row r="446" spans="1:25" s="50" customFormat="1" x14ac:dyDescent="0.2">
      <c r="A446" s="52" t="s">
        <v>2336</v>
      </c>
      <c r="B446" s="44" t="s">
        <v>589</v>
      </c>
      <c r="C446" s="62"/>
      <c r="D446" s="62"/>
      <c r="E446" s="87" t="s">
        <v>590</v>
      </c>
      <c r="F446" s="62"/>
      <c r="G446" s="60"/>
      <c r="H446" s="60"/>
      <c r="I446" s="66"/>
      <c r="J446" s="60"/>
      <c r="K446" s="66"/>
      <c r="L446" s="60"/>
      <c r="M446" s="60"/>
      <c r="N446" s="60"/>
      <c r="O446" s="60"/>
      <c r="P446" s="61">
        <f>SUM(P447:P457)</f>
        <v>9997.909999999998</v>
      </c>
      <c r="Q446" s="57">
        <f t="shared" si="88"/>
        <v>2.5002054910833516E-3</v>
      </c>
      <c r="S446" s="60"/>
      <c r="T446" s="60"/>
      <c r="U446" s="60"/>
      <c r="V446" s="60"/>
      <c r="W446" s="60"/>
      <c r="X446" s="61">
        <v>12115.93</v>
      </c>
      <c r="Y446" s="91">
        <f t="shared" si="89"/>
        <v>-2118.0200000000023</v>
      </c>
    </row>
    <row r="447" spans="1:25" s="50" customFormat="1" x14ac:dyDescent="0.2">
      <c r="A447" s="52" t="s">
        <v>2337</v>
      </c>
      <c r="B447" s="337" t="s">
        <v>591</v>
      </c>
      <c r="C447" s="46">
        <v>71171</v>
      </c>
      <c r="D447" s="47" t="s">
        <v>1470</v>
      </c>
      <c r="E447" s="48" t="s">
        <v>592</v>
      </c>
      <c r="F447" s="46" t="s">
        <v>106</v>
      </c>
      <c r="G447" s="59">
        <v>94</v>
      </c>
      <c r="H447" s="59">
        <v>94</v>
      </c>
      <c r="I447" s="66">
        <v>11.2</v>
      </c>
      <c r="J447" s="59">
        <v>9.24</v>
      </c>
      <c r="K447" s="66">
        <v>11.88</v>
      </c>
      <c r="L447" s="59">
        <v>9.8000000000000007</v>
      </c>
      <c r="M447" s="59">
        <f t="shared" ref="M447:M457" si="98">L447+J447</f>
        <v>19.04</v>
      </c>
      <c r="N447" s="59">
        <f t="shared" ref="N447:N457" si="99">TRUNC(J447*H447,2)</f>
        <v>868.56</v>
      </c>
      <c r="O447" s="59">
        <f t="shared" ref="O447:O457" si="100">TRUNC(L447*H447,2)</f>
        <v>921.2</v>
      </c>
      <c r="P447" s="59">
        <f t="shared" ref="P447:P457" si="101">TRUNC(((J447*H447)+(L447*H447)),2)</f>
        <v>1789.76</v>
      </c>
      <c r="Q447" s="58">
        <f t="shared" si="88"/>
        <v>4.4757032016904937E-4</v>
      </c>
      <c r="S447" s="59">
        <v>11.2</v>
      </c>
      <c r="T447" s="59">
        <v>11.88</v>
      </c>
      <c r="U447" s="59">
        <v>23.08</v>
      </c>
      <c r="V447" s="59">
        <v>1052.8</v>
      </c>
      <c r="W447" s="59">
        <v>1116.72</v>
      </c>
      <c r="X447" s="59">
        <v>2169.52</v>
      </c>
      <c r="Y447" s="91">
        <f t="shared" si="89"/>
        <v>-379.76</v>
      </c>
    </row>
    <row r="448" spans="1:25" s="50" customFormat="1" x14ac:dyDescent="0.2">
      <c r="A448" s="52" t="s">
        <v>2338</v>
      </c>
      <c r="B448" s="337" t="s">
        <v>593</v>
      </c>
      <c r="C448" s="46">
        <v>71172</v>
      </c>
      <c r="D448" s="47" t="s">
        <v>1470</v>
      </c>
      <c r="E448" s="48" t="s">
        <v>594</v>
      </c>
      <c r="F448" s="46" t="s">
        <v>106</v>
      </c>
      <c r="G448" s="59">
        <v>13</v>
      </c>
      <c r="H448" s="59">
        <v>13</v>
      </c>
      <c r="I448" s="66">
        <v>11.2</v>
      </c>
      <c r="J448" s="59">
        <v>9.24</v>
      </c>
      <c r="K448" s="66">
        <v>14.43</v>
      </c>
      <c r="L448" s="59">
        <v>11.9</v>
      </c>
      <c r="M448" s="59">
        <f t="shared" si="98"/>
        <v>21.14</v>
      </c>
      <c r="N448" s="59">
        <f t="shared" si="99"/>
        <v>120.12</v>
      </c>
      <c r="O448" s="59">
        <f t="shared" si="100"/>
        <v>154.69999999999999</v>
      </c>
      <c r="P448" s="59">
        <f t="shared" si="101"/>
        <v>274.82</v>
      </c>
      <c r="Q448" s="58">
        <f t="shared" si="88"/>
        <v>6.8725010833216828E-5</v>
      </c>
      <c r="S448" s="59">
        <v>11.2</v>
      </c>
      <c r="T448" s="59">
        <v>14.43</v>
      </c>
      <c r="U448" s="59">
        <v>25.63</v>
      </c>
      <c r="V448" s="59">
        <v>145.6</v>
      </c>
      <c r="W448" s="59">
        <v>187.59</v>
      </c>
      <c r="X448" s="59">
        <v>333.19</v>
      </c>
      <c r="Y448" s="91">
        <f t="shared" si="89"/>
        <v>-58.370000000000005</v>
      </c>
    </row>
    <row r="449" spans="1:25" s="50" customFormat="1" x14ac:dyDescent="0.2">
      <c r="A449" s="52" t="s">
        <v>2339</v>
      </c>
      <c r="B449" s="337" t="s">
        <v>595</v>
      </c>
      <c r="C449" s="46">
        <v>71174</v>
      </c>
      <c r="D449" s="47" t="s">
        <v>1470</v>
      </c>
      <c r="E449" s="48" t="s">
        <v>596</v>
      </c>
      <c r="F449" s="46" t="s">
        <v>106</v>
      </c>
      <c r="G449" s="59">
        <v>4</v>
      </c>
      <c r="H449" s="59">
        <v>4</v>
      </c>
      <c r="I449" s="66">
        <v>33.619999999999997</v>
      </c>
      <c r="J449" s="59">
        <v>27.74</v>
      </c>
      <c r="K449" s="66">
        <v>76.819999999999993</v>
      </c>
      <c r="L449" s="59">
        <v>63.39</v>
      </c>
      <c r="M449" s="59">
        <f t="shared" si="98"/>
        <v>91.13</v>
      </c>
      <c r="N449" s="59">
        <f t="shared" si="99"/>
        <v>110.96</v>
      </c>
      <c r="O449" s="59">
        <f t="shared" si="100"/>
        <v>253.56</v>
      </c>
      <c r="P449" s="59">
        <f t="shared" si="101"/>
        <v>364.52</v>
      </c>
      <c r="Q449" s="58">
        <f t="shared" si="88"/>
        <v>9.1156542278306507E-5</v>
      </c>
      <c r="S449" s="59">
        <v>33.619999999999997</v>
      </c>
      <c r="T449" s="59">
        <v>76.819999999999993</v>
      </c>
      <c r="U449" s="59">
        <v>110.44</v>
      </c>
      <c r="V449" s="59">
        <v>134.47999999999999</v>
      </c>
      <c r="W449" s="59">
        <v>307.27999999999997</v>
      </c>
      <c r="X449" s="59">
        <v>441.76</v>
      </c>
      <c r="Y449" s="91">
        <f t="shared" si="89"/>
        <v>-77.240000000000009</v>
      </c>
    </row>
    <row r="450" spans="1:25" s="50" customFormat="1" ht="24" x14ac:dyDescent="0.2">
      <c r="A450" s="52" t="s">
        <v>2340</v>
      </c>
      <c r="B450" s="337" t="s">
        <v>597</v>
      </c>
      <c r="C450" s="46">
        <v>101894</v>
      </c>
      <c r="D450" s="46" t="s">
        <v>103</v>
      </c>
      <c r="E450" s="48" t="s">
        <v>1691</v>
      </c>
      <c r="F450" s="46" t="s">
        <v>133</v>
      </c>
      <c r="G450" s="59">
        <v>12</v>
      </c>
      <c r="H450" s="59">
        <v>12</v>
      </c>
      <c r="I450" s="66">
        <v>29.75</v>
      </c>
      <c r="J450" s="59">
        <v>24.55</v>
      </c>
      <c r="K450" s="66">
        <v>111.9</v>
      </c>
      <c r="L450" s="59">
        <v>92.35</v>
      </c>
      <c r="M450" s="59">
        <f t="shared" si="98"/>
        <v>116.89999999999999</v>
      </c>
      <c r="N450" s="59">
        <f t="shared" si="99"/>
        <v>294.60000000000002</v>
      </c>
      <c r="O450" s="59">
        <f t="shared" si="100"/>
        <v>1108.2</v>
      </c>
      <c r="P450" s="59">
        <f t="shared" si="101"/>
        <v>1402.8</v>
      </c>
      <c r="Q450" s="58">
        <f t="shared" si="88"/>
        <v>3.508021439372555E-4</v>
      </c>
      <c r="S450" s="59">
        <v>29.75</v>
      </c>
      <c r="T450" s="59">
        <v>111.9</v>
      </c>
      <c r="U450" s="59">
        <v>141.65</v>
      </c>
      <c r="V450" s="59">
        <v>357</v>
      </c>
      <c r="W450" s="59">
        <v>1342.8</v>
      </c>
      <c r="X450" s="59">
        <v>1699.8</v>
      </c>
      <c r="Y450" s="91">
        <f t="shared" si="89"/>
        <v>-297</v>
      </c>
    </row>
    <row r="451" spans="1:25" s="50" customFormat="1" x14ac:dyDescent="0.2">
      <c r="A451" s="52" t="s">
        <v>2341</v>
      </c>
      <c r="B451" s="337" t="s">
        <v>598</v>
      </c>
      <c r="C451" s="46">
        <v>71180</v>
      </c>
      <c r="D451" s="47" t="s">
        <v>1470</v>
      </c>
      <c r="E451" s="48" t="s">
        <v>599</v>
      </c>
      <c r="F451" s="46" t="s">
        <v>106</v>
      </c>
      <c r="G451" s="59">
        <v>2</v>
      </c>
      <c r="H451" s="59">
        <v>2</v>
      </c>
      <c r="I451" s="66">
        <v>33.619999999999997</v>
      </c>
      <c r="J451" s="59">
        <v>27.74</v>
      </c>
      <c r="K451" s="66">
        <v>964.84</v>
      </c>
      <c r="L451" s="59">
        <v>796.28</v>
      </c>
      <c r="M451" s="59">
        <f t="shared" si="98"/>
        <v>824.02</v>
      </c>
      <c r="N451" s="59">
        <f t="shared" si="99"/>
        <v>55.48</v>
      </c>
      <c r="O451" s="59">
        <f t="shared" si="100"/>
        <v>1592.56</v>
      </c>
      <c r="P451" s="59">
        <f t="shared" si="101"/>
        <v>1648.04</v>
      </c>
      <c r="Q451" s="58">
        <f t="shared" si="88"/>
        <v>4.1213000092269359E-4</v>
      </c>
      <c r="S451" s="59">
        <v>33.619999999999997</v>
      </c>
      <c r="T451" s="59">
        <v>964.84</v>
      </c>
      <c r="U451" s="59">
        <v>998.46</v>
      </c>
      <c r="V451" s="59">
        <v>67.239999999999995</v>
      </c>
      <c r="W451" s="59">
        <v>1929.68</v>
      </c>
      <c r="X451" s="59">
        <v>1996.92</v>
      </c>
      <c r="Y451" s="91">
        <f t="shared" si="89"/>
        <v>-348.88000000000011</v>
      </c>
    </row>
    <row r="452" spans="1:25" s="50" customFormat="1" x14ac:dyDescent="0.2">
      <c r="A452" s="52" t="s">
        <v>2342</v>
      </c>
      <c r="B452" s="337" t="s">
        <v>600</v>
      </c>
      <c r="C452" s="46">
        <v>71450</v>
      </c>
      <c r="D452" s="47" t="s">
        <v>1470</v>
      </c>
      <c r="E452" s="48" t="s">
        <v>601</v>
      </c>
      <c r="F452" s="46" t="s">
        <v>106</v>
      </c>
      <c r="G452" s="59">
        <v>4</v>
      </c>
      <c r="H452" s="59">
        <v>4</v>
      </c>
      <c r="I452" s="66">
        <v>22.4</v>
      </c>
      <c r="J452" s="59">
        <v>18.48</v>
      </c>
      <c r="K452" s="66">
        <v>139.66</v>
      </c>
      <c r="L452" s="59">
        <v>115.26</v>
      </c>
      <c r="M452" s="59">
        <f t="shared" si="98"/>
        <v>133.74</v>
      </c>
      <c r="N452" s="59">
        <f t="shared" si="99"/>
        <v>73.92</v>
      </c>
      <c r="O452" s="59">
        <f t="shared" si="100"/>
        <v>461.04</v>
      </c>
      <c r="P452" s="59">
        <f t="shared" si="101"/>
        <v>534.96</v>
      </c>
      <c r="Q452" s="58">
        <f t="shared" si="88"/>
        <v>1.337789527521202E-4</v>
      </c>
      <c r="S452" s="59">
        <v>22.4</v>
      </c>
      <c r="T452" s="59">
        <v>139.66</v>
      </c>
      <c r="U452" s="59">
        <v>162.06</v>
      </c>
      <c r="V452" s="59">
        <v>89.6</v>
      </c>
      <c r="W452" s="59">
        <v>558.64</v>
      </c>
      <c r="X452" s="59">
        <v>648.24</v>
      </c>
      <c r="Y452" s="91">
        <f t="shared" si="89"/>
        <v>-113.27999999999997</v>
      </c>
    </row>
    <row r="453" spans="1:25" s="50" customFormat="1" x14ac:dyDescent="0.2">
      <c r="A453" s="52" t="s">
        <v>2343</v>
      </c>
      <c r="B453" s="337" t="s">
        <v>602</v>
      </c>
      <c r="C453" s="46">
        <v>71451</v>
      </c>
      <c r="D453" s="47" t="s">
        <v>1470</v>
      </c>
      <c r="E453" s="48" t="s">
        <v>603</v>
      </c>
      <c r="F453" s="46" t="s">
        <v>106</v>
      </c>
      <c r="G453" s="59">
        <v>9</v>
      </c>
      <c r="H453" s="59">
        <v>9</v>
      </c>
      <c r="I453" s="66">
        <v>22.4</v>
      </c>
      <c r="J453" s="59">
        <v>18.48</v>
      </c>
      <c r="K453" s="66">
        <v>162.5</v>
      </c>
      <c r="L453" s="59">
        <v>134.11000000000001</v>
      </c>
      <c r="M453" s="59">
        <f t="shared" si="98"/>
        <v>152.59</v>
      </c>
      <c r="N453" s="59">
        <f t="shared" si="99"/>
        <v>166.32</v>
      </c>
      <c r="O453" s="59">
        <f t="shared" si="100"/>
        <v>1206.99</v>
      </c>
      <c r="P453" s="59">
        <f t="shared" si="101"/>
        <v>1373.31</v>
      </c>
      <c r="Q453" s="58">
        <f t="shared" si="88"/>
        <v>3.4342749664276618E-4</v>
      </c>
      <c r="S453" s="59">
        <v>22.4</v>
      </c>
      <c r="T453" s="59">
        <v>162.5</v>
      </c>
      <c r="U453" s="59">
        <v>184.9</v>
      </c>
      <c r="V453" s="59">
        <v>201.6</v>
      </c>
      <c r="W453" s="59">
        <v>1462.5</v>
      </c>
      <c r="X453" s="59">
        <v>1664.1</v>
      </c>
      <c r="Y453" s="91">
        <f t="shared" si="89"/>
        <v>-290.78999999999996</v>
      </c>
    </row>
    <row r="454" spans="1:25" s="50" customFormat="1" x14ac:dyDescent="0.2">
      <c r="A454" s="52" t="s">
        <v>2344</v>
      </c>
      <c r="B454" s="337" t="s">
        <v>604</v>
      </c>
      <c r="C454" s="46">
        <v>71452</v>
      </c>
      <c r="D454" s="47" t="s">
        <v>1470</v>
      </c>
      <c r="E454" s="48" t="s">
        <v>605</v>
      </c>
      <c r="F454" s="46" t="s">
        <v>106</v>
      </c>
      <c r="G454" s="59">
        <v>2</v>
      </c>
      <c r="H454" s="59">
        <v>2</v>
      </c>
      <c r="I454" s="66">
        <v>22.4</v>
      </c>
      <c r="J454" s="59">
        <v>18.48</v>
      </c>
      <c r="K454" s="66">
        <v>176.44</v>
      </c>
      <c r="L454" s="59">
        <v>145.61000000000001</v>
      </c>
      <c r="M454" s="59">
        <f t="shared" si="98"/>
        <v>164.09</v>
      </c>
      <c r="N454" s="59">
        <f t="shared" si="99"/>
        <v>36.96</v>
      </c>
      <c r="O454" s="59">
        <f t="shared" si="100"/>
        <v>291.22000000000003</v>
      </c>
      <c r="P454" s="59">
        <f t="shared" si="101"/>
        <v>328.18</v>
      </c>
      <c r="Q454" s="58">
        <f t="shared" ref="Q454:Q517" si="102">P454/$O$998</f>
        <v>8.2068896205680442E-5</v>
      </c>
      <c r="S454" s="59">
        <v>22.4</v>
      </c>
      <c r="T454" s="59">
        <v>176.44</v>
      </c>
      <c r="U454" s="59">
        <v>198.84</v>
      </c>
      <c r="V454" s="59">
        <v>44.8</v>
      </c>
      <c r="W454" s="59">
        <v>352.88</v>
      </c>
      <c r="X454" s="59">
        <v>397.68</v>
      </c>
      <c r="Y454" s="91">
        <f t="shared" ref="Y454:Y517" si="103">P454-X454</f>
        <v>-69.5</v>
      </c>
    </row>
    <row r="455" spans="1:25" s="50" customFormat="1" x14ac:dyDescent="0.2">
      <c r="A455" s="52" t="s">
        <v>2345</v>
      </c>
      <c r="B455" s="337" t="s">
        <v>606</v>
      </c>
      <c r="C455" s="46">
        <v>71184</v>
      </c>
      <c r="D455" s="47" t="s">
        <v>1470</v>
      </c>
      <c r="E455" s="48" t="s">
        <v>607</v>
      </c>
      <c r="F455" s="46" t="s">
        <v>106</v>
      </c>
      <c r="G455" s="59">
        <v>4</v>
      </c>
      <c r="H455" s="59">
        <v>4</v>
      </c>
      <c r="I455" s="66">
        <v>37.36</v>
      </c>
      <c r="J455" s="59">
        <v>30.83</v>
      </c>
      <c r="K455" s="66">
        <v>88.98</v>
      </c>
      <c r="L455" s="59">
        <v>73.430000000000007</v>
      </c>
      <c r="M455" s="59">
        <f t="shared" si="98"/>
        <v>104.26</v>
      </c>
      <c r="N455" s="59">
        <f t="shared" si="99"/>
        <v>123.32</v>
      </c>
      <c r="O455" s="59">
        <f t="shared" si="100"/>
        <v>293.72000000000003</v>
      </c>
      <c r="P455" s="59">
        <f t="shared" si="101"/>
        <v>417.04</v>
      </c>
      <c r="Q455" s="58">
        <f t="shared" si="102"/>
        <v>1.0429036648673585E-4</v>
      </c>
      <c r="S455" s="59">
        <v>37.36</v>
      </c>
      <c r="T455" s="59">
        <v>88.98</v>
      </c>
      <c r="U455" s="59">
        <v>126.34</v>
      </c>
      <c r="V455" s="59">
        <v>149.44</v>
      </c>
      <c r="W455" s="59">
        <v>355.92</v>
      </c>
      <c r="X455" s="59">
        <v>505.36</v>
      </c>
      <c r="Y455" s="91">
        <f t="shared" si="103"/>
        <v>-88.32</v>
      </c>
    </row>
    <row r="456" spans="1:25" s="50" customFormat="1" ht="24" x14ac:dyDescent="0.2">
      <c r="A456" s="52" t="s">
        <v>2346</v>
      </c>
      <c r="B456" s="337" t="s">
        <v>608</v>
      </c>
      <c r="C456" s="46">
        <v>96985</v>
      </c>
      <c r="D456" s="46" t="s">
        <v>103</v>
      </c>
      <c r="E456" s="48" t="s">
        <v>1692</v>
      </c>
      <c r="F456" s="46" t="s">
        <v>133</v>
      </c>
      <c r="G456" s="59">
        <v>18</v>
      </c>
      <c r="H456" s="59">
        <v>18</v>
      </c>
      <c r="I456" s="66">
        <v>9.6</v>
      </c>
      <c r="J456" s="59">
        <v>7.92</v>
      </c>
      <c r="K456" s="66">
        <v>76.900000000000006</v>
      </c>
      <c r="L456" s="59">
        <v>63.46</v>
      </c>
      <c r="M456" s="59">
        <f t="shared" si="98"/>
        <v>71.38</v>
      </c>
      <c r="N456" s="59">
        <f t="shared" si="99"/>
        <v>142.56</v>
      </c>
      <c r="O456" s="59">
        <f t="shared" si="100"/>
        <v>1142.28</v>
      </c>
      <c r="P456" s="59">
        <f t="shared" si="101"/>
        <v>1284.8399999999999</v>
      </c>
      <c r="Q456" s="58">
        <f t="shared" si="102"/>
        <v>3.2130355475929807E-4</v>
      </c>
      <c r="S456" s="59">
        <v>9.6</v>
      </c>
      <c r="T456" s="59">
        <v>76.900000000000006</v>
      </c>
      <c r="U456" s="59">
        <v>86.5</v>
      </c>
      <c r="V456" s="59">
        <v>172.8</v>
      </c>
      <c r="W456" s="59">
        <v>1384.2</v>
      </c>
      <c r="X456" s="59">
        <v>1557</v>
      </c>
      <c r="Y456" s="91">
        <f t="shared" si="103"/>
        <v>-272.16000000000008</v>
      </c>
    </row>
    <row r="457" spans="1:25" s="50" customFormat="1" x14ac:dyDescent="0.2">
      <c r="A457" s="52" t="s">
        <v>2347</v>
      </c>
      <c r="B457" s="337" t="s">
        <v>609</v>
      </c>
      <c r="C457" s="46">
        <v>71175</v>
      </c>
      <c r="D457" s="47" t="s">
        <v>1470</v>
      </c>
      <c r="E457" s="48" t="s">
        <v>610</v>
      </c>
      <c r="F457" s="46" t="s">
        <v>106</v>
      </c>
      <c r="G457" s="59">
        <v>2</v>
      </c>
      <c r="H457" s="59">
        <v>2</v>
      </c>
      <c r="I457" s="66">
        <v>33.619999999999997</v>
      </c>
      <c r="J457" s="59">
        <v>27.74</v>
      </c>
      <c r="K457" s="66">
        <v>317.56</v>
      </c>
      <c r="L457" s="59">
        <v>262.08</v>
      </c>
      <c r="M457" s="59">
        <f t="shared" si="98"/>
        <v>289.82</v>
      </c>
      <c r="N457" s="59">
        <f t="shared" si="99"/>
        <v>55.48</v>
      </c>
      <c r="O457" s="59">
        <f t="shared" si="100"/>
        <v>524.16</v>
      </c>
      <c r="P457" s="59">
        <f t="shared" si="101"/>
        <v>579.64</v>
      </c>
      <c r="Q457" s="58">
        <f t="shared" si="102"/>
        <v>1.4495220609622952E-4</v>
      </c>
      <c r="S457" s="59">
        <v>33.619999999999997</v>
      </c>
      <c r="T457" s="59">
        <v>317.56</v>
      </c>
      <c r="U457" s="59">
        <v>351.18</v>
      </c>
      <c r="V457" s="59">
        <v>67.239999999999995</v>
      </c>
      <c r="W457" s="59">
        <v>635.12</v>
      </c>
      <c r="X457" s="59">
        <v>702.36</v>
      </c>
      <c r="Y457" s="91">
        <f t="shared" si="103"/>
        <v>-122.72000000000003</v>
      </c>
    </row>
    <row r="458" spans="1:25" s="50" customFormat="1" x14ac:dyDescent="0.2">
      <c r="A458" s="52" t="s">
        <v>2348</v>
      </c>
      <c r="B458" s="44" t="s">
        <v>611</v>
      </c>
      <c r="C458" s="62"/>
      <c r="D458" s="62"/>
      <c r="E458" s="87" t="s">
        <v>612</v>
      </c>
      <c r="F458" s="62"/>
      <c r="G458" s="60"/>
      <c r="H458" s="60"/>
      <c r="I458" s="66"/>
      <c r="J458" s="60"/>
      <c r="K458" s="66"/>
      <c r="L458" s="60"/>
      <c r="M458" s="60"/>
      <c r="N458" s="60"/>
      <c r="O458" s="60"/>
      <c r="P458" s="61">
        <f>SUM(P459:P464)</f>
        <v>35555.699999999997</v>
      </c>
      <c r="Q458" s="57">
        <f t="shared" si="102"/>
        <v>8.8915139643497825E-3</v>
      </c>
      <c r="S458" s="60"/>
      <c r="T458" s="60"/>
      <c r="U458" s="60"/>
      <c r="V458" s="60"/>
      <c r="W458" s="60"/>
      <c r="X458" s="61">
        <v>43120.78</v>
      </c>
      <c r="Y458" s="91">
        <f t="shared" si="103"/>
        <v>-7565.0800000000017</v>
      </c>
    </row>
    <row r="459" spans="1:25" s="50" customFormat="1" ht="36" x14ac:dyDescent="0.2">
      <c r="A459" s="52" t="s">
        <v>2349</v>
      </c>
      <c r="B459" s="48" t="s">
        <v>1693</v>
      </c>
      <c r="C459" s="47" t="s">
        <v>1694</v>
      </c>
      <c r="D459" s="47" t="s">
        <v>103</v>
      </c>
      <c r="E459" s="48" t="s">
        <v>1695</v>
      </c>
      <c r="F459" s="47" t="s">
        <v>289</v>
      </c>
      <c r="G459" s="59">
        <v>1609.14</v>
      </c>
      <c r="H459" s="59">
        <v>1609.14</v>
      </c>
      <c r="I459" s="66">
        <v>5.14</v>
      </c>
      <c r="J459" s="59">
        <v>4.24</v>
      </c>
      <c r="K459" s="66">
        <v>4.99</v>
      </c>
      <c r="L459" s="59">
        <v>4.1100000000000003</v>
      </c>
      <c r="M459" s="59">
        <f t="shared" ref="M459:M464" si="104">L459+J459</f>
        <v>8.3500000000000014</v>
      </c>
      <c r="N459" s="59">
        <f t="shared" ref="N459:N464" si="105">TRUNC(J459*H459,2)</f>
        <v>6822.75</v>
      </c>
      <c r="O459" s="59">
        <f t="shared" ref="O459:O464" si="106">TRUNC(L459*H459,2)</f>
        <v>6613.56</v>
      </c>
      <c r="P459" s="59">
        <f t="shared" ref="P459:P464" si="107">TRUNC(((J459*H459)+(L459*H459)),2)</f>
        <v>13436.31</v>
      </c>
      <c r="Q459" s="58">
        <f t="shared" si="102"/>
        <v>3.3600558558636909E-3</v>
      </c>
      <c r="S459" s="59">
        <v>5.14</v>
      </c>
      <c r="T459" s="59">
        <v>4.99</v>
      </c>
      <c r="U459" s="59">
        <v>10.130000000000001</v>
      </c>
      <c r="V459" s="59">
        <v>8270.9699999999993</v>
      </c>
      <c r="W459" s="59">
        <v>8029.61</v>
      </c>
      <c r="X459" s="59">
        <v>16300.58</v>
      </c>
      <c r="Y459" s="91">
        <f t="shared" si="103"/>
        <v>-2864.2700000000004</v>
      </c>
    </row>
    <row r="460" spans="1:25" s="50" customFormat="1" ht="36" x14ac:dyDescent="0.2">
      <c r="A460" s="52" t="s">
        <v>2350</v>
      </c>
      <c r="B460" s="48" t="s">
        <v>1696</v>
      </c>
      <c r="C460" s="47" t="s">
        <v>1697</v>
      </c>
      <c r="D460" s="47" t="s">
        <v>103</v>
      </c>
      <c r="E460" s="48" t="s">
        <v>1698</v>
      </c>
      <c r="F460" s="47" t="s">
        <v>289</v>
      </c>
      <c r="G460" s="59">
        <v>1000</v>
      </c>
      <c r="H460" s="59">
        <v>1000</v>
      </c>
      <c r="I460" s="66">
        <v>5.08</v>
      </c>
      <c r="J460" s="59">
        <v>4.1900000000000004</v>
      </c>
      <c r="K460" s="66">
        <v>4.03</v>
      </c>
      <c r="L460" s="59">
        <v>3.32</v>
      </c>
      <c r="M460" s="59">
        <f t="shared" si="104"/>
        <v>7.51</v>
      </c>
      <c r="N460" s="59">
        <f t="shared" si="105"/>
        <v>4190</v>
      </c>
      <c r="O460" s="59">
        <f t="shared" si="106"/>
        <v>3320</v>
      </c>
      <c r="P460" s="59">
        <f t="shared" si="107"/>
        <v>7510</v>
      </c>
      <c r="Q460" s="58">
        <f t="shared" si="102"/>
        <v>1.8780468355922362E-3</v>
      </c>
      <c r="S460" s="59">
        <v>5.08</v>
      </c>
      <c r="T460" s="59">
        <v>4.03</v>
      </c>
      <c r="U460" s="59">
        <v>9.11</v>
      </c>
      <c r="V460" s="59">
        <v>5080</v>
      </c>
      <c r="W460" s="59">
        <v>4030</v>
      </c>
      <c r="X460" s="59">
        <v>9110</v>
      </c>
      <c r="Y460" s="91">
        <f t="shared" si="103"/>
        <v>-1600</v>
      </c>
    </row>
    <row r="461" spans="1:25" s="50" customFormat="1" ht="36" x14ac:dyDescent="0.2">
      <c r="A461" s="52" t="s">
        <v>2351</v>
      </c>
      <c r="B461" s="48" t="s">
        <v>1699</v>
      </c>
      <c r="C461" s="47" t="s">
        <v>1700</v>
      </c>
      <c r="D461" s="47" t="s">
        <v>103</v>
      </c>
      <c r="E461" s="48" t="s">
        <v>1701</v>
      </c>
      <c r="F461" s="47" t="s">
        <v>289</v>
      </c>
      <c r="G461" s="59">
        <v>501.96</v>
      </c>
      <c r="H461" s="59">
        <v>501.96</v>
      </c>
      <c r="I461" s="66">
        <v>4.9000000000000004</v>
      </c>
      <c r="J461" s="59">
        <v>4.04</v>
      </c>
      <c r="K461" s="66">
        <v>20.11</v>
      </c>
      <c r="L461" s="59">
        <v>16.59</v>
      </c>
      <c r="M461" s="59">
        <f t="shared" si="104"/>
        <v>20.63</v>
      </c>
      <c r="N461" s="59">
        <f t="shared" si="105"/>
        <v>2027.91</v>
      </c>
      <c r="O461" s="59">
        <f t="shared" si="106"/>
        <v>8327.51</v>
      </c>
      <c r="P461" s="59">
        <f t="shared" si="107"/>
        <v>10355.43</v>
      </c>
      <c r="Q461" s="58">
        <f t="shared" si="102"/>
        <v>2.5896115236613729E-3</v>
      </c>
      <c r="S461" s="59">
        <v>4.9000000000000004</v>
      </c>
      <c r="T461" s="59">
        <v>20.11</v>
      </c>
      <c r="U461" s="59">
        <v>25.01</v>
      </c>
      <c r="V461" s="59">
        <v>2459.6</v>
      </c>
      <c r="W461" s="59">
        <v>10094.41</v>
      </c>
      <c r="X461" s="59">
        <v>12554.01</v>
      </c>
      <c r="Y461" s="91">
        <f t="shared" si="103"/>
        <v>-2198.58</v>
      </c>
    </row>
    <row r="462" spans="1:25" s="50" customFormat="1" ht="36" x14ac:dyDescent="0.2">
      <c r="A462" s="52" t="s">
        <v>2352</v>
      </c>
      <c r="B462" s="48" t="s">
        <v>1702</v>
      </c>
      <c r="C462" s="47" t="s">
        <v>1703</v>
      </c>
      <c r="D462" s="47" t="s">
        <v>103</v>
      </c>
      <c r="E462" s="48" t="s">
        <v>1704</v>
      </c>
      <c r="F462" s="47" t="s">
        <v>289</v>
      </c>
      <c r="G462" s="59">
        <v>50.92</v>
      </c>
      <c r="H462" s="59">
        <v>50.92</v>
      </c>
      <c r="I462" s="66">
        <v>8.08</v>
      </c>
      <c r="J462" s="59">
        <v>6.66</v>
      </c>
      <c r="K462" s="66">
        <v>56.14</v>
      </c>
      <c r="L462" s="59">
        <v>46.33</v>
      </c>
      <c r="M462" s="59">
        <f t="shared" si="104"/>
        <v>52.989999999999995</v>
      </c>
      <c r="N462" s="59">
        <f t="shared" si="105"/>
        <v>339.12</v>
      </c>
      <c r="O462" s="59">
        <f t="shared" si="106"/>
        <v>2359.12</v>
      </c>
      <c r="P462" s="59">
        <f t="shared" si="107"/>
        <v>2698.25</v>
      </c>
      <c r="Q462" s="58">
        <f t="shared" si="102"/>
        <v>6.7475897125655816E-4</v>
      </c>
      <c r="S462" s="59">
        <v>8.08</v>
      </c>
      <c r="T462" s="59">
        <v>56.14</v>
      </c>
      <c r="U462" s="59">
        <v>64.22</v>
      </c>
      <c r="V462" s="59">
        <v>411.43</v>
      </c>
      <c r="W462" s="59">
        <v>2858.65</v>
      </c>
      <c r="X462" s="59">
        <v>3270.08</v>
      </c>
      <c r="Y462" s="91">
        <f t="shared" si="103"/>
        <v>-571.82999999999993</v>
      </c>
    </row>
    <row r="463" spans="1:25" s="50" customFormat="1" ht="24" x14ac:dyDescent="0.2">
      <c r="A463" s="52" t="s">
        <v>2353</v>
      </c>
      <c r="B463" s="337" t="s">
        <v>613</v>
      </c>
      <c r="C463" s="46">
        <v>71190</v>
      </c>
      <c r="D463" s="47" t="s">
        <v>1470</v>
      </c>
      <c r="E463" s="48" t="s">
        <v>1705</v>
      </c>
      <c r="F463" s="46" t="s">
        <v>289</v>
      </c>
      <c r="G463" s="59">
        <v>37.76</v>
      </c>
      <c r="H463" s="59">
        <v>37.76</v>
      </c>
      <c r="I463" s="66">
        <v>11.94</v>
      </c>
      <c r="J463" s="59">
        <v>9.85</v>
      </c>
      <c r="K463" s="66">
        <v>24.01</v>
      </c>
      <c r="L463" s="59">
        <v>19.809999999999999</v>
      </c>
      <c r="M463" s="59">
        <f t="shared" si="104"/>
        <v>29.659999999999997</v>
      </c>
      <c r="N463" s="59">
        <f t="shared" si="105"/>
        <v>371.93</v>
      </c>
      <c r="O463" s="59">
        <f t="shared" si="106"/>
        <v>748.02</v>
      </c>
      <c r="P463" s="59">
        <f t="shared" si="107"/>
        <v>1119.96</v>
      </c>
      <c r="Q463" s="58">
        <f t="shared" si="102"/>
        <v>2.8007154913313996E-4</v>
      </c>
      <c r="S463" s="59">
        <v>11.94</v>
      </c>
      <c r="T463" s="59">
        <v>24.01</v>
      </c>
      <c r="U463" s="59">
        <v>35.950000000000003</v>
      </c>
      <c r="V463" s="59">
        <v>450.85</v>
      </c>
      <c r="W463" s="59">
        <v>906.62</v>
      </c>
      <c r="X463" s="59">
        <v>1357.47</v>
      </c>
      <c r="Y463" s="91">
        <f t="shared" si="103"/>
        <v>-237.51</v>
      </c>
    </row>
    <row r="464" spans="1:25" s="50" customFormat="1" x14ac:dyDescent="0.2">
      <c r="A464" s="52" t="s">
        <v>2354</v>
      </c>
      <c r="B464" s="337" t="s">
        <v>614</v>
      </c>
      <c r="C464" s="46">
        <v>72376</v>
      </c>
      <c r="D464" s="47" t="s">
        <v>1470</v>
      </c>
      <c r="E464" s="48" t="s">
        <v>615</v>
      </c>
      <c r="F464" s="46" t="s">
        <v>289</v>
      </c>
      <c r="G464" s="59">
        <v>37.76</v>
      </c>
      <c r="H464" s="59">
        <v>37.76</v>
      </c>
      <c r="I464" s="66">
        <v>7.47</v>
      </c>
      <c r="J464" s="59">
        <v>6.16</v>
      </c>
      <c r="K464" s="66">
        <v>6.53</v>
      </c>
      <c r="L464" s="59">
        <v>5.38</v>
      </c>
      <c r="M464" s="59">
        <f t="shared" si="104"/>
        <v>11.54</v>
      </c>
      <c r="N464" s="59">
        <f t="shared" si="105"/>
        <v>232.6</v>
      </c>
      <c r="O464" s="59">
        <f t="shared" si="106"/>
        <v>203.14</v>
      </c>
      <c r="P464" s="59">
        <f t="shared" si="107"/>
        <v>435.75</v>
      </c>
      <c r="Q464" s="58">
        <f t="shared" si="102"/>
        <v>1.0896922884278521E-4</v>
      </c>
      <c r="S464" s="59">
        <v>7.47</v>
      </c>
      <c r="T464" s="59">
        <v>6.53</v>
      </c>
      <c r="U464" s="59">
        <v>14</v>
      </c>
      <c r="V464" s="59">
        <v>282.06</v>
      </c>
      <c r="W464" s="59">
        <v>246.58</v>
      </c>
      <c r="X464" s="59">
        <v>528.64</v>
      </c>
      <c r="Y464" s="91">
        <f t="shared" si="103"/>
        <v>-92.889999999999986</v>
      </c>
    </row>
    <row r="465" spans="1:25" s="50" customFormat="1" x14ac:dyDescent="0.2">
      <c r="A465" s="52" t="s">
        <v>2355</v>
      </c>
      <c r="B465" s="44" t="s">
        <v>616</v>
      </c>
      <c r="C465" s="62"/>
      <c r="D465" s="62"/>
      <c r="E465" s="87" t="s">
        <v>617</v>
      </c>
      <c r="F465" s="62"/>
      <c r="G465" s="60"/>
      <c r="H465" s="60"/>
      <c r="I465" s="66"/>
      <c r="J465" s="60"/>
      <c r="K465" s="66"/>
      <c r="L465" s="60"/>
      <c r="M465" s="60"/>
      <c r="N465" s="60"/>
      <c r="O465" s="60"/>
      <c r="P465" s="61">
        <f>SUM(P466:P467)</f>
        <v>4678.5600000000004</v>
      </c>
      <c r="Q465" s="57">
        <f t="shared" si="102"/>
        <v>1.1699806661955277E-3</v>
      </c>
      <c r="S465" s="60"/>
      <c r="T465" s="60"/>
      <c r="U465" s="60"/>
      <c r="V465" s="60"/>
      <c r="W465" s="60"/>
      <c r="X465" s="61">
        <v>5669.02</v>
      </c>
      <c r="Y465" s="91">
        <f t="shared" si="103"/>
        <v>-990.46</v>
      </c>
    </row>
    <row r="466" spans="1:25" s="50" customFormat="1" ht="48" x14ac:dyDescent="0.2">
      <c r="A466" s="52" t="s">
        <v>2356</v>
      </c>
      <c r="B466" s="48" t="s">
        <v>1706</v>
      </c>
      <c r="C466" s="47" t="s">
        <v>1707</v>
      </c>
      <c r="D466" s="47" t="s">
        <v>103</v>
      </c>
      <c r="E466" s="48" t="s">
        <v>1708</v>
      </c>
      <c r="F466" s="47" t="s">
        <v>133</v>
      </c>
      <c r="G466" s="59">
        <v>8</v>
      </c>
      <c r="H466" s="59">
        <v>8</v>
      </c>
      <c r="I466" s="66">
        <v>22.5</v>
      </c>
      <c r="J466" s="59">
        <v>18.559999999999999</v>
      </c>
      <c r="K466" s="66">
        <v>525.70000000000005</v>
      </c>
      <c r="L466" s="59">
        <v>433.86</v>
      </c>
      <c r="M466" s="59">
        <f>L466+J466</f>
        <v>452.42</v>
      </c>
      <c r="N466" s="59">
        <f>TRUNC(J466*H466,2)</f>
        <v>148.47999999999999</v>
      </c>
      <c r="O466" s="59">
        <f>TRUNC(L466*H466,2)</f>
        <v>3470.88</v>
      </c>
      <c r="P466" s="59">
        <f>TRUNC(((J466*H466)+(L466*H466)),2)</f>
        <v>3619.36</v>
      </c>
      <c r="Q466" s="58">
        <f t="shared" si="102"/>
        <v>9.0510354126086771E-4</v>
      </c>
      <c r="S466" s="59">
        <v>22.5</v>
      </c>
      <c r="T466" s="59">
        <v>525.70000000000005</v>
      </c>
      <c r="U466" s="59">
        <v>548.20000000000005</v>
      </c>
      <c r="V466" s="59">
        <v>180</v>
      </c>
      <c r="W466" s="59">
        <v>4205.6000000000004</v>
      </c>
      <c r="X466" s="59">
        <v>4385.6000000000004</v>
      </c>
      <c r="Y466" s="91">
        <f t="shared" si="103"/>
        <v>-766.24000000000024</v>
      </c>
    </row>
    <row r="467" spans="1:25" s="50" customFormat="1" ht="48" x14ac:dyDescent="0.2">
      <c r="A467" s="52" t="s">
        <v>2357</v>
      </c>
      <c r="B467" s="48" t="s">
        <v>1709</v>
      </c>
      <c r="C467" s="47" t="s">
        <v>1710</v>
      </c>
      <c r="D467" s="47" t="s">
        <v>103</v>
      </c>
      <c r="E467" s="48" t="s">
        <v>1711</v>
      </c>
      <c r="F467" s="47" t="s">
        <v>133</v>
      </c>
      <c r="G467" s="59">
        <v>1</v>
      </c>
      <c r="H467" s="59">
        <v>1</v>
      </c>
      <c r="I467" s="66">
        <v>27.04</v>
      </c>
      <c r="J467" s="59">
        <v>22.31</v>
      </c>
      <c r="K467" s="66">
        <v>1256.3800000000001</v>
      </c>
      <c r="L467" s="59">
        <v>1036.8900000000001</v>
      </c>
      <c r="M467" s="59">
        <f>L467+J467</f>
        <v>1059.2</v>
      </c>
      <c r="N467" s="59">
        <f>TRUNC(J467*H467,2)</f>
        <v>22.31</v>
      </c>
      <c r="O467" s="59">
        <f>TRUNC(L467*H467,2)</f>
        <v>1036.8900000000001</v>
      </c>
      <c r="P467" s="59">
        <f>TRUNC(((J467*H467)+(L467*H467)),2)</f>
        <v>1059.2</v>
      </c>
      <c r="Q467" s="58">
        <f t="shared" si="102"/>
        <v>2.6487712493466001E-4</v>
      </c>
      <c r="S467" s="59">
        <v>27.04</v>
      </c>
      <c r="T467" s="59">
        <v>1256.3800000000001</v>
      </c>
      <c r="U467" s="59">
        <v>1283.42</v>
      </c>
      <c r="V467" s="59">
        <v>27.04</v>
      </c>
      <c r="W467" s="59">
        <v>1256.3800000000001</v>
      </c>
      <c r="X467" s="59">
        <v>1283.42</v>
      </c>
      <c r="Y467" s="91">
        <f t="shared" si="103"/>
        <v>-224.22000000000003</v>
      </c>
    </row>
    <row r="468" spans="1:25" s="50" customFormat="1" x14ac:dyDescent="0.2">
      <c r="A468" s="52" t="s">
        <v>2358</v>
      </c>
      <c r="B468" s="44" t="s">
        <v>618</v>
      </c>
      <c r="C468" s="62"/>
      <c r="D468" s="62"/>
      <c r="E468" s="87" t="s">
        <v>14</v>
      </c>
      <c r="F468" s="62"/>
      <c r="G468" s="60"/>
      <c r="H468" s="60"/>
      <c r="I468" s="66"/>
      <c r="J468" s="60"/>
      <c r="K468" s="66"/>
      <c r="L468" s="60"/>
      <c r="M468" s="60"/>
      <c r="N468" s="60"/>
      <c r="O468" s="60"/>
      <c r="P468" s="61">
        <f>SUM(P469:P470)</f>
        <v>41632.449999999997</v>
      </c>
      <c r="Q468" s="57">
        <f t="shared" si="102"/>
        <v>1.041114393880852E-2</v>
      </c>
      <c r="S468" s="60"/>
      <c r="T468" s="60"/>
      <c r="U468" s="60"/>
      <c r="V468" s="60"/>
      <c r="W468" s="60"/>
      <c r="X468" s="61">
        <v>50445.26</v>
      </c>
      <c r="Y468" s="91">
        <f t="shared" si="103"/>
        <v>-8812.8100000000049</v>
      </c>
    </row>
    <row r="469" spans="1:25" s="50" customFormat="1" ht="36" x14ac:dyDescent="0.2">
      <c r="A469" s="52" t="s">
        <v>2359</v>
      </c>
      <c r="B469" s="337" t="s">
        <v>619</v>
      </c>
      <c r="C469" s="46" t="s">
        <v>620</v>
      </c>
      <c r="D469" s="46" t="s">
        <v>70</v>
      </c>
      <c r="E469" s="48" t="s">
        <v>1712</v>
      </c>
      <c r="F469" s="46" t="s">
        <v>3</v>
      </c>
      <c r="G469" s="59">
        <v>1</v>
      </c>
      <c r="H469" s="59">
        <v>1</v>
      </c>
      <c r="I469" s="66">
        <v>4709.5200000000004</v>
      </c>
      <c r="J469" s="59">
        <v>3886.76</v>
      </c>
      <c r="K469" s="66">
        <v>39447.1</v>
      </c>
      <c r="L469" s="59">
        <v>32555.69</v>
      </c>
      <c r="M469" s="59">
        <f>L469+J469</f>
        <v>36442.449999999997</v>
      </c>
      <c r="N469" s="59">
        <f>TRUNC(J469*H469,2)</f>
        <v>3886.76</v>
      </c>
      <c r="O469" s="59">
        <f>TRUNC(L469*H469,2)</f>
        <v>32555.69</v>
      </c>
      <c r="P469" s="59">
        <f>TRUNC(((J469*H469)+(L469*H469)),2)</f>
        <v>36442.449999999997</v>
      </c>
      <c r="Q469" s="58">
        <f t="shared" si="102"/>
        <v>9.1132660324538331E-3</v>
      </c>
      <c r="S469" s="59">
        <v>4709.5200000000004</v>
      </c>
      <c r="T469" s="59">
        <v>39447.1</v>
      </c>
      <c r="U469" s="59">
        <v>44156.62</v>
      </c>
      <c r="V469" s="59">
        <v>4709.5200000000004</v>
      </c>
      <c r="W469" s="59">
        <v>39447.1</v>
      </c>
      <c r="X469" s="59">
        <v>44156.62</v>
      </c>
      <c r="Y469" s="91">
        <f t="shared" si="103"/>
        <v>-7714.1700000000055</v>
      </c>
    </row>
    <row r="470" spans="1:25" s="50" customFormat="1" x14ac:dyDescent="0.2">
      <c r="A470" s="52" t="s">
        <v>2360</v>
      </c>
      <c r="B470" s="337" t="s">
        <v>621</v>
      </c>
      <c r="C470" s="46" t="s">
        <v>622</v>
      </c>
      <c r="D470" s="46" t="s">
        <v>70</v>
      </c>
      <c r="E470" s="48" t="s">
        <v>623</v>
      </c>
      <c r="F470" s="46" t="s">
        <v>133</v>
      </c>
      <c r="G470" s="59">
        <v>1</v>
      </c>
      <c r="H470" s="59">
        <v>1</v>
      </c>
      <c r="I470" s="66">
        <v>1766.07</v>
      </c>
      <c r="J470" s="59">
        <v>1457.53</v>
      </c>
      <c r="K470" s="66">
        <v>4522.57</v>
      </c>
      <c r="L470" s="59">
        <v>3732.47</v>
      </c>
      <c r="M470" s="59">
        <f>L470+J470</f>
        <v>5190</v>
      </c>
      <c r="N470" s="59">
        <f>TRUNC(J470*H470,2)</f>
        <v>1457.53</v>
      </c>
      <c r="O470" s="59">
        <f>TRUNC(L470*H470,2)</f>
        <v>3732.47</v>
      </c>
      <c r="P470" s="59">
        <f>TRUNC(((J470*H470)+(L470*H470)),2)</f>
        <v>5190</v>
      </c>
      <c r="Q470" s="58">
        <f t="shared" si="102"/>
        <v>1.2978779063546879E-3</v>
      </c>
      <c r="S470" s="59">
        <v>1766.07</v>
      </c>
      <c r="T470" s="59">
        <v>4522.57</v>
      </c>
      <c r="U470" s="59">
        <v>6288.64</v>
      </c>
      <c r="V470" s="59">
        <v>1766.07</v>
      </c>
      <c r="W470" s="59">
        <v>4522.57</v>
      </c>
      <c r="X470" s="59">
        <v>6288.64</v>
      </c>
      <c r="Y470" s="91">
        <f t="shared" si="103"/>
        <v>-1098.6400000000003</v>
      </c>
    </row>
    <row r="471" spans="1:25" s="50" customFormat="1" x14ac:dyDescent="0.2">
      <c r="A471" s="52" t="s">
        <v>2361</v>
      </c>
      <c r="B471" s="44">
        <v>9</v>
      </c>
      <c r="C471" s="62"/>
      <c r="D471" s="62"/>
      <c r="E471" s="87" t="s">
        <v>28</v>
      </c>
      <c r="F471" s="62"/>
      <c r="G471" s="60"/>
      <c r="H471" s="60"/>
      <c r="I471" s="66"/>
      <c r="J471" s="60"/>
      <c r="K471" s="66"/>
      <c r="L471" s="60"/>
      <c r="M471" s="60"/>
      <c r="N471" s="60"/>
      <c r="O471" s="60"/>
      <c r="P471" s="61">
        <f>P472+P475</f>
        <v>16315.219999999998</v>
      </c>
      <c r="Q471" s="57">
        <f t="shared" si="102"/>
        <v>4.0799929817564792E-3</v>
      </c>
      <c r="S471" s="60"/>
      <c r="T471" s="60"/>
      <c r="U471" s="60"/>
      <c r="V471" s="60"/>
      <c r="W471" s="60"/>
      <c r="X471" s="61">
        <v>19789.93</v>
      </c>
      <c r="Y471" s="91">
        <f t="shared" si="103"/>
        <v>-3474.7100000000028</v>
      </c>
    </row>
    <row r="472" spans="1:25" s="50" customFormat="1" x14ac:dyDescent="0.2">
      <c r="A472" s="52" t="s">
        <v>2362</v>
      </c>
      <c r="B472" s="44" t="s">
        <v>2963</v>
      </c>
      <c r="C472" s="62"/>
      <c r="D472" s="62"/>
      <c r="E472" s="87" t="s">
        <v>624</v>
      </c>
      <c r="F472" s="62"/>
      <c r="G472" s="60"/>
      <c r="H472" s="60"/>
      <c r="I472" s="66"/>
      <c r="J472" s="60"/>
      <c r="K472" s="66"/>
      <c r="L472" s="60"/>
      <c r="M472" s="60"/>
      <c r="N472" s="60"/>
      <c r="O472" s="60"/>
      <c r="P472" s="61">
        <f>SUM(P473:P474)</f>
        <v>1014.29</v>
      </c>
      <c r="Q472" s="57">
        <f t="shared" si="102"/>
        <v>2.5364635484325553E-4</v>
      </c>
      <c r="S472" s="60"/>
      <c r="T472" s="60"/>
      <c r="U472" s="60"/>
      <c r="V472" s="60"/>
      <c r="W472" s="60"/>
      <c r="X472" s="61">
        <v>1229.23</v>
      </c>
      <c r="Y472" s="91">
        <f t="shared" si="103"/>
        <v>-214.94000000000005</v>
      </c>
    </row>
    <row r="473" spans="1:25" s="50" customFormat="1" x14ac:dyDescent="0.2">
      <c r="A473" s="52" t="s">
        <v>2363</v>
      </c>
      <c r="B473" s="337" t="s">
        <v>625</v>
      </c>
      <c r="C473" s="46">
        <v>40101</v>
      </c>
      <c r="D473" s="47" t="s">
        <v>1470</v>
      </c>
      <c r="E473" s="48" t="s">
        <v>150</v>
      </c>
      <c r="F473" s="46" t="s">
        <v>7</v>
      </c>
      <c r="G473" s="59">
        <v>22.5</v>
      </c>
      <c r="H473" s="59">
        <v>22.5</v>
      </c>
      <c r="I473" s="66">
        <v>34.229999999999997</v>
      </c>
      <c r="J473" s="59">
        <v>28.25</v>
      </c>
      <c r="K473" s="66">
        <v>0</v>
      </c>
      <c r="L473" s="59">
        <v>0</v>
      </c>
      <c r="M473" s="59">
        <f>L473+J473</f>
        <v>28.25</v>
      </c>
      <c r="N473" s="59">
        <f>TRUNC(J473*H473,2)</f>
        <v>635.62</v>
      </c>
      <c r="O473" s="59">
        <f>TRUNC(L473*H473,2)</f>
        <v>0</v>
      </c>
      <c r="P473" s="59">
        <f>TRUNC(((J473*H473)+(L473*H473)),2)</f>
        <v>635.62</v>
      </c>
      <c r="Q473" s="58">
        <f t="shared" si="102"/>
        <v>1.5895128224222864E-4</v>
      </c>
      <c r="S473" s="59">
        <v>34.229999999999997</v>
      </c>
      <c r="T473" s="59">
        <v>0</v>
      </c>
      <c r="U473" s="59">
        <v>34.229999999999997</v>
      </c>
      <c r="V473" s="59">
        <v>770.17</v>
      </c>
      <c r="W473" s="59">
        <v>0</v>
      </c>
      <c r="X473" s="59">
        <v>770.17</v>
      </c>
      <c r="Y473" s="91">
        <f t="shared" si="103"/>
        <v>-134.54999999999995</v>
      </c>
    </row>
    <row r="474" spans="1:25" s="50" customFormat="1" x14ac:dyDescent="0.2">
      <c r="A474" s="52" t="s">
        <v>2364</v>
      </c>
      <c r="B474" s="337" t="s">
        <v>626</v>
      </c>
      <c r="C474" s="46">
        <v>40902</v>
      </c>
      <c r="D474" s="47" t="s">
        <v>1470</v>
      </c>
      <c r="E474" s="48" t="s">
        <v>359</v>
      </c>
      <c r="F474" s="46" t="s">
        <v>7</v>
      </c>
      <c r="G474" s="59">
        <v>20.25</v>
      </c>
      <c r="H474" s="59">
        <v>20.25</v>
      </c>
      <c r="I474" s="66">
        <v>22.67</v>
      </c>
      <c r="J474" s="59">
        <v>18.7</v>
      </c>
      <c r="K474" s="66">
        <v>0</v>
      </c>
      <c r="L474" s="59">
        <v>0</v>
      </c>
      <c r="M474" s="59">
        <f>L474+J474</f>
        <v>18.7</v>
      </c>
      <c r="N474" s="59">
        <f>TRUNC(J474*H474,2)</f>
        <v>378.67</v>
      </c>
      <c r="O474" s="59">
        <f>TRUNC(L474*H474,2)</f>
        <v>0</v>
      </c>
      <c r="P474" s="59">
        <f>TRUNC(((J474*H474)+(L474*H474)),2)</f>
        <v>378.67</v>
      </c>
      <c r="Q474" s="58">
        <f t="shared" si="102"/>
        <v>9.4695072601026916E-5</v>
      </c>
      <c r="S474" s="59">
        <v>22.67</v>
      </c>
      <c r="T474" s="59">
        <v>0</v>
      </c>
      <c r="U474" s="59">
        <v>22.67</v>
      </c>
      <c r="V474" s="59">
        <v>459.06</v>
      </c>
      <c r="W474" s="59">
        <v>0</v>
      </c>
      <c r="X474" s="59">
        <v>459.06</v>
      </c>
      <c r="Y474" s="91">
        <f t="shared" si="103"/>
        <v>-80.389999999999986</v>
      </c>
    </row>
    <row r="475" spans="1:25" s="50" customFormat="1" x14ac:dyDescent="0.2">
      <c r="A475" s="52" t="s">
        <v>2365</v>
      </c>
      <c r="B475" s="44" t="s">
        <v>2964</v>
      </c>
      <c r="C475" s="62"/>
      <c r="D475" s="62"/>
      <c r="E475" s="87" t="s">
        <v>557</v>
      </c>
      <c r="F475" s="62"/>
      <c r="G475" s="60"/>
      <c r="H475" s="60"/>
      <c r="I475" s="66"/>
      <c r="J475" s="60"/>
      <c r="K475" s="66"/>
      <c r="L475" s="60"/>
      <c r="M475" s="60"/>
      <c r="N475" s="60"/>
      <c r="O475" s="60"/>
      <c r="P475" s="61">
        <f>SUM(P476:P481)</f>
        <v>15300.929999999998</v>
      </c>
      <c r="Q475" s="57">
        <f t="shared" si="102"/>
        <v>3.826346626913224E-3</v>
      </c>
      <c r="S475" s="60"/>
      <c r="T475" s="60"/>
      <c r="U475" s="60"/>
      <c r="V475" s="60"/>
      <c r="W475" s="60"/>
      <c r="X475" s="61">
        <v>18560.7</v>
      </c>
      <c r="Y475" s="91">
        <f t="shared" si="103"/>
        <v>-3259.7700000000023</v>
      </c>
    </row>
    <row r="476" spans="1:25" s="50" customFormat="1" ht="24" x14ac:dyDescent="0.2">
      <c r="A476" s="52" t="s">
        <v>2366</v>
      </c>
      <c r="B476" s="337" t="s">
        <v>627</v>
      </c>
      <c r="C476" s="46">
        <v>101893</v>
      </c>
      <c r="D476" s="46" t="s">
        <v>103</v>
      </c>
      <c r="E476" s="48" t="s">
        <v>1713</v>
      </c>
      <c r="F476" s="46" t="s">
        <v>133</v>
      </c>
      <c r="G476" s="59">
        <v>2</v>
      </c>
      <c r="H476" s="59">
        <v>2</v>
      </c>
      <c r="I476" s="66">
        <v>7.54</v>
      </c>
      <c r="J476" s="59">
        <v>6.22</v>
      </c>
      <c r="K476" s="66">
        <v>73.5</v>
      </c>
      <c r="L476" s="59">
        <v>60.65</v>
      </c>
      <c r="M476" s="59">
        <f t="shared" ref="M476:M481" si="108">L476+J476</f>
        <v>66.87</v>
      </c>
      <c r="N476" s="59">
        <f t="shared" ref="N476:N481" si="109">TRUNC(J476*H476,2)</f>
        <v>12.44</v>
      </c>
      <c r="O476" s="59">
        <f t="shared" ref="O476:O481" si="110">TRUNC(L476*H476,2)</f>
        <v>121.3</v>
      </c>
      <c r="P476" s="59">
        <f t="shared" ref="P476:P481" si="111">TRUNC(((J476*H476)+(L476*H476)),2)</f>
        <v>133.74</v>
      </c>
      <c r="Q476" s="58">
        <f t="shared" si="102"/>
        <v>3.3444738188030051E-5</v>
      </c>
      <c r="S476" s="59">
        <v>7.54</v>
      </c>
      <c r="T476" s="59">
        <v>73.5</v>
      </c>
      <c r="U476" s="59">
        <v>81.040000000000006</v>
      </c>
      <c r="V476" s="59">
        <v>15.08</v>
      </c>
      <c r="W476" s="59">
        <v>147</v>
      </c>
      <c r="X476" s="59">
        <v>162.08000000000001</v>
      </c>
      <c r="Y476" s="91">
        <f t="shared" si="103"/>
        <v>-28.340000000000003</v>
      </c>
    </row>
    <row r="477" spans="1:25" s="50" customFormat="1" ht="24" x14ac:dyDescent="0.2">
      <c r="A477" s="52" t="s">
        <v>2367</v>
      </c>
      <c r="B477" s="48" t="s">
        <v>1714</v>
      </c>
      <c r="C477" s="47" t="s">
        <v>1715</v>
      </c>
      <c r="D477" s="47" t="s">
        <v>103</v>
      </c>
      <c r="E477" s="48" t="s">
        <v>1716</v>
      </c>
      <c r="F477" s="47" t="s">
        <v>289</v>
      </c>
      <c r="G477" s="59">
        <v>300</v>
      </c>
      <c r="H477" s="59">
        <v>300</v>
      </c>
      <c r="I477" s="66">
        <v>0.86</v>
      </c>
      <c r="J477" s="59">
        <v>0.7</v>
      </c>
      <c r="K477" s="66">
        <v>2.58</v>
      </c>
      <c r="L477" s="59">
        <v>2.12</v>
      </c>
      <c r="M477" s="59">
        <f t="shared" si="108"/>
        <v>2.8200000000000003</v>
      </c>
      <c r="N477" s="59">
        <f t="shared" si="109"/>
        <v>210</v>
      </c>
      <c r="O477" s="59">
        <f t="shared" si="110"/>
        <v>636</v>
      </c>
      <c r="P477" s="59">
        <f t="shared" si="111"/>
        <v>846</v>
      </c>
      <c r="Q477" s="58">
        <f t="shared" si="102"/>
        <v>2.1156160092024393E-4</v>
      </c>
      <c r="S477" s="59">
        <v>0.86</v>
      </c>
      <c r="T477" s="59">
        <v>2.58</v>
      </c>
      <c r="U477" s="59">
        <v>3.44</v>
      </c>
      <c r="V477" s="59">
        <v>258</v>
      </c>
      <c r="W477" s="59">
        <v>774</v>
      </c>
      <c r="X477" s="59">
        <v>1032</v>
      </c>
      <c r="Y477" s="91">
        <f t="shared" si="103"/>
        <v>-186</v>
      </c>
    </row>
    <row r="478" spans="1:25" s="50" customFormat="1" ht="24" x14ac:dyDescent="0.2">
      <c r="A478" s="52" t="s">
        <v>2368</v>
      </c>
      <c r="B478" s="48" t="s">
        <v>1717</v>
      </c>
      <c r="C478" s="47" t="s">
        <v>1718</v>
      </c>
      <c r="D478" s="47" t="s">
        <v>103</v>
      </c>
      <c r="E478" s="48" t="s">
        <v>1719</v>
      </c>
      <c r="F478" s="47" t="s">
        <v>289</v>
      </c>
      <c r="G478" s="59">
        <v>600</v>
      </c>
      <c r="H478" s="59">
        <v>600</v>
      </c>
      <c r="I478" s="66">
        <v>4.32</v>
      </c>
      <c r="J478" s="59">
        <v>3.56</v>
      </c>
      <c r="K478" s="66">
        <v>19.920000000000002</v>
      </c>
      <c r="L478" s="59">
        <v>16.43</v>
      </c>
      <c r="M478" s="59">
        <f t="shared" si="108"/>
        <v>19.989999999999998</v>
      </c>
      <c r="N478" s="59">
        <f t="shared" si="109"/>
        <v>2136</v>
      </c>
      <c r="O478" s="59">
        <f t="shared" si="110"/>
        <v>9858</v>
      </c>
      <c r="P478" s="59">
        <f t="shared" si="111"/>
        <v>11994</v>
      </c>
      <c r="Q478" s="58">
        <f t="shared" si="102"/>
        <v>2.9993733350323942E-3</v>
      </c>
      <c r="S478" s="59">
        <v>4.32</v>
      </c>
      <c r="T478" s="59">
        <v>19.920000000000002</v>
      </c>
      <c r="U478" s="59">
        <v>24.24</v>
      </c>
      <c r="V478" s="59">
        <v>2592</v>
      </c>
      <c r="W478" s="59">
        <v>11952</v>
      </c>
      <c r="X478" s="59">
        <v>14544</v>
      </c>
      <c r="Y478" s="91">
        <f t="shared" si="103"/>
        <v>-2550</v>
      </c>
    </row>
    <row r="479" spans="1:25" s="50" customFormat="1" ht="36" x14ac:dyDescent="0.2">
      <c r="A479" s="52" t="s">
        <v>2369</v>
      </c>
      <c r="B479" s="48" t="s">
        <v>1720</v>
      </c>
      <c r="C479" s="47" t="s">
        <v>1721</v>
      </c>
      <c r="D479" s="47" t="s">
        <v>103</v>
      </c>
      <c r="E479" s="48" t="s">
        <v>1722</v>
      </c>
      <c r="F479" s="47" t="s">
        <v>289</v>
      </c>
      <c r="G479" s="59">
        <v>150</v>
      </c>
      <c r="H479" s="59">
        <v>150</v>
      </c>
      <c r="I479" s="66">
        <v>4.25</v>
      </c>
      <c r="J479" s="59">
        <v>3.5</v>
      </c>
      <c r="K479" s="66">
        <v>12.72</v>
      </c>
      <c r="L479" s="59">
        <v>10.49</v>
      </c>
      <c r="M479" s="59">
        <f t="shared" si="108"/>
        <v>13.99</v>
      </c>
      <c r="N479" s="59">
        <f t="shared" si="109"/>
        <v>525</v>
      </c>
      <c r="O479" s="59">
        <f t="shared" si="110"/>
        <v>1573.5</v>
      </c>
      <c r="P479" s="59">
        <f t="shared" si="111"/>
        <v>2098.5</v>
      </c>
      <c r="Q479" s="58">
        <f t="shared" si="102"/>
        <v>5.2477780086422209E-4</v>
      </c>
      <c r="S479" s="59">
        <v>4.25</v>
      </c>
      <c r="T479" s="59">
        <v>12.72</v>
      </c>
      <c r="U479" s="59">
        <v>16.97</v>
      </c>
      <c r="V479" s="59">
        <v>637.5</v>
      </c>
      <c r="W479" s="59">
        <v>1908</v>
      </c>
      <c r="X479" s="59">
        <v>2545.5</v>
      </c>
      <c r="Y479" s="91">
        <f t="shared" si="103"/>
        <v>-447</v>
      </c>
    </row>
    <row r="480" spans="1:25" s="50" customFormat="1" ht="24" x14ac:dyDescent="0.2">
      <c r="A480" s="52" t="s">
        <v>2370</v>
      </c>
      <c r="B480" s="3" t="s">
        <v>628</v>
      </c>
      <c r="C480" s="46">
        <v>96985</v>
      </c>
      <c r="D480" s="46" t="s">
        <v>103</v>
      </c>
      <c r="E480" s="48" t="s">
        <v>1692</v>
      </c>
      <c r="F480" s="46" t="s">
        <v>133</v>
      </c>
      <c r="G480" s="59">
        <v>1</v>
      </c>
      <c r="H480" s="59">
        <v>1</v>
      </c>
      <c r="I480" s="66">
        <v>9.6</v>
      </c>
      <c r="J480" s="59">
        <v>7.92</v>
      </c>
      <c r="K480" s="66">
        <v>76.900000000000006</v>
      </c>
      <c r="L480" s="59">
        <v>63.46</v>
      </c>
      <c r="M480" s="59">
        <f t="shared" si="108"/>
        <v>71.38</v>
      </c>
      <c r="N480" s="59">
        <f t="shared" si="109"/>
        <v>7.92</v>
      </c>
      <c r="O480" s="59">
        <f t="shared" si="110"/>
        <v>63.46</v>
      </c>
      <c r="P480" s="59">
        <f t="shared" si="111"/>
        <v>71.38</v>
      </c>
      <c r="Q480" s="58">
        <f t="shared" si="102"/>
        <v>1.7850197486627671E-5</v>
      </c>
      <c r="S480" s="59">
        <v>9.6</v>
      </c>
      <c r="T480" s="59">
        <v>76.900000000000006</v>
      </c>
      <c r="U480" s="59">
        <v>86.5</v>
      </c>
      <c r="V480" s="59">
        <v>9.6</v>
      </c>
      <c r="W480" s="59">
        <v>76.900000000000006</v>
      </c>
      <c r="X480" s="59">
        <v>86.5</v>
      </c>
      <c r="Y480" s="91">
        <f t="shared" si="103"/>
        <v>-15.120000000000005</v>
      </c>
    </row>
    <row r="481" spans="1:25" s="50" customFormat="1" x14ac:dyDescent="0.2">
      <c r="A481" s="52" t="s">
        <v>2371</v>
      </c>
      <c r="B481" s="337" t="s">
        <v>629</v>
      </c>
      <c r="C481" s="46">
        <v>70648</v>
      </c>
      <c r="D481" s="47" t="s">
        <v>1470</v>
      </c>
      <c r="E481" s="48" t="s">
        <v>630</v>
      </c>
      <c r="F481" s="46" t="s">
        <v>106</v>
      </c>
      <c r="G481" s="59">
        <v>1</v>
      </c>
      <c r="H481" s="59">
        <v>1</v>
      </c>
      <c r="I481" s="66">
        <v>74.72</v>
      </c>
      <c r="J481" s="59">
        <v>61.66</v>
      </c>
      <c r="K481" s="66">
        <v>115.9</v>
      </c>
      <c r="L481" s="59">
        <v>95.65</v>
      </c>
      <c r="M481" s="59">
        <f t="shared" si="108"/>
        <v>157.31</v>
      </c>
      <c r="N481" s="59">
        <f t="shared" si="109"/>
        <v>61.66</v>
      </c>
      <c r="O481" s="59">
        <f t="shared" si="110"/>
        <v>95.65</v>
      </c>
      <c r="P481" s="59">
        <f t="shared" si="111"/>
        <v>157.31</v>
      </c>
      <c r="Q481" s="58">
        <f t="shared" si="102"/>
        <v>3.9338954421706349E-5</v>
      </c>
      <c r="S481" s="59">
        <v>74.72</v>
      </c>
      <c r="T481" s="59">
        <v>115.9</v>
      </c>
      <c r="U481" s="59">
        <v>190.62</v>
      </c>
      <c r="V481" s="59">
        <v>74.72</v>
      </c>
      <c r="W481" s="59">
        <v>115.9</v>
      </c>
      <c r="X481" s="59">
        <v>190.62</v>
      </c>
      <c r="Y481" s="91">
        <f t="shared" si="103"/>
        <v>-33.31</v>
      </c>
    </row>
    <row r="482" spans="1:25" s="50" customFormat="1" x14ac:dyDescent="0.2">
      <c r="A482" s="52" t="s">
        <v>2372</v>
      </c>
      <c r="B482" s="44">
        <v>10</v>
      </c>
      <c r="C482" s="62"/>
      <c r="D482" s="62"/>
      <c r="E482" s="87" t="s">
        <v>29</v>
      </c>
      <c r="F482" s="62"/>
      <c r="G482" s="60"/>
      <c r="H482" s="60"/>
      <c r="I482" s="66"/>
      <c r="J482" s="60"/>
      <c r="K482" s="66"/>
      <c r="L482" s="60"/>
      <c r="M482" s="60"/>
      <c r="N482" s="60"/>
      <c r="O482" s="60"/>
      <c r="P482" s="61">
        <f>P483+P486</f>
        <v>76885.670000000013</v>
      </c>
      <c r="Q482" s="57">
        <f t="shared" si="102"/>
        <v>1.922701587828082E-2</v>
      </c>
      <c r="S482" s="60"/>
      <c r="T482" s="60"/>
      <c r="U482" s="60"/>
      <c r="V482" s="60"/>
      <c r="W482" s="60"/>
      <c r="X482" s="61">
        <v>93189.67</v>
      </c>
      <c r="Y482" s="91">
        <f t="shared" si="103"/>
        <v>-16303.999999999985</v>
      </c>
    </row>
    <row r="483" spans="1:25" s="50" customFormat="1" x14ac:dyDescent="0.2">
      <c r="A483" s="52" t="s">
        <v>2373</v>
      </c>
      <c r="B483" s="44" t="s">
        <v>2965</v>
      </c>
      <c r="C483" s="62"/>
      <c r="D483" s="62"/>
      <c r="E483" s="87" t="s">
        <v>624</v>
      </c>
      <c r="F483" s="62"/>
      <c r="G483" s="60"/>
      <c r="H483" s="60"/>
      <c r="I483" s="66"/>
      <c r="J483" s="60"/>
      <c r="K483" s="66"/>
      <c r="L483" s="60"/>
      <c r="M483" s="60"/>
      <c r="N483" s="60"/>
      <c r="O483" s="60"/>
      <c r="P483" s="61">
        <f>SUM(P484:P485)</f>
        <v>6606.32</v>
      </c>
      <c r="Q483" s="57">
        <f t="shared" si="102"/>
        <v>1.652061034741638E-3</v>
      </c>
      <c r="S483" s="60"/>
      <c r="T483" s="60"/>
      <c r="U483" s="60"/>
      <c r="V483" s="60"/>
      <c r="W483" s="60"/>
      <c r="X483" s="61">
        <v>8006.39</v>
      </c>
      <c r="Y483" s="91">
        <f t="shared" si="103"/>
        <v>-1400.0700000000006</v>
      </c>
    </row>
    <row r="484" spans="1:25" s="50" customFormat="1" x14ac:dyDescent="0.2">
      <c r="A484" s="52" t="s">
        <v>2374</v>
      </c>
      <c r="B484" s="337" t="s">
        <v>631</v>
      </c>
      <c r="C484" s="46">
        <v>40101</v>
      </c>
      <c r="D484" s="47" t="s">
        <v>1470</v>
      </c>
      <c r="E484" s="48" t="s">
        <v>150</v>
      </c>
      <c r="F484" s="46" t="s">
        <v>7</v>
      </c>
      <c r="G484" s="59">
        <v>140.71</v>
      </c>
      <c r="H484" s="59">
        <v>140.71</v>
      </c>
      <c r="I484" s="66">
        <v>34.229999999999997</v>
      </c>
      <c r="J484" s="59">
        <v>28.25</v>
      </c>
      <c r="K484" s="66">
        <v>0</v>
      </c>
      <c r="L484" s="59">
        <v>0</v>
      </c>
      <c r="M484" s="59">
        <f>L484+J484</f>
        <v>28.25</v>
      </c>
      <c r="N484" s="59">
        <f>TRUNC(J484*H484,2)</f>
        <v>3975.05</v>
      </c>
      <c r="O484" s="59">
        <f>TRUNC(L484*H484,2)</f>
        <v>0</v>
      </c>
      <c r="P484" s="59">
        <f>TRUNC(((J484*H484)+(L484*H484)),2)</f>
        <v>3975.05</v>
      </c>
      <c r="Q484" s="58">
        <f t="shared" si="102"/>
        <v>9.9405194058867089E-4</v>
      </c>
      <c r="S484" s="59">
        <v>34.229999999999997</v>
      </c>
      <c r="T484" s="59">
        <v>0</v>
      </c>
      <c r="U484" s="59">
        <v>34.229999999999997</v>
      </c>
      <c r="V484" s="59">
        <v>4816.5</v>
      </c>
      <c r="W484" s="59">
        <v>0</v>
      </c>
      <c r="X484" s="59">
        <v>4816.5</v>
      </c>
      <c r="Y484" s="91">
        <f t="shared" si="103"/>
        <v>-841.44999999999982</v>
      </c>
    </row>
    <row r="485" spans="1:25" s="50" customFormat="1" x14ac:dyDescent="0.2">
      <c r="A485" s="52" t="s">
        <v>2375</v>
      </c>
      <c r="B485" s="337" t="s">
        <v>632</v>
      </c>
      <c r="C485" s="46">
        <v>40902</v>
      </c>
      <c r="D485" s="47" t="s">
        <v>1470</v>
      </c>
      <c r="E485" s="48" t="s">
        <v>359</v>
      </c>
      <c r="F485" s="46" t="s">
        <v>7</v>
      </c>
      <c r="G485" s="59">
        <v>140.71</v>
      </c>
      <c r="H485" s="59">
        <v>140.71</v>
      </c>
      <c r="I485" s="66">
        <v>22.67</v>
      </c>
      <c r="J485" s="59">
        <v>18.7</v>
      </c>
      <c r="K485" s="66">
        <v>0</v>
      </c>
      <c r="L485" s="59">
        <v>0</v>
      </c>
      <c r="M485" s="59">
        <f>L485+J485</f>
        <v>18.7</v>
      </c>
      <c r="N485" s="59">
        <f>TRUNC(J485*H485,2)</f>
        <v>2631.27</v>
      </c>
      <c r="O485" s="59">
        <f>TRUNC(L485*H485,2)</f>
        <v>0</v>
      </c>
      <c r="P485" s="59">
        <f>TRUNC(((J485*H485)+(L485*H485)),2)</f>
        <v>2631.27</v>
      </c>
      <c r="Q485" s="58">
        <f t="shared" si="102"/>
        <v>6.580090941529672E-4</v>
      </c>
      <c r="S485" s="59">
        <v>22.67</v>
      </c>
      <c r="T485" s="59">
        <v>0</v>
      </c>
      <c r="U485" s="59">
        <v>22.67</v>
      </c>
      <c r="V485" s="59">
        <v>3189.89</v>
      </c>
      <c r="W485" s="59">
        <v>0</v>
      </c>
      <c r="X485" s="59">
        <v>3189.89</v>
      </c>
      <c r="Y485" s="91">
        <f t="shared" si="103"/>
        <v>-558.61999999999989</v>
      </c>
    </row>
    <row r="486" spans="1:25" s="50" customFormat="1" x14ac:dyDescent="0.2">
      <c r="A486" s="52" t="s">
        <v>2376</v>
      </c>
      <c r="B486" s="44" t="s">
        <v>2966</v>
      </c>
      <c r="C486" s="62"/>
      <c r="D486" s="62"/>
      <c r="E486" s="87" t="s">
        <v>557</v>
      </c>
      <c r="F486" s="62"/>
      <c r="G486" s="60"/>
      <c r="H486" s="60"/>
      <c r="I486" s="66"/>
      <c r="J486" s="60"/>
      <c r="K486" s="66"/>
      <c r="L486" s="60"/>
      <c r="M486" s="60"/>
      <c r="N486" s="60"/>
      <c r="O486" s="60"/>
      <c r="P486" s="61">
        <f>SUM(P487:P499)</f>
        <v>70279.350000000006</v>
      </c>
      <c r="Q486" s="57">
        <f t="shared" si="102"/>
        <v>1.757495484353918E-2</v>
      </c>
      <c r="S486" s="60"/>
      <c r="T486" s="60"/>
      <c r="U486" s="60"/>
      <c r="V486" s="60"/>
      <c r="W486" s="60"/>
      <c r="X486" s="61">
        <v>85183.28</v>
      </c>
      <c r="Y486" s="91">
        <f t="shared" si="103"/>
        <v>-14903.929999999993</v>
      </c>
    </row>
    <row r="487" spans="1:25" s="50" customFormat="1" ht="24" x14ac:dyDescent="0.2">
      <c r="A487" s="52" t="s">
        <v>2377</v>
      </c>
      <c r="B487" s="337" t="s">
        <v>633</v>
      </c>
      <c r="C487" s="46">
        <v>98463</v>
      </c>
      <c r="D487" s="46" t="s">
        <v>103</v>
      </c>
      <c r="E487" s="48" t="s">
        <v>1723</v>
      </c>
      <c r="F487" s="46" t="s">
        <v>133</v>
      </c>
      <c r="G487" s="59">
        <v>15</v>
      </c>
      <c r="H487" s="59">
        <v>15</v>
      </c>
      <c r="I487" s="66">
        <v>12.01</v>
      </c>
      <c r="J487" s="59">
        <v>9.91</v>
      </c>
      <c r="K487" s="66">
        <v>12.12</v>
      </c>
      <c r="L487" s="59">
        <v>10</v>
      </c>
      <c r="M487" s="59">
        <f t="shared" ref="M487:M499" si="112">L487+J487</f>
        <v>19.91</v>
      </c>
      <c r="N487" s="59">
        <f t="shared" ref="N487:N499" si="113">TRUNC(J487*H487,2)</f>
        <v>148.65</v>
      </c>
      <c r="O487" s="59">
        <f t="shared" ref="O487:O499" si="114">TRUNC(L487*H487,2)</f>
        <v>150</v>
      </c>
      <c r="P487" s="59">
        <f t="shared" ref="P487:P499" si="115">TRUNC(((J487*H487)+(L487*H487)),2)</f>
        <v>298.64999999999998</v>
      </c>
      <c r="Q487" s="58">
        <f t="shared" si="102"/>
        <v>7.468424599861802E-5</v>
      </c>
      <c r="S487" s="59">
        <v>12.01</v>
      </c>
      <c r="T487" s="59">
        <v>12.12</v>
      </c>
      <c r="U487" s="59">
        <v>24.13</v>
      </c>
      <c r="V487" s="59">
        <v>180.15</v>
      </c>
      <c r="W487" s="59">
        <v>181.8</v>
      </c>
      <c r="X487" s="59">
        <v>361.95</v>
      </c>
      <c r="Y487" s="91">
        <f t="shared" si="103"/>
        <v>-63.300000000000011</v>
      </c>
    </row>
    <row r="488" spans="1:25" s="50" customFormat="1" ht="24" x14ac:dyDescent="0.2">
      <c r="A488" s="52" t="s">
        <v>2378</v>
      </c>
      <c r="B488" s="337" t="s">
        <v>634</v>
      </c>
      <c r="C488" s="46" t="s">
        <v>635</v>
      </c>
      <c r="D488" s="46" t="s">
        <v>70</v>
      </c>
      <c r="E488" s="48" t="s">
        <v>1724</v>
      </c>
      <c r="F488" s="46" t="s">
        <v>133</v>
      </c>
      <c r="G488" s="59">
        <v>264</v>
      </c>
      <c r="H488" s="59">
        <v>264</v>
      </c>
      <c r="I488" s="66">
        <v>0.86</v>
      </c>
      <c r="J488" s="59">
        <v>0.7</v>
      </c>
      <c r="K488" s="66">
        <v>1.59</v>
      </c>
      <c r="L488" s="59">
        <v>1.31</v>
      </c>
      <c r="M488" s="59">
        <f t="shared" si="112"/>
        <v>2.0099999999999998</v>
      </c>
      <c r="N488" s="59">
        <f t="shared" si="113"/>
        <v>184.8</v>
      </c>
      <c r="O488" s="59">
        <f t="shared" si="114"/>
        <v>345.84</v>
      </c>
      <c r="P488" s="59">
        <f t="shared" si="115"/>
        <v>530.64</v>
      </c>
      <c r="Q488" s="58">
        <f t="shared" si="102"/>
        <v>1.3269863819422958E-4</v>
      </c>
      <c r="S488" s="59">
        <v>0.86</v>
      </c>
      <c r="T488" s="59">
        <v>1.59</v>
      </c>
      <c r="U488" s="59">
        <v>2.4500000000000002</v>
      </c>
      <c r="V488" s="59">
        <v>227.04</v>
      </c>
      <c r="W488" s="59">
        <v>419.76</v>
      </c>
      <c r="X488" s="59">
        <v>646.79999999999995</v>
      </c>
      <c r="Y488" s="91">
        <f t="shared" si="103"/>
        <v>-116.15999999999997</v>
      </c>
    </row>
    <row r="489" spans="1:25" s="50" customFormat="1" x14ac:dyDescent="0.2">
      <c r="A489" s="52" t="s">
        <v>2379</v>
      </c>
      <c r="B489" s="337" t="s">
        <v>636</v>
      </c>
      <c r="C489" s="46">
        <v>71035</v>
      </c>
      <c r="D489" s="47" t="s">
        <v>1470</v>
      </c>
      <c r="E489" s="48" t="s">
        <v>637</v>
      </c>
      <c r="F489" s="46" t="s">
        <v>106</v>
      </c>
      <c r="G489" s="59">
        <v>107</v>
      </c>
      <c r="H489" s="59">
        <v>107</v>
      </c>
      <c r="I489" s="66">
        <v>11.2</v>
      </c>
      <c r="J489" s="59">
        <v>9.24</v>
      </c>
      <c r="K489" s="66">
        <v>10.57</v>
      </c>
      <c r="L489" s="59">
        <v>8.7200000000000006</v>
      </c>
      <c r="M489" s="59">
        <f t="shared" si="112"/>
        <v>17.96</v>
      </c>
      <c r="N489" s="59">
        <f t="shared" si="113"/>
        <v>988.68</v>
      </c>
      <c r="O489" s="59">
        <f t="shared" si="114"/>
        <v>933.04</v>
      </c>
      <c r="P489" s="59">
        <f t="shared" si="115"/>
        <v>1921.72</v>
      </c>
      <c r="Q489" s="58">
        <f t="shared" si="102"/>
        <v>4.8056992874757822E-4</v>
      </c>
      <c r="S489" s="59">
        <v>11.2</v>
      </c>
      <c r="T489" s="59">
        <v>10.57</v>
      </c>
      <c r="U489" s="59">
        <v>21.77</v>
      </c>
      <c r="V489" s="59">
        <v>1198.4000000000001</v>
      </c>
      <c r="W489" s="59">
        <v>1130.99</v>
      </c>
      <c r="X489" s="59">
        <v>2329.39</v>
      </c>
      <c r="Y489" s="91">
        <f t="shared" si="103"/>
        <v>-407.66999999999985</v>
      </c>
    </row>
    <row r="490" spans="1:25" s="50" customFormat="1" x14ac:dyDescent="0.2">
      <c r="A490" s="52" t="s">
        <v>2380</v>
      </c>
      <c r="B490" s="337" t="s">
        <v>638</v>
      </c>
      <c r="C490" s="46">
        <v>70543</v>
      </c>
      <c r="D490" s="47" t="s">
        <v>1470</v>
      </c>
      <c r="E490" s="48" t="s">
        <v>639</v>
      </c>
      <c r="F490" s="46" t="s">
        <v>289</v>
      </c>
      <c r="G490" s="59">
        <v>544</v>
      </c>
      <c r="H490" s="59">
        <v>544</v>
      </c>
      <c r="I490" s="66">
        <v>5.96</v>
      </c>
      <c r="J490" s="59">
        <v>4.91</v>
      </c>
      <c r="K490" s="66">
        <v>32.92</v>
      </c>
      <c r="L490" s="59">
        <v>27.16</v>
      </c>
      <c r="M490" s="59">
        <f t="shared" si="112"/>
        <v>32.07</v>
      </c>
      <c r="N490" s="59">
        <f t="shared" si="113"/>
        <v>2671.04</v>
      </c>
      <c r="O490" s="59">
        <f t="shared" si="114"/>
        <v>14775.04</v>
      </c>
      <c r="P490" s="59">
        <f t="shared" si="115"/>
        <v>17446.080000000002</v>
      </c>
      <c r="Q490" s="58">
        <f t="shared" si="102"/>
        <v>4.3627903245657797E-3</v>
      </c>
      <c r="S490" s="59">
        <v>5.96</v>
      </c>
      <c r="T490" s="59">
        <v>32.92</v>
      </c>
      <c r="U490" s="59">
        <v>38.880000000000003</v>
      </c>
      <c r="V490" s="59">
        <v>3242.24</v>
      </c>
      <c r="W490" s="59">
        <v>17908.48</v>
      </c>
      <c r="X490" s="59">
        <v>21150.720000000001</v>
      </c>
      <c r="Y490" s="91">
        <f t="shared" si="103"/>
        <v>-3704.6399999999994</v>
      </c>
    </row>
    <row r="491" spans="1:25" s="50" customFormat="1" x14ac:dyDescent="0.2">
      <c r="A491" s="52" t="s">
        <v>2381</v>
      </c>
      <c r="B491" s="337" t="s">
        <v>640</v>
      </c>
      <c r="C491" s="46">
        <v>70544</v>
      </c>
      <c r="D491" s="47" t="s">
        <v>1470</v>
      </c>
      <c r="E491" s="48" t="s">
        <v>641</v>
      </c>
      <c r="F491" s="46" t="s">
        <v>289</v>
      </c>
      <c r="G491" s="59">
        <v>687.74</v>
      </c>
      <c r="H491" s="59">
        <v>687.74</v>
      </c>
      <c r="I491" s="66">
        <v>6.35</v>
      </c>
      <c r="J491" s="59">
        <v>5.24</v>
      </c>
      <c r="K491" s="66">
        <v>45.14</v>
      </c>
      <c r="L491" s="59">
        <v>37.25</v>
      </c>
      <c r="M491" s="59">
        <f t="shared" si="112"/>
        <v>42.49</v>
      </c>
      <c r="N491" s="59">
        <f t="shared" si="113"/>
        <v>3603.75</v>
      </c>
      <c r="O491" s="59">
        <f t="shared" si="114"/>
        <v>25618.31</v>
      </c>
      <c r="P491" s="59">
        <f t="shared" si="115"/>
        <v>29222.07</v>
      </c>
      <c r="Q491" s="58">
        <f t="shared" si="102"/>
        <v>7.3076452853468466E-3</v>
      </c>
      <c r="S491" s="59">
        <v>6.35</v>
      </c>
      <c r="T491" s="59">
        <v>45.14</v>
      </c>
      <c r="U491" s="59">
        <v>51.49</v>
      </c>
      <c r="V491" s="59">
        <v>4367.1400000000003</v>
      </c>
      <c r="W491" s="59">
        <v>31044.59</v>
      </c>
      <c r="X491" s="59">
        <v>35411.730000000003</v>
      </c>
      <c r="Y491" s="91">
        <f t="shared" si="103"/>
        <v>-6189.6600000000035</v>
      </c>
    </row>
    <row r="492" spans="1:25" s="50" customFormat="1" ht="36" x14ac:dyDescent="0.2">
      <c r="A492" s="52" t="s">
        <v>2382</v>
      </c>
      <c r="B492" s="48" t="s">
        <v>1725</v>
      </c>
      <c r="C492" s="47" t="s">
        <v>1726</v>
      </c>
      <c r="D492" s="47" t="s">
        <v>103</v>
      </c>
      <c r="E492" s="48" t="s">
        <v>1727</v>
      </c>
      <c r="F492" s="47" t="s">
        <v>289</v>
      </c>
      <c r="G492" s="59">
        <v>198</v>
      </c>
      <c r="H492" s="59">
        <v>198</v>
      </c>
      <c r="I492" s="66">
        <v>6.71</v>
      </c>
      <c r="J492" s="59">
        <v>5.53</v>
      </c>
      <c r="K492" s="66">
        <v>6.73</v>
      </c>
      <c r="L492" s="59">
        <v>5.55</v>
      </c>
      <c r="M492" s="59">
        <f t="shared" si="112"/>
        <v>11.08</v>
      </c>
      <c r="N492" s="59">
        <f t="shared" si="113"/>
        <v>1094.94</v>
      </c>
      <c r="O492" s="59">
        <f t="shared" si="114"/>
        <v>1098.9000000000001</v>
      </c>
      <c r="P492" s="59">
        <f t="shared" si="115"/>
        <v>2193.84</v>
      </c>
      <c r="Q492" s="58">
        <f t="shared" si="102"/>
        <v>5.4861974298211341E-4</v>
      </c>
      <c r="S492" s="59">
        <v>6.71</v>
      </c>
      <c r="T492" s="59">
        <v>6.73</v>
      </c>
      <c r="U492" s="59">
        <v>13.44</v>
      </c>
      <c r="V492" s="59">
        <v>1328.58</v>
      </c>
      <c r="W492" s="59">
        <v>1332.54</v>
      </c>
      <c r="X492" s="59">
        <v>2661.12</v>
      </c>
      <c r="Y492" s="91">
        <f t="shared" si="103"/>
        <v>-467.27999999999975</v>
      </c>
    </row>
    <row r="493" spans="1:25" s="50" customFormat="1" ht="36" x14ac:dyDescent="0.2">
      <c r="A493" s="52" t="s">
        <v>2383</v>
      </c>
      <c r="B493" s="48" t="s">
        <v>1728</v>
      </c>
      <c r="C493" s="47" t="s">
        <v>1729</v>
      </c>
      <c r="D493" s="47" t="s">
        <v>103</v>
      </c>
      <c r="E493" s="48" t="s">
        <v>1730</v>
      </c>
      <c r="F493" s="47" t="s">
        <v>133</v>
      </c>
      <c r="G493" s="59">
        <v>60</v>
      </c>
      <c r="H493" s="59">
        <v>60</v>
      </c>
      <c r="I493" s="66">
        <v>10.36</v>
      </c>
      <c r="J493" s="59">
        <v>8.5500000000000007</v>
      </c>
      <c r="K493" s="66">
        <v>14.1</v>
      </c>
      <c r="L493" s="59">
        <v>11.63</v>
      </c>
      <c r="M493" s="59">
        <f t="shared" si="112"/>
        <v>20.18</v>
      </c>
      <c r="N493" s="59">
        <f t="shared" si="113"/>
        <v>513</v>
      </c>
      <c r="O493" s="59">
        <f t="shared" si="114"/>
        <v>697.8</v>
      </c>
      <c r="P493" s="59">
        <f t="shared" si="115"/>
        <v>1210.8</v>
      </c>
      <c r="Q493" s="58">
        <f t="shared" si="102"/>
        <v>3.0278816358656185E-4</v>
      </c>
      <c r="S493" s="59">
        <v>10.36</v>
      </c>
      <c r="T493" s="59">
        <v>14.1</v>
      </c>
      <c r="U493" s="59">
        <v>24.46</v>
      </c>
      <c r="V493" s="59">
        <v>621.6</v>
      </c>
      <c r="W493" s="59">
        <v>846</v>
      </c>
      <c r="X493" s="59">
        <v>1467.6</v>
      </c>
      <c r="Y493" s="91">
        <f t="shared" si="103"/>
        <v>-256.79999999999995</v>
      </c>
    </row>
    <row r="494" spans="1:25" s="50" customFormat="1" x14ac:dyDescent="0.2">
      <c r="A494" s="52" t="s">
        <v>2384</v>
      </c>
      <c r="B494" s="3" t="s">
        <v>642</v>
      </c>
      <c r="C494" s="46" t="s">
        <v>643</v>
      </c>
      <c r="D494" s="46" t="s">
        <v>70</v>
      </c>
      <c r="E494" s="48" t="s">
        <v>644</v>
      </c>
      <c r="F494" s="46" t="s">
        <v>133</v>
      </c>
      <c r="G494" s="59">
        <v>60</v>
      </c>
      <c r="H494" s="59">
        <v>60</v>
      </c>
      <c r="I494" s="66">
        <v>11.2</v>
      </c>
      <c r="J494" s="59">
        <v>9.24</v>
      </c>
      <c r="K494" s="66">
        <v>52.79</v>
      </c>
      <c r="L494" s="59">
        <v>43.56</v>
      </c>
      <c r="M494" s="59">
        <f t="shared" si="112"/>
        <v>52.800000000000004</v>
      </c>
      <c r="N494" s="59">
        <f t="shared" si="113"/>
        <v>554.4</v>
      </c>
      <c r="O494" s="59">
        <f t="shared" si="114"/>
        <v>2613.6</v>
      </c>
      <c r="P494" s="59">
        <f t="shared" si="115"/>
        <v>3168</v>
      </c>
      <c r="Q494" s="58">
        <f t="shared" si="102"/>
        <v>7.9223067578644535E-4</v>
      </c>
      <c r="S494" s="59">
        <v>11.2</v>
      </c>
      <c r="T494" s="59">
        <v>52.79</v>
      </c>
      <c r="U494" s="59">
        <v>63.99</v>
      </c>
      <c r="V494" s="59">
        <v>672</v>
      </c>
      <c r="W494" s="59">
        <v>3167.4</v>
      </c>
      <c r="X494" s="59">
        <v>3839.4</v>
      </c>
      <c r="Y494" s="91">
        <f t="shared" si="103"/>
        <v>-671.40000000000009</v>
      </c>
    </row>
    <row r="495" spans="1:25" s="50" customFormat="1" x14ac:dyDescent="0.2">
      <c r="A495" s="52" t="s">
        <v>2385</v>
      </c>
      <c r="B495" s="3" t="s">
        <v>645</v>
      </c>
      <c r="C495" s="46" t="s">
        <v>646</v>
      </c>
      <c r="D495" s="46" t="s">
        <v>70</v>
      </c>
      <c r="E495" s="48" t="s">
        <v>647</v>
      </c>
      <c r="F495" s="46" t="s">
        <v>133</v>
      </c>
      <c r="G495" s="59">
        <v>60</v>
      </c>
      <c r="H495" s="59">
        <v>60</v>
      </c>
      <c r="I495" s="66">
        <v>1.1100000000000001</v>
      </c>
      <c r="J495" s="59">
        <v>0.91</v>
      </c>
      <c r="K495" s="66">
        <v>169.37</v>
      </c>
      <c r="L495" s="59">
        <v>139.78</v>
      </c>
      <c r="M495" s="59">
        <f t="shared" si="112"/>
        <v>140.69</v>
      </c>
      <c r="N495" s="59">
        <f t="shared" si="113"/>
        <v>54.6</v>
      </c>
      <c r="O495" s="59">
        <f t="shared" si="114"/>
        <v>8386.7999999999993</v>
      </c>
      <c r="P495" s="59">
        <f t="shared" si="115"/>
        <v>8441.4</v>
      </c>
      <c r="Q495" s="58">
        <f t="shared" si="102"/>
        <v>2.1109646548559658E-3</v>
      </c>
      <c r="S495" s="59">
        <v>1.1100000000000001</v>
      </c>
      <c r="T495" s="59">
        <v>169.37</v>
      </c>
      <c r="U495" s="59">
        <v>170.48</v>
      </c>
      <c r="V495" s="59">
        <v>66.599999999999994</v>
      </c>
      <c r="W495" s="59">
        <v>10162.200000000001</v>
      </c>
      <c r="X495" s="59">
        <v>10228.799999999999</v>
      </c>
      <c r="Y495" s="91">
        <f t="shared" si="103"/>
        <v>-1787.3999999999996</v>
      </c>
    </row>
    <row r="496" spans="1:25" s="50" customFormat="1" ht="24" x14ac:dyDescent="0.2">
      <c r="A496" s="52" t="s">
        <v>2386</v>
      </c>
      <c r="B496" s="3" t="s">
        <v>648</v>
      </c>
      <c r="C496" s="46" t="s">
        <v>649</v>
      </c>
      <c r="D496" s="46" t="s">
        <v>70</v>
      </c>
      <c r="E496" s="48" t="s">
        <v>1731</v>
      </c>
      <c r="F496" s="46" t="s">
        <v>133</v>
      </c>
      <c r="G496" s="59">
        <v>2</v>
      </c>
      <c r="H496" s="59">
        <v>2</v>
      </c>
      <c r="I496" s="66">
        <v>74.72</v>
      </c>
      <c r="J496" s="59">
        <v>61.66</v>
      </c>
      <c r="K496" s="66">
        <v>673.22</v>
      </c>
      <c r="L496" s="59">
        <v>555.6</v>
      </c>
      <c r="M496" s="59">
        <f t="shared" si="112"/>
        <v>617.26</v>
      </c>
      <c r="N496" s="59">
        <f t="shared" si="113"/>
        <v>123.32</v>
      </c>
      <c r="O496" s="59">
        <f t="shared" si="114"/>
        <v>1111.2</v>
      </c>
      <c r="P496" s="59">
        <f t="shared" si="115"/>
        <v>1234.52</v>
      </c>
      <c r="Q496" s="58">
        <f t="shared" si="102"/>
        <v>3.0871989074238713E-4</v>
      </c>
      <c r="S496" s="59">
        <v>74.72</v>
      </c>
      <c r="T496" s="59">
        <v>673.22</v>
      </c>
      <c r="U496" s="59">
        <v>747.94</v>
      </c>
      <c r="V496" s="59">
        <v>149.44</v>
      </c>
      <c r="W496" s="59">
        <v>1346.44</v>
      </c>
      <c r="X496" s="59">
        <v>1495.88</v>
      </c>
      <c r="Y496" s="91">
        <f t="shared" si="103"/>
        <v>-261.36000000000013</v>
      </c>
    </row>
    <row r="497" spans="1:25" s="50" customFormat="1" ht="24" x14ac:dyDescent="0.2">
      <c r="A497" s="52" t="s">
        <v>2387</v>
      </c>
      <c r="B497" s="337" t="s">
        <v>650</v>
      </c>
      <c r="C497" s="46">
        <v>96985</v>
      </c>
      <c r="D497" s="46" t="s">
        <v>103</v>
      </c>
      <c r="E497" s="48" t="s">
        <v>1692</v>
      </c>
      <c r="F497" s="46" t="s">
        <v>133</v>
      </c>
      <c r="G497" s="59">
        <v>60</v>
      </c>
      <c r="H497" s="59">
        <v>60</v>
      </c>
      <c r="I497" s="66">
        <v>9.6</v>
      </c>
      <c r="J497" s="59">
        <v>7.92</v>
      </c>
      <c r="K497" s="66">
        <v>76.900000000000006</v>
      </c>
      <c r="L497" s="59">
        <v>63.46</v>
      </c>
      <c r="M497" s="59">
        <f t="shared" si="112"/>
        <v>71.38</v>
      </c>
      <c r="N497" s="59">
        <f t="shared" si="113"/>
        <v>475.2</v>
      </c>
      <c r="O497" s="59">
        <f t="shared" si="114"/>
        <v>3807.6</v>
      </c>
      <c r="P497" s="59">
        <f t="shared" si="115"/>
        <v>4282.8</v>
      </c>
      <c r="Q497" s="58">
        <f t="shared" si="102"/>
        <v>1.0710118491976605E-3</v>
      </c>
      <c r="S497" s="59">
        <v>9.6</v>
      </c>
      <c r="T497" s="59">
        <v>76.900000000000006</v>
      </c>
      <c r="U497" s="59">
        <v>86.5</v>
      </c>
      <c r="V497" s="59">
        <v>576</v>
      </c>
      <c r="W497" s="59">
        <v>4614</v>
      </c>
      <c r="X497" s="59">
        <v>5190</v>
      </c>
      <c r="Y497" s="91">
        <f t="shared" si="103"/>
        <v>-907.19999999999982</v>
      </c>
    </row>
    <row r="498" spans="1:25" s="50" customFormat="1" x14ac:dyDescent="0.2">
      <c r="A498" s="52" t="s">
        <v>5326</v>
      </c>
      <c r="B498" s="3" t="s">
        <v>651</v>
      </c>
      <c r="C498" s="46">
        <v>71831</v>
      </c>
      <c r="D498" s="47" t="s">
        <v>1470</v>
      </c>
      <c r="E498" s="48" t="s">
        <v>652</v>
      </c>
      <c r="F498" s="46" t="s">
        <v>106</v>
      </c>
      <c r="G498" s="59">
        <v>1</v>
      </c>
      <c r="H498" s="59">
        <v>1</v>
      </c>
      <c r="I498" s="66">
        <v>56.04</v>
      </c>
      <c r="J498" s="59">
        <v>46.24</v>
      </c>
      <c r="K498" s="66">
        <v>127.4</v>
      </c>
      <c r="L498" s="59">
        <v>105.14</v>
      </c>
      <c r="M498" s="59">
        <f t="shared" si="112"/>
        <v>151.38</v>
      </c>
      <c r="N498" s="59">
        <f t="shared" si="113"/>
        <v>46.24</v>
      </c>
      <c r="O498" s="59">
        <f t="shared" si="114"/>
        <v>105.14</v>
      </c>
      <c r="P498" s="59">
        <f t="shared" si="115"/>
        <v>151.38</v>
      </c>
      <c r="Q498" s="58">
        <f t="shared" si="102"/>
        <v>3.7856022632750029E-5</v>
      </c>
      <c r="S498" s="59">
        <v>56.04</v>
      </c>
      <c r="T498" s="59">
        <v>127.4</v>
      </c>
      <c r="U498" s="59">
        <v>183.44</v>
      </c>
      <c r="V498" s="59">
        <v>56.04</v>
      </c>
      <c r="W498" s="59">
        <v>127.4</v>
      </c>
      <c r="X498" s="59">
        <v>183.44</v>
      </c>
      <c r="Y498" s="91">
        <f t="shared" si="103"/>
        <v>-32.06</v>
      </c>
    </row>
    <row r="499" spans="1:25" s="50" customFormat="1" ht="24" x14ac:dyDescent="0.2">
      <c r="A499" s="52" t="s">
        <v>5327</v>
      </c>
      <c r="B499" s="3" t="s">
        <v>653</v>
      </c>
      <c r="C499" s="46" t="s">
        <v>654</v>
      </c>
      <c r="D499" s="46" t="s">
        <v>70</v>
      </c>
      <c r="E499" s="48" t="s">
        <v>1732</v>
      </c>
      <c r="F499" s="46" t="s">
        <v>133</v>
      </c>
      <c r="G499" s="59">
        <v>65</v>
      </c>
      <c r="H499" s="59">
        <v>65</v>
      </c>
      <c r="I499" s="66">
        <v>1.49</v>
      </c>
      <c r="J499" s="59">
        <v>1.22</v>
      </c>
      <c r="K499" s="66">
        <v>1.84</v>
      </c>
      <c r="L499" s="59">
        <v>1.51</v>
      </c>
      <c r="M499" s="59">
        <f t="shared" si="112"/>
        <v>2.73</v>
      </c>
      <c r="N499" s="59">
        <f t="shared" si="113"/>
        <v>79.3</v>
      </c>
      <c r="O499" s="59">
        <f t="shared" si="114"/>
        <v>98.15</v>
      </c>
      <c r="P499" s="59">
        <f t="shared" si="115"/>
        <v>177.45</v>
      </c>
      <c r="Q499" s="58">
        <f t="shared" si="102"/>
        <v>4.4375420902242646E-5</v>
      </c>
      <c r="S499" s="59">
        <v>1.49</v>
      </c>
      <c r="T499" s="59">
        <v>1.84</v>
      </c>
      <c r="U499" s="59">
        <v>3.33</v>
      </c>
      <c r="V499" s="59">
        <v>96.85</v>
      </c>
      <c r="W499" s="59">
        <v>119.6</v>
      </c>
      <c r="X499" s="59">
        <v>216.45</v>
      </c>
      <c r="Y499" s="91">
        <f t="shared" si="103"/>
        <v>-39</v>
      </c>
    </row>
    <row r="500" spans="1:25" s="50" customFormat="1" x14ac:dyDescent="0.2">
      <c r="A500" s="52" t="s">
        <v>5328</v>
      </c>
      <c r="B500" s="44">
        <v>11</v>
      </c>
      <c r="C500" s="62"/>
      <c r="D500" s="62"/>
      <c r="E500" s="87" t="s">
        <v>30</v>
      </c>
      <c r="F500" s="62"/>
      <c r="G500" s="60"/>
      <c r="H500" s="60"/>
      <c r="I500" s="66"/>
      <c r="J500" s="60"/>
      <c r="K500" s="66"/>
      <c r="L500" s="60"/>
      <c r="M500" s="60"/>
      <c r="N500" s="60"/>
      <c r="O500" s="60"/>
      <c r="P500" s="61">
        <f>P501+P521+P547+P620+P679+P733</f>
        <v>154871.24000000002</v>
      </c>
      <c r="Q500" s="57">
        <f t="shared" si="102"/>
        <v>3.8729086845039389E-2</v>
      </c>
      <c r="S500" s="60"/>
      <c r="T500" s="60"/>
      <c r="U500" s="60"/>
      <c r="V500" s="60"/>
      <c r="W500" s="60"/>
      <c r="X500" s="61">
        <v>187679.06</v>
      </c>
      <c r="Y500" s="91">
        <f t="shared" si="103"/>
        <v>-32807.819999999978</v>
      </c>
    </row>
    <row r="501" spans="1:25" s="50" customFormat="1" x14ac:dyDescent="0.2">
      <c r="A501" s="52" t="s">
        <v>2388</v>
      </c>
      <c r="B501" s="44" t="s">
        <v>2967</v>
      </c>
      <c r="C501" s="62"/>
      <c r="D501" s="62"/>
      <c r="E501" s="87" t="s">
        <v>655</v>
      </c>
      <c r="F501" s="62"/>
      <c r="G501" s="60"/>
      <c r="H501" s="60"/>
      <c r="I501" s="66"/>
      <c r="J501" s="60"/>
      <c r="K501" s="66"/>
      <c r="L501" s="60"/>
      <c r="M501" s="60"/>
      <c r="N501" s="60"/>
      <c r="O501" s="60"/>
      <c r="P501" s="61">
        <f>P502</f>
        <v>10351.359999999999</v>
      </c>
      <c r="Q501" s="57">
        <f t="shared" si="102"/>
        <v>2.5885937273070637E-3</v>
      </c>
      <c r="S501" s="60"/>
      <c r="T501" s="60"/>
      <c r="U501" s="60"/>
      <c r="V501" s="60"/>
      <c r="W501" s="60"/>
      <c r="X501" s="61">
        <v>12542.95</v>
      </c>
      <c r="Y501" s="91">
        <f t="shared" si="103"/>
        <v>-2191.590000000002</v>
      </c>
    </row>
    <row r="502" spans="1:25" s="50" customFormat="1" x14ac:dyDescent="0.2">
      <c r="A502" s="52" t="s">
        <v>2389</v>
      </c>
      <c r="B502" s="44" t="s">
        <v>656</v>
      </c>
      <c r="C502" s="62"/>
      <c r="D502" s="62"/>
      <c r="E502" s="87" t="s">
        <v>657</v>
      </c>
      <c r="F502" s="62"/>
      <c r="G502" s="60"/>
      <c r="H502" s="60"/>
      <c r="I502" s="66"/>
      <c r="J502" s="60"/>
      <c r="K502" s="66"/>
      <c r="L502" s="60"/>
      <c r="M502" s="60"/>
      <c r="N502" s="60"/>
      <c r="O502" s="60"/>
      <c r="P502" s="61">
        <f>SUM(P503:P520)</f>
        <v>10351.359999999999</v>
      </c>
      <c r="Q502" s="57">
        <f t="shared" si="102"/>
        <v>2.5885937273070637E-3</v>
      </c>
      <c r="S502" s="60"/>
      <c r="T502" s="60"/>
      <c r="U502" s="60"/>
      <c r="V502" s="60"/>
      <c r="W502" s="60"/>
      <c r="X502" s="61">
        <v>12542.95</v>
      </c>
      <c r="Y502" s="91">
        <f t="shared" si="103"/>
        <v>-2191.590000000002</v>
      </c>
    </row>
    <row r="503" spans="1:25" s="50" customFormat="1" ht="24" x14ac:dyDescent="0.2">
      <c r="A503" s="52" t="s">
        <v>2390</v>
      </c>
      <c r="B503" s="3" t="s">
        <v>658</v>
      </c>
      <c r="C503" s="46">
        <v>89356</v>
      </c>
      <c r="D503" s="46" t="s">
        <v>103</v>
      </c>
      <c r="E503" s="48" t="s">
        <v>1580</v>
      </c>
      <c r="F503" s="46" t="s">
        <v>289</v>
      </c>
      <c r="G503" s="59">
        <v>5.55</v>
      </c>
      <c r="H503" s="59">
        <v>5.55</v>
      </c>
      <c r="I503" s="66">
        <v>14.15</v>
      </c>
      <c r="J503" s="59">
        <v>11.67</v>
      </c>
      <c r="K503" s="66">
        <v>9.75</v>
      </c>
      <c r="L503" s="59">
        <v>8.0399999999999991</v>
      </c>
      <c r="M503" s="59">
        <f t="shared" ref="M503:M520" si="116">L503+J503</f>
        <v>19.71</v>
      </c>
      <c r="N503" s="59">
        <f t="shared" ref="N503:N520" si="117">TRUNC(J503*H503,2)</f>
        <v>64.760000000000005</v>
      </c>
      <c r="O503" s="59">
        <f t="shared" ref="O503:O520" si="118">TRUNC(L503*H503,2)</f>
        <v>44.62</v>
      </c>
      <c r="P503" s="59">
        <f t="shared" ref="P503:P520" si="119">TRUNC(((J503*H503)+(L503*H503)),2)</f>
        <v>109.39</v>
      </c>
      <c r="Q503" s="58">
        <f t="shared" si="102"/>
        <v>2.7355465159179056E-5</v>
      </c>
      <c r="S503" s="59">
        <v>14.15</v>
      </c>
      <c r="T503" s="59">
        <v>9.75</v>
      </c>
      <c r="U503" s="59">
        <v>23.9</v>
      </c>
      <c r="V503" s="59">
        <v>78.53</v>
      </c>
      <c r="W503" s="59">
        <v>54.11</v>
      </c>
      <c r="X503" s="59">
        <v>132.63999999999999</v>
      </c>
      <c r="Y503" s="91">
        <f t="shared" si="103"/>
        <v>-23.249999999999986</v>
      </c>
    </row>
    <row r="504" spans="1:25" s="50" customFormat="1" ht="24" x14ac:dyDescent="0.2">
      <c r="A504" s="52" t="s">
        <v>2391</v>
      </c>
      <c r="B504" s="337" t="s">
        <v>659</v>
      </c>
      <c r="C504" s="46">
        <v>89357</v>
      </c>
      <c r="D504" s="46" t="s">
        <v>103</v>
      </c>
      <c r="E504" s="48" t="s">
        <v>1581</v>
      </c>
      <c r="F504" s="46" t="s">
        <v>289</v>
      </c>
      <c r="G504" s="59">
        <v>3.77</v>
      </c>
      <c r="H504" s="59">
        <v>3.77</v>
      </c>
      <c r="I504" s="66">
        <v>16.87</v>
      </c>
      <c r="J504" s="59">
        <v>13.92</v>
      </c>
      <c r="K504" s="66">
        <v>16.93</v>
      </c>
      <c r="L504" s="59">
        <v>13.97</v>
      </c>
      <c r="M504" s="59">
        <f t="shared" si="116"/>
        <v>27.89</v>
      </c>
      <c r="N504" s="59">
        <f t="shared" si="117"/>
        <v>52.47</v>
      </c>
      <c r="O504" s="59">
        <f t="shared" si="118"/>
        <v>52.66</v>
      </c>
      <c r="P504" s="59">
        <f t="shared" si="119"/>
        <v>105.14</v>
      </c>
      <c r="Q504" s="58">
        <f t="shared" si="102"/>
        <v>2.6292655698291309E-5</v>
      </c>
      <c r="S504" s="59">
        <v>16.87</v>
      </c>
      <c r="T504" s="59">
        <v>16.93</v>
      </c>
      <c r="U504" s="59">
        <v>33.799999999999997</v>
      </c>
      <c r="V504" s="59">
        <v>63.59</v>
      </c>
      <c r="W504" s="59">
        <v>63.83</v>
      </c>
      <c r="X504" s="59">
        <v>127.42</v>
      </c>
      <c r="Y504" s="91">
        <f t="shared" si="103"/>
        <v>-22.28</v>
      </c>
    </row>
    <row r="505" spans="1:25" s="50" customFormat="1" ht="24" x14ac:dyDescent="0.2">
      <c r="A505" s="52" t="s">
        <v>2392</v>
      </c>
      <c r="B505" s="337" t="s">
        <v>660</v>
      </c>
      <c r="C505" s="46">
        <v>89364</v>
      </c>
      <c r="D505" s="46" t="s">
        <v>103</v>
      </c>
      <c r="E505" s="48" t="s">
        <v>1587</v>
      </c>
      <c r="F505" s="46" t="s">
        <v>133</v>
      </c>
      <c r="G505" s="59">
        <v>1</v>
      </c>
      <c r="H505" s="59">
        <v>1</v>
      </c>
      <c r="I505" s="66">
        <v>5.66</v>
      </c>
      <c r="J505" s="59">
        <v>4.67</v>
      </c>
      <c r="K505" s="66">
        <v>6.51</v>
      </c>
      <c r="L505" s="59">
        <v>5.37</v>
      </c>
      <c r="M505" s="59">
        <f t="shared" si="116"/>
        <v>10.039999999999999</v>
      </c>
      <c r="N505" s="59">
        <f t="shared" si="117"/>
        <v>4.67</v>
      </c>
      <c r="O505" s="59">
        <f t="shared" si="118"/>
        <v>5.37</v>
      </c>
      <c r="P505" s="59">
        <f t="shared" si="119"/>
        <v>10.039999999999999</v>
      </c>
      <c r="Q505" s="58">
        <f t="shared" si="102"/>
        <v>2.5107310558383556E-6</v>
      </c>
      <c r="S505" s="59">
        <v>5.66</v>
      </c>
      <c r="T505" s="59">
        <v>6.51</v>
      </c>
      <c r="U505" s="59">
        <v>12.17</v>
      </c>
      <c r="V505" s="59">
        <v>5.66</v>
      </c>
      <c r="W505" s="59">
        <v>6.51</v>
      </c>
      <c r="X505" s="59">
        <v>12.17</v>
      </c>
      <c r="Y505" s="91">
        <f t="shared" si="103"/>
        <v>-2.1300000000000008</v>
      </c>
    </row>
    <row r="506" spans="1:25" s="50" customFormat="1" ht="24" x14ac:dyDescent="0.2">
      <c r="A506" s="52" t="s">
        <v>2393</v>
      </c>
      <c r="B506" s="337" t="s">
        <v>661</v>
      </c>
      <c r="C506" s="46">
        <v>89369</v>
      </c>
      <c r="D506" s="46" t="s">
        <v>103</v>
      </c>
      <c r="E506" s="48" t="s">
        <v>1588</v>
      </c>
      <c r="F506" s="46" t="s">
        <v>133</v>
      </c>
      <c r="G506" s="59">
        <v>1</v>
      </c>
      <c r="H506" s="59">
        <v>1</v>
      </c>
      <c r="I506" s="66">
        <v>6.75</v>
      </c>
      <c r="J506" s="59">
        <v>5.57</v>
      </c>
      <c r="K506" s="66">
        <v>11.59</v>
      </c>
      <c r="L506" s="59">
        <v>9.56</v>
      </c>
      <c r="M506" s="59">
        <f t="shared" si="116"/>
        <v>15.13</v>
      </c>
      <c r="N506" s="59">
        <f t="shared" si="117"/>
        <v>5.57</v>
      </c>
      <c r="O506" s="59">
        <f t="shared" si="118"/>
        <v>9.56</v>
      </c>
      <c r="P506" s="59">
        <f t="shared" si="119"/>
        <v>15.13</v>
      </c>
      <c r="Q506" s="58">
        <f t="shared" si="102"/>
        <v>3.783601680760391E-6</v>
      </c>
      <c r="S506" s="59">
        <v>6.75</v>
      </c>
      <c r="T506" s="59">
        <v>11.59</v>
      </c>
      <c r="U506" s="59">
        <v>18.34</v>
      </c>
      <c r="V506" s="59">
        <v>6.75</v>
      </c>
      <c r="W506" s="59">
        <v>11.59</v>
      </c>
      <c r="X506" s="59">
        <v>18.34</v>
      </c>
      <c r="Y506" s="91">
        <f t="shared" si="103"/>
        <v>-3.2099999999999991</v>
      </c>
    </row>
    <row r="507" spans="1:25" s="50" customFormat="1" ht="48" x14ac:dyDescent="0.2">
      <c r="A507" s="52" t="s">
        <v>2394</v>
      </c>
      <c r="B507" s="48" t="s">
        <v>1733</v>
      </c>
      <c r="C507" s="47" t="s">
        <v>1591</v>
      </c>
      <c r="D507" s="47" t="s">
        <v>103</v>
      </c>
      <c r="E507" s="48" t="s">
        <v>1592</v>
      </c>
      <c r="F507" s="47" t="s">
        <v>133</v>
      </c>
      <c r="G507" s="59">
        <v>1</v>
      </c>
      <c r="H507" s="59">
        <v>1</v>
      </c>
      <c r="I507" s="66">
        <v>5.26</v>
      </c>
      <c r="J507" s="59">
        <v>4.34</v>
      </c>
      <c r="K507" s="66">
        <v>12.65</v>
      </c>
      <c r="L507" s="59">
        <v>10.44</v>
      </c>
      <c r="M507" s="59">
        <f t="shared" si="116"/>
        <v>14.78</v>
      </c>
      <c r="N507" s="59">
        <f t="shared" si="117"/>
        <v>4.34</v>
      </c>
      <c r="O507" s="59">
        <f t="shared" si="118"/>
        <v>10.44</v>
      </c>
      <c r="P507" s="59">
        <f t="shared" si="119"/>
        <v>14.78</v>
      </c>
      <c r="Q507" s="58">
        <f t="shared" si="102"/>
        <v>3.6960761957461054E-6</v>
      </c>
      <c r="S507" s="59">
        <v>5.26</v>
      </c>
      <c r="T507" s="59">
        <v>12.65</v>
      </c>
      <c r="U507" s="59">
        <v>17.91</v>
      </c>
      <c r="V507" s="59">
        <v>5.26</v>
      </c>
      <c r="W507" s="59">
        <v>12.65</v>
      </c>
      <c r="X507" s="59">
        <v>17.91</v>
      </c>
      <c r="Y507" s="91">
        <f t="shared" si="103"/>
        <v>-3.1300000000000008</v>
      </c>
    </row>
    <row r="508" spans="1:25" s="50" customFormat="1" x14ac:dyDescent="0.2">
      <c r="A508" s="52" t="s">
        <v>2395</v>
      </c>
      <c r="B508" s="337" t="s">
        <v>662</v>
      </c>
      <c r="C508" s="46">
        <v>81360</v>
      </c>
      <c r="D508" s="47" t="s">
        <v>1470</v>
      </c>
      <c r="E508" s="48" t="s">
        <v>485</v>
      </c>
      <c r="F508" s="46" t="s">
        <v>106</v>
      </c>
      <c r="G508" s="59">
        <v>3</v>
      </c>
      <c r="H508" s="59">
        <v>3</v>
      </c>
      <c r="I508" s="66">
        <v>4.25</v>
      </c>
      <c r="J508" s="59">
        <v>3.5</v>
      </c>
      <c r="K508" s="66">
        <v>7.49</v>
      </c>
      <c r="L508" s="59">
        <v>6.18</v>
      </c>
      <c r="M508" s="59">
        <f t="shared" si="116"/>
        <v>9.68</v>
      </c>
      <c r="N508" s="59">
        <f t="shared" si="117"/>
        <v>10.5</v>
      </c>
      <c r="O508" s="59">
        <f t="shared" si="118"/>
        <v>18.54</v>
      </c>
      <c r="P508" s="59">
        <f t="shared" si="119"/>
        <v>29.04</v>
      </c>
      <c r="Q508" s="58">
        <f t="shared" si="102"/>
        <v>7.2621145280424157E-6</v>
      </c>
      <c r="S508" s="59">
        <v>4.25</v>
      </c>
      <c r="T508" s="59">
        <v>7.49</v>
      </c>
      <c r="U508" s="59">
        <v>11.74</v>
      </c>
      <c r="V508" s="59">
        <v>12.75</v>
      </c>
      <c r="W508" s="59">
        <v>22.47</v>
      </c>
      <c r="X508" s="59">
        <v>35.22</v>
      </c>
      <c r="Y508" s="91">
        <f t="shared" si="103"/>
        <v>-6.18</v>
      </c>
    </row>
    <row r="509" spans="1:25" s="50" customFormat="1" x14ac:dyDescent="0.2">
      <c r="A509" s="52" t="s">
        <v>2396</v>
      </c>
      <c r="B509" s="337" t="s">
        <v>663</v>
      </c>
      <c r="C509" s="46">
        <v>81340</v>
      </c>
      <c r="D509" s="47" t="s">
        <v>1470</v>
      </c>
      <c r="E509" s="48" t="s">
        <v>499</v>
      </c>
      <c r="F509" s="46" t="s">
        <v>106</v>
      </c>
      <c r="G509" s="59">
        <v>1</v>
      </c>
      <c r="H509" s="59">
        <v>1</v>
      </c>
      <c r="I509" s="66">
        <v>6.72</v>
      </c>
      <c r="J509" s="59">
        <v>5.54</v>
      </c>
      <c r="K509" s="66">
        <v>4.93</v>
      </c>
      <c r="L509" s="59">
        <v>4.0599999999999996</v>
      </c>
      <c r="M509" s="59">
        <f t="shared" si="116"/>
        <v>9.6</v>
      </c>
      <c r="N509" s="59">
        <f t="shared" si="117"/>
        <v>5.54</v>
      </c>
      <c r="O509" s="59">
        <f t="shared" si="118"/>
        <v>4.0599999999999996</v>
      </c>
      <c r="P509" s="59">
        <f t="shared" si="119"/>
        <v>9.6</v>
      </c>
      <c r="Q509" s="58">
        <f t="shared" si="102"/>
        <v>2.4006990175346826E-6</v>
      </c>
      <c r="S509" s="59">
        <v>6.72</v>
      </c>
      <c r="T509" s="59">
        <v>4.93</v>
      </c>
      <c r="U509" s="59">
        <v>11.65</v>
      </c>
      <c r="V509" s="59">
        <v>6.72</v>
      </c>
      <c r="W509" s="59">
        <v>4.93</v>
      </c>
      <c r="X509" s="59">
        <v>11.65</v>
      </c>
      <c r="Y509" s="91">
        <f t="shared" si="103"/>
        <v>-2.0500000000000007</v>
      </c>
    </row>
    <row r="510" spans="1:25" s="50" customFormat="1" ht="24" x14ac:dyDescent="0.2">
      <c r="A510" s="52" t="s">
        <v>2397</v>
      </c>
      <c r="B510" s="337" t="s">
        <v>664</v>
      </c>
      <c r="C510" s="46">
        <v>89395</v>
      </c>
      <c r="D510" s="46" t="s">
        <v>103</v>
      </c>
      <c r="E510" s="48" t="s">
        <v>1583</v>
      </c>
      <c r="F510" s="46" t="s">
        <v>133</v>
      </c>
      <c r="G510" s="59">
        <v>3</v>
      </c>
      <c r="H510" s="59">
        <v>3</v>
      </c>
      <c r="I510" s="66">
        <v>7.54</v>
      </c>
      <c r="J510" s="59">
        <v>6.22</v>
      </c>
      <c r="K510" s="66">
        <v>5.37</v>
      </c>
      <c r="L510" s="59">
        <v>4.43</v>
      </c>
      <c r="M510" s="59">
        <f t="shared" si="116"/>
        <v>10.649999999999999</v>
      </c>
      <c r="N510" s="59">
        <f t="shared" si="117"/>
        <v>18.66</v>
      </c>
      <c r="O510" s="59">
        <f t="shared" si="118"/>
        <v>13.29</v>
      </c>
      <c r="P510" s="59">
        <f t="shared" si="119"/>
        <v>31.95</v>
      </c>
      <c r="Q510" s="58">
        <f t="shared" si="102"/>
        <v>7.9898264177326163E-6</v>
      </c>
      <c r="S510" s="59">
        <v>7.54</v>
      </c>
      <c r="T510" s="59">
        <v>5.37</v>
      </c>
      <c r="U510" s="59">
        <v>12.91</v>
      </c>
      <c r="V510" s="59">
        <v>22.62</v>
      </c>
      <c r="W510" s="59">
        <v>16.11</v>
      </c>
      <c r="X510" s="59">
        <v>38.729999999999997</v>
      </c>
      <c r="Y510" s="91">
        <f t="shared" si="103"/>
        <v>-6.7799999999999976</v>
      </c>
    </row>
    <row r="511" spans="1:25" s="50" customFormat="1" x14ac:dyDescent="0.2">
      <c r="A511" s="52" t="s">
        <v>2398</v>
      </c>
      <c r="B511" s="3" t="s">
        <v>665</v>
      </c>
      <c r="C511" s="46">
        <v>80927</v>
      </c>
      <c r="D511" s="47" t="s">
        <v>1470</v>
      </c>
      <c r="E511" s="48" t="s">
        <v>495</v>
      </c>
      <c r="F511" s="46" t="s">
        <v>106</v>
      </c>
      <c r="G511" s="59">
        <v>1</v>
      </c>
      <c r="H511" s="59">
        <v>1</v>
      </c>
      <c r="I511" s="66">
        <v>22.78</v>
      </c>
      <c r="J511" s="59">
        <v>18.8</v>
      </c>
      <c r="K511" s="66">
        <v>114.78</v>
      </c>
      <c r="L511" s="59">
        <v>94.72</v>
      </c>
      <c r="M511" s="59">
        <f t="shared" si="116"/>
        <v>113.52</v>
      </c>
      <c r="N511" s="59">
        <f t="shared" si="117"/>
        <v>18.8</v>
      </c>
      <c r="O511" s="59">
        <f t="shared" si="118"/>
        <v>94.72</v>
      </c>
      <c r="P511" s="59">
        <f t="shared" si="119"/>
        <v>113.52</v>
      </c>
      <c r="Q511" s="58">
        <f t="shared" si="102"/>
        <v>2.8388265882347623E-5</v>
      </c>
      <c r="S511" s="59">
        <v>22.78</v>
      </c>
      <c r="T511" s="59">
        <v>114.78</v>
      </c>
      <c r="U511" s="59">
        <v>137.56</v>
      </c>
      <c r="V511" s="59">
        <v>22.78</v>
      </c>
      <c r="W511" s="59">
        <v>114.78</v>
      </c>
      <c r="X511" s="59">
        <v>137.56</v>
      </c>
      <c r="Y511" s="91">
        <f t="shared" si="103"/>
        <v>-24.040000000000006</v>
      </c>
    </row>
    <row r="512" spans="1:25" s="50" customFormat="1" x14ac:dyDescent="0.2">
      <c r="A512" s="52" t="s">
        <v>2399</v>
      </c>
      <c r="B512" s="3" t="s">
        <v>666</v>
      </c>
      <c r="C512" s="46" t="s">
        <v>548</v>
      </c>
      <c r="D512" s="46" t="s">
        <v>70</v>
      </c>
      <c r="E512" s="48" t="s">
        <v>549</v>
      </c>
      <c r="F512" s="46" t="s">
        <v>133</v>
      </c>
      <c r="G512" s="59">
        <v>2</v>
      </c>
      <c r="H512" s="59">
        <v>2</v>
      </c>
      <c r="I512" s="66">
        <v>36.130000000000003</v>
      </c>
      <c r="J512" s="59">
        <v>29.81</v>
      </c>
      <c r="K512" s="66">
        <v>4668.13</v>
      </c>
      <c r="L512" s="59">
        <v>3852.6</v>
      </c>
      <c r="M512" s="59">
        <f t="shared" si="116"/>
        <v>3882.41</v>
      </c>
      <c r="N512" s="59">
        <f t="shared" si="117"/>
        <v>59.62</v>
      </c>
      <c r="O512" s="59">
        <f t="shared" si="118"/>
        <v>7705.2</v>
      </c>
      <c r="P512" s="59">
        <f t="shared" si="119"/>
        <v>7764.82</v>
      </c>
      <c r="Q512" s="58">
        <f t="shared" si="102"/>
        <v>1.9417703901389225E-3</v>
      </c>
      <c r="S512" s="59">
        <v>36.130000000000003</v>
      </c>
      <c r="T512" s="59">
        <v>4668.13</v>
      </c>
      <c r="U512" s="59">
        <v>4704.26</v>
      </c>
      <c r="V512" s="59">
        <v>72.260000000000005</v>
      </c>
      <c r="W512" s="59">
        <v>9336.26</v>
      </c>
      <c r="X512" s="59">
        <v>9408.52</v>
      </c>
      <c r="Y512" s="91">
        <f t="shared" si="103"/>
        <v>-1643.7000000000007</v>
      </c>
    </row>
    <row r="513" spans="1:25" s="50" customFormat="1" x14ac:dyDescent="0.2">
      <c r="A513" s="52" t="s">
        <v>2400</v>
      </c>
      <c r="B513" s="337" t="s">
        <v>667</v>
      </c>
      <c r="C513" s="46" t="s">
        <v>668</v>
      </c>
      <c r="D513" s="46" t="s">
        <v>70</v>
      </c>
      <c r="E513" s="48" t="s">
        <v>669</v>
      </c>
      <c r="F513" s="46" t="s">
        <v>133</v>
      </c>
      <c r="G513" s="59">
        <v>1</v>
      </c>
      <c r="H513" s="59">
        <v>1</v>
      </c>
      <c r="I513" s="66">
        <v>37.36</v>
      </c>
      <c r="J513" s="59">
        <v>30.83</v>
      </c>
      <c r="K513" s="66">
        <v>2190</v>
      </c>
      <c r="L513" s="59">
        <v>1807.4</v>
      </c>
      <c r="M513" s="59">
        <f t="shared" si="116"/>
        <v>1838.23</v>
      </c>
      <c r="N513" s="59">
        <f t="shared" si="117"/>
        <v>30.83</v>
      </c>
      <c r="O513" s="59">
        <f t="shared" si="118"/>
        <v>1807.4</v>
      </c>
      <c r="P513" s="59">
        <f t="shared" si="119"/>
        <v>1838.23</v>
      </c>
      <c r="Q513" s="58">
        <f t="shared" si="102"/>
        <v>4.5969134947945625E-4</v>
      </c>
      <c r="S513" s="59">
        <v>37.36</v>
      </c>
      <c r="T513" s="59">
        <v>2190</v>
      </c>
      <c r="U513" s="59">
        <v>2227.36</v>
      </c>
      <c r="V513" s="59">
        <v>37.36</v>
      </c>
      <c r="W513" s="59">
        <v>2190</v>
      </c>
      <c r="X513" s="59">
        <v>2227.36</v>
      </c>
      <c r="Y513" s="91">
        <f t="shared" si="103"/>
        <v>-389.13000000000011</v>
      </c>
    </row>
    <row r="514" spans="1:25" s="50" customFormat="1" ht="24" x14ac:dyDescent="0.2">
      <c r="A514" s="52" t="s">
        <v>2401</v>
      </c>
      <c r="B514" s="337" t="s">
        <v>670</v>
      </c>
      <c r="C514" s="46">
        <v>80811</v>
      </c>
      <c r="D514" s="47" t="s">
        <v>1470</v>
      </c>
      <c r="E514" s="48" t="s">
        <v>1734</v>
      </c>
      <c r="F514" s="46" t="s">
        <v>106</v>
      </c>
      <c r="G514" s="59">
        <v>1</v>
      </c>
      <c r="H514" s="59">
        <v>1</v>
      </c>
      <c r="I514" s="66">
        <v>7.47</v>
      </c>
      <c r="J514" s="59">
        <v>6.16</v>
      </c>
      <c r="K514" s="66">
        <v>47.46</v>
      </c>
      <c r="L514" s="59">
        <v>39.159999999999997</v>
      </c>
      <c r="M514" s="59">
        <f t="shared" si="116"/>
        <v>45.319999999999993</v>
      </c>
      <c r="N514" s="59">
        <f t="shared" si="117"/>
        <v>6.16</v>
      </c>
      <c r="O514" s="59">
        <f t="shared" si="118"/>
        <v>39.159999999999997</v>
      </c>
      <c r="P514" s="59">
        <f t="shared" si="119"/>
        <v>45.32</v>
      </c>
      <c r="Q514" s="58">
        <f t="shared" si="102"/>
        <v>1.1333299945278314E-5</v>
      </c>
      <c r="S514" s="59">
        <v>7.47</v>
      </c>
      <c r="T514" s="59">
        <v>47.46</v>
      </c>
      <c r="U514" s="59">
        <v>54.93</v>
      </c>
      <c r="V514" s="59">
        <v>7.47</v>
      </c>
      <c r="W514" s="59">
        <v>47.46</v>
      </c>
      <c r="X514" s="59">
        <v>54.93</v>
      </c>
      <c r="Y514" s="91">
        <f t="shared" si="103"/>
        <v>-9.61</v>
      </c>
    </row>
    <row r="515" spans="1:25" s="50" customFormat="1" ht="36" x14ac:dyDescent="0.2">
      <c r="A515" s="52" t="s">
        <v>2402</v>
      </c>
      <c r="B515" s="48" t="s">
        <v>1735</v>
      </c>
      <c r="C515" s="47" t="s">
        <v>1600</v>
      </c>
      <c r="D515" s="47" t="s">
        <v>103</v>
      </c>
      <c r="E515" s="48" t="s">
        <v>1601</v>
      </c>
      <c r="F515" s="47" t="s">
        <v>289</v>
      </c>
      <c r="G515" s="59">
        <v>4.78</v>
      </c>
      <c r="H515" s="59">
        <v>4.78</v>
      </c>
      <c r="I515" s="66">
        <v>10.91</v>
      </c>
      <c r="J515" s="59">
        <v>9</v>
      </c>
      <c r="K515" s="66">
        <v>10.07</v>
      </c>
      <c r="L515" s="59">
        <v>8.31</v>
      </c>
      <c r="M515" s="59">
        <f t="shared" si="116"/>
        <v>17.310000000000002</v>
      </c>
      <c r="N515" s="59">
        <f t="shared" si="117"/>
        <v>43.02</v>
      </c>
      <c r="O515" s="59">
        <f t="shared" si="118"/>
        <v>39.72</v>
      </c>
      <c r="P515" s="59">
        <f t="shared" si="119"/>
        <v>82.74</v>
      </c>
      <c r="Q515" s="58">
        <f t="shared" si="102"/>
        <v>2.0691024657377047E-5</v>
      </c>
      <c r="S515" s="59">
        <v>10.91</v>
      </c>
      <c r="T515" s="59">
        <v>10.07</v>
      </c>
      <c r="U515" s="59">
        <v>20.98</v>
      </c>
      <c r="V515" s="59">
        <v>52.14</v>
      </c>
      <c r="W515" s="59">
        <v>48.14</v>
      </c>
      <c r="X515" s="59">
        <v>100.28</v>
      </c>
      <c r="Y515" s="91">
        <f t="shared" si="103"/>
        <v>-17.540000000000006</v>
      </c>
    </row>
    <row r="516" spans="1:25" s="50" customFormat="1" ht="36" x14ac:dyDescent="0.2">
      <c r="A516" s="52" t="s">
        <v>2403</v>
      </c>
      <c r="B516" s="48" t="s">
        <v>1736</v>
      </c>
      <c r="C516" s="47" t="s">
        <v>1603</v>
      </c>
      <c r="D516" s="47" t="s">
        <v>103</v>
      </c>
      <c r="E516" s="48" t="s">
        <v>1604</v>
      </c>
      <c r="F516" s="47" t="s">
        <v>289</v>
      </c>
      <c r="G516" s="59">
        <v>1.5</v>
      </c>
      <c r="H516" s="59">
        <v>1.5</v>
      </c>
      <c r="I516" s="66">
        <v>11.85</v>
      </c>
      <c r="J516" s="59">
        <v>9.77</v>
      </c>
      <c r="K516" s="66">
        <v>14.84</v>
      </c>
      <c r="L516" s="59">
        <v>12.24</v>
      </c>
      <c r="M516" s="59">
        <f t="shared" si="116"/>
        <v>22.009999999999998</v>
      </c>
      <c r="N516" s="59">
        <f t="shared" si="117"/>
        <v>14.65</v>
      </c>
      <c r="O516" s="59">
        <f t="shared" si="118"/>
        <v>18.36</v>
      </c>
      <c r="P516" s="59">
        <f t="shared" si="119"/>
        <v>33.01</v>
      </c>
      <c r="Q516" s="58">
        <f t="shared" si="102"/>
        <v>8.2549036009187367E-6</v>
      </c>
      <c r="S516" s="59">
        <v>11.85</v>
      </c>
      <c r="T516" s="59">
        <v>14.84</v>
      </c>
      <c r="U516" s="59">
        <v>26.69</v>
      </c>
      <c r="V516" s="59">
        <v>17.77</v>
      </c>
      <c r="W516" s="59">
        <v>22.26</v>
      </c>
      <c r="X516" s="59">
        <v>40.03</v>
      </c>
      <c r="Y516" s="91">
        <f t="shared" si="103"/>
        <v>-7.0200000000000031</v>
      </c>
    </row>
    <row r="517" spans="1:25" s="50" customFormat="1" ht="36" x14ac:dyDescent="0.2">
      <c r="A517" s="52" t="s">
        <v>2404</v>
      </c>
      <c r="B517" s="48" t="s">
        <v>1737</v>
      </c>
      <c r="C517" s="47" t="s">
        <v>1626</v>
      </c>
      <c r="D517" s="47" t="s">
        <v>103</v>
      </c>
      <c r="E517" s="48" t="s">
        <v>1627</v>
      </c>
      <c r="F517" s="47" t="s">
        <v>133</v>
      </c>
      <c r="G517" s="59">
        <v>1</v>
      </c>
      <c r="H517" s="59">
        <v>1</v>
      </c>
      <c r="I517" s="66">
        <v>4.72</v>
      </c>
      <c r="J517" s="59">
        <v>3.89</v>
      </c>
      <c r="K517" s="66">
        <v>5.47</v>
      </c>
      <c r="L517" s="59">
        <v>4.51</v>
      </c>
      <c r="M517" s="59">
        <f t="shared" si="116"/>
        <v>8.4</v>
      </c>
      <c r="N517" s="59">
        <f t="shared" si="117"/>
        <v>3.89</v>
      </c>
      <c r="O517" s="59">
        <f t="shared" si="118"/>
        <v>4.51</v>
      </c>
      <c r="P517" s="59">
        <f t="shared" si="119"/>
        <v>8.4</v>
      </c>
      <c r="Q517" s="58">
        <f t="shared" si="102"/>
        <v>2.1006116403428477E-6</v>
      </c>
      <c r="S517" s="59">
        <v>4.72</v>
      </c>
      <c r="T517" s="59">
        <v>5.47</v>
      </c>
      <c r="U517" s="59">
        <v>10.19</v>
      </c>
      <c r="V517" s="59">
        <v>4.72</v>
      </c>
      <c r="W517" s="59">
        <v>5.47</v>
      </c>
      <c r="X517" s="59">
        <v>10.19</v>
      </c>
      <c r="Y517" s="91">
        <f t="shared" si="103"/>
        <v>-1.7899999999999991</v>
      </c>
    </row>
    <row r="518" spans="1:25" s="50" customFormat="1" ht="24" x14ac:dyDescent="0.2">
      <c r="A518" s="52" t="s">
        <v>2405</v>
      </c>
      <c r="B518" s="3" t="s">
        <v>671</v>
      </c>
      <c r="C518" s="46" t="s">
        <v>509</v>
      </c>
      <c r="D518" s="46" t="s">
        <v>70</v>
      </c>
      <c r="E518" s="48" t="s">
        <v>1624</v>
      </c>
      <c r="F518" s="46" t="s">
        <v>133</v>
      </c>
      <c r="G518" s="59">
        <v>3</v>
      </c>
      <c r="H518" s="59">
        <v>3</v>
      </c>
      <c r="I518" s="66">
        <v>12.29</v>
      </c>
      <c r="J518" s="59">
        <v>10.14</v>
      </c>
      <c r="K518" s="66">
        <v>9.77</v>
      </c>
      <c r="L518" s="59">
        <v>8.06</v>
      </c>
      <c r="M518" s="59">
        <f t="shared" si="116"/>
        <v>18.200000000000003</v>
      </c>
      <c r="N518" s="59">
        <f t="shared" si="117"/>
        <v>30.42</v>
      </c>
      <c r="O518" s="59">
        <f t="shared" si="118"/>
        <v>24.18</v>
      </c>
      <c r="P518" s="59">
        <f t="shared" si="119"/>
        <v>54.6</v>
      </c>
      <c r="Q518" s="58">
        <f t="shared" ref="Q518:Q581" si="120">P518/$O$998</f>
        <v>1.3653975662228508E-5</v>
      </c>
      <c r="S518" s="59">
        <v>12.29</v>
      </c>
      <c r="T518" s="59">
        <v>9.77</v>
      </c>
      <c r="U518" s="59">
        <v>22.06</v>
      </c>
      <c r="V518" s="59">
        <v>36.869999999999997</v>
      </c>
      <c r="W518" s="59">
        <v>29.31</v>
      </c>
      <c r="X518" s="59">
        <v>66.180000000000007</v>
      </c>
      <c r="Y518" s="91">
        <f t="shared" ref="Y518:Y581" si="121">P518-X518</f>
        <v>-11.580000000000005</v>
      </c>
    </row>
    <row r="519" spans="1:25" s="50" customFormat="1" ht="36" x14ac:dyDescent="0.2">
      <c r="A519" s="52" t="s">
        <v>2406</v>
      </c>
      <c r="B519" s="48" t="s">
        <v>1738</v>
      </c>
      <c r="C519" s="47" t="s">
        <v>1629</v>
      </c>
      <c r="D519" s="47" t="s">
        <v>103</v>
      </c>
      <c r="E519" s="48" t="s">
        <v>1630</v>
      </c>
      <c r="F519" s="47" t="s">
        <v>133</v>
      </c>
      <c r="G519" s="59">
        <v>3</v>
      </c>
      <c r="H519" s="59">
        <v>3</v>
      </c>
      <c r="I519" s="66">
        <v>4.72</v>
      </c>
      <c r="J519" s="59">
        <v>3.89</v>
      </c>
      <c r="K519" s="66">
        <v>8.17</v>
      </c>
      <c r="L519" s="59">
        <v>6.74</v>
      </c>
      <c r="M519" s="59">
        <f t="shared" si="116"/>
        <v>10.63</v>
      </c>
      <c r="N519" s="59">
        <f t="shared" si="117"/>
        <v>11.67</v>
      </c>
      <c r="O519" s="59">
        <f t="shared" si="118"/>
        <v>20.22</v>
      </c>
      <c r="P519" s="59">
        <f t="shared" si="119"/>
        <v>31.89</v>
      </c>
      <c r="Q519" s="58">
        <f t="shared" si="120"/>
        <v>7.9748220488730239E-6</v>
      </c>
      <c r="S519" s="59">
        <v>4.72</v>
      </c>
      <c r="T519" s="59">
        <v>8.17</v>
      </c>
      <c r="U519" s="59">
        <v>12.89</v>
      </c>
      <c r="V519" s="59">
        <v>14.16</v>
      </c>
      <c r="W519" s="59">
        <v>24.51</v>
      </c>
      <c r="X519" s="59">
        <v>38.67</v>
      </c>
      <c r="Y519" s="91">
        <f t="shared" si="121"/>
        <v>-6.7800000000000011</v>
      </c>
    </row>
    <row r="520" spans="1:25" s="50" customFormat="1" ht="36" x14ac:dyDescent="0.2">
      <c r="A520" s="52" t="s">
        <v>2407</v>
      </c>
      <c r="B520" s="48" t="s">
        <v>1739</v>
      </c>
      <c r="C520" s="47" t="s">
        <v>1293</v>
      </c>
      <c r="D520" s="47" t="s">
        <v>70</v>
      </c>
      <c r="E520" s="48" t="s">
        <v>1632</v>
      </c>
      <c r="F520" s="47" t="s">
        <v>133</v>
      </c>
      <c r="G520" s="59">
        <v>1</v>
      </c>
      <c r="H520" s="59">
        <v>1</v>
      </c>
      <c r="I520" s="66">
        <v>9.31</v>
      </c>
      <c r="J520" s="59">
        <v>7.68</v>
      </c>
      <c r="K520" s="66">
        <v>55.84</v>
      </c>
      <c r="L520" s="59">
        <v>46.08</v>
      </c>
      <c r="M520" s="59">
        <f t="shared" si="116"/>
        <v>53.76</v>
      </c>
      <c r="N520" s="59">
        <f t="shared" si="117"/>
        <v>7.68</v>
      </c>
      <c r="O520" s="59">
        <f t="shared" si="118"/>
        <v>46.08</v>
      </c>
      <c r="P520" s="59">
        <f t="shared" si="119"/>
        <v>53.76</v>
      </c>
      <c r="Q520" s="58">
        <f t="shared" si="120"/>
        <v>1.3443914498194224E-5</v>
      </c>
      <c r="S520" s="59">
        <v>9.31</v>
      </c>
      <c r="T520" s="59">
        <v>55.84</v>
      </c>
      <c r="U520" s="59">
        <v>65.150000000000006</v>
      </c>
      <c r="V520" s="59">
        <v>9.31</v>
      </c>
      <c r="W520" s="59">
        <v>55.84</v>
      </c>
      <c r="X520" s="59">
        <v>65.150000000000006</v>
      </c>
      <c r="Y520" s="91">
        <f t="shared" si="121"/>
        <v>-11.390000000000008</v>
      </c>
    </row>
    <row r="521" spans="1:25" s="50" customFormat="1" x14ac:dyDescent="0.2">
      <c r="A521" s="52" t="s">
        <v>2408</v>
      </c>
      <c r="B521" s="44" t="s">
        <v>2968</v>
      </c>
      <c r="C521" s="62"/>
      <c r="D521" s="62"/>
      <c r="E521" s="87" t="s">
        <v>672</v>
      </c>
      <c r="F521" s="62"/>
      <c r="G521" s="60"/>
      <c r="H521" s="60"/>
      <c r="I521" s="66"/>
      <c r="J521" s="60"/>
      <c r="K521" s="66"/>
      <c r="L521" s="60"/>
      <c r="M521" s="60"/>
      <c r="N521" s="60"/>
      <c r="O521" s="60"/>
      <c r="P521" s="61">
        <f>P522+P525</f>
        <v>2811.54</v>
      </c>
      <c r="Q521" s="57">
        <f t="shared" si="120"/>
        <v>7.0308972039161057E-4</v>
      </c>
      <c r="S521" s="60"/>
      <c r="T521" s="60"/>
      <c r="U521" s="60"/>
      <c r="V521" s="60"/>
      <c r="W521" s="60"/>
      <c r="X521" s="61">
        <v>3407.5</v>
      </c>
      <c r="Y521" s="91">
        <f t="shared" si="121"/>
        <v>-595.96</v>
      </c>
    </row>
    <row r="522" spans="1:25" s="50" customFormat="1" x14ac:dyDescent="0.2">
      <c r="A522" s="52" t="s">
        <v>5329</v>
      </c>
      <c r="B522" s="44" t="s">
        <v>673</v>
      </c>
      <c r="C522" s="62"/>
      <c r="D522" s="62"/>
      <c r="E522" s="87" t="s">
        <v>52</v>
      </c>
      <c r="F522" s="62"/>
      <c r="G522" s="60"/>
      <c r="H522" s="60"/>
      <c r="I522" s="66"/>
      <c r="J522" s="60"/>
      <c r="K522" s="66"/>
      <c r="L522" s="60"/>
      <c r="M522" s="60"/>
      <c r="N522" s="60"/>
      <c r="O522" s="60"/>
      <c r="P522" s="61">
        <f>SUM(P523:P524)</f>
        <v>97.84</v>
      </c>
      <c r="Q522" s="57">
        <f t="shared" si="120"/>
        <v>2.4467124153707644E-5</v>
      </c>
      <c r="S522" s="60"/>
      <c r="T522" s="60"/>
      <c r="U522" s="60"/>
      <c r="V522" s="60"/>
      <c r="W522" s="60"/>
      <c r="X522" s="61">
        <v>118.58</v>
      </c>
      <c r="Y522" s="91">
        <f t="shared" si="121"/>
        <v>-20.739999999999995</v>
      </c>
    </row>
    <row r="523" spans="1:25" s="50" customFormat="1" x14ac:dyDescent="0.2">
      <c r="A523" s="52" t="s">
        <v>5330</v>
      </c>
      <c r="B523" s="337" t="s">
        <v>674</v>
      </c>
      <c r="C523" s="46">
        <v>40101</v>
      </c>
      <c r="D523" s="47" t="s">
        <v>1470</v>
      </c>
      <c r="E523" s="48" t="s">
        <v>150</v>
      </c>
      <c r="F523" s="46" t="s">
        <v>7</v>
      </c>
      <c r="G523" s="59">
        <v>2.1</v>
      </c>
      <c r="H523" s="59">
        <v>2.1</v>
      </c>
      <c r="I523" s="66">
        <v>34.229999999999997</v>
      </c>
      <c r="J523" s="59">
        <v>28.25</v>
      </c>
      <c r="K523" s="66">
        <v>0</v>
      </c>
      <c r="L523" s="59">
        <v>0</v>
      </c>
      <c r="M523" s="59">
        <f>L523+J523</f>
        <v>28.25</v>
      </c>
      <c r="N523" s="59">
        <f>TRUNC(J523*H523,2)</f>
        <v>59.32</v>
      </c>
      <c r="O523" s="59">
        <f>TRUNC(L523*H523,2)</f>
        <v>0</v>
      </c>
      <c r="P523" s="59">
        <f>TRUNC(((J523*H523)+(L523*H523)),2)</f>
        <v>59.32</v>
      </c>
      <c r="Q523" s="58">
        <f t="shared" si="120"/>
        <v>1.4834319345849727E-5</v>
      </c>
      <c r="S523" s="59">
        <v>34.229999999999997</v>
      </c>
      <c r="T523" s="59">
        <v>0</v>
      </c>
      <c r="U523" s="59">
        <v>34.229999999999997</v>
      </c>
      <c r="V523" s="59">
        <v>71.88</v>
      </c>
      <c r="W523" s="59">
        <v>0</v>
      </c>
      <c r="X523" s="59">
        <v>71.88</v>
      </c>
      <c r="Y523" s="91">
        <f t="shared" si="121"/>
        <v>-12.559999999999995</v>
      </c>
    </row>
    <row r="524" spans="1:25" s="50" customFormat="1" x14ac:dyDescent="0.2">
      <c r="A524" s="52" t="s">
        <v>5331</v>
      </c>
      <c r="B524" s="3" t="s">
        <v>675</v>
      </c>
      <c r="C524" s="46">
        <v>40902</v>
      </c>
      <c r="D524" s="47" t="s">
        <v>1470</v>
      </c>
      <c r="E524" s="48" t="s">
        <v>359</v>
      </c>
      <c r="F524" s="46" t="s">
        <v>7</v>
      </c>
      <c r="G524" s="59">
        <v>2.06</v>
      </c>
      <c r="H524" s="59">
        <v>2.06</v>
      </c>
      <c r="I524" s="66">
        <v>22.67</v>
      </c>
      <c r="J524" s="59">
        <v>18.7</v>
      </c>
      <c r="K524" s="66">
        <v>0</v>
      </c>
      <c r="L524" s="59">
        <v>0</v>
      </c>
      <c r="M524" s="59">
        <f>L524+J524</f>
        <v>18.7</v>
      </c>
      <c r="N524" s="59">
        <f>TRUNC(J524*H524,2)</f>
        <v>38.520000000000003</v>
      </c>
      <c r="O524" s="59">
        <f>TRUNC(L524*H524,2)</f>
        <v>0</v>
      </c>
      <c r="P524" s="59">
        <f>TRUNC(((J524*H524)+(L524*H524)),2)</f>
        <v>38.520000000000003</v>
      </c>
      <c r="Q524" s="58">
        <f t="shared" si="120"/>
        <v>9.6328048078579153E-6</v>
      </c>
      <c r="S524" s="59">
        <v>22.67</v>
      </c>
      <c r="T524" s="59">
        <v>0</v>
      </c>
      <c r="U524" s="59">
        <v>22.67</v>
      </c>
      <c r="V524" s="59">
        <v>46.7</v>
      </c>
      <c r="W524" s="59">
        <v>0</v>
      </c>
      <c r="X524" s="59">
        <v>46.7</v>
      </c>
      <c r="Y524" s="91">
        <f t="shared" si="121"/>
        <v>-8.18</v>
      </c>
    </row>
    <row r="525" spans="1:25" s="50" customFormat="1" x14ac:dyDescent="0.2">
      <c r="A525" s="52" t="s">
        <v>2409</v>
      </c>
      <c r="B525" s="44" t="s">
        <v>676</v>
      </c>
      <c r="C525" s="62"/>
      <c r="D525" s="62"/>
      <c r="E525" s="87" t="s">
        <v>657</v>
      </c>
      <c r="F525" s="62"/>
      <c r="G525" s="60"/>
      <c r="H525" s="60"/>
      <c r="I525" s="66"/>
      <c r="J525" s="60"/>
      <c r="K525" s="66"/>
      <c r="L525" s="60"/>
      <c r="M525" s="60"/>
      <c r="N525" s="60"/>
      <c r="O525" s="60"/>
      <c r="P525" s="61">
        <f>P526+P535+P542</f>
        <v>2713.7</v>
      </c>
      <c r="Q525" s="57">
        <f t="shared" si="120"/>
        <v>6.7862259623790294E-4</v>
      </c>
      <c r="S525" s="60"/>
      <c r="T525" s="60"/>
      <c r="U525" s="60"/>
      <c r="V525" s="60"/>
      <c r="W525" s="60"/>
      <c r="X525" s="61">
        <v>3288.92</v>
      </c>
      <c r="Y525" s="91">
        <f t="shared" si="121"/>
        <v>-575.22000000000025</v>
      </c>
    </row>
    <row r="526" spans="1:25" s="50" customFormat="1" x14ac:dyDescent="0.2">
      <c r="A526" s="52" t="s">
        <v>2410</v>
      </c>
      <c r="B526" s="44" t="s">
        <v>677</v>
      </c>
      <c r="C526" s="62"/>
      <c r="D526" s="62"/>
      <c r="E526" s="87" t="s">
        <v>678</v>
      </c>
      <c r="F526" s="62"/>
      <c r="G526" s="60"/>
      <c r="H526" s="60"/>
      <c r="I526" s="66"/>
      <c r="J526" s="60"/>
      <c r="K526" s="66"/>
      <c r="L526" s="60"/>
      <c r="M526" s="60"/>
      <c r="N526" s="60"/>
      <c r="O526" s="60"/>
      <c r="P526" s="61">
        <f>SUM(P527:P534)</f>
        <v>725.53</v>
      </c>
      <c r="Q526" s="57">
        <f t="shared" si="120"/>
        <v>1.8143532897832692E-4</v>
      </c>
      <c r="S526" s="60"/>
      <c r="T526" s="60"/>
      <c r="U526" s="60"/>
      <c r="V526" s="60"/>
      <c r="W526" s="60"/>
      <c r="X526" s="61">
        <v>879.35</v>
      </c>
      <c r="Y526" s="91">
        <f t="shared" si="121"/>
        <v>-153.82000000000005</v>
      </c>
    </row>
    <row r="527" spans="1:25" s="50" customFormat="1" ht="24" x14ac:dyDescent="0.2">
      <c r="A527" s="52" t="s">
        <v>2411</v>
      </c>
      <c r="B527" s="3" t="s">
        <v>679</v>
      </c>
      <c r="C527" s="46">
        <v>89356</v>
      </c>
      <c r="D527" s="46" t="s">
        <v>103</v>
      </c>
      <c r="E527" s="48" t="s">
        <v>1580</v>
      </c>
      <c r="F527" s="46" t="s">
        <v>289</v>
      </c>
      <c r="G527" s="59">
        <v>2.69</v>
      </c>
      <c r="H527" s="59">
        <v>2.69</v>
      </c>
      <c r="I527" s="66">
        <v>14.15</v>
      </c>
      <c r="J527" s="59">
        <v>11.67</v>
      </c>
      <c r="K527" s="66">
        <v>9.75</v>
      </c>
      <c r="L527" s="59">
        <v>8.0399999999999991</v>
      </c>
      <c r="M527" s="59">
        <f t="shared" ref="M527:M534" si="122">L527+J527</f>
        <v>19.71</v>
      </c>
      <c r="N527" s="59">
        <f t="shared" ref="N527:N534" si="123">TRUNC(J527*H527,2)</f>
        <v>31.39</v>
      </c>
      <c r="O527" s="59">
        <f t="shared" ref="O527:O534" si="124">TRUNC(L527*H527,2)</f>
        <v>21.62</v>
      </c>
      <c r="P527" s="59">
        <f t="shared" ref="P527:P534" si="125">TRUNC(((J527*H527)+(L527*H527)),2)</f>
        <v>53.01</v>
      </c>
      <c r="Q527" s="58">
        <f t="shared" si="120"/>
        <v>1.3256359887449326E-5</v>
      </c>
      <c r="S527" s="59">
        <v>14.15</v>
      </c>
      <c r="T527" s="59">
        <v>9.75</v>
      </c>
      <c r="U527" s="59">
        <v>23.9</v>
      </c>
      <c r="V527" s="59">
        <v>38.06</v>
      </c>
      <c r="W527" s="59">
        <v>26.23</v>
      </c>
      <c r="X527" s="59">
        <v>64.290000000000006</v>
      </c>
      <c r="Y527" s="91">
        <f t="shared" si="121"/>
        <v>-11.280000000000008</v>
      </c>
    </row>
    <row r="528" spans="1:25" s="50" customFormat="1" ht="24" x14ac:dyDescent="0.2">
      <c r="A528" s="52" t="s">
        <v>2412</v>
      </c>
      <c r="B528" s="3" t="s">
        <v>680</v>
      </c>
      <c r="C528" s="46">
        <v>89357</v>
      </c>
      <c r="D528" s="46" t="s">
        <v>103</v>
      </c>
      <c r="E528" s="48" t="s">
        <v>1581</v>
      </c>
      <c r="F528" s="46" t="s">
        <v>289</v>
      </c>
      <c r="G528" s="59">
        <v>10.130000000000001</v>
      </c>
      <c r="H528" s="59">
        <v>10.130000000000001</v>
      </c>
      <c r="I528" s="66">
        <v>16.87</v>
      </c>
      <c r="J528" s="59">
        <v>13.92</v>
      </c>
      <c r="K528" s="66">
        <v>16.93</v>
      </c>
      <c r="L528" s="59">
        <v>13.97</v>
      </c>
      <c r="M528" s="59">
        <f t="shared" si="122"/>
        <v>27.89</v>
      </c>
      <c r="N528" s="59">
        <f t="shared" si="123"/>
        <v>141</v>
      </c>
      <c r="O528" s="59">
        <f t="shared" si="124"/>
        <v>141.51</v>
      </c>
      <c r="P528" s="59">
        <f t="shared" si="125"/>
        <v>282.52</v>
      </c>
      <c r="Q528" s="58">
        <f t="shared" si="120"/>
        <v>7.06505715035311E-5</v>
      </c>
      <c r="S528" s="59">
        <v>16.87</v>
      </c>
      <c r="T528" s="59">
        <v>16.93</v>
      </c>
      <c r="U528" s="59">
        <v>33.799999999999997</v>
      </c>
      <c r="V528" s="59">
        <v>170.89</v>
      </c>
      <c r="W528" s="59">
        <v>171.5</v>
      </c>
      <c r="X528" s="59">
        <v>342.39</v>
      </c>
      <c r="Y528" s="91">
        <f t="shared" si="121"/>
        <v>-59.870000000000005</v>
      </c>
    </row>
    <row r="529" spans="1:25" s="50" customFormat="1" ht="24" x14ac:dyDescent="0.2">
      <c r="A529" s="52" t="s">
        <v>2413</v>
      </c>
      <c r="B529" s="3" t="s">
        <v>681</v>
      </c>
      <c r="C529" s="46">
        <v>89369</v>
      </c>
      <c r="D529" s="46" t="s">
        <v>103</v>
      </c>
      <c r="E529" s="48" t="s">
        <v>1588</v>
      </c>
      <c r="F529" s="46" t="s">
        <v>133</v>
      </c>
      <c r="G529" s="59">
        <v>2</v>
      </c>
      <c r="H529" s="59">
        <v>2</v>
      </c>
      <c r="I529" s="66">
        <v>6.75</v>
      </c>
      <c r="J529" s="59">
        <v>5.57</v>
      </c>
      <c r="K529" s="66">
        <v>11.59</v>
      </c>
      <c r="L529" s="59">
        <v>9.56</v>
      </c>
      <c r="M529" s="59">
        <f t="shared" si="122"/>
        <v>15.13</v>
      </c>
      <c r="N529" s="59">
        <f t="shared" si="123"/>
        <v>11.14</v>
      </c>
      <c r="O529" s="59">
        <f t="shared" si="124"/>
        <v>19.12</v>
      </c>
      <c r="P529" s="59">
        <f t="shared" si="125"/>
        <v>30.26</v>
      </c>
      <c r="Q529" s="58">
        <f t="shared" si="120"/>
        <v>7.5672033615207821E-6</v>
      </c>
      <c r="S529" s="59">
        <v>6.75</v>
      </c>
      <c r="T529" s="59">
        <v>11.59</v>
      </c>
      <c r="U529" s="59">
        <v>18.34</v>
      </c>
      <c r="V529" s="59">
        <v>13.5</v>
      </c>
      <c r="W529" s="59">
        <v>23.18</v>
      </c>
      <c r="X529" s="59">
        <v>36.68</v>
      </c>
      <c r="Y529" s="91">
        <f t="shared" si="121"/>
        <v>-6.4199999999999982</v>
      </c>
    </row>
    <row r="530" spans="1:25" s="50" customFormat="1" ht="48" x14ac:dyDescent="0.2">
      <c r="A530" s="52" t="s">
        <v>2414</v>
      </c>
      <c r="B530" s="48" t="s">
        <v>1740</v>
      </c>
      <c r="C530" s="47" t="s">
        <v>1591</v>
      </c>
      <c r="D530" s="47" t="s">
        <v>103</v>
      </c>
      <c r="E530" s="48" t="s">
        <v>1592</v>
      </c>
      <c r="F530" s="47" t="s">
        <v>133</v>
      </c>
      <c r="G530" s="59">
        <v>3</v>
      </c>
      <c r="H530" s="59">
        <v>3</v>
      </c>
      <c r="I530" s="66">
        <v>5.26</v>
      </c>
      <c r="J530" s="59">
        <v>4.34</v>
      </c>
      <c r="K530" s="66">
        <v>12.65</v>
      </c>
      <c r="L530" s="59">
        <v>10.44</v>
      </c>
      <c r="M530" s="59">
        <f t="shared" si="122"/>
        <v>14.78</v>
      </c>
      <c r="N530" s="59">
        <f t="shared" si="123"/>
        <v>13.02</v>
      </c>
      <c r="O530" s="59">
        <f t="shared" si="124"/>
        <v>31.32</v>
      </c>
      <c r="P530" s="59">
        <f t="shared" si="125"/>
        <v>44.34</v>
      </c>
      <c r="Q530" s="58">
        <f t="shared" si="120"/>
        <v>1.1088228587238317E-5</v>
      </c>
      <c r="S530" s="59">
        <v>5.26</v>
      </c>
      <c r="T530" s="59">
        <v>12.65</v>
      </c>
      <c r="U530" s="59">
        <v>17.91</v>
      </c>
      <c r="V530" s="59">
        <v>15.78</v>
      </c>
      <c r="W530" s="59">
        <v>37.950000000000003</v>
      </c>
      <c r="X530" s="59">
        <v>53.73</v>
      </c>
      <c r="Y530" s="91">
        <f t="shared" si="121"/>
        <v>-9.3899999999999935</v>
      </c>
    </row>
    <row r="531" spans="1:25" s="50" customFormat="1" x14ac:dyDescent="0.2">
      <c r="A531" s="52" t="s">
        <v>2415</v>
      </c>
      <c r="B531" s="3" t="s">
        <v>682</v>
      </c>
      <c r="C531" s="46">
        <v>81340</v>
      </c>
      <c r="D531" s="47" t="s">
        <v>1470</v>
      </c>
      <c r="E531" s="48" t="s">
        <v>499</v>
      </c>
      <c r="F531" s="46" t="s">
        <v>106</v>
      </c>
      <c r="G531" s="59">
        <v>2</v>
      </c>
      <c r="H531" s="59">
        <v>2</v>
      </c>
      <c r="I531" s="66">
        <v>6.72</v>
      </c>
      <c r="J531" s="59">
        <v>5.54</v>
      </c>
      <c r="K531" s="66">
        <v>4.93</v>
      </c>
      <c r="L531" s="59">
        <v>4.0599999999999996</v>
      </c>
      <c r="M531" s="59">
        <f t="shared" si="122"/>
        <v>9.6</v>
      </c>
      <c r="N531" s="59">
        <f t="shared" si="123"/>
        <v>11.08</v>
      </c>
      <c r="O531" s="59">
        <f t="shared" si="124"/>
        <v>8.1199999999999992</v>
      </c>
      <c r="P531" s="59">
        <f t="shared" si="125"/>
        <v>19.2</v>
      </c>
      <c r="Q531" s="58">
        <f t="shared" si="120"/>
        <v>4.8013980350693653E-6</v>
      </c>
      <c r="S531" s="59">
        <v>6.72</v>
      </c>
      <c r="T531" s="59">
        <v>4.93</v>
      </c>
      <c r="U531" s="59">
        <v>11.65</v>
      </c>
      <c r="V531" s="59">
        <v>13.44</v>
      </c>
      <c r="W531" s="59">
        <v>9.86</v>
      </c>
      <c r="X531" s="59">
        <v>23.3</v>
      </c>
      <c r="Y531" s="91">
        <f t="shared" si="121"/>
        <v>-4.1000000000000014</v>
      </c>
    </row>
    <row r="532" spans="1:25" s="50" customFormat="1" ht="24" x14ac:dyDescent="0.2">
      <c r="A532" s="52" t="s">
        <v>2416</v>
      </c>
      <c r="B532" s="3" t="s">
        <v>683</v>
      </c>
      <c r="C532" s="46">
        <v>89398</v>
      </c>
      <c r="D532" s="46" t="s">
        <v>103</v>
      </c>
      <c r="E532" s="48" t="s">
        <v>1584</v>
      </c>
      <c r="F532" s="46" t="s">
        <v>133</v>
      </c>
      <c r="G532" s="59">
        <v>1</v>
      </c>
      <c r="H532" s="59">
        <v>1</v>
      </c>
      <c r="I532" s="66">
        <v>8.99</v>
      </c>
      <c r="J532" s="59">
        <v>7.41</v>
      </c>
      <c r="K532" s="66">
        <v>9.6300000000000008</v>
      </c>
      <c r="L532" s="59">
        <v>7.94</v>
      </c>
      <c r="M532" s="59">
        <f t="shared" si="122"/>
        <v>15.350000000000001</v>
      </c>
      <c r="N532" s="59">
        <f t="shared" si="123"/>
        <v>7.41</v>
      </c>
      <c r="O532" s="59">
        <f t="shared" si="124"/>
        <v>7.94</v>
      </c>
      <c r="P532" s="59">
        <f t="shared" si="125"/>
        <v>15.35</v>
      </c>
      <c r="Q532" s="58">
        <f t="shared" si="120"/>
        <v>3.8386176999122273E-6</v>
      </c>
      <c r="S532" s="59">
        <v>8.99</v>
      </c>
      <c r="T532" s="59">
        <v>9.6300000000000008</v>
      </c>
      <c r="U532" s="59">
        <v>18.62</v>
      </c>
      <c r="V532" s="59">
        <v>8.99</v>
      </c>
      <c r="W532" s="59">
        <v>9.6300000000000008</v>
      </c>
      <c r="X532" s="59">
        <v>18.62</v>
      </c>
      <c r="Y532" s="91">
        <f t="shared" si="121"/>
        <v>-3.2700000000000014</v>
      </c>
    </row>
    <row r="533" spans="1:25" s="50" customFormat="1" ht="36" x14ac:dyDescent="0.2">
      <c r="A533" s="52" t="s">
        <v>2417</v>
      </c>
      <c r="B533" s="48" t="s">
        <v>1741</v>
      </c>
      <c r="C533" s="47" t="s">
        <v>1742</v>
      </c>
      <c r="D533" s="47" t="s">
        <v>103</v>
      </c>
      <c r="E533" s="48" t="s">
        <v>1743</v>
      </c>
      <c r="F533" s="47" t="s">
        <v>133</v>
      </c>
      <c r="G533" s="59">
        <v>1</v>
      </c>
      <c r="H533" s="59">
        <v>1</v>
      </c>
      <c r="I533" s="66">
        <v>8.27</v>
      </c>
      <c r="J533" s="59">
        <v>6.82</v>
      </c>
      <c r="K533" s="66">
        <v>12.78</v>
      </c>
      <c r="L533" s="59">
        <v>10.54</v>
      </c>
      <c r="M533" s="59">
        <f t="shared" si="122"/>
        <v>17.36</v>
      </c>
      <c r="N533" s="59">
        <f t="shared" si="123"/>
        <v>6.82</v>
      </c>
      <c r="O533" s="59">
        <f t="shared" si="124"/>
        <v>10.54</v>
      </c>
      <c r="P533" s="59">
        <f t="shared" si="125"/>
        <v>17.36</v>
      </c>
      <c r="Q533" s="58">
        <f t="shared" si="120"/>
        <v>4.341264056708551E-6</v>
      </c>
      <c r="S533" s="59">
        <v>8.27</v>
      </c>
      <c r="T533" s="59">
        <v>12.78</v>
      </c>
      <c r="U533" s="59">
        <v>21.05</v>
      </c>
      <c r="V533" s="59">
        <v>8.27</v>
      </c>
      <c r="W533" s="59">
        <v>12.78</v>
      </c>
      <c r="X533" s="59">
        <v>21.05</v>
      </c>
      <c r="Y533" s="91">
        <f t="shared" si="121"/>
        <v>-3.6900000000000013</v>
      </c>
    </row>
    <row r="534" spans="1:25" s="50" customFormat="1" x14ac:dyDescent="0.2">
      <c r="A534" s="52" t="s">
        <v>2418</v>
      </c>
      <c r="B534" s="337" t="s">
        <v>684</v>
      </c>
      <c r="C534" s="46">
        <v>80926</v>
      </c>
      <c r="D534" s="47" t="s">
        <v>1470</v>
      </c>
      <c r="E534" s="48" t="s">
        <v>493</v>
      </c>
      <c r="F534" s="46" t="s">
        <v>106</v>
      </c>
      <c r="G534" s="59">
        <v>3</v>
      </c>
      <c r="H534" s="59">
        <v>3</v>
      </c>
      <c r="I534" s="66">
        <v>22.78</v>
      </c>
      <c r="J534" s="59">
        <v>18.8</v>
      </c>
      <c r="K534" s="66">
        <v>83.65</v>
      </c>
      <c r="L534" s="59">
        <v>69.03</v>
      </c>
      <c r="M534" s="59">
        <f t="shared" si="122"/>
        <v>87.83</v>
      </c>
      <c r="N534" s="59">
        <f t="shared" si="123"/>
        <v>56.4</v>
      </c>
      <c r="O534" s="59">
        <f t="shared" si="124"/>
        <v>207.09</v>
      </c>
      <c r="P534" s="59">
        <f t="shared" si="125"/>
        <v>263.49</v>
      </c>
      <c r="Q534" s="58">
        <f t="shared" si="120"/>
        <v>6.5891685846897243E-5</v>
      </c>
      <c r="S534" s="59">
        <v>22.78</v>
      </c>
      <c r="T534" s="59">
        <v>83.65</v>
      </c>
      <c r="U534" s="59">
        <v>106.43</v>
      </c>
      <c r="V534" s="59">
        <v>68.34</v>
      </c>
      <c r="W534" s="59">
        <v>250.95</v>
      </c>
      <c r="X534" s="59">
        <v>319.29000000000002</v>
      </c>
      <c r="Y534" s="91">
        <f t="shared" si="121"/>
        <v>-55.800000000000011</v>
      </c>
    </row>
    <row r="535" spans="1:25" s="50" customFormat="1" x14ac:dyDescent="0.2">
      <c r="A535" s="52" t="s">
        <v>2419</v>
      </c>
      <c r="B535" s="44" t="s">
        <v>685</v>
      </c>
      <c r="C535" s="62"/>
      <c r="D535" s="62"/>
      <c r="E535" s="87" t="s">
        <v>686</v>
      </c>
      <c r="F535" s="62"/>
      <c r="G535" s="60"/>
      <c r="H535" s="60"/>
      <c r="I535" s="66"/>
      <c r="J535" s="60"/>
      <c r="K535" s="66"/>
      <c r="L535" s="60"/>
      <c r="M535" s="60"/>
      <c r="N535" s="60"/>
      <c r="O535" s="60"/>
      <c r="P535" s="61">
        <f>SUM(P536:P541)</f>
        <v>579.55000000000007</v>
      </c>
      <c r="Q535" s="57">
        <f t="shared" si="120"/>
        <v>1.4492969954294017E-4</v>
      </c>
      <c r="S535" s="60"/>
      <c r="T535" s="60"/>
      <c r="U535" s="60"/>
      <c r="V535" s="60"/>
      <c r="W535" s="60"/>
      <c r="X535" s="61">
        <v>702.66</v>
      </c>
      <c r="Y535" s="91">
        <f t="shared" si="121"/>
        <v>-123.1099999999999</v>
      </c>
    </row>
    <row r="536" spans="1:25" s="50" customFormat="1" ht="36" x14ac:dyDescent="0.2">
      <c r="A536" s="52" t="s">
        <v>2420</v>
      </c>
      <c r="B536" s="48" t="s">
        <v>1744</v>
      </c>
      <c r="C536" s="47" t="s">
        <v>1603</v>
      </c>
      <c r="D536" s="47" t="s">
        <v>103</v>
      </c>
      <c r="E536" s="48" t="s">
        <v>1604</v>
      </c>
      <c r="F536" s="47" t="s">
        <v>289</v>
      </c>
      <c r="G536" s="59">
        <v>14.07</v>
      </c>
      <c r="H536" s="59">
        <v>14.07</v>
      </c>
      <c r="I536" s="66">
        <v>11.85</v>
      </c>
      <c r="J536" s="59">
        <v>9.77</v>
      </c>
      <c r="K536" s="66">
        <v>14.84</v>
      </c>
      <c r="L536" s="59">
        <v>12.24</v>
      </c>
      <c r="M536" s="59">
        <f t="shared" ref="M536:M541" si="126">L536+J536</f>
        <v>22.009999999999998</v>
      </c>
      <c r="N536" s="59">
        <f t="shared" ref="N536:N541" si="127">TRUNC(J536*H536,2)</f>
        <v>137.46</v>
      </c>
      <c r="O536" s="59">
        <f t="shared" ref="O536:O541" si="128">TRUNC(L536*H536,2)</f>
        <v>172.21</v>
      </c>
      <c r="P536" s="59">
        <f t="shared" ref="P536:P541" si="129">TRUNC(((J536*H536)+(L536*H536)),2)</f>
        <v>309.68</v>
      </c>
      <c r="Q536" s="58">
        <f t="shared" si="120"/>
        <v>7.744254914063964E-5</v>
      </c>
      <c r="S536" s="59">
        <v>11.85</v>
      </c>
      <c r="T536" s="59">
        <v>14.84</v>
      </c>
      <c r="U536" s="59">
        <v>26.69</v>
      </c>
      <c r="V536" s="59">
        <v>166.72</v>
      </c>
      <c r="W536" s="59">
        <v>208.8</v>
      </c>
      <c r="X536" s="59">
        <v>375.52</v>
      </c>
      <c r="Y536" s="91">
        <f t="shared" si="121"/>
        <v>-65.839999999999975</v>
      </c>
    </row>
    <row r="537" spans="1:25" s="50" customFormat="1" ht="24" x14ac:dyDescent="0.2">
      <c r="A537" s="52" t="s">
        <v>2421</v>
      </c>
      <c r="B537" s="3" t="s">
        <v>687</v>
      </c>
      <c r="C537" s="46" t="s">
        <v>511</v>
      </c>
      <c r="D537" s="46" t="s">
        <v>70</v>
      </c>
      <c r="E537" s="48" t="s">
        <v>1631</v>
      </c>
      <c r="F537" s="46" t="s">
        <v>133</v>
      </c>
      <c r="G537" s="59">
        <v>1</v>
      </c>
      <c r="H537" s="59">
        <v>1</v>
      </c>
      <c r="I537" s="66">
        <v>12.29</v>
      </c>
      <c r="J537" s="59">
        <v>10.14</v>
      </c>
      <c r="K537" s="66">
        <v>19.91</v>
      </c>
      <c r="L537" s="59">
        <v>16.43</v>
      </c>
      <c r="M537" s="59">
        <f t="shared" si="126"/>
        <v>26.57</v>
      </c>
      <c r="N537" s="59">
        <f t="shared" si="127"/>
        <v>10.14</v>
      </c>
      <c r="O537" s="59">
        <f t="shared" si="128"/>
        <v>16.43</v>
      </c>
      <c r="P537" s="59">
        <f t="shared" si="129"/>
        <v>26.57</v>
      </c>
      <c r="Q537" s="58">
        <f t="shared" si="120"/>
        <v>6.6444346766558875E-6</v>
      </c>
      <c r="S537" s="59">
        <v>12.29</v>
      </c>
      <c r="T537" s="59">
        <v>19.91</v>
      </c>
      <c r="U537" s="59">
        <v>32.200000000000003</v>
      </c>
      <c r="V537" s="59">
        <v>12.29</v>
      </c>
      <c r="W537" s="59">
        <v>19.91</v>
      </c>
      <c r="X537" s="59">
        <v>32.200000000000003</v>
      </c>
      <c r="Y537" s="91">
        <f t="shared" si="121"/>
        <v>-5.6300000000000026</v>
      </c>
    </row>
    <row r="538" spans="1:25" s="50" customFormat="1" ht="36" x14ac:dyDescent="0.2">
      <c r="A538" s="52" t="s">
        <v>2422</v>
      </c>
      <c r="B538" s="48" t="s">
        <v>1745</v>
      </c>
      <c r="C538" s="47" t="s">
        <v>1612</v>
      </c>
      <c r="D538" s="47" t="s">
        <v>103</v>
      </c>
      <c r="E538" s="48" t="s">
        <v>1613</v>
      </c>
      <c r="F538" s="47" t="s">
        <v>133</v>
      </c>
      <c r="G538" s="59">
        <v>3</v>
      </c>
      <c r="H538" s="59">
        <v>3</v>
      </c>
      <c r="I538" s="66">
        <v>6.84</v>
      </c>
      <c r="J538" s="59">
        <v>5.64</v>
      </c>
      <c r="K538" s="66">
        <v>19.78</v>
      </c>
      <c r="L538" s="59">
        <v>16.32</v>
      </c>
      <c r="M538" s="59">
        <f t="shared" si="126"/>
        <v>21.96</v>
      </c>
      <c r="N538" s="59">
        <f t="shared" si="127"/>
        <v>16.920000000000002</v>
      </c>
      <c r="O538" s="59">
        <f t="shared" si="128"/>
        <v>48.96</v>
      </c>
      <c r="P538" s="59">
        <f t="shared" si="129"/>
        <v>65.88</v>
      </c>
      <c r="Q538" s="58">
        <f t="shared" si="120"/>
        <v>1.647479700783176E-5</v>
      </c>
      <c r="S538" s="59">
        <v>6.84</v>
      </c>
      <c r="T538" s="59">
        <v>19.78</v>
      </c>
      <c r="U538" s="59">
        <v>26.62</v>
      </c>
      <c r="V538" s="59">
        <v>20.52</v>
      </c>
      <c r="W538" s="59">
        <v>59.34</v>
      </c>
      <c r="X538" s="59">
        <v>79.86</v>
      </c>
      <c r="Y538" s="91">
        <f t="shared" si="121"/>
        <v>-13.980000000000004</v>
      </c>
    </row>
    <row r="539" spans="1:25" s="50" customFormat="1" ht="36" x14ac:dyDescent="0.2">
      <c r="A539" s="52" t="s">
        <v>2423</v>
      </c>
      <c r="B539" s="48" t="s">
        <v>1746</v>
      </c>
      <c r="C539" s="47" t="s">
        <v>1619</v>
      </c>
      <c r="D539" s="47" t="s">
        <v>103</v>
      </c>
      <c r="E539" s="48" t="s">
        <v>1620</v>
      </c>
      <c r="F539" s="47" t="s">
        <v>133</v>
      </c>
      <c r="G539" s="59">
        <v>6</v>
      </c>
      <c r="H539" s="59">
        <v>6</v>
      </c>
      <c r="I539" s="66">
        <v>5.13</v>
      </c>
      <c r="J539" s="59">
        <v>4.2300000000000004</v>
      </c>
      <c r="K539" s="66">
        <v>9.82</v>
      </c>
      <c r="L539" s="59">
        <v>8.1</v>
      </c>
      <c r="M539" s="59">
        <f t="shared" si="126"/>
        <v>12.33</v>
      </c>
      <c r="N539" s="59">
        <f t="shared" si="127"/>
        <v>25.38</v>
      </c>
      <c r="O539" s="59">
        <f t="shared" si="128"/>
        <v>48.6</v>
      </c>
      <c r="P539" s="59">
        <f t="shared" si="129"/>
        <v>73.98</v>
      </c>
      <c r="Q539" s="58">
        <f t="shared" si="120"/>
        <v>1.8500386803876651E-5</v>
      </c>
      <c r="S539" s="59">
        <v>5.13</v>
      </c>
      <c r="T539" s="59">
        <v>9.82</v>
      </c>
      <c r="U539" s="59">
        <v>14.95</v>
      </c>
      <c r="V539" s="59">
        <v>30.78</v>
      </c>
      <c r="W539" s="59">
        <v>58.92</v>
      </c>
      <c r="X539" s="59">
        <v>89.7</v>
      </c>
      <c r="Y539" s="91">
        <f t="shared" si="121"/>
        <v>-15.719999999999999</v>
      </c>
    </row>
    <row r="540" spans="1:25" s="50" customFormat="1" x14ac:dyDescent="0.2">
      <c r="A540" s="52" t="s">
        <v>2424</v>
      </c>
      <c r="B540" s="3" t="s">
        <v>688</v>
      </c>
      <c r="C540" s="46">
        <v>81663</v>
      </c>
      <c r="D540" s="47" t="s">
        <v>1470</v>
      </c>
      <c r="E540" s="48" t="s">
        <v>689</v>
      </c>
      <c r="F540" s="46" t="s">
        <v>106</v>
      </c>
      <c r="G540" s="59">
        <v>2</v>
      </c>
      <c r="H540" s="59">
        <v>2</v>
      </c>
      <c r="I540" s="66">
        <v>8.2100000000000009</v>
      </c>
      <c r="J540" s="59">
        <v>6.77</v>
      </c>
      <c r="K540" s="66">
        <v>38.799999999999997</v>
      </c>
      <c r="L540" s="59">
        <v>32.020000000000003</v>
      </c>
      <c r="M540" s="59">
        <f t="shared" si="126"/>
        <v>38.790000000000006</v>
      </c>
      <c r="N540" s="59">
        <f t="shared" si="127"/>
        <v>13.54</v>
      </c>
      <c r="O540" s="59">
        <f t="shared" si="128"/>
        <v>64.040000000000006</v>
      </c>
      <c r="P540" s="59">
        <f t="shared" si="129"/>
        <v>77.58</v>
      </c>
      <c r="Q540" s="58">
        <f t="shared" si="120"/>
        <v>1.9400648935452155E-5</v>
      </c>
      <c r="S540" s="59">
        <v>8.2100000000000009</v>
      </c>
      <c r="T540" s="59">
        <v>38.799999999999997</v>
      </c>
      <c r="U540" s="59">
        <v>47.01</v>
      </c>
      <c r="V540" s="59">
        <v>16.420000000000002</v>
      </c>
      <c r="W540" s="59">
        <v>77.599999999999994</v>
      </c>
      <c r="X540" s="59">
        <v>94.02</v>
      </c>
      <c r="Y540" s="91">
        <f t="shared" si="121"/>
        <v>-16.439999999999998</v>
      </c>
    </row>
    <row r="541" spans="1:25" s="50" customFormat="1" ht="36" x14ac:dyDescent="0.2">
      <c r="A541" s="52" t="s">
        <v>2425</v>
      </c>
      <c r="B541" s="48" t="s">
        <v>1747</v>
      </c>
      <c r="C541" s="47" t="s">
        <v>1748</v>
      </c>
      <c r="D541" s="47" t="s">
        <v>103</v>
      </c>
      <c r="E541" s="48" t="s">
        <v>1749</v>
      </c>
      <c r="F541" s="47" t="s">
        <v>133</v>
      </c>
      <c r="G541" s="59">
        <v>2</v>
      </c>
      <c r="H541" s="59">
        <v>2</v>
      </c>
      <c r="I541" s="66">
        <v>5.13</v>
      </c>
      <c r="J541" s="59">
        <v>4.2300000000000004</v>
      </c>
      <c r="K541" s="66">
        <v>10.55</v>
      </c>
      <c r="L541" s="59">
        <v>8.6999999999999993</v>
      </c>
      <c r="M541" s="59">
        <f t="shared" si="126"/>
        <v>12.93</v>
      </c>
      <c r="N541" s="59">
        <f t="shared" si="127"/>
        <v>8.4600000000000009</v>
      </c>
      <c r="O541" s="59">
        <f t="shared" si="128"/>
        <v>17.399999999999999</v>
      </c>
      <c r="P541" s="59">
        <f t="shared" si="129"/>
        <v>25.86</v>
      </c>
      <c r="Q541" s="58">
        <f t="shared" si="120"/>
        <v>6.466882978484052E-6</v>
      </c>
      <c r="S541" s="59">
        <v>5.13</v>
      </c>
      <c r="T541" s="59">
        <v>10.55</v>
      </c>
      <c r="U541" s="59">
        <v>15.68</v>
      </c>
      <c r="V541" s="59">
        <v>10.26</v>
      </c>
      <c r="W541" s="59">
        <v>21.1</v>
      </c>
      <c r="X541" s="59">
        <v>31.36</v>
      </c>
      <c r="Y541" s="91">
        <f t="shared" si="121"/>
        <v>-5.5</v>
      </c>
    </row>
    <row r="542" spans="1:25" s="50" customFormat="1" x14ac:dyDescent="0.2">
      <c r="A542" s="52" t="s">
        <v>2426</v>
      </c>
      <c r="B542" s="44" t="s">
        <v>690</v>
      </c>
      <c r="C542" s="62"/>
      <c r="D542" s="62"/>
      <c r="E542" s="87" t="s">
        <v>691</v>
      </c>
      <c r="F542" s="62"/>
      <c r="G542" s="60"/>
      <c r="H542" s="60"/>
      <c r="I542" s="66"/>
      <c r="J542" s="60"/>
      <c r="K542" s="66"/>
      <c r="L542" s="60"/>
      <c r="M542" s="60"/>
      <c r="N542" s="60"/>
      <c r="O542" s="60"/>
      <c r="P542" s="61">
        <f>SUM(P543:P546)</f>
        <v>1408.6200000000001</v>
      </c>
      <c r="Q542" s="57">
        <f t="shared" si="120"/>
        <v>3.5225756771663593E-4</v>
      </c>
      <c r="S542" s="60"/>
      <c r="T542" s="60"/>
      <c r="U542" s="60"/>
      <c r="V542" s="60"/>
      <c r="W542" s="60"/>
      <c r="X542" s="61">
        <v>1706.91</v>
      </c>
      <c r="Y542" s="91">
        <f t="shared" si="121"/>
        <v>-298.28999999999996</v>
      </c>
    </row>
    <row r="543" spans="1:25" s="50" customFormat="1" x14ac:dyDescent="0.2">
      <c r="A543" s="52" t="s">
        <v>2427</v>
      </c>
      <c r="B543" s="3" t="s">
        <v>692</v>
      </c>
      <c r="C543" s="46">
        <v>80686</v>
      </c>
      <c r="D543" s="47" t="s">
        <v>1470</v>
      </c>
      <c r="E543" s="48" t="s">
        <v>693</v>
      </c>
      <c r="F543" s="46" t="s">
        <v>106</v>
      </c>
      <c r="G543" s="59">
        <v>3</v>
      </c>
      <c r="H543" s="59">
        <v>3</v>
      </c>
      <c r="I543" s="66">
        <v>14.56</v>
      </c>
      <c r="J543" s="59">
        <v>12.01</v>
      </c>
      <c r="K543" s="66">
        <v>304.56</v>
      </c>
      <c r="L543" s="59">
        <v>251.35</v>
      </c>
      <c r="M543" s="59">
        <f>L543+J543</f>
        <v>263.36</v>
      </c>
      <c r="N543" s="59">
        <f>TRUNC(J543*H543,2)</f>
        <v>36.03</v>
      </c>
      <c r="O543" s="59">
        <f>TRUNC(L543*H543,2)</f>
        <v>754.05</v>
      </c>
      <c r="P543" s="59">
        <f>TRUNC(((J543*H543)+(L543*H543)),2)</f>
        <v>790.08</v>
      </c>
      <c r="Q543" s="58">
        <f t="shared" si="120"/>
        <v>1.9757752914310441E-4</v>
      </c>
      <c r="S543" s="59">
        <v>14.56</v>
      </c>
      <c r="T543" s="59">
        <v>304.56</v>
      </c>
      <c r="U543" s="59">
        <v>319.12</v>
      </c>
      <c r="V543" s="59">
        <v>43.68</v>
      </c>
      <c r="W543" s="59">
        <v>913.68</v>
      </c>
      <c r="X543" s="59">
        <v>957.36</v>
      </c>
      <c r="Y543" s="91">
        <f t="shared" si="121"/>
        <v>-167.27999999999997</v>
      </c>
    </row>
    <row r="544" spans="1:25" s="50" customFormat="1" x14ac:dyDescent="0.2">
      <c r="A544" s="52" t="s">
        <v>2428</v>
      </c>
      <c r="B544" s="3" t="s">
        <v>694</v>
      </c>
      <c r="C544" s="46">
        <v>80671</v>
      </c>
      <c r="D544" s="47" t="s">
        <v>1470</v>
      </c>
      <c r="E544" s="48" t="s">
        <v>695</v>
      </c>
      <c r="F544" s="46" t="s">
        <v>106</v>
      </c>
      <c r="G544" s="59">
        <v>3</v>
      </c>
      <c r="H544" s="59">
        <v>3</v>
      </c>
      <c r="I544" s="66">
        <v>13.44</v>
      </c>
      <c r="J544" s="59">
        <v>11.09</v>
      </c>
      <c r="K544" s="66">
        <v>14.02</v>
      </c>
      <c r="L544" s="59">
        <v>11.57</v>
      </c>
      <c r="M544" s="59">
        <f>L544+J544</f>
        <v>22.66</v>
      </c>
      <c r="N544" s="59">
        <f>TRUNC(J544*H544,2)</f>
        <v>33.270000000000003</v>
      </c>
      <c r="O544" s="59">
        <f>TRUNC(L544*H544,2)</f>
        <v>34.71</v>
      </c>
      <c r="P544" s="59">
        <f>TRUNC(((J544*H544)+(L544*H544)),2)</f>
        <v>67.98</v>
      </c>
      <c r="Q544" s="58">
        <f t="shared" si="120"/>
        <v>1.6999949917917472E-5</v>
      </c>
      <c r="S544" s="59">
        <v>13.44</v>
      </c>
      <c r="T544" s="59">
        <v>14.02</v>
      </c>
      <c r="U544" s="59">
        <v>27.46</v>
      </c>
      <c r="V544" s="59">
        <v>40.32</v>
      </c>
      <c r="W544" s="59">
        <v>42.06</v>
      </c>
      <c r="X544" s="59">
        <v>82.38</v>
      </c>
      <c r="Y544" s="91">
        <f t="shared" si="121"/>
        <v>-14.399999999999991</v>
      </c>
    </row>
    <row r="545" spans="1:25" s="50" customFormat="1" x14ac:dyDescent="0.2">
      <c r="A545" s="52" t="s">
        <v>2429</v>
      </c>
      <c r="B545" s="3" t="s">
        <v>696</v>
      </c>
      <c r="C545" s="46">
        <v>80680</v>
      </c>
      <c r="D545" s="47" t="s">
        <v>1470</v>
      </c>
      <c r="E545" s="48" t="s">
        <v>697</v>
      </c>
      <c r="F545" s="46" t="s">
        <v>106</v>
      </c>
      <c r="G545" s="59">
        <v>3</v>
      </c>
      <c r="H545" s="59">
        <v>3</v>
      </c>
      <c r="I545" s="66">
        <v>8.2100000000000009</v>
      </c>
      <c r="J545" s="59">
        <v>6.77</v>
      </c>
      <c r="K545" s="66">
        <v>63.64</v>
      </c>
      <c r="L545" s="59">
        <v>52.52</v>
      </c>
      <c r="M545" s="59">
        <f>L545+J545</f>
        <v>59.290000000000006</v>
      </c>
      <c r="N545" s="59">
        <f>TRUNC(J545*H545,2)</f>
        <v>20.309999999999999</v>
      </c>
      <c r="O545" s="59">
        <f>TRUNC(L545*H545,2)</f>
        <v>157.56</v>
      </c>
      <c r="P545" s="59">
        <f>TRUNC(((J545*H545)+(L545*H545)),2)</f>
        <v>177.87</v>
      </c>
      <c r="Q545" s="58">
        <f t="shared" si="120"/>
        <v>4.4480451484259796E-5</v>
      </c>
      <c r="S545" s="59">
        <v>8.2100000000000009</v>
      </c>
      <c r="T545" s="59">
        <v>63.64</v>
      </c>
      <c r="U545" s="59">
        <v>71.849999999999994</v>
      </c>
      <c r="V545" s="59">
        <v>24.63</v>
      </c>
      <c r="W545" s="59">
        <v>190.92</v>
      </c>
      <c r="X545" s="59">
        <v>215.55</v>
      </c>
      <c r="Y545" s="91">
        <f t="shared" si="121"/>
        <v>-37.680000000000007</v>
      </c>
    </row>
    <row r="546" spans="1:25" s="50" customFormat="1" ht="24" x14ac:dyDescent="0.2">
      <c r="A546" s="52" t="s">
        <v>2430</v>
      </c>
      <c r="B546" s="3" t="s">
        <v>698</v>
      </c>
      <c r="C546" s="46">
        <v>86909</v>
      </c>
      <c r="D546" s="46" t="s">
        <v>103</v>
      </c>
      <c r="E546" s="48" t="s">
        <v>1652</v>
      </c>
      <c r="F546" s="46" t="s">
        <v>133</v>
      </c>
      <c r="G546" s="59">
        <v>3</v>
      </c>
      <c r="H546" s="59">
        <v>3</v>
      </c>
      <c r="I546" s="66">
        <v>4.47</v>
      </c>
      <c r="J546" s="59">
        <v>3.68</v>
      </c>
      <c r="K546" s="66">
        <v>146.07</v>
      </c>
      <c r="L546" s="59">
        <v>120.55</v>
      </c>
      <c r="M546" s="59">
        <f>L546+J546</f>
        <v>124.23</v>
      </c>
      <c r="N546" s="59">
        <f>TRUNC(J546*H546,2)</f>
        <v>11.04</v>
      </c>
      <c r="O546" s="59">
        <f>TRUNC(L546*H546,2)</f>
        <v>361.65</v>
      </c>
      <c r="P546" s="59">
        <f>TRUNC(((J546*H546)+(L546*H546)),2)</f>
        <v>372.69</v>
      </c>
      <c r="Q546" s="58">
        <f t="shared" si="120"/>
        <v>9.3199637171354266E-5</v>
      </c>
      <c r="S546" s="59">
        <v>4.47</v>
      </c>
      <c r="T546" s="59">
        <v>146.07</v>
      </c>
      <c r="U546" s="59">
        <v>150.54</v>
      </c>
      <c r="V546" s="59">
        <v>13.41</v>
      </c>
      <c r="W546" s="59">
        <v>438.21</v>
      </c>
      <c r="X546" s="59">
        <v>451.62</v>
      </c>
      <c r="Y546" s="91">
        <f t="shared" si="121"/>
        <v>-78.930000000000007</v>
      </c>
    </row>
    <row r="547" spans="1:25" s="50" customFormat="1" x14ac:dyDescent="0.2">
      <c r="A547" s="52" t="s">
        <v>2431</v>
      </c>
      <c r="B547" s="44" t="s">
        <v>2969</v>
      </c>
      <c r="C547" s="62"/>
      <c r="D547" s="62"/>
      <c r="E547" s="87" t="s">
        <v>699</v>
      </c>
      <c r="F547" s="62"/>
      <c r="G547" s="60"/>
      <c r="H547" s="60"/>
      <c r="I547" s="66"/>
      <c r="J547" s="60"/>
      <c r="K547" s="66"/>
      <c r="L547" s="60"/>
      <c r="M547" s="60"/>
      <c r="N547" s="60"/>
      <c r="O547" s="60"/>
      <c r="P547" s="61">
        <f>P548+P551</f>
        <v>38518.980000000003</v>
      </c>
      <c r="Q547" s="57">
        <f t="shared" si="120"/>
        <v>9.6325497335873027E-3</v>
      </c>
      <c r="S547" s="60"/>
      <c r="T547" s="60"/>
      <c r="U547" s="60"/>
      <c r="V547" s="60"/>
      <c r="W547" s="60"/>
      <c r="X547" s="61">
        <v>46679.78</v>
      </c>
      <c r="Y547" s="91">
        <f t="shared" si="121"/>
        <v>-8160.7999999999956</v>
      </c>
    </row>
    <row r="548" spans="1:25" s="50" customFormat="1" x14ac:dyDescent="0.2">
      <c r="A548" s="52" t="s">
        <v>2432</v>
      </c>
      <c r="B548" s="44" t="s">
        <v>700</v>
      </c>
      <c r="C548" s="62"/>
      <c r="D548" s="62"/>
      <c r="E548" s="87" t="s">
        <v>52</v>
      </c>
      <c r="F548" s="62"/>
      <c r="G548" s="60"/>
      <c r="H548" s="60"/>
      <c r="I548" s="66"/>
      <c r="J548" s="60"/>
      <c r="K548" s="66"/>
      <c r="L548" s="60"/>
      <c r="M548" s="60"/>
      <c r="N548" s="60"/>
      <c r="O548" s="60"/>
      <c r="P548" s="61">
        <f>SUM(P549:P550)</f>
        <v>328.38</v>
      </c>
      <c r="Q548" s="57">
        <f t="shared" si="120"/>
        <v>8.2118910768545748E-5</v>
      </c>
      <c r="S548" s="60"/>
      <c r="T548" s="60"/>
      <c r="U548" s="60"/>
      <c r="V548" s="60"/>
      <c r="W548" s="60"/>
      <c r="X548" s="61">
        <v>397.97</v>
      </c>
      <c r="Y548" s="91">
        <f t="shared" si="121"/>
        <v>-69.590000000000032</v>
      </c>
    </row>
    <row r="549" spans="1:25" s="50" customFormat="1" x14ac:dyDescent="0.2">
      <c r="A549" s="52" t="s">
        <v>5332</v>
      </c>
      <c r="B549" s="3" t="s">
        <v>701</v>
      </c>
      <c r="C549" s="46">
        <v>40101</v>
      </c>
      <c r="D549" s="47" t="s">
        <v>1470</v>
      </c>
      <c r="E549" s="48" t="s">
        <v>150</v>
      </c>
      <c r="F549" s="46" t="s">
        <v>7</v>
      </c>
      <c r="G549" s="59">
        <v>7.11</v>
      </c>
      <c r="H549" s="59">
        <v>7.11</v>
      </c>
      <c r="I549" s="66">
        <v>34.229999999999997</v>
      </c>
      <c r="J549" s="59">
        <v>28.25</v>
      </c>
      <c r="K549" s="66">
        <v>0</v>
      </c>
      <c r="L549" s="59">
        <v>0</v>
      </c>
      <c r="M549" s="59">
        <f>L549+J549</f>
        <v>28.25</v>
      </c>
      <c r="N549" s="59">
        <f>TRUNC(J549*H549,2)</f>
        <v>200.85</v>
      </c>
      <c r="O549" s="59">
        <f>TRUNC(L549*H549,2)</f>
        <v>0</v>
      </c>
      <c r="P549" s="59">
        <f>TRUNC(((J549*H549)+(L549*H549)),2)</f>
        <v>200.85</v>
      </c>
      <c r="Q549" s="58">
        <f t="shared" si="120"/>
        <v>5.0227124757483443E-5</v>
      </c>
      <c r="S549" s="59">
        <v>34.229999999999997</v>
      </c>
      <c r="T549" s="59">
        <v>0</v>
      </c>
      <c r="U549" s="59">
        <v>34.229999999999997</v>
      </c>
      <c r="V549" s="59">
        <v>243.37</v>
      </c>
      <c r="W549" s="59">
        <v>0</v>
      </c>
      <c r="X549" s="59">
        <v>243.37</v>
      </c>
      <c r="Y549" s="91">
        <f t="shared" si="121"/>
        <v>-42.52000000000001</v>
      </c>
    </row>
    <row r="550" spans="1:25" s="50" customFormat="1" x14ac:dyDescent="0.2">
      <c r="A550" s="52" t="s">
        <v>5333</v>
      </c>
      <c r="B550" s="3" t="s">
        <v>702</v>
      </c>
      <c r="C550" s="46">
        <v>40902</v>
      </c>
      <c r="D550" s="47" t="s">
        <v>1470</v>
      </c>
      <c r="E550" s="48" t="s">
        <v>359</v>
      </c>
      <c r="F550" s="46" t="s">
        <v>7</v>
      </c>
      <c r="G550" s="59">
        <v>6.82</v>
      </c>
      <c r="H550" s="59">
        <v>6.82</v>
      </c>
      <c r="I550" s="66">
        <v>22.67</v>
      </c>
      <c r="J550" s="59">
        <v>18.7</v>
      </c>
      <c r="K550" s="66">
        <v>0</v>
      </c>
      <c r="L550" s="59">
        <v>0</v>
      </c>
      <c r="M550" s="59">
        <f>L550+J550</f>
        <v>18.7</v>
      </c>
      <c r="N550" s="59">
        <f>TRUNC(J550*H550,2)</f>
        <v>127.53</v>
      </c>
      <c r="O550" s="59">
        <f>TRUNC(L550*H550,2)</f>
        <v>0</v>
      </c>
      <c r="P550" s="59">
        <f>TRUNC(((J550*H550)+(L550*H550)),2)</f>
        <v>127.53</v>
      </c>
      <c r="Q550" s="58">
        <f t="shared" si="120"/>
        <v>3.1891786011062305E-5</v>
      </c>
      <c r="S550" s="59">
        <v>22.67</v>
      </c>
      <c r="T550" s="59">
        <v>0</v>
      </c>
      <c r="U550" s="59">
        <v>22.67</v>
      </c>
      <c r="V550" s="59">
        <v>154.6</v>
      </c>
      <c r="W550" s="59">
        <v>0</v>
      </c>
      <c r="X550" s="59">
        <v>154.6</v>
      </c>
      <c r="Y550" s="91">
        <f t="shared" si="121"/>
        <v>-27.069999999999993</v>
      </c>
    </row>
    <row r="551" spans="1:25" s="50" customFormat="1" x14ac:dyDescent="0.2">
      <c r="A551" s="52" t="s">
        <v>5334</v>
      </c>
      <c r="B551" s="44" t="s">
        <v>703</v>
      </c>
      <c r="C551" s="62"/>
      <c r="D551" s="62"/>
      <c r="E551" s="87" t="s">
        <v>657</v>
      </c>
      <c r="F551" s="62"/>
      <c r="G551" s="60"/>
      <c r="H551" s="60"/>
      <c r="I551" s="66"/>
      <c r="J551" s="60"/>
      <c r="K551" s="66"/>
      <c r="L551" s="60"/>
      <c r="M551" s="60"/>
      <c r="N551" s="60"/>
      <c r="O551" s="60"/>
      <c r="P551" s="61">
        <f>P552+P577+P596</f>
        <v>38190.600000000006</v>
      </c>
      <c r="Q551" s="57">
        <f t="shared" si="120"/>
        <v>9.550430822818758E-3</v>
      </c>
      <c r="S551" s="60"/>
      <c r="T551" s="60"/>
      <c r="U551" s="60"/>
      <c r="V551" s="60"/>
      <c r="W551" s="60"/>
      <c r="X551" s="61">
        <v>46281.81</v>
      </c>
      <c r="Y551" s="91">
        <f t="shared" si="121"/>
        <v>-8091.2099999999919</v>
      </c>
    </row>
    <row r="552" spans="1:25" s="50" customFormat="1" x14ac:dyDescent="0.2">
      <c r="A552" s="52" t="s">
        <v>2433</v>
      </c>
      <c r="B552" s="44" t="s">
        <v>704</v>
      </c>
      <c r="C552" s="62"/>
      <c r="D552" s="62"/>
      <c r="E552" s="87" t="s">
        <v>678</v>
      </c>
      <c r="F552" s="62"/>
      <c r="G552" s="60"/>
      <c r="H552" s="60"/>
      <c r="I552" s="66"/>
      <c r="J552" s="60"/>
      <c r="K552" s="66"/>
      <c r="L552" s="60"/>
      <c r="M552" s="60"/>
      <c r="N552" s="60"/>
      <c r="O552" s="60"/>
      <c r="P552" s="61">
        <f>SUM(P553:P576)</f>
        <v>6618.79</v>
      </c>
      <c r="Q552" s="57">
        <f t="shared" si="120"/>
        <v>1.65517944273629E-3</v>
      </c>
      <c r="S552" s="60"/>
      <c r="T552" s="60"/>
      <c r="U552" s="60"/>
      <c r="V552" s="60"/>
      <c r="W552" s="60"/>
      <c r="X552" s="61">
        <v>8022.56</v>
      </c>
      <c r="Y552" s="91">
        <f t="shared" si="121"/>
        <v>-1403.7700000000004</v>
      </c>
    </row>
    <row r="553" spans="1:25" s="50" customFormat="1" ht="24" x14ac:dyDescent="0.2">
      <c r="A553" s="52" t="s">
        <v>2434</v>
      </c>
      <c r="B553" s="3" t="s">
        <v>705</v>
      </c>
      <c r="C553" s="46">
        <v>89356</v>
      </c>
      <c r="D553" s="46" t="s">
        <v>103</v>
      </c>
      <c r="E553" s="48" t="s">
        <v>1580</v>
      </c>
      <c r="F553" s="46" t="s">
        <v>289</v>
      </c>
      <c r="G553" s="59">
        <v>38.64</v>
      </c>
      <c r="H553" s="59">
        <v>38.64</v>
      </c>
      <c r="I553" s="66">
        <v>14.15</v>
      </c>
      <c r="J553" s="59">
        <v>11.67</v>
      </c>
      <c r="K553" s="66">
        <v>9.75</v>
      </c>
      <c r="L553" s="59">
        <v>8.0399999999999991</v>
      </c>
      <c r="M553" s="59">
        <f t="shared" ref="M553:M576" si="130">L553+J553</f>
        <v>19.71</v>
      </c>
      <c r="N553" s="59">
        <f t="shared" ref="N553:N576" si="131">TRUNC(J553*H553,2)</f>
        <v>450.92</v>
      </c>
      <c r="O553" s="59">
        <f t="shared" ref="O553:O576" si="132">TRUNC(L553*H553,2)</f>
        <v>310.66000000000003</v>
      </c>
      <c r="P553" s="59">
        <f t="shared" ref="P553:P576" si="133">TRUNC(((J553*H553)+(L553*H553)),2)</f>
        <v>761.59</v>
      </c>
      <c r="Q553" s="58">
        <f t="shared" si="120"/>
        <v>1.9045295466294158E-4</v>
      </c>
      <c r="S553" s="59">
        <v>14.15</v>
      </c>
      <c r="T553" s="59">
        <v>9.75</v>
      </c>
      <c r="U553" s="59">
        <v>23.9</v>
      </c>
      <c r="V553" s="59">
        <v>546.75</v>
      </c>
      <c r="W553" s="59">
        <v>376.74</v>
      </c>
      <c r="X553" s="59">
        <v>923.49</v>
      </c>
      <c r="Y553" s="91">
        <f t="shared" si="121"/>
        <v>-161.89999999999998</v>
      </c>
    </row>
    <row r="554" spans="1:25" s="50" customFormat="1" ht="24" x14ac:dyDescent="0.2">
      <c r="A554" s="52" t="s">
        <v>2435</v>
      </c>
      <c r="B554" s="3" t="s">
        <v>706</v>
      </c>
      <c r="C554" s="46">
        <v>89357</v>
      </c>
      <c r="D554" s="46" t="s">
        <v>103</v>
      </c>
      <c r="E554" s="48" t="s">
        <v>1581</v>
      </c>
      <c r="F554" s="46" t="s">
        <v>289</v>
      </c>
      <c r="G554" s="59">
        <v>14.76</v>
      </c>
      <c r="H554" s="59">
        <v>14.76</v>
      </c>
      <c r="I554" s="66">
        <v>16.87</v>
      </c>
      <c r="J554" s="59">
        <v>13.92</v>
      </c>
      <c r="K554" s="66">
        <v>16.93</v>
      </c>
      <c r="L554" s="59">
        <v>13.97</v>
      </c>
      <c r="M554" s="59">
        <f t="shared" si="130"/>
        <v>27.89</v>
      </c>
      <c r="N554" s="59">
        <f t="shared" si="131"/>
        <v>205.45</v>
      </c>
      <c r="O554" s="59">
        <f t="shared" si="132"/>
        <v>206.19</v>
      </c>
      <c r="P554" s="59">
        <f t="shared" si="133"/>
        <v>411.65</v>
      </c>
      <c r="Q554" s="58">
        <f t="shared" si="120"/>
        <v>1.0294247401751585E-4</v>
      </c>
      <c r="S554" s="59">
        <v>16.87</v>
      </c>
      <c r="T554" s="59">
        <v>16.93</v>
      </c>
      <c r="U554" s="59">
        <v>33.799999999999997</v>
      </c>
      <c r="V554" s="59">
        <v>249</v>
      </c>
      <c r="W554" s="59">
        <v>249.88</v>
      </c>
      <c r="X554" s="59">
        <v>498.88</v>
      </c>
      <c r="Y554" s="91">
        <f t="shared" si="121"/>
        <v>-87.230000000000018</v>
      </c>
    </row>
    <row r="555" spans="1:25" s="50" customFormat="1" ht="24" x14ac:dyDescent="0.2">
      <c r="A555" s="52" t="s">
        <v>2436</v>
      </c>
      <c r="B555" s="3" t="s">
        <v>707</v>
      </c>
      <c r="C555" s="46">
        <v>89449</v>
      </c>
      <c r="D555" s="46" t="s">
        <v>103</v>
      </c>
      <c r="E555" s="48" t="s">
        <v>1582</v>
      </c>
      <c r="F555" s="46" t="s">
        <v>289</v>
      </c>
      <c r="G555" s="59">
        <v>41.86</v>
      </c>
      <c r="H555" s="59">
        <v>41.86</v>
      </c>
      <c r="I555" s="66">
        <v>1.26</v>
      </c>
      <c r="J555" s="59">
        <v>1.03</v>
      </c>
      <c r="K555" s="66">
        <v>20.82</v>
      </c>
      <c r="L555" s="59">
        <v>17.18</v>
      </c>
      <c r="M555" s="59">
        <f t="shared" si="130"/>
        <v>18.21</v>
      </c>
      <c r="N555" s="59">
        <f t="shared" si="131"/>
        <v>43.11</v>
      </c>
      <c r="O555" s="59">
        <f t="shared" si="132"/>
        <v>719.15</v>
      </c>
      <c r="P555" s="59">
        <f t="shared" si="133"/>
        <v>762.27</v>
      </c>
      <c r="Q555" s="58">
        <f t="shared" si="120"/>
        <v>1.9062300417668361E-4</v>
      </c>
      <c r="S555" s="59">
        <v>1.26</v>
      </c>
      <c r="T555" s="59">
        <v>20.82</v>
      </c>
      <c r="U555" s="59">
        <v>22.08</v>
      </c>
      <c r="V555" s="59">
        <v>52.74</v>
      </c>
      <c r="W555" s="59">
        <v>871.52</v>
      </c>
      <c r="X555" s="59">
        <v>924.26</v>
      </c>
      <c r="Y555" s="91">
        <f t="shared" si="121"/>
        <v>-161.99</v>
      </c>
    </row>
    <row r="556" spans="1:25" s="50" customFormat="1" ht="24" x14ac:dyDescent="0.2">
      <c r="A556" s="52" t="s">
        <v>2437</v>
      </c>
      <c r="B556" s="3" t="s">
        <v>708</v>
      </c>
      <c r="C556" s="46">
        <v>89451</v>
      </c>
      <c r="D556" s="46" t="s">
        <v>103</v>
      </c>
      <c r="E556" s="48" t="s">
        <v>1750</v>
      </c>
      <c r="F556" s="46" t="s">
        <v>289</v>
      </c>
      <c r="G556" s="59">
        <v>21.79</v>
      </c>
      <c r="H556" s="59">
        <v>21.79</v>
      </c>
      <c r="I556" s="66">
        <v>1.83</v>
      </c>
      <c r="J556" s="59">
        <v>1.51</v>
      </c>
      <c r="K556" s="66">
        <v>56.26</v>
      </c>
      <c r="L556" s="59">
        <v>46.43</v>
      </c>
      <c r="M556" s="59">
        <f t="shared" si="130"/>
        <v>47.94</v>
      </c>
      <c r="N556" s="59">
        <f t="shared" si="131"/>
        <v>32.9</v>
      </c>
      <c r="O556" s="59">
        <f t="shared" si="132"/>
        <v>1011.7</v>
      </c>
      <c r="P556" s="59">
        <f t="shared" si="133"/>
        <v>1044.6099999999999</v>
      </c>
      <c r="Q556" s="58">
        <f t="shared" si="120"/>
        <v>2.6122856257363591E-4</v>
      </c>
      <c r="S556" s="59">
        <v>1.83</v>
      </c>
      <c r="T556" s="59">
        <v>56.26</v>
      </c>
      <c r="U556" s="59">
        <v>58.09</v>
      </c>
      <c r="V556" s="59">
        <v>39.869999999999997</v>
      </c>
      <c r="W556" s="59">
        <v>1225.9100000000001</v>
      </c>
      <c r="X556" s="59">
        <v>1265.78</v>
      </c>
      <c r="Y556" s="91">
        <f t="shared" si="121"/>
        <v>-221.17000000000007</v>
      </c>
    </row>
    <row r="557" spans="1:25" s="50" customFormat="1" ht="24" x14ac:dyDescent="0.2">
      <c r="A557" s="52" t="s">
        <v>2438</v>
      </c>
      <c r="B557" s="337" t="s">
        <v>709</v>
      </c>
      <c r="C557" s="46">
        <v>89364</v>
      </c>
      <c r="D557" s="46" t="s">
        <v>103</v>
      </c>
      <c r="E557" s="48" t="s">
        <v>1587</v>
      </c>
      <c r="F557" s="46" t="s">
        <v>133</v>
      </c>
      <c r="G557" s="59">
        <v>20</v>
      </c>
      <c r="H557" s="59">
        <v>20</v>
      </c>
      <c r="I557" s="66">
        <v>5.66</v>
      </c>
      <c r="J557" s="59">
        <v>4.67</v>
      </c>
      <c r="K557" s="66">
        <v>6.51</v>
      </c>
      <c r="L557" s="59">
        <v>5.37</v>
      </c>
      <c r="M557" s="59">
        <f t="shared" si="130"/>
        <v>10.039999999999999</v>
      </c>
      <c r="N557" s="59">
        <f t="shared" si="131"/>
        <v>93.4</v>
      </c>
      <c r="O557" s="59">
        <f t="shared" si="132"/>
        <v>107.4</v>
      </c>
      <c r="P557" s="59">
        <f t="shared" si="133"/>
        <v>200.8</v>
      </c>
      <c r="Q557" s="58">
        <f t="shared" si="120"/>
        <v>5.021462111676712E-5</v>
      </c>
      <c r="S557" s="59">
        <v>5.66</v>
      </c>
      <c r="T557" s="59">
        <v>6.51</v>
      </c>
      <c r="U557" s="59">
        <v>12.17</v>
      </c>
      <c r="V557" s="59">
        <v>113.2</v>
      </c>
      <c r="W557" s="59">
        <v>130.19999999999999</v>
      </c>
      <c r="X557" s="59">
        <v>243.4</v>
      </c>
      <c r="Y557" s="91">
        <f t="shared" si="121"/>
        <v>-42.599999999999994</v>
      </c>
    </row>
    <row r="558" spans="1:25" s="50" customFormat="1" ht="24" x14ac:dyDescent="0.2">
      <c r="A558" s="52" t="s">
        <v>2439</v>
      </c>
      <c r="B558" s="337" t="s">
        <v>710</v>
      </c>
      <c r="C558" s="46">
        <v>89369</v>
      </c>
      <c r="D558" s="46" t="s">
        <v>103</v>
      </c>
      <c r="E558" s="48" t="s">
        <v>1588</v>
      </c>
      <c r="F558" s="46" t="s">
        <v>133</v>
      </c>
      <c r="G558" s="59">
        <v>8</v>
      </c>
      <c r="H558" s="59">
        <v>8</v>
      </c>
      <c r="I558" s="66">
        <v>6.75</v>
      </c>
      <c r="J558" s="59">
        <v>5.57</v>
      </c>
      <c r="K558" s="66">
        <v>11.59</v>
      </c>
      <c r="L558" s="59">
        <v>9.56</v>
      </c>
      <c r="M558" s="59">
        <f t="shared" si="130"/>
        <v>15.13</v>
      </c>
      <c r="N558" s="59">
        <f t="shared" si="131"/>
        <v>44.56</v>
      </c>
      <c r="O558" s="59">
        <f t="shared" si="132"/>
        <v>76.48</v>
      </c>
      <c r="P558" s="59">
        <f t="shared" si="133"/>
        <v>121.04</v>
      </c>
      <c r="Q558" s="58">
        <f t="shared" si="120"/>
        <v>3.0268813446083128E-5</v>
      </c>
      <c r="S558" s="59">
        <v>6.75</v>
      </c>
      <c r="T558" s="59">
        <v>11.59</v>
      </c>
      <c r="U558" s="59">
        <v>18.34</v>
      </c>
      <c r="V558" s="59">
        <v>54</v>
      </c>
      <c r="W558" s="59">
        <v>92.72</v>
      </c>
      <c r="X558" s="59">
        <v>146.72</v>
      </c>
      <c r="Y558" s="91">
        <f t="shared" si="121"/>
        <v>-25.679999999999993</v>
      </c>
    </row>
    <row r="559" spans="1:25" s="50" customFormat="1" ht="36" x14ac:dyDescent="0.2">
      <c r="A559" s="52" t="s">
        <v>2440</v>
      </c>
      <c r="B559" s="3" t="s">
        <v>711</v>
      </c>
      <c r="C559" s="46">
        <v>89503</v>
      </c>
      <c r="D559" s="46" t="s">
        <v>103</v>
      </c>
      <c r="E559" s="48" t="s">
        <v>1589</v>
      </c>
      <c r="F559" s="46" t="s">
        <v>133</v>
      </c>
      <c r="G559" s="59">
        <v>10</v>
      </c>
      <c r="H559" s="59">
        <v>10</v>
      </c>
      <c r="I559" s="66">
        <v>4.72</v>
      </c>
      <c r="J559" s="59">
        <v>3.89</v>
      </c>
      <c r="K559" s="66">
        <v>20.56</v>
      </c>
      <c r="L559" s="59">
        <v>16.96</v>
      </c>
      <c r="M559" s="59">
        <f t="shared" si="130"/>
        <v>20.85</v>
      </c>
      <c r="N559" s="59">
        <f t="shared" si="131"/>
        <v>38.9</v>
      </c>
      <c r="O559" s="59">
        <f t="shared" si="132"/>
        <v>169.6</v>
      </c>
      <c r="P559" s="59">
        <f t="shared" si="133"/>
        <v>208.5</v>
      </c>
      <c r="Q559" s="58">
        <f t="shared" si="120"/>
        <v>5.2140181787081392E-5</v>
      </c>
      <c r="S559" s="59">
        <v>4.72</v>
      </c>
      <c r="T559" s="59">
        <v>20.56</v>
      </c>
      <c r="U559" s="59">
        <v>25.28</v>
      </c>
      <c r="V559" s="59">
        <v>47.2</v>
      </c>
      <c r="W559" s="59">
        <v>205.6</v>
      </c>
      <c r="X559" s="59">
        <v>252.8</v>
      </c>
      <c r="Y559" s="91">
        <f t="shared" si="121"/>
        <v>-44.300000000000011</v>
      </c>
    </row>
    <row r="560" spans="1:25" s="50" customFormat="1" ht="36" x14ac:dyDescent="0.2">
      <c r="A560" s="52" t="s">
        <v>2441</v>
      </c>
      <c r="B560" s="3" t="s">
        <v>712</v>
      </c>
      <c r="C560" s="46">
        <v>89517</v>
      </c>
      <c r="D560" s="46" t="s">
        <v>103</v>
      </c>
      <c r="E560" s="48" t="s">
        <v>1751</v>
      </c>
      <c r="F560" s="46" t="s">
        <v>133</v>
      </c>
      <c r="G560" s="59">
        <v>4</v>
      </c>
      <c r="H560" s="59">
        <v>4</v>
      </c>
      <c r="I560" s="66">
        <v>6.88</v>
      </c>
      <c r="J560" s="59">
        <v>5.67</v>
      </c>
      <c r="K560" s="66">
        <v>73.47</v>
      </c>
      <c r="L560" s="59">
        <v>60.63</v>
      </c>
      <c r="M560" s="59">
        <f t="shared" si="130"/>
        <v>66.3</v>
      </c>
      <c r="N560" s="59">
        <f t="shared" si="131"/>
        <v>22.68</v>
      </c>
      <c r="O560" s="59">
        <f t="shared" si="132"/>
        <v>242.52</v>
      </c>
      <c r="P560" s="59">
        <f t="shared" si="133"/>
        <v>265.2</v>
      </c>
      <c r="Q560" s="58">
        <f t="shared" si="120"/>
        <v>6.6319310359395613E-5</v>
      </c>
      <c r="S560" s="59">
        <v>6.88</v>
      </c>
      <c r="T560" s="59">
        <v>73.47</v>
      </c>
      <c r="U560" s="59">
        <v>80.349999999999994</v>
      </c>
      <c r="V560" s="59">
        <v>27.52</v>
      </c>
      <c r="W560" s="59">
        <v>293.88</v>
      </c>
      <c r="X560" s="59">
        <v>321.39999999999998</v>
      </c>
      <c r="Y560" s="91">
        <f t="shared" si="121"/>
        <v>-56.199999999999989</v>
      </c>
    </row>
    <row r="561" spans="1:25" s="50" customFormat="1" ht="24" x14ac:dyDescent="0.2">
      <c r="A561" s="52" t="s">
        <v>2442</v>
      </c>
      <c r="B561" s="3" t="s">
        <v>713</v>
      </c>
      <c r="C561" s="46">
        <v>89395</v>
      </c>
      <c r="D561" s="46" t="s">
        <v>103</v>
      </c>
      <c r="E561" s="48" t="s">
        <v>1583</v>
      </c>
      <c r="F561" s="46" t="s">
        <v>133</v>
      </c>
      <c r="G561" s="59">
        <v>6</v>
      </c>
      <c r="H561" s="59">
        <v>6</v>
      </c>
      <c r="I561" s="66">
        <v>7.54</v>
      </c>
      <c r="J561" s="59">
        <v>6.22</v>
      </c>
      <c r="K561" s="66">
        <v>5.37</v>
      </c>
      <c r="L561" s="59">
        <v>4.43</v>
      </c>
      <c r="M561" s="59">
        <f t="shared" si="130"/>
        <v>10.649999999999999</v>
      </c>
      <c r="N561" s="59">
        <f t="shared" si="131"/>
        <v>37.32</v>
      </c>
      <c r="O561" s="59">
        <f t="shared" si="132"/>
        <v>26.58</v>
      </c>
      <c r="P561" s="59">
        <f t="shared" si="133"/>
        <v>63.9</v>
      </c>
      <c r="Q561" s="58">
        <f t="shared" si="120"/>
        <v>1.5979652835465233E-5</v>
      </c>
      <c r="S561" s="59">
        <v>7.54</v>
      </c>
      <c r="T561" s="59">
        <v>5.37</v>
      </c>
      <c r="U561" s="59">
        <v>12.91</v>
      </c>
      <c r="V561" s="59">
        <v>45.24</v>
      </c>
      <c r="W561" s="59">
        <v>32.22</v>
      </c>
      <c r="X561" s="59">
        <v>77.459999999999994</v>
      </c>
      <c r="Y561" s="91">
        <f t="shared" si="121"/>
        <v>-13.559999999999995</v>
      </c>
    </row>
    <row r="562" spans="1:25" s="50" customFormat="1" ht="24" x14ac:dyDescent="0.2">
      <c r="A562" s="52" t="s">
        <v>2443</v>
      </c>
      <c r="B562" s="3" t="s">
        <v>714</v>
      </c>
      <c r="C562" s="46">
        <v>89625</v>
      </c>
      <c r="D562" s="46" t="s">
        <v>103</v>
      </c>
      <c r="E562" s="48" t="s">
        <v>1585</v>
      </c>
      <c r="F562" s="46" t="s">
        <v>133</v>
      </c>
      <c r="G562" s="59">
        <v>6</v>
      </c>
      <c r="H562" s="59">
        <v>6</v>
      </c>
      <c r="I562" s="66">
        <v>6.3</v>
      </c>
      <c r="J562" s="59">
        <v>5.19</v>
      </c>
      <c r="K562" s="66">
        <v>18.100000000000001</v>
      </c>
      <c r="L562" s="59">
        <v>14.93</v>
      </c>
      <c r="M562" s="59">
        <f t="shared" si="130"/>
        <v>20.12</v>
      </c>
      <c r="N562" s="59">
        <f t="shared" si="131"/>
        <v>31.14</v>
      </c>
      <c r="O562" s="59">
        <f t="shared" si="132"/>
        <v>89.58</v>
      </c>
      <c r="P562" s="59">
        <f t="shared" si="133"/>
        <v>120.72</v>
      </c>
      <c r="Q562" s="58">
        <f t="shared" si="120"/>
        <v>3.0188790145498635E-5</v>
      </c>
      <c r="S562" s="59">
        <v>6.3</v>
      </c>
      <c r="T562" s="59">
        <v>18.100000000000001</v>
      </c>
      <c r="U562" s="59">
        <v>24.4</v>
      </c>
      <c r="V562" s="59">
        <v>37.799999999999997</v>
      </c>
      <c r="W562" s="59">
        <v>108.6</v>
      </c>
      <c r="X562" s="59">
        <v>146.4</v>
      </c>
      <c r="Y562" s="91">
        <f t="shared" si="121"/>
        <v>-25.680000000000007</v>
      </c>
    </row>
    <row r="563" spans="1:25" s="50" customFormat="1" ht="24" x14ac:dyDescent="0.2">
      <c r="A563" s="52" t="s">
        <v>2444</v>
      </c>
      <c r="B563" s="3" t="s">
        <v>715</v>
      </c>
      <c r="C563" s="46">
        <v>89627</v>
      </c>
      <c r="D563" s="46" t="s">
        <v>103</v>
      </c>
      <c r="E563" s="48" t="s">
        <v>1586</v>
      </c>
      <c r="F563" s="46" t="s">
        <v>133</v>
      </c>
      <c r="G563" s="59">
        <v>4</v>
      </c>
      <c r="H563" s="59">
        <v>4</v>
      </c>
      <c r="I563" s="66">
        <v>4.9000000000000004</v>
      </c>
      <c r="J563" s="59">
        <v>4.04</v>
      </c>
      <c r="K563" s="66">
        <v>17.11</v>
      </c>
      <c r="L563" s="59">
        <v>14.12</v>
      </c>
      <c r="M563" s="59">
        <f t="shared" si="130"/>
        <v>18.16</v>
      </c>
      <c r="N563" s="59">
        <f t="shared" si="131"/>
        <v>16.16</v>
      </c>
      <c r="O563" s="59">
        <f t="shared" si="132"/>
        <v>56.48</v>
      </c>
      <c r="P563" s="59">
        <f t="shared" si="133"/>
        <v>72.64</v>
      </c>
      <c r="Q563" s="58">
        <f t="shared" si="120"/>
        <v>1.81652892326791E-5</v>
      </c>
      <c r="S563" s="59">
        <v>4.9000000000000004</v>
      </c>
      <c r="T563" s="59">
        <v>17.11</v>
      </c>
      <c r="U563" s="59">
        <v>22.01</v>
      </c>
      <c r="V563" s="59">
        <v>19.600000000000001</v>
      </c>
      <c r="W563" s="59">
        <v>68.44</v>
      </c>
      <c r="X563" s="59">
        <v>88.04</v>
      </c>
      <c r="Y563" s="91">
        <f t="shared" si="121"/>
        <v>-15.400000000000006</v>
      </c>
    </row>
    <row r="564" spans="1:25" s="50" customFormat="1" ht="24" x14ac:dyDescent="0.2">
      <c r="A564" s="52" t="s">
        <v>2445</v>
      </c>
      <c r="B564" s="3" t="s">
        <v>716</v>
      </c>
      <c r="C564" s="46">
        <v>89630</v>
      </c>
      <c r="D564" s="46" t="s">
        <v>103</v>
      </c>
      <c r="E564" s="48" t="s">
        <v>1752</v>
      </c>
      <c r="F564" s="46" t="s">
        <v>133</v>
      </c>
      <c r="G564" s="59">
        <v>8</v>
      </c>
      <c r="H564" s="59">
        <v>8</v>
      </c>
      <c r="I564" s="66">
        <v>7.72</v>
      </c>
      <c r="J564" s="59">
        <v>6.37</v>
      </c>
      <c r="K564" s="66">
        <v>62.11</v>
      </c>
      <c r="L564" s="59">
        <v>51.25</v>
      </c>
      <c r="M564" s="59">
        <f t="shared" si="130"/>
        <v>57.62</v>
      </c>
      <c r="N564" s="59">
        <f t="shared" si="131"/>
        <v>50.96</v>
      </c>
      <c r="O564" s="59">
        <f t="shared" si="132"/>
        <v>410</v>
      </c>
      <c r="P564" s="59">
        <f t="shared" si="133"/>
        <v>460.96</v>
      </c>
      <c r="Q564" s="58">
        <f t="shared" si="120"/>
        <v>1.1527356449195701E-4</v>
      </c>
      <c r="S564" s="59">
        <v>7.72</v>
      </c>
      <c r="T564" s="59">
        <v>62.11</v>
      </c>
      <c r="U564" s="59">
        <v>69.83</v>
      </c>
      <c r="V564" s="59">
        <v>61.76</v>
      </c>
      <c r="W564" s="59">
        <v>496.88</v>
      </c>
      <c r="X564" s="59">
        <v>558.64</v>
      </c>
      <c r="Y564" s="91">
        <f t="shared" si="121"/>
        <v>-97.68</v>
      </c>
    </row>
    <row r="565" spans="1:25" s="50" customFormat="1" x14ac:dyDescent="0.2">
      <c r="A565" s="52" t="s">
        <v>2446</v>
      </c>
      <c r="B565" s="337" t="s">
        <v>717</v>
      </c>
      <c r="C565" s="46">
        <v>81425</v>
      </c>
      <c r="D565" s="47" t="s">
        <v>1470</v>
      </c>
      <c r="E565" s="48" t="s">
        <v>480</v>
      </c>
      <c r="F565" s="46" t="s">
        <v>106</v>
      </c>
      <c r="G565" s="59">
        <v>2</v>
      </c>
      <c r="H565" s="59">
        <v>2</v>
      </c>
      <c r="I565" s="66">
        <v>11.2</v>
      </c>
      <c r="J565" s="59">
        <v>9.24</v>
      </c>
      <c r="K565" s="66">
        <v>16.190000000000001</v>
      </c>
      <c r="L565" s="59">
        <v>13.36</v>
      </c>
      <c r="M565" s="59">
        <f t="shared" si="130"/>
        <v>22.6</v>
      </c>
      <c r="N565" s="59">
        <f t="shared" si="131"/>
        <v>18.48</v>
      </c>
      <c r="O565" s="59">
        <f t="shared" si="132"/>
        <v>26.72</v>
      </c>
      <c r="P565" s="59">
        <f t="shared" si="133"/>
        <v>45.2</v>
      </c>
      <c r="Q565" s="58">
        <f t="shared" si="120"/>
        <v>1.1303291207559133E-5</v>
      </c>
      <c r="S565" s="59">
        <v>11.2</v>
      </c>
      <c r="T565" s="59">
        <v>16.190000000000001</v>
      </c>
      <c r="U565" s="59">
        <v>27.39</v>
      </c>
      <c r="V565" s="59">
        <v>22.4</v>
      </c>
      <c r="W565" s="59">
        <v>32.380000000000003</v>
      </c>
      <c r="X565" s="59">
        <v>54.78</v>
      </c>
      <c r="Y565" s="91">
        <f t="shared" si="121"/>
        <v>-9.5799999999999983</v>
      </c>
    </row>
    <row r="566" spans="1:25" s="50" customFormat="1" ht="48" x14ac:dyDescent="0.2">
      <c r="A566" s="52" t="s">
        <v>2447</v>
      </c>
      <c r="B566" s="48" t="s">
        <v>1753</v>
      </c>
      <c r="C566" s="47" t="s">
        <v>1591</v>
      </c>
      <c r="D566" s="47" t="s">
        <v>103</v>
      </c>
      <c r="E566" s="48" t="s">
        <v>1592</v>
      </c>
      <c r="F566" s="47" t="s">
        <v>133</v>
      </c>
      <c r="G566" s="59">
        <v>10</v>
      </c>
      <c r="H566" s="59">
        <v>10</v>
      </c>
      <c r="I566" s="66">
        <v>5.26</v>
      </c>
      <c r="J566" s="59">
        <v>4.34</v>
      </c>
      <c r="K566" s="66">
        <v>12.65</v>
      </c>
      <c r="L566" s="59">
        <v>10.44</v>
      </c>
      <c r="M566" s="59">
        <f t="shared" si="130"/>
        <v>14.78</v>
      </c>
      <c r="N566" s="59">
        <f t="shared" si="131"/>
        <v>43.4</v>
      </c>
      <c r="O566" s="59">
        <f t="shared" si="132"/>
        <v>104.4</v>
      </c>
      <c r="P566" s="59">
        <f t="shared" si="133"/>
        <v>147.80000000000001</v>
      </c>
      <c r="Q566" s="58">
        <f t="shared" si="120"/>
        <v>3.696076195746106E-5</v>
      </c>
      <c r="S566" s="59">
        <v>5.26</v>
      </c>
      <c r="T566" s="59">
        <v>12.65</v>
      </c>
      <c r="U566" s="59">
        <v>17.91</v>
      </c>
      <c r="V566" s="59">
        <v>52.6</v>
      </c>
      <c r="W566" s="59">
        <v>126.5</v>
      </c>
      <c r="X566" s="59">
        <v>179.1</v>
      </c>
      <c r="Y566" s="91">
        <f t="shared" si="121"/>
        <v>-31.299999999999983</v>
      </c>
    </row>
    <row r="567" spans="1:25" s="50" customFormat="1" x14ac:dyDescent="0.2">
      <c r="A567" s="52" t="s">
        <v>2448</v>
      </c>
      <c r="B567" s="337" t="s">
        <v>718</v>
      </c>
      <c r="C567" s="46">
        <v>81360</v>
      </c>
      <c r="D567" s="47" t="s">
        <v>1470</v>
      </c>
      <c r="E567" s="48" t="s">
        <v>485</v>
      </c>
      <c r="F567" s="46" t="s">
        <v>106</v>
      </c>
      <c r="G567" s="59">
        <v>14</v>
      </c>
      <c r="H567" s="59">
        <v>14</v>
      </c>
      <c r="I567" s="66">
        <v>4.25</v>
      </c>
      <c r="J567" s="59">
        <v>3.5</v>
      </c>
      <c r="K567" s="66">
        <v>7.49</v>
      </c>
      <c r="L567" s="59">
        <v>6.18</v>
      </c>
      <c r="M567" s="59">
        <f t="shared" si="130"/>
        <v>9.68</v>
      </c>
      <c r="N567" s="59">
        <f t="shared" si="131"/>
        <v>49</v>
      </c>
      <c r="O567" s="59">
        <f t="shared" si="132"/>
        <v>86.52</v>
      </c>
      <c r="P567" s="59">
        <f t="shared" si="133"/>
        <v>135.52000000000001</v>
      </c>
      <c r="Q567" s="58">
        <f t="shared" si="120"/>
        <v>3.3889867797531277E-5</v>
      </c>
      <c r="S567" s="59">
        <v>4.25</v>
      </c>
      <c r="T567" s="59">
        <v>7.49</v>
      </c>
      <c r="U567" s="59">
        <v>11.74</v>
      </c>
      <c r="V567" s="59">
        <v>59.5</v>
      </c>
      <c r="W567" s="59">
        <v>104.86</v>
      </c>
      <c r="X567" s="59">
        <v>164.36</v>
      </c>
      <c r="Y567" s="91">
        <f t="shared" si="121"/>
        <v>-28.840000000000003</v>
      </c>
    </row>
    <row r="568" spans="1:25" s="50" customFormat="1" x14ac:dyDescent="0.2">
      <c r="A568" s="52" t="s">
        <v>2449</v>
      </c>
      <c r="B568" s="337" t="s">
        <v>719</v>
      </c>
      <c r="C568" s="46">
        <v>81340</v>
      </c>
      <c r="D568" s="47" t="s">
        <v>1470</v>
      </c>
      <c r="E568" s="48" t="s">
        <v>499</v>
      </c>
      <c r="F568" s="46" t="s">
        <v>106</v>
      </c>
      <c r="G568" s="59">
        <v>4</v>
      </c>
      <c r="H568" s="59">
        <v>4</v>
      </c>
      <c r="I568" s="66">
        <v>6.72</v>
      </c>
      <c r="J568" s="59">
        <v>5.54</v>
      </c>
      <c r="K568" s="66">
        <v>4.93</v>
      </c>
      <c r="L568" s="59">
        <v>4.0599999999999996</v>
      </c>
      <c r="M568" s="59">
        <f t="shared" si="130"/>
        <v>9.6</v>
      </c>
      <c r="N568" s="59">
        <f t="shared" si="131"/>
        <v>22.16</v>
      </c>
      <c r="O568" s="59">
        <f t="shared" si="132"/>
        <v>16.239999999999998</v>
      </c>
      <c r="P568" s="59">
        <f t="shared" si="133"/>
        <v>38.4</v>
      </c>
      <c r="Q568" s="58">
        <f t="shared" si="120"/>
        <v>9.6027960701387306E-6</v>
      </c>
      <c r="S568" s="59">
        <v>6.72</v>
      </c>
      <c r="T568" s="59">
        <v>4.93</v>
      </c>
      <c r="U568" s="59">
        <v>11.65</v>
      </c>
      <c r="V568" s="59">
        <v>26.88</v>
      </c>
      <c r="W568" s="59">
        <v>19.72</v>
      </c>
      <c r="X568" s="59">
        <v>46.6</v>
      </c>
      <c r="Y568" s="91">
        <f t="shared" si="121"/>
        <v>-8.2000000000000028</v>
      </c>
    </row>
    <row r="569" spans="1:25" s="50" customFormat="1" x14ac:dyDescent="0.2">
      <c r="A569" s="52" t="s">
        <v>2450</v>
      </c>
      <c r="B569" s="337" t="s">
        <v>720</v>
      </c>
      <c r="C569" s="46">
        <v>81179</v>
      </c>
      <c r="D569" s="47" t="s">
        <v>1470</v>
      </c>
      <c r="E569" s="48" t="s">
        <v>489</v>
      </c>
      <c r="F569" s="46" t="s">
        <v>106</v>
      </c>
      <c r="G569" s="59">
        <v>3</v>
      </c>
      <c r="H569" s="59">
        <v>3</v>
      </c>
      <c r="I569" s="66">
        <v>5.22</v>
      </c>
      <c r="J569" s="59">
        <v>4.3</v>
      </c>
      <c r="K569" s="66">
        <v>4.45</v>
      </c>
      <c r="L569" s="59">
        <v>3.67</v>
      </c>
      <c r="M569" s="59">
        <f t="shared" si="130"/>
        <v>7.97</v>
      </c>
      <c r="N569" s="59">
        <f t="shared" si="131"/>
        <v>12.9</v>
      </c>
      <c r="O569" s="59">
        <f t="shared" si="132"/>
        <v>11.01</v>
      </c>
      <c r="P569" s="59">
        <f t="shared" si="133"/>
        <v>23.91</v>
      </c>
      <c r="Q569" s="58">
        <f t="shared" si="120"/>
        <v>5.9792409905473198E-6</v>
      </c>
      <c r="S569" s="59">
        <v>5.22</v>
      </c>
      <c r="T569" s="59">
        <v>4.45</v>
      </c>
      <c r="U569" s="59">
        <v>9.67</v>
      </c>
      <c r="V569" s="59">
        <v>15.66</v>
      </c>
      <c r="W569" s="59">
        <v>13.35</v>
      </c>
      <c r="X569" s="59">
        <v>29.01</v>
      </c>
      <c r="Y569" s="91">
        <f t="shared" si="121"/>
        <v>-5.1000000000000014</v>
      </c>
    </row>
    <row r="570" spans="1:25" s="50" customFormat="1" x14ac:dyDescent="0.2">
      <c r="A570" s="52" t="s">
        <v>2451</v>
      </c>
      <c r="B570" s="337" t="s">
        <v>721</v>
      </c>
      <c r="C570" s="46">
        <v>81185</v>
      </c>
      <c r="D570" s="47" t="s">
        <v>1470</v>
      </c>
      <c r="E570" s="48" t="s">
        <v>722</v>
      </c>
      <c r="F570" s="46" t="s">
        <v>73</v>
      </c>
      <c r="G570" s="59">
        <v>4</v>
      </c>
      <c r="H570" s="59">
        <v>4</v>
      </c>
      <c r="I570" s="66">
        <v>6.9</v>
      </c>
      <c r="J570" s="59">
        <v>5.69</v>
      </c>
      <c r="K570" s="66">
        <v>18.82</v>
      </c>
      <c r="L570" s="59">
        <v>15.53</v>
      </c>
      <c r="M570" s="59">
        <f t="shared" si="130"/>
        <v>21.22</v>
      </c>
      <c r="N570" s="59">
        <f t="shared" si="131"/>
        <v>22.76</v>
      </c>
      <c r="O570" s="59">
        <f t="shared" si="132"/>
        <v>62.12</v>
      </c>
      <c r="P570" s="59">
        <f t="shared" si="133"/>
        <v>84.88</v>
      </c>
      <c r="Q570" s="58">
        <f t="shared" si="120"/>
        <v>2.122618048003582E-5</v>
      </c>
      <c r="S570" s="59">
        <v>6.9</v>
      </c>
      <c r="T570" s="59">
        <v>18.82</v>
      </c>
      <c r="U570" s="59">
        <v>25.72</v>
      </c>
      <c r="V570" s="59">
        <v>27.6</v>
      </c>
      <c r="W570" s="59">
        <v>75.28</v>
      </c>
      <c r="X570" s="59">
        <v>102.88</v>
      </c>
      <c r="Y570" s="91">
        <f t="shared" si="121"/>
        <v>-18</v>
      </c>
    </row>
    <row r="571" spans="1:25" s="50" customFormat="1" x14ac:dyDescent="0.2">
      <c r="A571" s="52" t="s">
        <v>2452</v>
      </c>
      <c r="B571" s="337" t="s">
        <v>723</v>
      </c>
      <c r="C571" s="46">
        <v>81180</v>
      </c>
      <c r="D571" s="47" t="s">
        <v>1470</v>
      </c>
      <c r="E571" s="48" t="s">
        <v>491</v>
      </c>
      <c r="F571" s="46" t="s">
        <v>106</v>
      </c>
      <c r="G571" s="59">
        <v>6</v>
      </c>
      <c r="H571" s="59">
        <v>6</v>
      </c>
      <c r="I571" s="66">
        <v>5.22</v>
      </c>
      <c r="J571" s="59">
        <v>4.3</v>
      </c>
      <c r="K571" s="66">
        <v>6.09</v>
      </c>
      <c r="L571" s="59">
        <v>5.0199999999999996</v>
      </c>
      <c r="M571" s="59">
        <f t="shared" si="130"/>
        <v>9.32</v>
      </c>
      <c r="N571" s="59">
        <f t="shared" si="131"/>
        <v>25.8</v>
      </c>
      <c r="O571" s="59">
        <f t="shared" si="132"/>
        <v>30.12</v>
      </c>
      <c r="P571" s="59">
        <f t="shared" si="133"/>
        <v>55.92</v>
      </c>
      <c r="Q571" s="58">
        <f t="shared" si="120"/>
        <v>1.3984071777139528E-5</v>
      </c>
      <c r="S571" s="59">
        <v>5.22</v>
      </c>
      <c r="T571" s="59">
        <v>6.09</v>
      </c>
      <c r="U571" s="59">
        <v>11.31</v>
      </c>
      <c r="V571" s="59">
        <v>31.32</v>
      </c>
      <c r="W571" s="59">
        <v>36.54</v>
      </c>
      <c r="X571" s="59">
        <v>67.86</v>
      </c>
      <c r="Y571" s="91">
        <f t="shared" si="121"/>
        <v>-11.939999999999998</v>
      </c>
    </row>
    <row r="572" spans="1:25" s="50" customFormat="1" x14ac:dyDescent="0.2">
      <c r="A572" s="52" t="s">
        <v>2453</v>
      </c>
      <c r="B572" s="337" t="s">
        <v>724</v>
      </c>
      <c r="C572" s="46">
        <v>81162</v>
      </c>
      <c r="D572" s="47" t="s">
        <v>1470</v>
      </c>
      <c r="E572" s="48" t="s">
        <v>725</v>
      </c>
      <c r="F572" s="46" t="s">
        <v>106</v>
      </c>
      <c r="G572" s="59">
        <v>6</v>
      </c>
      <c r="H572" s="59">
        <v>6</v>
      </c>
      <c r="I572" s="66">
        <v>3.35</v>
      </c>
      <c r="J572" s="59">
        <v>2.76</v>
      </c>
      <c r="K572" s="66">
        <v>1.02</v>
      </c>
      <c r="L572" s="59">
        <v>0.84</v>
      </c>
      <c r="M572" s="59">
        <f t="shared" si="130"/>
        <v>3.5999999999999996</v>
      </c>
      <c r="N572" s="59">
        <f t="shared" si="131"/>
        <v>16.559999999999999</v>
      </c>
      <c r="O572" s="59">
        <f t="shared" si="132"/>
        <v>5.04</v>
      </c>
      <c r="P572" s="59">
        <f t="shared" si="133"/>
        <v>21.6</v>
      </c>
      <c r="Q572" s="58">
        <f t="shared" si="120"/>
        <v>5.4015727894530368E-6</v>
      </c>
      <c r="S572" s="59">
        <v>3.35</v>
      </c>
      <c r="T572" s="59">
        <v>1.02</v>
      </c>
      <c r="U572" s="59">
        <v>4.37</v>
      </c>
      <c r="V572" s="59">
        <v>20.100000000000001</v>
      </c>
      <c r="W572" s="59">
        <v>6.12</v>
      </c>
      <c r="X572" s="59">
        <v>26.22</v>
      </c>
      <c r="Y572" s="91">
        <f t="shared" si="121"/>
        <v>-4.6199999999999974</v>
      </c>
    </row>
    <row r="573" spans="1:25" s="50" customFormat="1" x14ac:dyDescent="0.2">
      <c r="A573" s="52" t="s">
        <v>2454</v>
      </c>
      <c r="B573" s="337" t="s">
        <v>726</v>
      </c>
      <c r="C573" s="46">
        <v>80926</v>
      </c>
      <c r="D573" s="47" t="s">
        <v>1470</v>
      </c>
      <c r="E573" s="48" t="s">
        <v>493</v>
      </c>
      <c r="F573" s="46" t="s">
        <v>106</v>
      </c>
      <c r="G573" s="59">
        <v>4</v>
      </c>
      <c r="H573" s="59">
        <v>4</v>
      </c>
      <c r="I573" s="66">
        <v>22.78</v>
      </c>
      <c r="J573" s="59">
        <v>18.8</v>
      </c>
      <c r="K573" s="66">
        <v>83.65</v>
      </c>
      <c r="L573" s="59">
        <v>69.03</v>
      </c>
      <c r="M573" s="59">
        <f t="shared" si="130"/>
        <v>87.83</v>
      </c>
      <c r="N573" s="59">
        <f t="shared" si="131"/>
        <v>75.2</v>
      </c>
      <c r="O573" s="59">
        <f t="shared" si="132"/>
        <v>276.12</v>
      </c>
      <c r="P573" s="59">
        <f t="shared" si="133"/>
        <v>351.32</v>
      </c>
      <c r="Q573" s="58">
        <f t="shared" si="120"/>
        <v>8.7855581129196324E-5</v>
      </c>
      <c r="S573" s="59">
        <v>22.78</v>
      </c>
      <c r="T573" s="59">
        <v>83.65</v>
      </c>
      <c r="U573" s="59">
        <v>106.43</v>
      </c>
      <c r="V573" s="59">
        <v>91.12</v>
      </c>
      <c r="W573" s="59">
        <v>334.6</v>
      </c>
      <c r="X573" s="59">
        <v>425.72</v>
      </c>
      <c r="Y573" s="91">
        <f t="shared" si="121"/>
        <v>-74.400000000000034</v>
      </c>
    </row>
    <row r="574" spans="1:25" s="50" customFormat="1" x14ac:dyDescent="0.2">
      <c r="A574" s="52" t="s">
        <v>2455</v>
      </c>
      <c r="B574" s="337" t="s">
        <v>727</v>
      </c>
      <c r="C574" s="46">
        <v>80929</v>
      </c>
      <c r="D574" s="47" t="s">
        <v>1470</v>
      </c>
      <c r="E574" s="48" t="s">
        <v>497</v>
      </c>
      <c r="F574" s="46" t="s">
        <v>106</v>
      </c>
      <c r="G574" s="59">
        <v>2</v>
      </c>
      <c r="H574" s="59">
        <v>2</v>
      </c>
      <c r="I574" s="66">
        <v>35.479999999999997</v>
      </c>
      <c r="J574" s="59">
        <v>29.28</v>
      </c>
      <c r="K574" s="66">
        <v>171.02</v>
      </c>
      <c r="L574" s="59">
        <v>141.13999999999999</v>
      </c>
      <c r="M574" s="59">
        <f t="shared" si="130"/>
        <v>170.42</v>
      </c>
      <c r="N574" s="59">
        <f t="shared" si="131"/>
        <v>58.56</v>
      </c>
      <c r="O574" s="59">
        <f t="shared" si="132"/>
        <v>282.27999999999997</v>
      </c>
      <c r="P574" s="59">
        <f t="shared" si="133"/>
        <v>340.84</v>
      </c>
      <c r="Q574" s="58">
        <f t="shared" si="120"/>
        <v>8.5234818035054291E-5</v>
      </c>
      <c r="S574" s="59">
        <v>35.479999999999997</v>
      </c>
      <c r="T574" s="59">
        <v>171.02</v>
      </c>
      <c r="U574" s="59">
        <v>206.5</v>
      </c>
      <c r="V574" s="59">
        <v>70.959999999999994</v>
      </c>
      <c r="W574" s="59">
        <v>342.04</v>
      </c>
      <c r="X574" s="59">
        <v>413</v>
      </c>
      <c r="Y574" s="91">
        <f t="shared" si="121"/>
        <v>-72.160000000000025</v>
      </c>
    </row>
    <row r="575" spans="1:25" s="50" customFormat="1" x14ac:dyDescent="0.2">
      <c r="A575" s="52" t="s">
        <v>2456</v>
      </c>
      <c r="B575" s="337" t="s">
        <v>728</v>
      </c>
      <c r="C575" s="46">
        <v>80910</v>
      </c>
      <c r="D575" s="47" t="s">
        <v>1470</v>
      </c>
      <c r="E575" s="48" t="s">
        <v>729</v>
      </c>
      <c r="F575" s="46" t="s">
        <v>106</v>
      </c>
      <c r="G575" s="59">
        <v>2</v>
      </c>
      <c r="H575" s="59">
        <v>2</v>
      </c>
      <c r="I575" s="66">
        <v>42.95</v>
      </c>
      <c r="J575" s="59">
        <v>35.44</v>
      </c>
      <c r="K575" s="66">
        <v>299.64999999999998</v>
      </c>
      <c r="L575" s="59">
        <v>247.3</v>
      </c>
      <c r="M575" s="59">
        <f t="shared" si="130"/>
        <v>282.74</v>
      </c>
      <c r="N575" s="59">
        <f t="shared" si="131"/>
        <v>70.88</v>
      </c>
      <c r="O575" s="59">
        <f t="shared" si="132"/>
        <v>494.6</v>
      </c>
      <c r="P575" s="59">
        <f t="shared" si="133"/>
        <v>565.48</v>
      </c>
      <c r="Q575" s="58">
        <f t="shared" si="120"/>
        <v>1.4141117504536588E-4</v>
      </c>
      <c r="S575" s="59">
        <v>42.95</v>
      </c>
      <c r="T575" s="59">
        <v>299.64999999999998</v>
      </c>
      <c r="U575" s="59">
        <v>342.6</v>
      </c>
      <c r="V575" s="59">
        <v>85.9</v>
      </c>
      <c r="W575" s="59">
        <v>599.29999999999995</v>
      </c>
      <c r="X575" s="59">
        <v>685.2</v>
      </c>
      <c r="Y575" s="91">
        <f t="shared" si="121"/>
        <v>-119.72000000000003</v>
      </c>
    </row>
    <row r="576" spans="1:25" s="50" customFormat="1" ht="36" x14ac:dyDescent="0.2">
      <c r="A576" s="52" t="s">
        <v>5335</v>
      </c>
      <c r="B576" s="48" t="s">
        <v>1754</v>
      </c>
      <c r="C576" s="47" t="s">
        <v>1595</v>
      </c>
      <c r="D576" s="47" t="s">
        <v>103</v>
      </c>
      <c r="E576" s="48" t="s">
        <v>1596</v>
      </c>
      <c r="F576" s="47" t="s">
        <v>133</v>
      </c>
      <c r="G576" s="59">
        <v>4</v>
      </c>
      <c r="H576" s="59">
        <v>4</v>
      </c>
      <c r="I576" s="66">
        <v>8.23</v>
      </c>
      <c r="J576" s="59">
        <v>6.79</v>
      </c>
      <c r="K576" s="66">
        <v>86.91</v>
      </c>
      <c r="L576" s="59">
        <v>71.72</v>
      </c>
      <c r="M576" s="59">
        <f t="shared" si="130"/>
        <v>78.510000000000005</v>
      </c>
      <c r="N576" s="59">
        <f t="shared" si="131"/>
        <v>27.16</v>
      </c>
      <c r="O576" s="59">
        <f t="shared" si="132"/>
        <v>286.88</v>
      </c>
      <c r="P576" s="59">
        <f t="shared" si="133"/>
        <v>314.04000000000002</v>
      </c>
      <c r="Q576" s="58">
        <f t="shared" si="120"/>
        <v>7.8532866611103313E-5</v>
      </c>
      <c r="S576" s="59">
        <v>8.23</v>
      </c>
      <c r="T576" s="59">
        <v>86.91</v>
      </c>
      <c r="U576" s="59">
        <v>95.14</v>
      </c>
      <c r="V576" s="59">
        <v>32.92</v>
      </c>
      <c r="W576" s="59">
        <v>347.64</v>
      </c>
      <c r="X576" s="59">
        <v>380.56</v>
      </c>
      <c r="Y576" s="91">
        <f t="shared" si="121"/>
        <v>-66.519999999999982</v>
      </c>
    </row>
    <row r="577" spans="1:25" s="50" customFormat="1" x14ac:dyDescent="0.2">
      <c r="A577" s="52" t="s">
        <v>5336</v>
      </c>
      <c r="B577" s="44" t="s">
        <v>730</v>
      </c>
      <c r="C577" s="62"/>
      <c r="D577" s="62"/>
      <c r="E577" s="87" t="s">
        <v>686</v>
      </c>
      <c r="F577" s="62"/>
      <c r="G577" s="60"/>
      <c r="H577" s="60"/>
      <c r="I577" s="66"/>
      <c r="J577" s="60"/>
      <c r="K577" s="66"/>
      <c r="L577" s="60"/>
      <c r="M577" s="60"/>
      <c r="N577" s="60"/>
      <c r="O577" s="60"/>
      <c r="P577" s="61">
        <f>SUM(P578:P595)</f>
        <v>4343.329999999999</v>
      </c>
      <c r="Q577" s="57">
        <f t="shared" si="120"/>
        <v>1.086148756648845E-3</v>
      </c>
      <c r="S577" s="60"/>
      <c r="T577" s="60"/>
      <c r="U577" s="60"/>
      <c r="V577" s="60"/>
      <c r="W577" s="60"/>
      <c r="X577" s="61">
        <v>5265.47</v>
      </c>
      <c r="Y577" s="91">
        <f t="shared" si="121"/>
        <v>-922.14000000000124</v>
      </c>
    </row>
    <row r="578" spans="1:25" s="50" customFormat="1" ht="36" x14ac:dyDescent="0.2">
      <c r="A578" s="52" t="s">
        <v>5337</v>
      </c>
      <c r="B578" s="48" t="s">
        <v>1755</v>
      </c>
      <c r="C578" s="47" t="s">
        <v>1600</v>
      </c>
      <c r="D578" s="47" t="s">
        <v>103</v>
      </c>
      <c r="E578" s="48" t="s">
        <v>1601</v>
      </c>
      <c r="F578" s="47" t="s">
        <v>289</v>
      </c>
      <c r="G578" s="59">
        <v>22.46</v>
      </c>
      <c r="H578" s="59">
        <v>22.46</v>
      </c>
      <c r="I578" s="66">
        <v>10.91</v>
      </c>
      <c r="J578" s="59">
        <v>9</v>
      </c>
      <c r="K578" s="66">
        <v>10.07</v>
      </c>
      <c r="L578" s="59">
        <v>8.31</v>
      </c>
      <c r="M578" s="59">
        <f t="shared" ref="M578:M595" si="134">L578+J578</f>
        <v>17.310000000000002</v>
      </c>
      <c r="N578" s="59">
        <f t="shared" ref="N578:N595" si="135">TRUNC(J578*H578,2)</f>
        <v>202.14</v>
      </c>
      <c r="O578" s="59">
        <f t="shared" ref="O578:O595" si="136">TRUNC(L578*H578,2)</f>
        <v>186.64</v>
      </c>
      <c r="P578" s="59">
        <f t="shared" ref="P578:P595" si="137">TRUNC(((J578*H578)+(L578*H578)),2)</f>
        <v>388.78</v>
      </c>
      <c r="Q578" s="58">
        <f t="shared" si="120"/>
        <v>9.7223308753868122E-5</v>
      </c>
      <c r="S578" s="59">
        <v>10.91</v>
      </c>
      <c r="T578" s="59">
        <v>10.07</v>
      </c>
      <c r="U578" s="59">
        <v>20.98</v>
      </c>
      <c r="V578" s="59">
        <v>245.03</v>
      </c>
      <c r="W578" s="59">
        <v>226.18</v>
      </c>
      <c r="X578" s="59">
        <v>471.21</v>
      </c>
      <c r="Y578" s="91">
        <f t="shared" si="121"/>
        <v>-82.43</v>
      </c>
    </row>
    <row r="579" spans="1:25" s="50" customFormat="1" ht="36" x14ac:dyDescent="0.2">
      <c r="A579" s="52" t="s">
        <v>2457</v>
      </c>
      <c r="B579" s="48" t="s">
        <v>1756</v>
      </c>
      <c r="C579" s="47" t="s">
        <v>1603</v>
      </c>
      <c r="D579" s="47" t="s">
        <v>103</v>
      </c>
      <c r="E579" s="48" t="s">
        <v>1604</v>
      </c>
      <c r="F579" s="47" t="s">
        <v>289</v>
      </c>
      <c r="G579" s="59">
        <v>46.34</v>
      </c>
      <c r="H579" s="59">
        <v>46.34</v>
      </c>
      <c r="I579" s="66">
        <v>11.85</v>
      </c>
      <c r="J579" s="59">
        <v>9.77</v>
      </c>
      <c r="K579" s="66">
        <v>14.84</v>
      </c>
      <c r="L579" s="59">
        <v>12.24</v>
      </c>
      <c r="M579" s="59">
        <f t="shared" si="134"/>
        <v>22.009999999999998</v>
      </c>
      <c r="N579" s="59">
        <f t="shared" si="135"/>
        <v>452.74</v>
      </c>
      <c r="O579" s="59">
        <f t="shared" si="136"/>
        <v>567.20000000000005</v>
      </c>
      <c r="P579" s="59">
        <f t="shared" si="137"/>
        <v>1019.94</v>
      </c>
      <c r="Q579" s="58">
        <f t="shared" si="120"/>
        <v>2.5505926624420049E-4</v>
      </c>
      <c r="S579" s="59">
        <v>11.85</v>
      </c>
      <c r="T579" s="59">
        <v>14.84</v>
      </c>
      <c r="U579" s="59">
        <v>26.69</v>
      </c>
      <c r="V579" s="59">
        <v>549.12</v>
      </c>
      <c r="W579" s="59">
        <v>687.69</v>
      </c>
      <c r="X579" s="59">
        <v>1236.81</v>
      </c>
      <c r="Y579" s="91">
        <f t="shared" si="121"/>
        <v>-216.86999999999989</v>
      </c>
    </row>
    <row r="580" spans="1:25" s="50" customFormat="1" ht="36" x14ac:dyDescent="0.2">
      <c r="A580" s="52" t="s">
        <v>2458</v>
      </c>
      <c r="B580" s="48" t="s">
        <v>1757</v>
      </c>
      <c r="C580" s="47" t="s">
        <v>1606</v>
      </c>
      <c r="D580" s="47" t="s">
        <v>103</v>
      </c>
      <c r="E580" s="48" t="s">
        <v>1607</v>
      </c>
      <c r="F580" s="47" t="s">
        <v>289</v>
      </c>
      <c r="G580" s="59">
        <v>26.27</v>
      </c>
      <c r="H580" s="59">
        <v>26.27</v>
      </c>
      <c r="I580" s="66">
        <v>16.55</v>
      </c>
      <c r="J580" s="59">
        <v>13.65</v>
      </c>
      <c r="K580" s="66">
        <v>20.62</v>
      </c>
      <c r="L580" s="59">
        <v>17.010000000000002</v>
      </c>
      <c r="M580" s="59">
        <f t="shared" si="134"/>
        <v>30.660000000000004</v>
      </c>
      <c r="N580" s="59">
        <f t="shared" si="135"/>
        <v>358.58</v>
      </c>
      <c r="O580" s="59">
        <f t="shared" si="136"/>
        <v>446.85</v>
      </c>
      <c r="P580" s="59">
        <f t="shared" si="137"/>
        <v>805.43</v>
      </c>
      <c r="Q580" s="58">
        <f t="shared" si="120"/>
        <v>2.0141614684301661E-4</v>
      </c>
      <c r="S580" s="59">
        <v>16.55</v>
      </c>
      <c r="T580" s="59">
        <v>20.62</v>
      </c>
      <c r="U580" s="59">
        <v>37.17</v>
      </c>
      <c r="V580" s="59">
        <v>434.76</v>
      </c>
      <c r="W580" s="59">
        <v>541.69000000000005</v>
      </c>
      <c r="X580" s="59">
        <v>976.45</v>
      </c>
      <c r="Y580" s="91">
        <f t="shared" si="121"/>
        <v>-171.0200000000001</v>
      </c>
    </row>
    <row r="581" spans="1:25" s="50" customFormat="1" ht="36" x14ac:dyDescent="0.2">
      <c r="A581" s="52" t="s">
        <v>2459</v>
      </c>
      <c r="B581" s="48" t="s">
        <v>1758</v>
      </c>
      <c r="C581" s="47" t="s">
        <v>1609</v>
      </c>
      <c r="D581" s="47" t="s">
        <v>103</v>
      </c>
      <c r="E581" s="48" t="s">
        <v>1610</v>
      </c>
      <c r="F581" s="47" t="s">
        <v>133</v>
      </c>
      <c r="G581" s="59">
        <v>2</v>
      </c>
      <c r="H581" s="59">
        <v>2</v>
      </c>
      <c r="I581" s="66">
        <v>6.3</v>
      </c>
      <c r="J581" s="59">
        <v>5.19</v>
      </c>
      <c r="K581" s="66">
        <v>8.26</v>
      </c>
      <c r="L581" s="59">
        <v>6.81</v>
      </c>
      <c r="M581" s="59">
        <f t="shared" si="134"/>
        <v>12</v>
      </c>
      <c r="N581" s="59">
        <f t="shared" si="135"/>
        <v>10.38</v>
      </c>
      <c r="O581" s="59">
        <f t="shared" si="136"/>
        <v>13.62</v>
      </c>
      <c r="P581" s="59">
        <f t="shared" si="137"/>
        <v>24</v>
      </c>
      <c r="Q581" s="58">
        <f t="shared" si="120"/>
        <v>6.0017475438367066E-6</v>
      </c>
      <c r="S581" s="59">
        <v>6.3</v>
      </c>
      <c r="T581" s="59">
        <v>8.26</v>
      </c>
      <c r="U581" s="59">
        <v>14.56</v>
      </c>
      <c r="V581" s="59">
        <v>12.6</v>
      </c>
      <c r="W581" s="59">
        <v>16.52</v>
      </c>
      <c r="X581" s="59">
        <v>29.12</v>
      </c>
      <c r="Y581" s="91">
        <f t="shared" si="121"/>
        <v>-5.120000000000001</v>
      </c>
    </row>
    <row r="582" spans="1:25" s="50" customFormat="1" ht="36" x14ac:dyDescent="0.2">
      <c r="A582" s="52" t="s">
        <v>2460</v>
      </c>
      <c r="B582" s="48" t="s">
        <v>1759</v>
      </c>
      <c r="C582" s="47" t="s">
        <v>1612</v>
      </c>
      <c r="D582" s="47" t="s">
        <v>103</v>
      </c>
      <c r="E582" s="48" t="s">
        <v>1613</v>
      </c>
      <c r="F582" s="47" t="s">
        <v>133</v>
      </c>
      <c r="G582" s="59">
        <v>2</v>
      </c>
      <c r="H582" s="59">
        <v>2</v>
      </c>
      <c r="I582" s="66">
        <v>6.84</v>
      </c>
      <c r="J582" s="59">
        <v>5.64</v>
      </c>
      <c r="K582" s="66">
        <v>19.78</v>
      </c>
      <c r="L582" s="59">
        <v>16.32</v>
      </c>
      <c r="M582" s="59">
        <f t="shared" si="134"/>
        <v>21.96</v>
      </c>
      <c r="N582" s="59">
        <f t="shared" si="135"/>
        <v>11.28</v>
      </c>
      <c r="O582" s="59">
        <f t="shared" si="136"/>
        <v>32.64</v>
      </c>
      <c r="P582" s="59">
        <f t="shared" si="137"/>
        <v>43.92</v>
      </c>
      <c r="Q582" s="58">
        <f t="shared" ref="Q582:Q645" si="138">P582/$O$998</f>
        <v>1.0983198005221173E-5</v>
      </c>
      <c r="S582" s="59">
        <v>6.84</v>
      </c>
      <c r="T582" s="59">
        <v>19.78</v>
      </c>
      <c r="U582" s="59">
        <v>26.62</v>
      </c>
      <c r="V582" s="59">
        <v>13.68</v>
      </c>
      <c r="W582" s="59">
        <v>39.56</v>
      </c>
      <c r="X582" s="59">
        <v>53.24</v>
      </c>
      <c r="Y582" s="91">
        <f t="shared" ref="Y582:Y645" si="139">P582-X582</f>
        <v>-9.32</v>
      </c>
    </row>
    <row r="583" spans="1:25" s="50" customFormat="1" x14ac:dyDescent="0.2">
      <c r="A583" s="52" t="s">
        <v>2461</v>
      </c>
      <c r="B583" s="337" t="s">
        <v>731</v>
      </c>
      <c r="C583" s="46">
        <v>81973</v>
      </c>
      <c r="D583" s="47" t="s">
        <v>1470</v>
      </c>
      <c r="E583" s="48" t="s">
        <v>732</v>
      </c>
      <c r="F583" s="46" t="s">
        <v>106</v>
      </c>
      <c r="G583" s="59">
        <v>6</v>
      </c>
      <c r="H583" s="59">
        <v>6</v>
      </c>
      <c r="I583" s="66">
        <v>17.170000000000002</v>
      </c>
      <c r="J583" s="59">
        <v>14.17</v>
      </c>
      <c r="K583" s="66">
        <v>14.67</v>
      </c>
      <c r="L583" s="59">
        <v>12.1</v>
      </c>
      <c r="M583" s="59">
        <f t="shared" si="134"/>
        <v>26.27</v>
      </c>
      <c r="N583" s="59">
        <f t="shared" si="135"/>
        <v>85.02</v>
      </c>
      <c r="O583" s="59">
        <f t="shared" si="136"/>
        <v>72.599999999999994</v>
      </c>
      <c r="P583" s="59">
        <f t="shared" si="137"/>
        <v>157.62</v>
      </c>
      <c r="Q583" s="58">
        <f t="shared" si="138"/>
        <v>3.9416476994147573E-5</v>
      </c>
      <c r="S583" s="59">
        <v>17.170000000000002</v>
      </c>
      <c r="T583" s="59">
        <v>14.67</v>
      </c>
      <c r="U583" s="59">
        <v>31.84</v>
      </c>
      <c r="V583" s="59">
        <v>103.02</v>
      </c>
      <c r="W583" s="59">
        <v>88.02</v>
      </c>
      <c r="X583" s="59">
        <v>191.04</v>
      </c>
      <c r="Y583" s="91">
        <f t="shared" si="139"/>
        <v>-33.419999999999987</v>
      </c>
    </row>
    <row r="584" spans="1:25" s="50" customFormat="1" ht="36" x14ac:dyDescent="0.2">
      <c r="A584" s="52" t="s">
        <v>2462</v>
      </c>
      <c r="B584" s="48" t="s">
        <v>1760</v>
      </c>
      <c r="C584" s="47" t="s">
        <v>1616</v>
      </c>
      <c r="D584" s="47" t="s">
        <v>103</v>
      </c>
      <c r="E584" s="48" t="s">
        <v>1617</v>
      </c>
      <c r="F584" s="47" t="s">
        <v>133</v>
      </c>
      <c r="G584" s="59">
        <v>8</v>
      </c>
      <c r="H584" s="59">
        <v>8</v>
      </c>
      <c r="I584" s="66">
        <v>6.84</v>
      </c>
      <c r="J584" s="59">
        <v>5.64</v>
      </c>
      <c r="K584" s="66">
        <v>17.43</v>
      </c>
      <c r="L584" s="59">
        <v>14.38</v>
      </c>
      <c r="M584" s="59">
        <f t="shared" si="134"/>
        <v>20.02</v>
      </c>
      <c r="N584" s="59">
        <f t="shared" si="135"/>
        <v>45.12</v>
      </c>
      <c r="O584" s="59">
        <f t="shared" si="136"/>
        <v>115.04</v>
      </c>
      <c r="P584" s="59">
        <f t="shared" si="137"/>
        <v>160.16</v>
      </c>
      <c r="Q584" s="58">
        <f t="shared" si="138"/>
        <v>4.0051661942536957E-5</v>
      </c>
      <c r="S584" s="59">
        <v>6.84</v>
      </c>
      <c r="T584" s="59">
        <v>17.43</v>
      </c>
      <c r="U584" s="59">
        <v>24.27</v>
      </c>
      <c r="V584" s="59">
        <v>54.72</v>
      </c>
      <c r="W584" s="59">
        <v>139.44</v>
      </c>
      <c r="X584" s="59">
        <v>194.16</v>
      </c>
      <c r="Y584" s="91">
        <f t="shared" si="139"/>
        <v>-34</v>
      </c>
    </row>
    <row r="585" spans="1:25" s="50" customFormat="1" ht="36" x14ac:dyDescent="0.2">
      <c r="A585" s="52" t="s">
        <v>2463</v>
      </c>
      <c r="B585" s="48" t="s">
        <v>1761</v>
      </c>
      <c r="C585" s="47" t="s">
        <v>1626</v>
      </c>
      <c r="D585" s="47" t="s">
        <v>103</v>
      </c>
      <c r="E585" s="48" t="s">
        <v>1627</v>
      </c>
      <c r="F585" s="47" t="s">
        <v>133</v>
      </c>
      <c r="G585" s="59">
        <v>4</v>
      </c>
      <c r="H585" s="59">
        <v>4</v>
      </c>
      <c r="I585" s="66">
        <v>4.72</v>
      </c>
      <c r="J585" s="59">
        <v>3.89</v>
      </c>
      <c r="K585" s="66">
        <v>5.47</v>
      </c>
      <c r="L585" s="59">
        <v>4.51</v>
      </c>
      <c r="M585" s="59">
        <f t="shared" si="134"/>
        <v>8.4</v>
      </c>
      <c r="N585" s="59">
        <f t="shared" si="135"/>
        <v>15.56</v>
      </c>
      <c r="O585" s="59">
        <f t="shared" si="136"/>
        <v>18.04</v>
      </c>
      <c r="P585" s="59">
        <f t="shared" si="137"/>
        <v>33.6</v>
      </c>
      <c r="Q585" s="58">
        <f t="shared" si="138"/>
        <v>8.4024465613713909E-6</v>
      </c>
      <c r="S585" s="59">
        <v>4.72</v>
      </c>
      <c r="T585" s="59">
        <v>5.47</v>
      </c>
      <c r="U585" s="59">
        <v>10.19</v>
      </c>
      <c r="V585" s="59">
        <v>18.88</v>
      </c>
      <c r="W585" s="59">
        <v>21.88</v>
      </c>
      <c r="X585" s="59">
        <v>40.76</v>
      </c>
      <c r="Y585" s="91">
        <f t="shared" si="139"/>
        <v>-7.1599999999999966</v>
      </c>
    </row>
    <row r="586" spans="1:25" s="50" customFormat="1" ht="36" x14ac:dyDescent="0.2">
      <c r="A586" s="52" t="s">
        <v>2464</v>
      </c>
      <c r="B586" s="48" t="s">
        <v>1762</v>
      </c>
      <c r="C586" s="47" t="s">
        <v>1619</v>
      </c>
      <c r="D586" s="47" t="s">
        <v>103</v>
      </c>
      <c r="E586" s="48" t="s">
        <v>1620</v>
      </c>
      <c r="F586" s="47" t="s">
        <v>133</v>
      </c>
      <c r="G586" s="59">
        <v>8</v>
      </c>
      <c r="H586" s="59">
        <v>8</v>
      </c>
      <c r="I586" s="66">
        <v>5.13</v>
      </c>
      <c r="J586" s="59">
        <v>4.2300000000000004</v>
      </c>
      <c r="K586" s="66">
        <v>9.82</v>
      </c>
      <c r="L586" s="59">
        <v>8.1</v>
      </c>
      <c r="M586" s="59">
        <f t="shared" si="134"/>
        <v>12.33</v>
      </c>
      <c r="N586" s="59">
        <f t="shared" si="135"/>
        <v>33.840000000000003</v>
      </c>
      <c r="O586" s="59">
        <f t="shared" si="136"/>
        <v>64.8</v>
      </c>
      <c r="P586" s="59">
        <f t="shared" si="137"/>
        <v>98.64</v>
      </c>
      <c r="Q586" s="58">
        <f t="shared" si="138"/>
        <v>2.4667182405168867E-5</v>
      </c>
      <c r="S586" s="59">
        <v>5.13</v>
      </c>
      <c r="T586" s="59">
        <v>9.82</v>
      </c>
      <c r="U586" s="59">
        <v>14.95</v>
      </c>
      <c r="V586" s="59">
        <v>41.04</v>
      </c>
      <c r="W586" s="59">
        <v>78.56</v>
      </c>
      <c r="X586" s="59">
        <v>119.6</v>
      </c>
      <c r="Y586" s="91">
        <f t="shared" si="139"/>
        <v>-20.959999999999994</v>
      </c>
    </row>
    <row r="587" spans="1:25" s="50" customFormat="1" ht="36" x14ac:dyDescent="0.2">
      <c r="A587" s="52" t="s">
        <v>2465</v>
      </c>
      <c r="B587" s="48" t="s">
        <v>1763</v>
      </c>
      <c r="C587" s="47" t="s">
        <v>1622</v>
      </c>
      <c r="D587" s="47" t="s">
        <v>103</v>
      </c>
      <c r="E587" s="48" t="s">
        <v>1623</v>
      </c>
      <c r="F587" s="47" t="s">
        <v>133</v>
      </c>
      <c r="G587" s="59">
        <v>8</v>
      </c>
      <c r="H587" s="59">
        <v>8</v>
      </c>
      <c r="I587" s="66">
        <v>7.16</v>
      </c>
      <c r="J587" s="59">
        <v>5.9</v>
      </c>
      <c r="K587" s="66">
        <v>20.49</v>
      </c>
      <c r="L587" s="59">
        <v>16.91</v>
      </c>
      <c r="M587" s="59">
        <f t="shared" si="134"/>
        <v>22.810000000000002</v>
      </c>
      <c r="N587" s="59">
        <f t="shared" si="135"/>
        <v>47.2</v>
      </c>
      <c r="O587" s="59">
        <f t="shared" si="136"/>
        <v>135.28</v>
      </c>
      <c r="P587" s="59">
        <f t="shared" si="137"/>
        <v>182.48</v>
      </c>
      <c r="Q587" s="58">
        <f t="shared" si="138"/>
        <v>4.5633287158305091E-5</v>
      </c>
      <c r="S587" s="59">
        <v>7.16</v>
      </c>
      <c r="T587" s="59">
        <v>20.49</v>
      </c>
      <c r="U587" s="59">
        <v>27.65</v>
      </c>
      <c r="V587" s="59">
        <v>57.28</v>
      </c>
      <c r="W587" s="59">
        <v>163.92</v>
      </c>
      <c r="X587" s="59">
        <v>221.2</v>
      </c>
      <c r="Y587" s="91">
        <f t="shared" si="139"/>
        <v>-38.72</v>
      </c>
    </row>
    <row r="588" spans="1:25" s="50" customFormat="1" ht="24" x14ac:dyDescent="0.2">
      <c r="A588" s="52" t="s">
        <v>2466</v>
      </c>
      <c r="B588" s="3" t="s">
        <v>733</v>
      </c>
      <c r="C588" s="46" t="s">
        <v>509</v>
      </c>
      <c r="D588" s="46" t="s">
        <v>70</v>
      </c>
      <c r="E588" s="48" t="s">
        <v>1624</v>
      </c>
      <c r="F588" s="46" t="s">
        <v>133</v>
      </c>
      <c r="G588" s="59">
        <v>12</v>
      </c>
      <c r="H588" s="59">
        <v>12</v>
      </c>
      <c r="I588" s="66">
        <v>12.29</v>
      </c>
      <c r="J588" s="59">
        <v>10.14</v>
      </c>
      <c r="K588" s="66">
        <v>9.77</v>
      </c>
      <c r="L588" s="59">
        <v>8.06</v>
      </c>
      <c r="M588" s="59">
        <f t="shared" si="134"/>
        <v>18.200000000000003</v>
      </c>
      <c r="N588" s="59">
        <f t="shared" si="135"/>
        <v>121.68</v>
      </c>
      <c r="O588" s="59">
        <f t="shared" si="136"/>
        <v>96.72</v>
      </c>
      <c r="P588" s="59">
        <f t="shared" si="137"/>
        <v>218.4</v>
      </c>
      <c r="Q588" s="58">
        <f t="shared" si="138"/>
        <v>5.4615902648914034E-5</v>
      </c>
      <c r="S588" s="59">
        <v>12.29</v>
      </c>
      <c r="T588" s="59">
        <v>9.77</v>
      </c>
      <c r="U588" s="59">
        <v>22.06</v>
      </c>
      <c r="V588" s="59">
        <v>147.47999999999999</v>
      </c>
      <c r="W588" s="59">
        <v>117.24</v>
      </c>
      <c r="X588" s="59">
        <v>264.72000000000003</v>
      </c>
      <c r="Y588" s="91">
        <f t="shared" si="139"/>
        <v>-46.320000000000022</v>
      </c>
    </row>
    <row r="589" spans="1:25" s="50" customFormat="1" ht="36" x14ac:dyDescent="0.2">
      <c r="A589" s="52" t="s">
        <v>2467</v>
      </c>
      <c r="B589" s="48" t="s">
        <v>1764</v>
      </c>
      <c r="C589" s="47" t="s">
        <v>1629</v>
      </c>
      <c r="D589" s="47" t="s">
        <v>103</v>
      </c>
      <c r="E589" s="48" t="s">
        <v>1630</v>
      </c>
      <c r="F589" s="47" t="s">
        <v>133</v>
      </c>
      <c r="G589" s="59">
        <v>16</v>
      </c>
      <c r="H589" s="59">
        <v>16</v>
      </c>
      <c r="I589" s="66">
        <v>4.72</v>
      </c>
      <c r="J589" s="59">
        <v>3.89</v>
      </c>
      <c r="K589" s="66">
        <v>8.17</v>
      </c>
      <c r="L589" s="59">
        <v>6.74</v>
      </c>
      <c r="M589" s="59">
        <f t="shared" si="134"/>
        <v>10.63</v>
      </c>
      <c r="N589" s="59">
        <f t="shared" si="135"/>
        <v>62.24</v>
      </c>
      <c r="O589" s="59">
        <f t="shared" si="136"/>
        <v>107.84</v>
      </c>
      <c r="P589" s="59">
        <f t="shared" si="137"/>
        <v>170.08</v>
      </c>
      <c r="Q589" s="58">
        <f t="shared" si="138"/>
        <v>4.2532384260656137E-5</v>
      </c>
      <c r="S589" s="59">
        <v>4.72</v>
      </c>
      <c r="T589" s="59">
        <v>8.17</v>
      </c>
      <c r="U589" s="59">
        <v>12.89</v>
      </c>
      <c r="V589" s="59">
        <v>75.52</v>
      </c>
      <c r="W589" s="59">
        <v>130.72</v>
      </c>
      <c r="X589" s="59">
        <v>206.24</v>
      </c>
      <c r="Y589" s="91">
        <f t="shared" si="139"/>
        <v>-36.159999999999997</v>
      </c>
    </row>
    <row r="590" spans="1:25" s="50" customFormat="1" ht="24" x14ac:dyDescent="0.2">
      <c r="A590" s="52" t="s">
        <v>2468</v>
      </c>
      <c r="B590" s="3" t="s">
        <v>734</v>
      </c>
      <c r="C590" s="46" t="s">
        <v>511</v>
      </c>
      <c r="D590" s="46" t="s">
        <v>70</v>
      </c>
      <c r="E590" s="48" t="s">
        <v>1631</v>
      </c>
      <c r="F590" s="46" t="s">
        <v>133</v>
      </c>
      <c r="G590" s="59">
        <v>10</v>
      </c>
      <c r="H590" s="59">
        <v>10</v>
      </c>
      <c r="I590" s="66">
        <v>12.29</v>
      </c>
      <c r="J590" s="59">
        <v>10.14</v>
      </c>
      <c r="K590" s="66">
        <v>19.91</v>
      </c>
      <c r="L590" s="59">
        <v>16.43</v>
      </c>
      <c r="M590" s="59">
        <f t="shared" si="134"/>
        <v>26.57</v>
      </c>
      <c r="N590" s="59">
        <f t="shared" si="135"/>
        <v>101.4</v>
      </c>
      <c r="O590" s="59">
        <f t="shared" si="136"/>
        <v>164.3</v>
      </c>
      <c r="P590" s="59">
        <f t="shared" si="137"/>
        <v>265.7</v>
      </c>
      <c r="Q590" s="58">
        <f t="shared" si="138"/>
        <v>6.644434676655887E-5</v>
      </c>
      <c r="S590" s="59">
        <v>12.29</v>
      </c>
      <c r="T590" s="59">
        <v>19.91</v>
      </c>
      <c r="U590" s="59">
        <v>32.200000000000003</v>
      </c>
      <c r="V590" s="59">
        <v>122.9</v>
      </c>
      <c r="W590" s="59">
        <v>199.1</v>
      </c>
      <c r="X590" s="59">
        <v>322</v>
      </c>
      <c r="Y590" s="91">
        <f t="shared" si="139"/>
        <v>-56.300000000000011</v>
      </c>
    </row>
    <row r="591" spans="1:25" s="50" customFormat="1" x14ac:dyDescent="0.2">
      <c r="A591" s="52" t="s">
        <v>2469</v>
      </c>
      <c r="B591" s="3" t="s">
        <v>735</v>
      </c>
      <c r="C591" s="46">
        <v>81702</v>
      </c>
      <c r="D591" s="47" t="s">
        <v>1470</v>
      </c>
      <c r="E591" s="48" t="s">
        <v>736</v>
      </c>
      <c r="F591" s="46" t="s">
        <v>106</v>
      </c>
      <c r="G591" s="59">
        <v>6</v>
      </c>
      <c r="H591" s="59">
        <v>6</v>
      </c>
      <c r="I591" s="66">
        <v>12.31</v>
      </c>
      <c r="J591" s="59">
        <v>10.15</v>
      </c>
      <c r="K591" s="66">
        <v>30.93</v>
      </c>
      <c r="L591" s="59">
        <v>25.52</v>
      </c>
      <c r="M591" s="59">
        <f t="shared" si="134"/>
        <v>35.67</v>
      </c>
      <c r="N591" s="59">
        <f t="shared" si="135"/>
        <v>60.9</v>
      </c>
      <c r="O591" s="59">
        <f t="shared" si="136"/>
        <v>153.12</v>
      </c>
      <c r="P591" s="59">
        <f t="shared" si="137"/>
        <v>214.02</v>
      </c>
      <c r="Q591" s="58">
        <f t="shared" si="138"/>
        <v>5.3520583722163835E-5</v>
      </c>
      <c r="S591" s="59">
        <v>12.31</v>
      </c>
      <c r="T591" s="59">
        <v>30.93</v>
      </c>
      <c r="U591" s="59">
        <v>43.24</v>
      </c>
      <c r="V591" s="59">
        <v>73.86</v>
      </c>
      <c r="W591" s="59">
        <v>185.58</v>
      </c>
      <c r="X591" s="59">
        <v>259.44</v>
      </c>
      <c r="Y591" s="91">
        <f t="shared" si="139"/>
        <v>-45.419999999999987</v>
      </c>
    </row>
    <row r="592" spans="1:25" s="50" customFormat="1" x14ac:dyDescent="0.2">
      <c r="A592" s="52" t="s">
        <v>2470</v>
      </c>
      <c r="B592" s="3" t="s">
        <v>737</v>
      </c>
      <c r="C592" s="46">
        <v>81885</v>
      </c>
      <c r="D592" s="47" t="s">
        <v>1470</v>
      </c>
      <c r="E592" s="48" t="s">
        <v>738</v>
      </c>
      <c r="F592" s="46" t="s">
        <v>106</v>
      </c>
      <c r="G592" s="59">
        <v>6</v>
      </c>
      <c r="H592" s="59">
        <v>6</v>
      </c>
      <c r="I592" s="66">
        <v>2.61</v>
      </c>
      <c r="J592" s="59">
        <v>2.15</v>
      </c>
      <c r="K592" s="66">
        <v>9.76</v>
      </c>
      <c r="L592" s="59">
        <v>8.0500000000000007</v>
      </c>
      <c r="M592" s="59">
        <f t="shared" si="134"/>
        <v>10.200000000000001</v>
      </c>
      <c r="N592" s="59">
        <f t="shared" si="135"/>
        <v>12.9</v>
      </c>
      <c r="O592" s="59">
        <f t="shared" si="136"/>
        <v>48.3</v>
      </c>
      <c r="P592" s="59">
        <f t="shared" si="137"/>
        <v>61.2</v>
      </c>
      <c r="Q592" s="58">
        <f t="shared" si="138"/>
        <v>1.5304456236783604E-5</v>
      </c>
      <c r="S592" s="59">
        <v>2.61</v>
      </c>
      <c r="T592" s="59">
        <v>9.76</v>
      </c>
      <c r="U592" s="59">
        <v>12.37</v>
      </c>
      <c r="V592" s="59">
        <v>15.66</v>
      </c>
      <c r="W592" s="59">
        <v>58.56</v>
      </c>
      <c r="X592" s="59">
        <v>74.22</v>
      </c>
      <c r="Y592" s="91">
        <f t="shared" si="139"/>
        <v>-13.019999999999996</v>
      </c>
    </row>
    <row r="593" spans="1:25" s="50" customFormat="1" x14ac:dyDescent="0.2">
      <c r="A593" s="52" t="s">
        <v>2471</v>
      </c>
      <c r="B593" s="3" t="s">
        <v>739</v>
      </c>
      <c r="C593" s="46" t="s">
        <v>516</v>
      </c>
      <c r="D593" s="46" t="s">
        <v>70</v>
      </c>
      <c r="E593" s="48" t="s">
        <v>517</v>
      </c>
      <c r="F593" s="46" t="s">
        <v>133</v>
      </c>
      <c r="G593" s="59">
        <v>6</v>
      </c>
      <c r="H593" s="59">
        <v>6</v>
      </c>
      <c r="I593" s="66">
        <v>0.71</v>
      </c>
      <c r="J593" s="59">
        <v>0.57999999999999996</v>
      </c>
      <c r="K593" s="66">
        <v>8.81</v>
      </c>
      <c r="L593" s="59">
        <v>7.27</v>
      </c>
      <c r="M593" s="59">
        <f t="shared" si="134"/>
        <v>7.85</v>
      </c>
      <c r="N593" s="59">
        <f t="shared" si="135"/>
        <v>3.48</v>
      </c>
      <c r="O593" s="59">
        <f t="shared" si="136"/>
        <v>43.62</v>
      </c>
      <c r="P593" s="59">
        <f t="shared" si="137"/>
        <v>47.1</v>
      </c>
      <c r="Q593" s="58">
        <f t="shared" si="138"/>
        <v>1.1778429554779538E-5</v>
      </c>
      <c r="S593" s="59">
        <v>0.71</v>
      </c>
      <c r="T593" s="59">
        <v>8.81</v>
      </c>
      <c r="U593" s="59">
        <v>9.52</v>
      </c>
      <c r="V593" s="59">
        <v>4.26</v>
      </c>
      <c r="W593" s="59">
        <v>52.86</v>
      </c>
      <c r="X593" s="59">
        <v>57.12</v>
      </c>
      <c r="Y593" s="91">
        <f t="shared" si="139"/>
        <v>-10.019999999999996</v>
      </c>
    </row>
    <row r="594" spans="1:25" s="50" customFormat="1" x14ac:dyDescent="0.2">
      <c r="A594" s="52" t="s">
        <v>2472</v>
      </c>
      <c r="B594" s="3" t="s">
        <v>740</v>
      </c>
      <c r="C594" s="46">
        <v>81663</v>
      </c>
      <c r="D594" s="47" t="s">
        <v>1470</v>
      </c>
      <c r="E594" s="48" t="s">
        <v>689</v>
      </c>
      <c r="F594" s="46" t="s">
        <v>106</v>
      </c>
      <c r="G594" s="59">
        <v>10</v>
      </c>
      <c r="H594" s="59">
        <v>10</v>
      </c>
      <c r="I594" s="66">
        <v>8.2100000000000009</v>
      </c>
      <c r="J594" s="59">
        <v>6.77</v>
      </c>
      <c r="K594" s="66">
        <v>38.799999999999997</v>
      </c>
      <c r="L594" s="59">
        <v>32.020000000000003</v>
      </c>
      <c r="M594" s="59">
        <f t="shared" si="134"/>
        <v>38.790000000000006</v>
      </c>
      <c r="N594" s="59">
        <f t="shared" si="135"/>
        <v>67.7</v>
      </c>
      <c r="O594" s="59">
        <f t="shared" si="136"/>
        <v>320.2</v>
      </c>
      <c r="P594" s="59">
        <f t="shared" si="137"/>
        <v>387.9</v>
      </c>
      <c r="Q594" s="58">
        <f t="shared" si="138"/>
        <v>9.7003244677260772E-5</v>
      </c>
      <c r="S594" s="59">
        <v>8.2100000000000009</v>
      </c>
      <c r="T594" s="59">
        <v>38.799999999999997</v>
      </c>
      <c r="U594" s="59">
        <v>47.01</v>
      </c>
      <c r="V594" s="59">
        <v>82.1</v>
      </c>
      <c r="W594" s="59">
        <v>388</v>
      </c>
      <c r="X594" s="59">
        <v>470.1</v>
      </c>
      <c r="Y594" s="91">
        <f t="shared" si="139"/>
        <v>-82.200000000000045</v>
      </c>
    </row>
    <row r="595" spans="1:25" s="50" customFormat="1" ht="36" x14ac:dyDescent="0.2">
      <c r="A595" s="52" t="s">
        <v>2473</v>
      </c>
      <c r="B595" s="48" t="s">
        <v>1765</v>
      </c>
      <c r="C595" s="47" t="s">
        <v>1766</v>
      </c>
      <c r="D595" s="47" t="s">
        <v>103</v>
      </c>
      <c r="E595" s="48" t="s">
        <v>1767</v>
      </c>
      <c r="F595" s="47" t="s">
        <v>133</v>
      </c>
      <c r="G595" s="59">
        <v>4</v>
      </c>
      <c r="H595" s="59">
        <v>4</v>
      </c>
      <c r="I595" s="66">
        <v>6.15</v>
      </c>
      <c r="J595" s="59">
        <v>5.07</v>
      </c>
      <c r="K595" s="66">
        <v>13.36</v>
      </c>
      <c r="L595" s="59">
        <v>11.02</v>
      </c>
      <c r="M595" s="59">
        <f t="shared" si="134"/>
        <v>16.09</v>
      </c>
      <c r="N595" s="59">
        <f t="shared" si="135"/>
        <v>20.28</v>
      </c>
      <c r="O595" s="59">
        <f t="shared" si="136"/>
        <v>44.08</v>
      </c>
      <c r="P595" s="59">
        <f t="shared" si="137"/>
        <v>64.36</v>
      </c>
      <c r="Q595" s="58">
        <f t="shared" si="138"/>
        <v>1.6094686330055436E-5</v>
      </c>
      <c r="S595" s="59">
        <v>6.15</v>
      </c>
      <c r="T595" s="59">
        <v>13.36</v>
      </c>
      <c r="U595" s="59">
        <v>19.510000000000002</v>
      </c>
      <c r="V595" s="59">
        <v>24.6</v>
      </c>
      <c r="W595" s="59">
        <v>53.44</v>
      </c>
      <c r="X595" s="59">
        <v>78.040000000000006</v>
      </c>
      <c r="Y595" s="91">
        <f t="shared" si="139"/>
        <v>-13.680000000000007</v>
      </c>
    </row>
    <row r="596" spans="1:25" s="50" customFormat="1" x14ac:dyDescent="0.2">
      <c r="A596" s="52" t="s">
        <v>2474</v>
      </c>
      <c r="B596" s="44" t="s">
        <v>741</v>
      </c>
      <c r="C596" s="62"/>
      <c r="D596" s="62"/>
      <c r="E596" s="87" t="s">
        <v>691</v>
      </c>
      <c r="F596" s="62"/>
      <c r="G596" s="60"/>
      <c r="H596" s="60"/>
      <c r="I596" s="66"/>
      <c r="J596" s="60"/>
      <c r="K596" s="66"/>
      <c r="L596" s="60"/>
      <c r="M596" s="60"/>
      <c r="N596" s="60"/>
      <c r="O596" s="60"/>
      <c r="P596" s="61">
        <f>SUM(P597:P619)</f>
        <v>27228.480000000003</v>
      </c>
      <c r="Q596" s="57">
        <f t="shared" si="138"/>
        <v>6.8091026234336216E-3</v>
      </c>
      <c r="S596" s="60"/>
      <c r="T596" s="60"/>
      <c r="U596" s="60"/>
      <c r="V596" s="60"/>
      <c r="W596" s="60"/>
      <c r="X596" s="61">
        <v>32993.78</v>
      </c>
      <c r="Y596" s="91">
        <f t="shared" si="139"/>
        <v>-5765.2999999999956</v>
      </c>
    </row>
    <row r="597" spans="1:25" s="50" customFormat="1" x14ac:dyDescent="0.2">
      <c r="A597" s="52" t="s">
        <v>2475</v>
      </c>
      <c r="B597" s="3" t="s">
        <v>742</v>
      </c>
      <c r="C597" s="46">
        <v>80532</v>
      </c>
      <c r="D597" s="47" t="s">
        <v>1470</v>
      </c>
      <c r="E597" s="48" t="s">
        <v>743</v>
      </c>
      <c r="F597" s="46" t="s">
        <v>106</v>
      </c>
      <c r="G597" s="59">
        <v>8</v>
      </c>
      <c r="H597" s="59">
        <v>8</v>
      </c>
      <c r="I597" s="66">
        <v>13.07</v>
      </c>
      <c r="J597" s="59">
        <v>10.78</v>
      </c>
      <c r="K597" s="66">
        <v>37.53</v>
      </c>
      <c r="L597" s="59">
        <v>30.97</v>
      </c>
      <c r="M597" s="59">
        <f t="shared" ref="M597:M619" si="140">L597+J597</f>
        <v>41.75</v>
      </c>
      <c r="N597" s="59">
        <f t="shared" ref="N597:N619" si="141">TRUNC(J597*H597,2)</f>
        <v>86.24</v>
      </c>
      <c r="O597" s="59">
        <f t="shared" ref="O597:O619" si="142">TRUNC(L597*H597,2)</f>
        <v>247.76</v>
      </c>
      <c r="P597" s="59">
        <f t="shared" ref="P597:P619" si="143">TRUNC(((J597*H597)+(L597*H597)),2)</f>
        <v>334</v>
      </c>
      <c r="Q597" s="58">
        <f t="shared" si="138"/>
        <v>8.3524319985060836E-5</v>
      </c>
      <c r="S597" s="59">
        <v>13.07</v>
      </c>
      <c r="T597" s="59">
        <v>37.53</v>
      </c>
      <c r="U597" s="59">
        <v>50.6</v>
      </c>
      <c r="V597" s="59">
        <v>104.56</v>
      </c>
      <c r="W597" s="59">
        <v>300.24</v>
      </c>
      <c r="X597" s="59">
        <v>404.8</v>
      </c>
      <c r="Y597" s="91">
        <f t="shared" si="139"/>
        <v>-70.800000000000011</v>
      </c>
    </row>
    <row r="598" spans="1:25" s="50" customFormat="1" ht="24" x14ac:dyDescent="0.2">
      <c r="A598" s="52" t="s">
        <v>2476</v>
      </c>
      <c r="B598" s="3" t="s">
        <v>744</v>
      </c>
      <c r="C598" s="46" t="s">
        <v>528</v>
      </c>
      <c r="D598" s="46" t="s">
        <v>70</v>
      </c>
      <c r="E598" s="48" t="s">
        <v>1636</v>
      </c>
      <c r="F598" s="46" t="s">
        <v>133</v>
      </c>
      <c r="G598" s="59">
        <v>6</v>
      </c>
      <c r="H598" s="59">
        <v>6</v>
      </c>
      <c r="I598" s="66">
        <v>3.99</v>
      </c>
      <c r="J598" s="59">
        <v>3.29</v>
      </c>
      <c r="K598" s="66">
        <v>96.18</v>
      </c>
      <c r="L598" s="59">
        <v>79.37</v>
      </c>
      <c r="M598" s="59">
        <f t="shared" si="140"/>
        <v>82.660000000000011</v>
      </c>
      <c r="N598" s="59">
        <f t="shared" si="141"/>
        <v>19.739999999999998</v>
      </c>
      <c r="O598" s="59">
        <f t="shared" si="142"/>
        <v>476.22</v>
      </c>
      <c r="P598" s="59">
        <f t="shared" si="143"/>
        <v>495.96</v>
      </c>
      <c r="Q598" s="58">
        <f t="shared" si="138"/>
        <v>1.2402611299338554E-4</v>
      </c>
      <c r="S598" s="59">
        <v>3.99</v>
      </c>
      <c r="T598" s="59">
        <v>96.18</v>
      </c>
      <c r="U598" s="59">
        <v>100.17</v>
      </c>
      <c r="V598" s="59">
        <v>23.94</v>
      </c>
      <c r="W598" s="59">
        <v>577.08000000000004</v>
      </c>
      <c r="X598" s="59">
        <v>601.02</v>
      </c>
      <c r="Y598" s="91">
        <f t="shared" si="139"/>
        <v>-105.06</v>
      </c>
    </row>
    <row r="599" spans="1:25" s="50" customFormat="1" ht="24" x14ac:dyDescent="0.2">
      <c r="A599" s="52" t="s">
        <v>2477</v>
      </c>
      <c r="B599" s="3" t="s">
        <v>745</v>
      </c>
      <c r="C599" s="46">
        <v>95547</v>
      </c>
      <c r="D599" s="46" t="s">
        <v>103</v>
      </c>
      <c r="E599" s="48" t="s">
        <v>1635</v>
      </c>
      <c r="F599" s="46" t="s">
        <v>133</v>
      </c>
      <c r="G599" s="59">
        <v>6</v>
      </c>
      <c r="H599" s="59">
        <v>6</v>
      </c>
      <c r="I599" s="66">
        <v>8.4700000000000006</v>
      </c>
      <c r="J599" s="59">
        <v>6.99</v>
      </c>
      <c r="K599" s="66">
        <v>93.73</v>
      </c>
      <c r="L599" s="59">
        <v>77.349999999999994</v>
      </c>
      <c r="M599" s="59">
        <f t="shared" si="140"/>
        <v>84.339999999999989</v>
      </c>
      <c r="N599" s="59">
        <f t="shared" si="141"/>
        <v>41.94</v>
      </c>
      <c r="O599" s="59">
        <f t="shared" si="142"/>
        <v>464.1</v>
      </c>
      <c r="P599" s="59">
        <f t="shared" si="143"/>
        <v>506.04</v>
      </c>
      <c r="Q599" s="58">
        <f t="shared" si="138"/>
        <v>1.2654684696179698E-4</v>
      </c>
      <c r="S599" s="59">
        <v>8.4700000000000006</v>
      </c>
      <c r="T599" s="59">
        <v>93.73</v>
      </c>
      <c r="U599" s="59">
        <v>102.2</v>
      </c>
      <c r="V599" s="59">
        <v>50.82</v>
      </c>
      <c r="W599" s="59">
        <v>562.38</v>
      </c>
      <c r="X599" s="59">
        <v>613.20000000000005</v>
      </c>
      <c r="Y599" s="91">
        <f t="shared" si="139"/>
        <v>-107.16000000000003</v>
      </c>
    </row>
    <row r="600" spans="1:25" s="50" customFormat="1" ht="24" x14ac:dyDescent="0.2">
      <c r="A600" s="52" t="s">
        <v>5338</v>
      </c>
      <c r="B600" s="3" t="s">
        <v>746</v>
      </c>
      <c r="C600" s="46">
        <v>95545</v>
      </c>
      <c r="D600" s="46" t="s">
        <v>103</v>
      </c>
      <c r="E600" s="48" t="s">
        <v>1634</v>
      </c>
      <c r="F600" s="46" t="s">
        <v>133</v>
      </c>
      <c r="G600" s="59">
        <v>8</v>
      </c>
      <c r="H600" s="59">
        <v>8</v>
      </c>
      <c r="I600" s="66">
        <v>8.4700000000000006</v>
      </c>
      <c r="J600" s="59">
        <v>6.99</v>
      </c>
      <c r="K600" s="66">
        <v>23.29</v>
      </c>
      <c r="L600" s="59">
        <v>19.22</v>
      </c>
      <c r="M600" s="59">
        <f t="shared" si="140"/>
        <v>26.21</v>
      </c>
      <c r="N600" s="59">
        <f t="shared" si="141"/>
        <v>55.92</v>
      </c>
      <c r="O600" s="59">
        <f t="shared" si="142"/>
        <v>153.76</v>
      </c>
      <c r="P600" s="59">
        <f t="shared" si="143"/>
        <v>209.68</v>
      </c>
      <c r="Q600" s="58">
        <f t="shared" si="138"/>
        <v>5.2435267707986701E-5</v>
      </c>
      <c r="S600" s="59">
        <v>8.4700000000000006</v>
      </c>
      <c r="T600" s="59">
        <v>23.29</v>
      </c>
      <c r="U600" s="59">
        <v>31.76</v>
      </c>
      <c r="V600" s="59">
        <v>67.760000000000005</v>
      </c>
      <c r="W600" s="59">
        <v>186.32</v>
      </c>
      <c r="X600" s="59">
        <v>254.08</v>
      </c>
      <c r="Y600" s="91">
        <f t="shared" si="139"/>
        <v>-44.400000000000006</v>
      </c>
    </row>
    <row r="601" spans="1:25" s="50" customFormat="1" ht="24" x14ac:dyDescent="0.2">
      <c r="A601" s="52" t="s">
        <v>5339</v>
      </c>
      <c r="B601" s="3" t="s">
        <v>747</v>
      </c>
      <c r="C601" s="46" t="s">
        <v>532</v>
      </c>
      <c r="D601" s="46" t="s">
        <v>70</v>
      </c>
      <c r="E601" s="48" t="s">
        <v>1638</v>
      </c>
      <c r="F601" s="46" t="s">
        <v>133</v>
      </c>
      <c r="G601" s="59">
        <v>8</v>
      </c>
      <c r="H601" s="59">
        <v>8</v>
      </c>
      <c r="I601" s="66">
        <v>3.99</v>
      </c>
      <c r="J601" s="59">
        <v>3.29</v>
      </c>
      <c r="K601" s="66">
        <v>15.24</v>
      </c>
      <c r="L601" s="59">
        <v>12.57</v>
      </c>
      <c r="M601" s="59">
        <f t="shared" si="140"/>
        <v>15.86</v>
      </c>
      <c r="N601" s="59">
        <f t="shared" si="141"/>
        <v>26.32</v>
      </c>
      <c r="O601" s="59">
        <f t="shared" si="142"/>
        <v>100.56</v>
      </c>
      <c r="P601" s="59">
        <f t="shared" si="143"/>
        <v>126.88</v>
      </c>
      <c r="Q601" s="58">
        <f t="shared" si="138"/>
        <v>3.1729238681750058E-5</v>
      </c>
      <c r="S601" s="59">
        <v>3.99</v>
      </c>
      <c r="T601" s="59">
        <v>15.24</v>
      </c>
      <c r="U601" s="59">
        <v>19.23</v>
      </c>
      <c r="V601" s="59">
        <v>31.92</v>
      </c>
      <c r="W601" s="59">
        <v>121.92</v>
      </c>
      <c r="X601" s="59">
        <v>153.84</v>
      </c>
      <c r="Y601" s="91">
        <f t="shared" si="139"/>
        <v>-26.960000000000008</v>
      </c>
    </row>
    <row r="602" spans="1:25" s="50" customFormat="1" ht="24" x14ac:dyDescent="0.2">
      <c r="A602" s="52" t="s">
        <v>5340</v>
      </c>
      <c r="B602" s="3" t="s">
        <v>748</v>
      </c>
      <c r="C602" s="46">
        <v>100866</v>
      </c>
      <c r="D602" s="46" t="s">
        <v>103</v>
      </c>
      <c r="E602" s="48" t="s">
        <v>1768</v>
      </c>
      <c r="F602" s="46" t="s">
        <v>133</v>
      </c>
      <c r="G602" s="59">
        <v>4</v>
      </c>
      <c r="H602" s="59">
        <v>4</v>
      </c>
      <c r="I602" s="66">
        <v>25.45</v>
      </c>
      <c r="J602" s="59">
        <v>21</v>
      </c>
      <c r="K602" s="66">
        <v>307.29000000000002</v>
      </c>
      <c r="L602" s="59">
        <v>253.6</v>
      </c>
      <c r="M602" s="59">
        <f t="shared" si="140"/>
        <v>274.60000000000002</v>
      </c>
      <c r="N602" s="59">
        <f t="shared" si="141"/>
        <v>84</v>
      </c>
      <c r="O602" s="59">
        <f t="shared" si="142"/>
        <v>1014.4</v>
      </c>
      <c r="P602" s="59">
        <f t="shared" si="143"/>
        <v>1098.4000000000001</v>
      </c>
      <c r="Q602" s="58">
        <f t="shared" si="138"/>
        <v>2.7467997925625996E-4</v>
      </c>
      <c r="S602" s="59">
        <v>25.45</v>
      </c>
      <c r="T602" s="59">
        <v>307.29000000000002</v>
      </c>
      <c r="U602" s="59">
        <v>332.74</v>
      </c>
      <c r="V602" s="59">
        <v>101.8</v>
      </c>
      <c r="W602" s="59">
        <v>1229.1600000000001</v>
      </c>
      <c r="X602" s="59">
        <v>1330.96</v>
      </c>
      <c r="Y602" s="91">
        <f t="shared" si="139"/>
        <v>-232.55999999999995</v>
      </c>
    </row>
    <row r="603" spans="1:25" s="50" customFormat="1" ht="24" x14ac:dyDescent="0.2">
      <c r="A603" s="52" t="s">
        <v>2478</v>
      </c>
      <c r="B603" s="3" t="s">
        <v>749</v>
      </c>
      <c r="C603" s="46">
        <v>100868</v>
      </c>
      <c r="D603" s="46" t="s">
        <v>103</v>
      </c>
      <c r="E603" s="48" t="s">
        <v>1769</v>
      </c>
      <c r="F603" s="46" t="s">
        <v>133</v>
      </c>
      <c r="G603" s="59">
        <v>12</v>
      </c>
      <c r="H603" s="59">
        <v>12</v>
      </c>
      <c r="I603" s="66">
        <v>25.45</v>
      </c>
      <c r="J603" s="59">
        <v>21</v>
      </c>
      <c r="K603" s="66">
        <v>341.94</v>
      </c>
      <c r="L603" s="59">
        <v>282.2</v>
      </c>
      <c r="M603" s="59">
        <f t="shared" si="140"/>
        <v>303.2</v>
      </c>
      <c r="N603" s="59">
        <f t="shared" si="141"/>
        <v>252</v>
      </c>
      <c r="O603" s="59">
        <f t="shared" si="142"/>
        <v>3386.4</v>
      </c>
      <c r="P603" s="59">
        <f t="shared" si="143"/>
        <v>3638.4</v>
      </c>
      <c r="Q603" s="58">
        <f t="shared" si="138"/>
        <v>9.0986492764564479E-4</v>
      </c>
      <c r="S603" s="59">
        <v>25.45</v>
      </c>
      <c r="T603" s="59">
        <v>341.94</v>
      </c>
      <c r="U603" s="59">
        <v>367.39</v>
      </c>
      <c r="V603" s="59">
        <v>305.39999999999998</v>
      </c>
      <c r="W603" s="59">
        <v>4103.28</v>
      </c>
      <c r="X603" s="59">
        <v>4408.68</v>
      </c>
      <c r="Y603" s="91">
        <f t="shared" si="139"/>
        <v>-770.2800000000002</v>
      </c>
    </row>
    <row r="604" spans="1:25" s="50" customFormat="1" x14ac:dyDescent="0.2">
      <c r="A604" s="52" t="s">
        <v>2479</v>
      </c>
      <c r="B604" s="3" t="s">
        <v>750</v>
      </c>
      <c r="C604" s="46">
        <v>80543</v>
      </c>
      <c r="D604" s="46" t="s">
        <v>1470</v>
      </c>
      <c r="E604" s="48" t="s">
        <v>751</v>
      </c>
      <c r="F604" s="46" t="s">
        <v>73</v>
      </c>
      <c r="G604" s="59">
        <v>2</v>
      </c>
      <c r="H604" s="59">
        <v>2</v>
      </c>
      <c r="I604" s="66">
        <v>61.26</v>
      </c>
      <c r="J604" s="59">
        <v>50.55</v>
      </c>
      <c r="K604" s="66">
        <v>181.02</v>
      </c>
      <c r="L604" s="59">
        <v>149.38999999999999</v>
      </c>
      <c r="M604" s="59">
        <f t="shared" si="140"/>
        <v>199.94</v>
      </c>
      <c r="N604" s="59">
        <f t="shared" si="141"/>
        <v>101.1</v>
      </c>
      <c r="O604" s="59">
        <f t="shared" si="142"/>
        <v>298.77999999999997</v>
      </c>
      <c r="P604" s="59">
        <f t="shared" si="143"/>
        <v>399.88</v>
      </c>
      <c r="Q604" s="58">
        <f t="shared" si="138"/>
        <v>9.9999116992892603E-5</v>
      </c>
      <c r="S604" s="59">
        <v>61.26</v>
      </c>
      <c r="T604" s="59">
        <v>181.02</v>
      </c>
      <c r="U604" s="59">
        <v>242.28</v>
      </c>
      <c r="V604" s="59">
        <v>122.52</v>
      </c>
      <c r="W604" s="59">
        <v>362.04</v>
      </c>
      <c r="X604" s="59">
        <v>484.56</v>
      </c>
      <c r="Y604" s="91">
        <f t="shared" si="139"/>
        <v>-84.68</v>
      </c>
    </row>
    <row r="605" spans="1:25" s="50" customFormat="1" x14ac:dyDescent="0.2">
      <c r="A605" s="52" t="s">
        <v>2480</v>
      </c>
      <c r="B605" s="3" t="s">
        <v>752</v>
      </c>
      <c r="C605" s="46">
        <v>80563</v>
      </c>
      <c r="D605" s="47" t="s">
        <v>1470</v>
      </c>
      <c r="E605" s="48" t="s">
        <v>753</v>
      </c>
      <c r="F605" s="46" t="s">
        <v>106</v>
      </c>
      <c r="G605" s="59">
        <v>8</v>
      </c>
      <c r="H605" s="59">
        <v>8</v>
      </c>
      <c r="I605" s="66">
        <v>13.44</v>
      </c>
      <c r="J605" s="59">
        <v>11.09</v>
      </c>
      <c r="K605" s="66">
        <v>49.82</v>
      </c>
      <c r="L605" s="59">
        <v>41.11</v>
      </c>
      <c r="M605" s="59">
        <f t="shared" si="140"/>
        <v>52.2</v>
      </c>
      <c r="N605" s="59">
        <f t="shared" si="141"/>
        <v>88.72</v>
      </c>
      <c r="O605" s="59">
        <f t="shared" si="142"/>
        <v>328.88</v>
      </c>
      <c r="P605" s="59">
        <f t="shared" si="143"/>
        <v>417.6</v>
      </c>
      <c r="Q605" s="58">
        <f t="shared" si="138"/>
        <v>1.044304072627587E-4</v>
      </c>
      <c r="S605" s="59">
        <v>13.44</v>
      </c>
      <c r="T605" s="59">
        <v>49.82</v>
      </c>
      <c r="U605" s="59">
        <v>63.26</v>
      </c>
      <c r="V605" s="59">
        <v>107.52</v>
      </c>
      <c r="W605" s="59">
        <v>398.56</v>
      </c>
      <c r="X605" s="59">
        <v>506.08</v>
      </c>
      <c r="Y605" s="91">
        <f t="shared" si="139"/>
        <v>-88.479999999999961</v>
      </c>
    </row>
    <row r="606" spans="1:25" s="50" customFormat="1" x14ac:dyDescent="0.2">
      <c r="A606" s="52" t="s">
        <v>2481</v>
      </c>
      <c r="B606" s="3" t="s">
        <v>754</v>
      </c>
      <c r="C606" s="46">
        <v>80556</v>
      </c>
      <c r="D606" s="47" t="s">
        <v>1470</v>
      </c>
      <c r="E606" s="48" t="s">
        <v>755</v>
      </c>
      <c r="F606" s="46" t="s">
        <v>106</v>
      </c>
      <c r="G606" s="59">
        <v>8</v>
      </c>
      <c r="H606" s="59">
        <v>8</v>
      </c>
      <c r="I606" s="66">
        <v>9.33</v>
      </c>
      <c r="J606" s="59">
        <v>7.7</v>
      </c>
      <c r="K606" s="66">
        <v>3.38</v>
      </c>
      <c r="L606" s="59">
        <v>2.78</v>
      </c>
      <c r="M606" s="59">
        <f t="shared" si="140"/>
        <v>10.48</v>
      </c>
      <c r="N606" s="59">
        <f t="shared" si="141"/>
        <v>61.6</v>
      </c>
      <c r="O606" s="59">
        <f t="shared" si="142"/>
        <v>22.24</v>
      </c>
      <c r="P606" s="59">
        <f t="shared" si="143"/>
        <v>83.84</v>
      </c>
      <c r="Q606" s="58">
        <f t="shared" si="138"/>
        <v>2.0966104753136231E-5</v>
      </c>
      <c r="S606" s="59">
        <v>9.33</v>
      </c>
      <c r="T606" s="59">
        <v>3.38</v>
      </c>
      <c r="U606" s="59">
        <v>12.71</v>
      </c>
      <c r="V606" s="59">
        <v>74.64</v>
      </c>
      <c r="W606" s="59">
        <v>27.04</v>
      </c>
      <c r="X606" s="59">
        <v>101.68</v>
      </c>
      <c r="Y606" s="91">
        <f t="shared" si="139"/>
        <v>-17.840000000000003</v>
      </c>
    </row>
    <row r="607" spans="1:25" s="50" customFormat="1" x14ac:dyDescent="0.2">
      <c r="A607" s="52" t="s">
        <v>2482</v>
      </c>
      <c r="B607" s="3" t="s">
        <v>756</v>
      </c>
      <c r="C607" s="46">
        <v>80570</v>
      </c>
      <c r="D607" s="47" t="s">
        <v>1470</v>
      </c>
      <c r="E607" s="48" t="s">
        <v>757</v>
      </c>
      <c r="F607" s="46" t="s">
        <v>106</v>
      </c>
      <c r="G607" s="59">
        <v>8</v>
      </c>
      <c r="H607" s="59">
        <v>8</v>
      </c>
      <c r="I607" s="66">
        <v>7.47</v>
      </c>
      <c r="J607" s="59">
        <v>6.16</v>
      </c>
      <c r="K607" s="66">
        <v>65.16</v>
      </c>
      <c r="L607" s="59">
        <v>53.77</v>
      </c>
      <c r="M607" s="59">
        <f t="shared" si="140"/>
        <v>59.930000000000007</v>
      </c>
      <c r="N607" s="59">
        <f t="shared" si="141"/>
        <v>49.28</v>
      </c>
      <c r="O607" s="59">
        <f t="shared" si="142"/>
        <v>430.16</v>
      </c>
      <c r="P607" s="59">
        <f t="shared" si="143"/>
        <v>479.44</v>
      </c>
      <c r="Q607" s="58">
        <f t="shared" si="138"/>
        <v>1.1989491010071128E-4</v>
      </c>
      <c r="S607" s="59">
        <v>7.47</v>
      </c>
      <c r="T607" s="59">
        <v>65.16</v>
      </c>
      <c r="U607" s="59">
        <v>72.63</v>
      </c>
      <c r="V607" s="59">
        <v>59.76</v>
      </c>
      <c r="W607" s="59">
        <v>521.28</v>
      </c>
      <c r="X607" s="59">
        <v>581.04</v>
      </c>
      <c r="Y607" s="91">
        <f t="shared" si="139"/>
        <v>-101.59999999999997</v>
      </c>
    </row>
    <row r="608" spans="1:25" s="50" customFormat="1" ht="24" x14ac:dyDescent="0.2">
      <c r="A608" s="52" t="s">
        <v>2483</v>
      </c>
      <c r="B608" s="3" t="s">
        <v>758</v>
      </c>
      <c r="C608" s="46">
        <v>86879</v>
      </c>
      <c r="D608" s="46" t="s">
        <v>103</v>
      </c>
      <c r="E608" s="48" t="s">
        <v>1770</v>
      </c>
      <c r="F608" s="46" t="s">
        <v>133</v>
      </c>
      <c r="G608" s="59">
        <v>8</v>
      </c>
      <c r="H608" s="59">
        <v>8</v>
      </c>
      <c r="I608" s="66">
        <v>3.3</v>
      </c>
      <c r="J608" s="59">
        <v>2.72</v>
      </c>
      <c r="K608" s="66">
        <v>6.27</v>
      </c>
      <c r="L608" s="59">
        <v>5.17</v>
      </c>
      <c r="M608" s="59">
        <f t="shared" si="140"/>
        <v>7.8900000000000006</v>
      </c>
      <c r="N608" s="59">
        <f t="shared" si="141"/>
        <v>21.76</v>
      </c>
      <c r="O608" s="59">
        <f t="shared" si="142"/>
        <v>41.36</v>
      </c>
      <c r="P608" s="59">
        <f t="shared" si="143"/>
        <v>63.12</v>
      </c>
      <c r="Q608" s="58">
        <f t="shared" si="138"/>
        <v>1.5784596040290539E-5</v>
      </c>
      <c r="S608" s="59">
        <v>3.3</v>
      </c>
      <c r="T608" s="59">
        <v>6.27</v>
      </c>
      <c r="U608" s="59">
        <v>9.57</v>
      </c>
      <c r="V608" s="59">
        <v>26.4</v>
      </c>
      <c r="W608" s="59">
        <v>50.16</v>
      </c>
      <c r="X608" s="59">
        <v>76.56</v>
      </c>
      <c r="Y608" s="91">
        <f t="shared" si="139"/>
        <v>-13.440000000000005</v>
      </c>
    </row>
    <row r="609" spans="1:25" s="50" customFormat="1" x14ac:dyDescent="0.2">
      <c r="A609" s="52" t="s">
        <v>2484</v>
      </c>
      <c r="B609" s="3" t="s">
        <v>759</v>
      </c>
      <c r="C609" s="46">
        <v>80590</v>
      </c>
      <c r="D609" s="47" t="s">
        <v>1470</v>
      </c>
      <c r="E609" s="48" t="s">
        <v>760</v>
      </c>
      <c r="F609" s="46" t="s">
        <v>106</v>
      </c>
      <c r="G609" s="59">
        <v>6</v>
      </c>
      <c r="H609" s="59">
        <v>6</v>
      </c>
      <c r="I609" s="66">
        <v>14.56</v>
      </c>
      <c r="J609" s="59">
        <v>12.01</v>
      </c>
      <c r="K609" s="66">
        <v>95.79</v>
      </c>
      <c r="L609" s="59">
        <v>79.05</v>
      </c>
      <c r="M609" s="59">
        <f t="shared" si="140"/>
        <v>91.06</v>
      </c>
      <c r="N609" s="59">
        <f t="shared" si="141"/>
        <v>72.06</v>
      </c>
      <c r="O609" s="59">
        <f t="shared" si="142"/>
        <v>474.3</v>
      </c>
      <c r="P609" s="59">
        <f t="shared" si="143"/>
        <v>546.36</v>
      </c>
      <c r="Q609" s="58">
        <f t="shared" si="138"/>
        <v>1.3662978283544264E-4</v>
      </c>
      <c r="S609" s="59">
        <v>14.56</v>
      </c>
      <c r="T609" s="59">
        <v>95.79</v>
      </c>
      <c r="U609" s="59">
        <v>110.35</v>
      </c>
      <c r="V609" s="59">
        <v>87.36</v>
      </c>
      <c r="W609" s="59">
        <v>574.74</v>
      </c>
      <c r="X609" s="59">
        <v>662.1</v>
      </c>
      <c r="Y609" s="91">
        <f t="shared" si="139"/>
        <v>-115.74000000000001</v>
      </c>
    </row>
    <row r="610" spans="1:25" s="50" customFormat="1" ht="24" x14ac:dyDescent="0.2">
      <c r="A610" s="52" t="s">
        <v>2485</v>
      </c>
      <c r="B610" s="3" t="s">
        <v>761</v>
      </c>
      <c r="C610" s="46">
        <v>80505</v>
      </c>
      <c r="D610" s="47" t="s">
        <v>1470</v>
      </c>
      <c r="E610" s="48" t="s">
        <v>1771</v>
      </c>
      <c r="F610" s="46" t="s">
        <v>73</v>
      </c>
      <c r="G610" s="59">
        <v>2</v>
      </c>
      <c r="H610" s="59">
        <v>2</v>
      </c>
      <c r="I610" s="66">
        <v>89.66</v>
      </c>
      <c r="J610" s="59">
        <v>73.989999999999995</v>
      </c>
      <c r="K610" s="66">
        <v>1151.97</v>
      </c>
      <c r="L610" s="59">
        <v>950.72</v>
      </c>
      <c r="M610" s="59">
        <f t="shared" si="140"/>
        <v>1024.71</v>
      </c>
      <c r="N610" s="59">
        <f t="shared" si="141"/>
        <v>147.97999999999999</v>
      </c>
      <c r="O610" s="59">
        <f t="shared" si="142"/>
        <v>1901.44</v>
      </c>
      <c r="P610" s="59">
        <f t="shared" si="143"/>
        <v>2049.42</v>
      </c>
      <c r="Q610" s="58">
        <f t="shared" si="138"/>
        <v>5.1250422713707607E-4</v>
      </c>
      <c r="S610" s="59">
        <v>89.66</v>
      </c>
      <c r="T610" s="59">
        <v>1151.97</v>
      </c>
      <c r="U610" s="59">
        <v>1241.6300000000001</v>
      </c>
      <c r="V610" s="59">
        <v>179.32</v>
      </c>
      <c r="W610" s="59">
        <v>2303.94</v>
      </c>
      <c r="X610" s="59">
        <v>2483.2600000000002</v>
      </c>
      <c r="Y610" s="91">
        <f t="shared" si="139"/>
        <v>-433.84000000000015</v>
      </c>
    </row>
    <row r="611" spans="1:25" s="50" customFormat="1" ht="24" x14ac:dyDescent="0.2">
      <c r="A611" s="52" t="s">
        <v>2486</v>
      </c>
      <c r="B611" s="3" t="s">
        <v>762</v>
      </c>
      <c r="C611" s="46">
        <v>80504</v>
      </c>
      <c r="D611" s="47" t="s">
        <v>1470</v>
      </c>
      <c r="E611" s="48" t="s">
        <v>1772</v>
      </c>
      <c r="F611" s="46" t="s">
        <v>106</v>
      </c>
      <c r="G611" s="59">
        <v>6</v>
      </c>
      <c r="H611" s="59">
        <v>6</v>
      </c>
      <c r="I611" s="66">
        <v>89.66</v>
      </c>
      <c r="J611" s="59">
        <v>73.989999999999995</v>
      </c>
      <c r="K611" s="66">
        <v>528.25</v>
      </c>
      <c r="L611" s="59">
        <v>435.96</v>
      </c>
      <c r="M611" s="59">
        <f t="shared" si="140"/>
        <v>509.95</v>
      </c>
      <c r="N611" s="59">
        <f t="shared" si="141"/>
        <v>443.94</v>
      </c>
      <c r="O611" s="59">
        <f t="shared" si="142"/>
        <v>2615.7600000000002</v>
      </c>
      <c r="P611" s="59">
        <f t="shared" si="143"/>
        <v>3059.7</v>
      </c>
      <c r="Q611" s="58">
        <f t="shared" si="138"/>
        <v>7.651477899948821E-4</v>
      </c>
      <c r="S611" s="59">
        <v>89.66</v>
      </c>
      <c r="T611" s="59">
        <v>528.25</v>
      </c>
      <c r="U611" s="59">
        <v>617.91</v>
      </c>
      <c r="V611" s="59">
        <v>537.96</v>
      </c>
      <c r="W611" s="59">
        <v>3169.5</v>
      </c>
      <c r="X611" s="59">
        <v>3707.46</v>
      </c>
      <c r="Y611" s="91">
        <f t="shared" si="139"/>
        <v>-647.76000000000022</v>
      </c>
    </row>
    <row r="612" spans="1:25" s="50" customFormat="1" x14ac:dyDescent="0.2">
      <c r="A612" s="52" t="s">
        <v>2487</v>
      </c>
      <c r="B612" s="3" t="s">
        <v>763</v>
      </c>
      <c r="C612" s="46">
        <v>80520</v>
      </c>
      <c r="D612" s="46" t="s">
        <v>1470</v>
      </c>
      <c r="E612" s="48" t="s">
        <v>541</v>
      </c>
      <c r="F612" s="46" t="s">
        <v>253</v>
      </c>
      <c r="G612" s="59">
        <v>8</v>
      </c>
      <c r="H612" s="59">
        <v>8</v>
      </c>
      <c r="I612" s="66">
        <v>7.47</v>
      </c>
      <c r="J612" s="59">
        <v>6.16</v>
      </c>
      <c r="K612" s="66">
        <v>5.27</v>
      </c>
      <c r="L612" s="59">
        <v>4.34</v>
      </c>
      <c r="M612" s="59">
        <f t="shared" si="140"/>
        <v>10.5</v>
      </c>
      <c r="N612" s="59">
        <f t="shared" si="141"/>
        <v>49.28</v>
      </c>
      <c r="O612" s="59">
        <f t="shared" si="142"/>
        <v>34.72</v>
      </c>
      <c r="P612" s="59">
        <f t="shared" si="143"/>
        <v>84</v>
      </c>
      <c r="Q612" s="58">
        <f t="shared" si="138"/>
        <v>2.1006116403428473E-5</v>
      </c>
      <c r="S612" s="59">
        <v>7.47</v>
      </c>
      <c r="T612" s="59">
        <v>5.27</v>
      </c>
      <c r="U612" s="59">
        <v>12.74</v>
      </c>
      <c r="V612" s="59">
        <v>59.76</v>
      </c>
      <c r="W612" s="59">
        <v>42.16</v>
      </c>
      <c r="X612" s="59">
        <v>101.92</v>
      </c>
      <c r="Y612" s="91">
        <f t="shared" si="139"/>
        <v>-17.920000000000002</v>
      </c>
    </row>
    <row r="613" spans="1:25" s="50" customFormat="1" ht="24" x14ac:dyDescent="0.2">
      <c r="A613" s="52" t="s">
        <v>2488</v>
      </c>
      <c r="B613" s="3" t="s">
        <v>764</v>
      </c>
      <c r="C613" s="46">
        <v>80526</v>
      </c>
      <c r="D613" s="47" t="s">
        <v>1470</v>
      </c>
      <c r="E613" s="48" t="s">
        <v>1655</v>
      </c>
      <c r="F613" s="46" t="s">
        <v>106</v>
      </c>
      <c r="G613" s="59">
        <v>8</v>
      </c>
      <c r="H613" s="59">
        <v>8</v>
      </c>
      <c r="I613" s="66">
        <v>5.59</v>
      </c>
      <c r="J613" s="59">
        <v>4.6100000000000003</v>
      </c>
      <c r="K613" s="66">
        <v>157.30000000000001</v>
      </c>
      <c r="L613" s="59">
        <v>129.81</v>
      </c>
      <c r="M613" s="59">
        <f t="shared" si="140"/>
        <v>134.42000000000002</v>
      </c>
      <c r="N613" s="59">
        <f t="shared" si="141"/>
        <v>36.880000000000003</v>
      </c>
      <c r="O613" s="59">
        <f t="shared" si="142"/>
        <v>1038.48</v>
      </c>
      <c r="P613" s="59">
        <f t="shared" si="143"/>
        <v>1075.3599999999999</v>
      </c>
      <c r="Q613" s="58">
        <f t="shared" si="138"/>
        <v>2.6891830161417671E-4</v>
      </c>
      <c r="S613" s="59">
        <v>5.59</v>
      </c>
      <c r="T613" s="59">
        <v>157.30000000000001</v>
      </c>
      <c r="U613" s="59">
        <v>162.88999999999999</v>
      </c>
      <c r="V613" s="59">
        <v>44.72</v>
      </c>
      <c r="W613" s="59">
        <v>1258.4000000000001</v>
      </c>
      <c r="X613" s="59">
        <v>1303.1199999999999</v>
      </c>
      <c r="Y613" s="91">
        <f t="shared" si="139"/>
        <v>-227.76</v>
      </c>
    </row>
    <row r="614" spans="1:25" s="50" customFormat="1" ht="24" x14ac:dyDescent="0.2">
      <c r="A614" s="52" t="s">
        <v>2489</v>
      </c>
      <c r="B614" s="3" t="s">
        <v>765</v>
      </c>
      <c r="C614" s="46" t="s">
        <v>766</v>
      </c>
      <c r="D614" s="46" t="s">
        <v>70</v>
      </c>
      <c r="E614" s="48" t="s">
        <v>1773</v>
      </c>
      <c r="F614" s="46" t="s">
        <v>133</v>
      </c>
      <c r="G614" s="59">
        <v>2</v>
      </c>
      <c r="H614" s="59">
        <v>2</v>
      </c>
      <c r="I614" s="66">
        <v>18.63</v>
      </c>
      <c r="J614" s="59">
        <v>15.37</v>
      </c>
      <c r="K614" s="66">
        <v>112.5</v>
      </c>
      <c r="L614" s="59">
        <v>92.84</v>
      </c>
      <c r="M614" s="59">
        <f t="shared" si="140"/>
        <v>108.21000000000001</v>
      </c>
      <c r="N614" s="59">
        <f t="shared" si="141"/>
        <v>30.74</v>
      </c>
      <c r="O614" s="59">
        <f t="shared" si="142"/>
        <v>185.68</v>
      </c>
      <c r="P614" s="59">
        <f t="shared" si="143"/>
        <v>216.42</v>
      </c>
      <c r="Q614" s="58">
        <f t="shared" si="138"/>
        <v>5.4120758476547503E-5</v>
      </c>
      <c r="S614" s="59">
        <v>18.63</v>
      </c>
      <c r="T614" s="59">
        <v>112.5</v>
      </c>
      <c r="U614" s="59">
        <v>131.13</v>
      </c>
      <c r="V614" s="59">
        <v>37.26</v>
      </c>
      <c r="W614" s="59">
        <v>225</v>
      </c>
      <c r="X614" s="59">
        <v>262.26</v>
      </c>
      <c r="Y614" s="91">
        <f t="shared" si="139"/>
        <v>-45.84</v>
      </c>
    </row>
    <row r="615" spans="1:25" s="50" customFormat="1" ht="24" x14ac:dyDescent="0.2">
      <c r="A615" s="52" t="s">
        <v>2490</v>
      </c>
      <c r="B615" s="3" t="s">
        <v>767</v>
      </c>
      <c r="C615" s="46">
        <v>80811</v>
      </c>
      <c r="D615" s="47" t="s">
        <v>1470</v>
      </c>
      <c r="E615" s="48" t="s">
        <v>1734</v>
      </c>
      <c r="F615" s="46" t="s">
        <v>106</v>
      </c>
      <c r="G615" s="59">
        <v>2</v>
      </c>
      <c r="H615" s="59">
        <v>2</v>
      </c>
      <c r="I615" s="66">
        <v>7.47</v>
      </c>
      <c r="J615" s="59">
        <v>6.16</v>
      </c>
      <c r="K615" s="66">
        <v>47.46</v>
      </c>
      <c r="L615" s="59">
        <v>39.159999999999997</v>
      </c>
      <c r="M615" s="59">
        <f t="shared" si="140"/>
        <v>45.319999999999993</v>
      </c>
      <c r="N615" s="59">
        <f t="shared" si="141"/>
        <v>12.32</v>
      </c>
      <c r="O615" s="59">
        <f t="shared" si="142"/>
        <v>78.319999999999993</v>
      </c>
      <c r="P615" s="59">
        <f t="shared" si="143"/>
        <v>90.64</v>
      </c>
      <c r="Q615" s="58">
        <f t="shared" si="138"/>
        <v>2.2666599890556629E-5</v>
      </c>
      <c r="S615" s="59">
        <v>7.47</v>
      </c>
      <c r="T615" s="59">
        <v>47.46</v>
      </c>
      <c r="U615" s="59">
        <v>54.93</v>
      </c>
      <c r="V615" s="59">
        <v>14.94</v>
      </c>
      <c r="W615" s="59">
        <v>94.92</v>
      </c>
      <c r="X615" s="59">
        <v>109.86</v>
      </c>
      <c r="Y615" s="91">
        <f t="shared" si="139"/>
        <v>-19.22</v>
      </c>
    </row>
    <row r="616" spans="1:25" s="50" customFormat="1" x14ac:dyDescent="0.2">
      <c r="A616" s="52" t="s">
        <v>2491</v>
      </c>
      <c r="B616" s="3" t="s">
        <v>768</v>
      </c>
      <c r="C616" s="46">
        <v>80721</v>
      </c>
      <c r="D616" s="47" t="s">
        <v>1470</v>
      </c>
      <c r="E616" s="48" t="s">
        <v>769</v>
      </c>
      <c r="F616" s="46" t="s">
        <v>106</v>
      </c>
      <c r="G616" s="59">
        <v>8</v>
      </c>
      <c r="H616" s="59">
        <v>8</v>
      </c>
      <c r="I616" s="66">
        <v>18.68</v>
      </c>
      <c r="J616" s="59">
        <v>15.41</v>
      </c>
      <c r="K616" s="66">
        <v>94.2</v>
      </c>
      <c r="L616" s="59">
        <v>77.739999999999995</v>
      </c>
      <c r="M616" s="59">
        <f t="shared" si="140"/>
        <v>93.149999999999991</v>
      </c>
      <c r="N616" s="59">
        <f t="shared" si="141"/>
        <v>123.28</v>
      </c>
      <c r="O616" s="59">
        <f t="shared" si="142"/>
        <v>621.91999999999996</v>
      </c>
      <c r="P616" s="59">
        <f t="shared" si="143"/>
        <v>745.2</v>
      </c>
      <c r="Q616" s="58">
        <f t="shared" si="138"/>
        <v>1.8635426123612977E-4</v>
      </c>
      <c r="S616" s="59">
        <v>18.68</v>
      </c>
      <c r="T616" s="59">
        <v>94.2</v>
      </c>
      <c r="U616" s="59">
        <v>112.88</v>
      </c>
      <c r="V616" s="59">
        <v>149.44</v>
      </c>
      <c r="W616" s="59">
        <v>753.6</v>
      </c>
      <c r="X616" s="59">
        <v>903.04</v>
      </c>
      <c r="Y616" s="91">
        <f t="shared" si="139"/>
        <v>-157.83999999999992</v>
      </c>
    </row>
    <row r="617" spans="1:25" s="50" customFormat="1" ht="24" x14ac:dyDescent="0.2">
      <c r="A617" s="52" t="s">
        <v>2492</v>
      </c>
      <c r="B617" s="3" t="s">
        <v>770</v>
      </c>
      <c r="C617" s="46">
        <v>100875</v>
      </c>
      <c r="D617" s="46" t="s">
        <v>103</v>
      </c>
      <c r="E617" s="48" t="s">
        <v>1774</v>
      </c>
      <c r="F617" s="46" t="s">
        <v>133</v>
      </c>
      <c r="G617" s="59">
        <v>2</v>
      </c>
      <c r="H617" s="59">
        <v>2</v>
      </c>
      <c r="I617" s="66">
        <v>33.94</v>
      </c>
      <c r="J617" s="59">
        <v>28.01</v>
      </c>
      <c r="K617" s="66">
        <v>1123.57</v>
      </c>
      <c r="L617" s="59">
        <v>927.28</v>
      </c>
      <c r="M617" s="59">
        <f t="shared" si="140"/>
        <v>955.29</v>
      </c>
      <c r="N617" s="59">
        <f t="shared" si="141"/>
        <v>56.02</v>
      </c>
      <c r="O617" s="59">
        <f t="shared" si="142"/>
        <v>1854.56</v>
      </c>
      <c r="P617" s="59">
        <f t="shared" si="143"/>
        <v>1910.58</v>
      </c>
      <c r="Q617" s="58">
        <f t="shared" si="138"/>
        <v>4.7778411759598062E-4</v>
      </c>
      <c r="S617" s="59">
        <v>33.94</v>
      </c>
      <c r="T617" s="59">
        <v>1123.57</v>
      </c>
      <c r="U617" s="59">
        <v>1157.51</v>
      </c>
      <c r="V617" s="59">
        <v>67.88</v>
      </c>
      <c r="W617" s="59">
        <v>2247.14</v>
      </c>
      <c r="X617" s="59">
        <v>2315.02</v>
      </c>
      <c r="Y617" s="91">
        <f t="shared" si="139"/>
        <v>-404.44000000000005</v>
      </c>
    </row>
    <row r="618" spans="1:25" s="50" customFormat="1" x14ac:dyDescent="0.2">
      <c r="A618" s="52" t="s">
        <v>2493</v>
      </c>
      <c r="B618" s="3" t="s">
        <v>771</v>
      </c>
      <c r="C618" s="46" t="s">
        <v>548</v>
      </c>
      <c r="D618" s="46" t="s">
        <v>70</v>
      </c>
      <c r="E618" s="48" t="s">
        <v>549</v>
      </c>
      <c r="F618" s="46" t="s">
        <v>133</v>
      </c>
      <c r="G618" s="59">
        <v>2</v>
      </c>
      <c r="H618" s="59">
        <v>2</v>
      </c>
      <c r="I618" s="66">
        <v>36.130000000000003</v>
      </c>
      <c r="J618" s="59">
        <v>29.81</v>
      </c>
      <c r="K618" s="66">
        <v>4668.13</v>
      </c>
      <c r="L618" s="59">
        <v>3852.6</v>
      </c>
      <c r="M618" s="59">
        <f t="shared" si="140"/>
        <v>3882.41</v>
      </c>
      <c r="N618" s="59">
        <f t="shared" si="141"/>
        <v>59.62</v>
      </c>
      <c r="O618" s="59">
        <f t="shared" si="142"/>
        <v>7705.2</v>
      </c>
      <c r="P618" s="59">
        <f t="shared" si="143"/>
        <v>7764.82</v>
      </c>
      <c r="Q618" s="58">
        <f t="shared" si="138"/>
        <v>1.9417703901389225E-3</v>
      </c>
      <c r="S618" s="59">
        <v>36.130000000000003</v>
      </c>
      <c r="T618" s="59">
        <v>4668.13</v>
      </c>
      <c r="U618" s="59">
        <v>4704.26</v>
      </c>
      <c r="V618" s="59">
        <v>72.260000000000005</v>
      </c>
      <c r="W618" s="59">
        <v>9336.26</v>
      </c>
      <c r="X618" s="59">
        <v>9408.52</v>
      </c>
      <c r="Y618" s="91">
        <f t="shared" si="139"/>
        <v>-1643.7000000000007</v>
      </c>
    </row>
    <row r="619" spans="1:25" s="50" customFormat="1" x14ac:dyDescent="0.2">
      <c r="A619" s="52" t="s">
        <v>2494</v>
      </c>
      <c r="B619" s="3" t="s">
        <v>772</v>
      </c>
      <c r="C619" s="46" t="s">
        <v>773</v>
      </c>
      <c r="D619" s="46" t="s">
        <v>70</v>
      </c>
      <c r="E619" s="48" t="s">
        <v>774</v>
      </c>
      <c r="F619" s="46" t="s">
        <v>133</v>
      </c>
      <c r="G619" s="59">
        <v>2</v>
      </c>
      <c r="H619" s="59">
        <v>2</v>
      </c>
      <c r="I619" s="66">
        <v>36.130000000000003</v>
      </c>
      <c r="J619" s="59">
        <v>29.81</v>
      </c>
      <c r="K619" s="66">
        <v>1074.23</v>
      </c>
      <c r="L619" s="59">
        <v>886.56</v>
      </c>
      <c r="M619" s="59">
        <f t="shared" si="140"/>
        <v>916.36999999999989</v>
      </c>
      <c r="N619" s="59">
        <f t="shared" si="141"/>
        <v>59.62</v>
      </c>
      <c r="O619" s="59">
        <f t="shared" si="142"/>
        <v>1773.12</v>
      </c>
      <c r="P619" s="59">
        <f t="shared" si="143"/>
        <v>1832.74</v>
      </c>
      <c r="Q619" s="58">
        <f t="shared" si="138"/>
        <v>4.5831844972880361E-4</v>
      </c>
      <c r="S619" s="59">
        <v>36.130000000000003</v>
      </c>
      <c r="T619" s="59">
        <v>1074.23</v>
      </c>
      <c r="U619" s="59">
        <v>1110.3599999999999</v>
      </c>
      <c r="V619" s="59">
        <v>72.260000000000005</v>
      </c>
      <c r="W619" s="59">
        <v>2148.46</v>
      </c>
      <c r="X619" s="59">
        <v>2220.7199999999998</v>
      </c>
      <c r="Y619" s="91">
        <f t="shared" si="139"/>
        <v>-387.97999999999979</v>
      </c>
    </row>
    <row r="620" spans="1:25" s="50" customFormat="1" x14ac:dyDescent="0.2">
      <c r="A620" s="52" t="s">
        <v>2495</v>
      </c>
      <c r="B620" s="44" t="s">
        <v>2970</v>
      </c>
      <c r="C620" s="62"/>
      <c r="D620" s="62"/>
      <c r="E620" s="87" t="s">
        <v>775</v>
      </c>
      <c r="F620" s="62"/>
      <c r="G620" s="60"/>
      <c r="H620" s="60"/>
      <c r="I620" s="66"/>
      <c r="J620" s="60"/>
      <c r="K620" s="66"/>
      <c r="L620" s="60"/>
      <c r="M620" s="60"/>
      <c r="N620" s="60"/>
      <c r="O620" s="60"/>
      <c r="P620" s="61">
        <f>P621+P624</f>
        <v>21166.55</v>
      </c>
      <c r="Q620" s="57">
        <f t="shared" si="138"/>
        <v>5.2931787280832022E-3</v>
      </c>
      <c r="S620" s="60"/>
      <c r="T620" s="60"/>
      <c r="U620" s="60"/>
      <c r="V620" s="60"/>
      <c r="W620" s="60"/>
      <c r="X620" s="61">
        <v>25651.66</v>
      </c>
      <c r="Y620" s="91">
        <f t="shared" si="139"/>
        <v>-4485.1100000000006</v>
      </c>
    </row>
    <row r="621" spans="1:25" s="50" customFormat="1" x14ac:dyDescent="0.2">
      <c r="A621" s="52" t="s">
        <v>2496</v>
      </c>
      <c r="B621" s="44" t="s">
        <v>776</v>
      </c>
      <c r="C621" s="62"/>
      <c r="D621" s="62"/>
      <c r="E621" s="87" t="s">
        <v>52</v>
      </c>
      <c r="F621" s="62"/>
      <c r="G621" s="60"/>
      <c r="H621" s="60"/>
      <c r="I621" s="66"/>
      <c r="J621" s="60"/>
      <c r="K621" s="66"/>
      <c r="L621" s="60"/>
      <c r="M621" s="60"/>
      <c r="N621" s="60"/>
      <c r="O621" s="60"/>
      <c r="P621" s="61">
        <f>SUM(P622:P623)</f>
        <v>328.38</v>
      </c>
      <c r="Q621" s="57">
        <f t="shared" si="138"/>
        <v>8.2118910768545748E-5</v>
      </c>
      <c r="S621" s="60"/>
      <c r="T621" s="60"/>
      <c r="U621" s="60"/>
      <c r="V621" s="60"/>
      <c r="W621" s="60"/>
      <c r="X621" s="61">
        <v>397.97</v>
      </c>
      <c r="Y621" s="91">
        <f t="shared" si="139"/>
        <v>-69.590000000000032</v>
      </c>
    </row>
    <row r="622" spans="1:25" s="50" customFormat="1" x14ac:dyDescent="0.2">
      <c r="A622" s="52" t="s">
        <v>2497</v>
      </c>
      <c r="B622" s="3" t="s">
        <v>777</v>
      </c>
      <c r="C622" s="46">
        <v>40101</v>
      </c>
      <c r="D622" s="47" t="s">
        <v>1470</v>
      </c>
      <c r="E622" s="48" t="s">
        <v>150</v>
      </c>
      <c r="F622" s="46" t="s">
        <v>7</v>
      </c>
      <c r="G622" s="59">
        <v>7.11</v>
      </c>
      <c r="H622" s="59">
        <v>7.11</v>
      </c>
      <c r="I622" s="66">
        <v>34.229999999999997</v>
      </c>
      <c r="J622" s="59">
        <v>28.25</v>
      </c>
      <c r="K622" s="66">
        <v>0</v>
      </c>
      <c r="L622" s="59">
        <v>0</v>
      </c>
      <c r="M622" s="59">
        <f>L622+J622</f>
        <v>28.25</v>
      </c>
      <c r="N622" s="59">
        <f>TRUNC(J622*H622,2)</f>
        <v>200.85</v>
      </c>
      <c r="O622" s="59">
        <f>TRUNC(L622*H622,2)</f>
        <v>0</v>
      </c>
      <c r="P622" s="59">
        <f>TRUNC(((J622*H622)+(L622*H622)),2)</f>
        <v>200.85</v>
      </c>
      <c r="Q622" s="58">
        <f t="shared" si="138"/>
        <v>5.0227124757483443E-5</v>
      </c>
      <c r="S622" s="59">
        <v>34.229999999999997</v>
      </c>
      <c r="T622" s="59">
        <v>0</v>
      </c>
      <c r="U622" s="59">
        <v>34.229999999999997</v>
      </c>
      <c r="V622" s="59">
        <v>243.37</v>
      </c>
      <c r="W622" s="59">
        <v>0</v>
      </c>
      <c r="X622" s="59">
        <v>243.37</v>
      </c>
      <c r="Y622" s="91">
        <f t="shared" si="139"/>
        <v>-42.52000000000001</v>
      </c>
    </row>
    <row r="623" spans="1:25" s="50" customFormat="1" x14ac:dyDescent="0.2">
      <c r="A623" s="52" t="s">
        <v>2498</v>
      </c>
      <c r="B623" s="3" t="s">
        <v>778</v>
      </c>
      <c r="C623" s="46">
        <v>40902</v>
      </c>
      <c r="D623" s="47" t="s">
        <v>1470</v>
      </c>
      <c r="E623" s="48" t="s">
        <v>359</v>
      </c>
      <c r="F623" s="46" t="s">
        <v>7</v>
      </c>
      <c r="G623" s="59">
        <v>6.82</v>
      </c>
      <c r="H623" s="59">
        <v>6.82</v>
      </c>
      <c r="I623" s="66">
        <v>22.67</v>
      </c>
      <c r="J623" s="59">
        <v>18.7</v>
      </c>
      <c r="K623" s="66">
        <v>0</v>
      </c>
      <c r="L623" s="59">
        <v>0</v>
      </c>
      <c r="M623" s="59">
        <f>L623+J623</f>
        <v>18.7</v>
      </c>
      <c r="N623" s="59">
        <f>TRUNC(J623*H623,2)</f>
        <v>127.53</v>
      </c>
      <c r="O623" s="59">
        <f>TRUNC(L623*H623,2)</f>
        <v>0</v>
      </c>
      <c r="P623" s="59">
        <f>TRUNC(((J623*H623)+(L623*H623)),2)</f>
        <v>127.53</v>
      </c>
      <c r="Q623" s="58">
        <f t="shared" si="138"/>
        <v>3.1891786011062305E-5</v>
      </c>
      <c r="S623" s="59">
        <v>22.67</v>
      </c>
      <c r="T623" s="59">
        <v>0</v>
      </c>
      <c r="U623" s="59">
        <v>22.67</v>
      </c>
      <c r="V623" s="59">
        <v>154.6</v>
      </c>
      <c r="W623" s="59">
        <v>0</v>
      </c>
      <c r="X623" s="59">
        <v>154.6</v>
      </c>
      <c r="Y623" s="91">
        <f t="shared" si="139"/>
        <v>-27.069999999999993</v>
      </c>
    </row>
    <row r="624" spans="1:25" s="50" customFormat="1" x14ac:dyDescent="0.2">
      <c r="A624" s="52" t="s">
        <v>2499</v>
      </c>
      <c r="B624" s="44" t="s">
        <v>779</v>
      </c>
      <c r="C624" s="62"/>
      <c r="D624" s="62"/>
      <c r="E624" s="87" t="s">
        <v>657</v>
      </c>
      <c r="F624" s="62"/>
      <c r="G624" s="60"/>
      <c r="H624" s="60"/>
      <c r="I624" s="66"/>
      <c r="J624" s="60"/>
      <c r="K624" s="66"/>
      <c r="L624" s="60"/>
      <c r="M624" s="60"/>
      <c r="N624" s="60"/>
      <c r="O624" s="60"/>
      <c r="P624" s="61">
        <f>P625+P643+P661</f>
        <v>20838.169999999998</v>
      </c>
      <c r="Q624" s="57">
        <f t="shared" si="138"/>
        <v>5.2110598173146557E-3</v>
      </c>
      <c r="S624" s="60"/>
      <c r="T624" s="60"/>
      <c r="U624" s="60"/>
      <c r="V624" s="60"/>
      <c r="W624" s="60"/>
      <c r="X624" s="61">
        <v>25253.69</v>
      </c>
      <c r="Y624" s="91">
        <f t="shared" si="139"/>
        <v>-4415.5200000000004</v>
      </c>
    </row>
    <row r="625" spans="1:25" s="50" customFormat="1" x14ac:dyDescent="0.2">
      <c r="A625" s="52" t="s">
        <v>2500</v>
      </c>
      <c r="B625" s="44" t="s">
        <v>780</v>
      </c>
      <c r="C625" s="62"/>
      <c r="D625" s="62"/>
      <c r="E625" s="87" t="s">
        <v>678</v>
      </c>
      <c r="F625" s="62"/>
      <c r="G625" s="60"/>
      <c r="H625" s="60"/>
      <c r="I625" s="66"/>
      <c r="J625" s="60"/>
      <c r="K625" s="66"/>
      <c r="L625" s="60"/>
      <c r="M625" s="60"/>
      <c r="N625" s="60"/>
      <c r="O625" s="60"/>
      <c r="P625" s="61">
        <f>SUM(P626:P642)</f>
        <v>3860.71</v>
      </c>
      <c r="Q625" s="57">
        <f t="shared" si="138"/>
        <v>9.654586149985756E-4</v>
      </c>
      <c r="S625" s="60"/>
      <c r="T625" s="60"/>
      <c r="U625" s="60"/>
      <c r="V625" s="60"/>
      <c r="W625" s="60"/>
      <c r="X625" s="61">
        <v>4679.54</v>
      </c>
      <c r="Y625" s="91">
        <f t="shared" si="139"/>
        <v>-818.82999999999993</v>
      </c>
    </row>
    <row r="626" spans="1:25" s="50" customFormat="1" ht="24" x14ac:dyDescent="0.2">
      <c r="A626" s="52" t="s">
        <v>5341</v>
      </c>
      <c r="B626" s="3" t="s">
        <v>781</v>
      </c>
      <c r="C626" s="46">
        <v>89356</v>
      </c>
      <c r="D626" s="46" t="s">
        <v>103</v>
      </c>
      <c r="E626" s="48" t="s">
        <v>1580</v>
      </c>
      <c r="F626" s="46" t="s">
        <v>289</v>
      </c>
      <c r="G626" s="59">
        <v>19.149999999999999</v>
      </c>
      <c r="H626" s="59">
        <v>19.149999999999999</v>
      </c>
      <c r="I626" s="66">
        <v>14.15</v>
      </c>
      <c r="J626" s="59">
        <v>11.67</v>
      </c>
      <c r="K626" s="66">
        <v>9.75</v>
      </c>
      <c r="L626" s="59">
        <v>8.0399999999999991</v>
      </c>
      <c r="M626" s="59">
        <f t="shared" ref="M626:M642" si="144">L626+J626</f>
        <v>19.71</v>
      </c>
      <c r="N626" s="59">
        <f t="shared" ref="N626:N642" si="145">TRUNC(J626*H626,2)</f>
        <v>223.48</v>
      </c>
      <c r="O626" s="59">
        <f t="shared" ref="O626:O642" si="146">TRUNC(L626*H626,2)</f>
        <v>153.96</v>
      </c>
      <c r="P626" s="59">
        <f t="shared" ref="P626:P642" si="147">TRUNC(((J626*H626)+(L626*H626)),2)</f>
        <v>377.44</v>
      </c>
      <c r="Q626" s="58">
        <f t="shared" si="138"/>
        <v>9.4387483039405285E-5</v>
      </c>
      <c r="S626" s="59">
        <v>14.15</v>
      </c>
      <c r="T626" s="59">
        <v>9.75</v>
      </c>
      <c r="U626" s="59">
        <v>23.9</v>
      </c>
      <c r="V626" s="59">
        <v>270.97000000000003</v>
      </c>
      <c r="W626" s="59">
        <v>186.71</v>
      </c>
      <c r="X626" s="59">
        <v>457.68</v>
      </c>
      <c r="Y626" s="91">
        <f t="shared" si="139"/>
        <v>-80.240000000000009</v>
      </c>
    </row>
    <row r="627" spans="1:25" s="50" customFormat="1" ht="24" x14ac:dyDescent="0.2">
      <c r="A627" s="52" t="s">
        <v>5342</v>
      </c>
      <c r="B627" s="3" t="s">
        <v>782</v>
      </c>
      <c r="C627" s="46">
        <v>89357</v>
      </c>
      <c r="D627" s="46" t="s">
        <v>103</v>
      </c>
      <c r="E627" s="48" t="s">
        <v>1581</v>
      </c>
      <c r="F627" s="46" t="s">
        <v>289</v>
      </c>
      <c r="G627" s="59">
        <v>7.44</v>
      </c>
      <c r="H627" s="59">
        <v>7.44</v>
      </c>
      <c r="I627" s="66">
        <v>16.87</v>
      </c>
      <c r="J627" s="59">
        <v>13.92</v>
      </c>
      <c r="K627" s="66">
        <v>16.93</v>
      </c>
      <c r="L627" s="59">
        <v>13.97</v>
      </c>
      <c r="M627" s="59">
        <f t="shared" si="144"/>
        <v>27.89</v>
      </c>
      <c r="N627" s="59">
        <f t="shared" si="145"/>
        <v>103.56</v>
      </c>
      <c r="O627" s="59">
        <f t="shared" si="146"/>
        <v>103.93</v>
      </c>
      <c r="P627" s="59">
        <f t="shared" si="147"/>
        <v>207.5</v>
      </c>
      <c r="Q627" s="58">
        <f t="shared" si="138"/>
        <v>5.1890108972754864E-5</v>
      </c>
      <c r="S627" s="59">
        <v>16.87</v>
      </c>
      <c r="T627" s="59">
        <v>16.93</v>
      </c>
      <c r="U627" s="59">
        <v>33.799999999999997</v>
      </c>
      <c r="V627" s="59">
        <v>125.51</v>
      </c>
      <c r="W627" s="59">
        <v>125.96</v>
      </c>
      <c r="X627" s="59">
        <v>251.47</v>
      </c>
      <c r="Y627" s="91">
        <f t="shared" si="139"/>
        <v>-43.97</v>
      </c>
    </row>
    <row r="628" spans="1:25" s="50" customFormat="1" ht="24" x14ac:dyDescent="0.2">
      <c r="A628" s="52" t="s">
        <v>5343</v>
      </c>
      <c r="B628" s="3" t="s">
        <v>783</v>
      </c>
      <c r="C628" s="46">
        <v>89449</v>
      </c>
      <c r="D628" s="46" t="s">
        <v>103</v>
      </c>
      <c r="E628" s="48" t="s">
        <v>1582</v>
      </c>
      <c r="F628" s="46" t="s">
        <v>289</v>
      </c>
      <c r="G628" s="59">
        <v>30.65</v>
      </c>
      <c r="H628" s="59">
        <v>30.65</v>
      </c>
      <c r="I628" s="66">
        <v>1.26</v>
      </c>
      <c r="J628" s="59">
        <v>1.03</v>
      </c>
      <c r="K628" s="66">
        <v>20.82</v>
      </c>
      <c r="L628" s="59">
        <v>17.18</v>
      </c>
      <c r="M628" s="59">
        <f t="shared" si="144"/>
        <v>18.21</v>
      </c>
      <c r="N628" s="59">
        <f t="shared" si="145"/>
        <v>31.56</v>
      </c>
      <c r="O628" s="59">
        <f t="shared" si="146"/>
        <v>526.55999999999995</v>
      </c>
      <c r="P628" s="59">
        <f t="shared" si="147"/>
        <v>558.13</v>
      </c>
      <c r="Q628" s="58">
        <f t="shared" si="138"/>
        <v>1.395731398600659E-4</v>
      </c>
      <c r="S628" s="59">
        <v>1.26</v>
      </c>
      <c r="T628" s="59">
        <v>20.82</v>
      </c>
      <c r="U628" s="59">
        <v>22.08</v>
      </c>
      <c r="V628" s="59">
        <v>38.61</v>
      </c>
      <c r="W628" s="59">
        <v>638.14</v>
      </c>
      <c r="X628" s="59">
        <v>676.75</v>
      </c>
      <c r="Y628" s="91">
        <f t="shared" si="139"/>
        <v>-118.62</v>
      </c>
    </row>
    <row r="629" spans="1:25" s="50" customFormat="1" ht="24" x14ac:dyDescent="0.2">
      <c r="A629" s="52" t="s">
        <v>2501</v>
      </c>
      <c r="B629" s="3" t="s">
        <v>784</v>
      </c>
      <c r="C629" s="46">
        <v>89451</v>
      </c>
      <c r="D629" s="46" t="s">
        <v>103</v>
      </c>
      <c r="E629" s="48" t="s">
        <v>1750</v>
      </c>
      <c r="F629" s="46" t="s">
        <v>289</v>
      </c>
      <c r="G629" s="59">
        <v>14.9</v>
      </c>
      <c r="H629" s="59">
        <v>14.9</v>
      </c>
      <c r="I629" s="66">
        <v>1.83</v>
      </c>
      <c r="J629" s="59">
        <v>1.51</v>
      </c>
      <c r="K629" s="66">
        <v>56.26</v>
      </c>
      <c r="L629" s="59">
        <v>46.43</v>
      </c>
      <c r="M629" s="59">
        <f t="shared" si="144"/>
        <v>47.94</v>
      </c>
      <c r="N629" s="59">
        <f t="shared" si="145"/>
        <v>22.49</v>
      </c>
      <c r="O629" s="59">
        <f t="shared" si="146"/>
        <v>691.8</v>
      </c>
      <c r="P629" s="59">
        <f t="shared" si="147"/>
        <v>714.3</v>
      </c>
      <c r="Q629" s="58">
        <f t="shared" si="138"/>
        <v>1.7862701127343997E-4</v>
      </c>
      <c r="S629" s="59">
        <v>1.83</v>
      </c>
      <c r="T629" s="59">
        <v>56.26</v>
      </c>
      <c r="U629" s="59">
        <v>58.09</v>
      </c>
      <c r="V629" s="59">
        <v>27.26</v>
      </c>
      <c r="W629" s="59">
        <v>838.28</v>
      </c>
      <c r="X629" s="59">
        <v>865.54</v>
      </c>
      <c r="Y629" s="91">
        <f t="shared" si="139"/>
        <v>-151.24</v>
      </c>
    </row>
    <row r="630" spans="1:25" s="50" customFormat="1" ht="24" x14ac:dyDescent="0.2">
      <c r="A630" s="52" t="s">
        <v>2502</v>
      </c>
      <c r="B630" s="3" t="s">
        <v>785</v>
      </c>
      <c r="C630" s="46">
        <v>89364</v>
      </c>
      <c r="D630" s="46" t="s">
        <v>103</v>
      </c>
      <c r="E630" s="48" t="s">
        <v>1587</v>
      </c>
      <c r="F630" s="46" t="s">
        <v>133</v>
      </c>
      <c r="G630" s="59">
        <v>8</v>
      </c>
      <c r="H630" s="59">
        <v>8</v>
      </c>
      <c r="I630" s="66">
        <v>5.66</v>
      </c>
      <c r="J630" s="59">
        <v>4.67</v>
      </c>
      <c r="K630" s="66">
        <v>6.51</v>
      </c>
      <c r="L630" s="59">
        <v>5.37</v>
      </c>
      <c r="M630" s="59">
        <f t="shared" si="144"/>
        <v>10.039999999999999</v>
      </c>
      <c r="N630" s="59">
        <f t="shared" si="145"/>
        <v>37.36</v>
      </c>
      <c r="O630" s="59">
        <f t="shared" si="146"/>
        <v>42.96</v>
      </c>
      <c r="P630" s="59">
        <f t="shared" si="147"/>
        <v>80.319999999999993</v>
      </c>
      <c r="Q630" s="58">
        <f t="shared" si="138"/>
        <v>2.0085848446706845E-5</v>
      </c>
      <c r="S630" s="59">
        <v>5.66</v>
      </c>
      <c r="T630" s="59">
        <v>6.51</v>
      </c>
      <c r="U630" s="59">
        <v>12.17</v>
      </c>
      <c r="V630" s="59">
        <v>45.28</v>
      </c>
      <c r="W630" s="59">
        <v>52.08</v>
      </c>
      <c r="X630" s="59">
        <v>97.36</v>
      </c>
      <c r="Y630" s="91">
        <f t="shared" si="139"/>
        <v>-17.040000000000006</v>
      </c>
    </row>
    <row r="631" spans="1:25" s="50" customFormat="1" ht="24" x14ac:dyDescent="0.2">
      <c r="A631" s="52" t="s">
        <v>2503</v>
      </c>
      <c r="B631" s="3" t="s">
        <v>786</v>
      </c>
      <c r="C631" s="46">
        <v>89369</v>
      </c>
      <c r="D631" s="46" t="s">
        <v>103</v>
      </c>
      <c r="E631" s="48" t="s">
        <v>1588</v>
      </c>
      <c r="F631" s="46" t="s">
        <v>133</v>
      </c>
      <c r="G631" s="59">
        <v>8</v>
      </c>
      <c r="H631" s="59">
        <v>8</v>
      </c>
      <c r="I631" s="66">
        <v>6.75</v>
      </c>
      <c r="J631" s="59">
        <v>5.57</v>
      </c>
      <c r="K631" s="66">
        <v>11.59</v>
      </c>
      <c r="L631" s="59">
        <v>9.56</v>
      </c>
      <c r="M631" s="59">
        <f t="shared" si="144"/>
        <v>15.13</v>
      </c>
      <c r="N631" s="59">
        <f t="shared" si="145"/>
        <v>44.56</v>
      </c>
      <c r="O631" s="59">
        <f t="shared" si="146"/>
        <v>76.48</v>
      </c>
      <c r="P631" s="59">
        <f t="shared" si="147"/>
        <v>121.04</v>
      </c>
      <c r="Q631" s="58">
        <f t="shared" si="138"/>
        <v>3.0268813446083128E-5</v>
      </c>
      <c r="S631" s="59">
        <v>6.75</v>
      </c>
      <c r="T631" s="59">
        <v>11.59</v>
      </c>
      <c r="U631" s="59">
        <v>18.34</v>
      </c>
      <c r="V631" s="59">
        <v>54</v>
      </c>
      <c r="W631" s="59">
        <v>92.72</v>
      </c>
      <c r="X631" s="59">
        <v>146.72</v>
      </c>
      <c r="Y631" s="91">
        <f t="shared" si="139"/>
        <v>-25.679999999999993</v>
      </c>
    </row>
    <row r="632" spans="1:25" s="50" customFormat="1" ht="36" x14ac:dyDescent="0.2">
      <c r="A632" s="52" t="s">
        <v>2504</v>
      </c>
      <c r="B632" s="337" t="s">
        <v>787</v>
      </c>
      <c r="C632" s="46">
        <v>89503</v>
      </c>
      <c r="D632" s="46" t="s">
        <v>103</v>
      </c>
      <c r="E632" s="48" t="s">
        <v>1589</v>
      </c>
      <c r="F632" s="46" t="s">
        <v>133</v>
      </c>
      <c r="G632" s="59">
        <v>4</v>
      </c>
      <c r="H632" s="59">
        <v>4</v>
      </c>
      <c r="I632" s="66">
        <v>4.72</v>
      </c>
      <c r="J632" s="59">
        <v>3.89</v>
      </c>
      <c r="K632" s="66">
        <v>20.56</v>
      </c>
      <c r="L632" s="59">
        <v>16.96</v>
      </c>
      <c r="M632" s="59">
        <f t="shared" si="144"/>
        <v>20.85</v>
      </c>
      <c r="N632" s="59">
        <f t="shared" si="145"/>
        <v>15.56</v>
      </c>
      <c r="O632" s="59">
        <f t="shared" si="146"/>
        <v>67.84</v>
      </c>
      <c r="P632" s="59">
        <f t="shared" si="147"/>
        <v>83.4</v>
      </c>
      <c r="Q632" s="58">
        <f t="shared" si="138"/>
        <v>2.085607271483256E-5</v>
      </c>
      <c r="S632" s="59">
        <v>4.72</v>
      </c>
      <c r="T632" s="59">
        <v>20.56</v>
      </c>
      <c r="U632" s="59">
        <v>25.28</v>
      </c>
      <c r="V632" s="59">
        <v>18.88</v>
      </c>
      <c r="W632" s="59">
        <v>82.24</v>
      </c>
      <c r="X632" s="59">
        <v>101.12</v>
      </c>
      <c r="Y632" s="91">
        <f t="shared" si="139"/>
        <v>-17.72</v>
      </c>
    </row>
    <row r="633" spans="1:25" s="50" customFormat="1" ht="36" x14ac:dyDescent="0.2">
      <c r="A633" s="52" t="s">
        <v>2505</v>
      </c>
      <c r="B633" s="3" t="s">
        <v>788</v>
      </c>
      <c r="C633" s="46">
        <v>89517</v>
      </c>
      <c r="D633" s="46" t="s">
        <v>103</v>
      </c>
      <c r="E633" s="48" t="s">
        <v>1751</v>
      </c>
      <c r="F633" s="46" t="s">
        <v>133</v>
      </c>
      <c r="G633" s="59">
        <v>4</v>
      </c>
      <c r="H633" s="59">
        <v>4</v>
      </c>
      <c r="I633" s="66">
        <v>6.88</v>
      </c>
      <c r="J633" s="59">
        <v>5.67</v>
      </c>
      <c r="K633" s="66">
        <v>73.47</v>
      </c>
      <c r="L633" s="59">
        <v>60.63</v>
      </c>
      <c r="M633" s="59">
        <f t="shared" si="144"/>
        <v>66.3</v>
      </c>
      <c r="N633" s="59">
        <f t="shared" si="145"/>
        <v>22.68</v>
      </c>
      <c r="O633" s="59">
        <f t="shared" si="146"/>
        <v>242.52</v>
      </c>
      <c r="P633" s="59">
        <f t="shared" si="147"/>
        <v>265.2</v>
      </c>
      <c r="Q633" s="58">
        <f t="shared" si="138"/>
        <v>6.6319310359395613E-5</v>
      </c>
      <c r="S633" s="59">
        <v>6.88</v>
      </c>
      <c r="T633" s="59">
        <v>73.47</v>
      </c>
      <c r="U633" s="59">
        <v>80.349999999999994</v>
      </c>
      <c r="V633" s="59">
        <v>27.52</v>
      </c>
      <c r="W633" s="59">
        <v>293.88</v>
      </c>
      <c r="X633" s="59">
        <v>321.39999999999998</v>
      </c>
      <c r="Y633" s="91">
        <f t="shared" si="139"/>
        <v>-56.199999999999989</v>
      </c>
    </row>
    <row r="634" spans="1:25" s="50" customFormat="1" ht="24" x14ac:dyDescent="0.2">
      <c r="A634" s="52" t="s">
        <v>2506</v>
      </c>
      <c r="B634" s="3" t="s">
        <v>789</v>
      </c>
      <c r="C634" s="46">
        <v>89395</v>
      </c>
      <c r="D634" s="46" t="s">
        <v>103</v>
      </c>
      <c r="E634" s="48" t="s">
        <v>1583</v>
      </c>
      <c r="F634" s="46" t="s">
        <v>133</v>
      </c>
      <c r="G634" s="59">
        <v>14</v>
      </c>
      <c r="H634" s="59">
        <v>14</v>
      </c>
      <c r="I634" s="66">
        <v>7.54</v>
      </c>
      <c r="J634" s="59">
        <v>6.22</v>
      </c>
      <c r="K634" s="66">
        <v>5.37</v>
      </c>
      <c r="L634" s="59">
        <v>4.43</v>
      </c>
      <c r="M634" s="59">
        <f t="shared" si="144"/>
        <v>10.649999999999999</v>
      </c>
      <c r="N634" s="59">
        <f t="shared" si="145"/>
        <v>87.08</v>
      </c>
      <c r="O634" s="59">
        <f t="shared" si="146"/>
        <v>62.02</v>
      </c>
      <c r="P634" s="59">
        <f t="shared" si="147"/>
        <v>149.1</v>
      </c>
      <c r="Q634" s="58">
        <f t="shared" si="138"/>
        <v>3.7285856616085539E-5</v>
      </c>
      <c r="S634" s="59">
        <v>7.54</v>
      </c>
      <c r="T634" s="59">
        <v>5.37</v>
      </c>
      <c r="U634" s="59">
        <v>12.91</v>
      </c>
      <c r="V634" s="59">
        <v>105.56</v>
      </c>
      <c r="W634" s="59">
        <v>75.180000000000007</v>
      </c>
      <c r="X634" s="59">
        <v>180.74</v>
      </c>
      <c r="Y634" s="91">
        <f t="shared" si="139"/>
        <v>-31.640000000000015</v>
      </c>
    </row>
    <row r="635" spans="1:25" s="50" customFormat="1" ht="24" x14ac:dyDescent="0.2">
      <c r="A635" s="52" t="s">
        <v>2507</v>
      </c>
      <c r="B635" s="3" t="s">
        <v>790</v>
      </c>
      <c r="C635" s="46">
        <v>89625</v>
      </c>
      <c r="D635" s="46" t="s">
        <v>103</v>
      </c>
      <c r="E635" s="48" t="s">
        <v>1585</v>
      </c>
      <c r="F635" s="46" t="s">
        <v>133</v>
      </c>
      <c r="G635" s="59">
        <v>8</v>
      </c>
      <c r="H635" s="59">
        <v>8</v>
      </c>
      <c r="I635" s="66">
        <v>6.3</v>
      </c>
      <c r="J635" s="59">
        <v>5.19</v>
      </c>
      <c r="K635" s="66">
        <v>18.100000000000001</v>
      </c>
      <c r="L635" s="59">
        <v>14.93</v>
      </c>
      <c r="M635" s="59">
        <f t="shared" si="144"/>
        <v>20.12</v>
      </c>
      <c r="N635" s="59">
        <f t="shared" si="145"/>
        <v>41.52</v>
      </c>
      <c r="O635" s="59">
        <f t="shared" si="146"/>
        <v>119.44</v>
      </c>
      <c r="P635" s="59">
        <f t="shared" si="147"/>
        <v>160.96</v>
      </c>
      <c r="Q635" s="58">
        <f t="shared" si="138"/>
        <v>4.0251720193998186E-5</v>
      </c>
      <c r="S635" s="59">
        <v>6.3</v>
      </c>
      <c r="T635" s="59">
        <v>18.100000000000001</v>
      </c>
      <c r="U635" s="59">
        <v>24.4</v>
      </c>
      <c r="V635" s="59">
        <v>50.4</v>
      </c>
      <c r="W635" s="59">
        <v>144.80000000000001</v>
      </c>
      <c r="X635" s="59">
        <v>195.2</v>
      </c>
      <c r="Y635" s="91">
        <f t="shared" si="139"/>
        <v>-34.239999999999981</v>
      </c>
    </row>
    <row r="636" spans="1:25" s="50" customFormat="1" ht="24" x14ac:dyDescent="0.2">
      <c r="A636" s="52" t="s">
        <v>2508</v>
      </c>
      <c r="B636" s="3" t="s">
        <v>791</v>
      </c>
      <c r="C636" s="46">
        <v>89627</v>
      </c>
      <c r="D636" s="46" t="s">
        <v>103</v>
      </c>
      <c r="E636" s="48" t="s">
        <v>1586</v>
      </c>
      <c r="F636" s="46" t="s">
        <v>133</v>
      </c>
      <c r="G636" s="59">
        <v>2</v>
      </c>
      <c r="H636" s="59">
        <v>2</v>
      </c>
      <c r="I636" s="66">
        <v>4.9000000000000004</v>
      </c>
      <c r="J636" s="59">
        <v>4.04</v>
      </c>
      <c r="K636" s="66">
        <v>17.11</v>
      </c>
      <c r="L636" s="59">
        <v>14.12</v>
      </c>
      <c r="M636" s="59">
        <f t="shared" si="144"/>
        <v>18.16</v>
      </c>
      <c r="N636" s="59">
        <f t="shared" si="145"/>
        <v>8.08</v>
      </c>
      <c r="O636" s="59">
        <f t="shared" si="146"/>
        <v>28.24</v>
      </c>
      <c r="P636" s="59">
        <f t="shared" si="147"/>
        <v>36.32</v>
      </c>
      <c r="Q636" s="58">
        <f t="shared" si="138"/>
        <v>9.0826446163395502E-6</v>
      </c>
      <c r="S636" s="59">
        <v>4.9000000000000004</v>
      </c>
      <c r="T636" s="59">
        <v>17.11</v>
      </c>
      <c r="U636" s="59">
        <v>22.01</v>
      </c>
      <c r="V636" s="59">
        <v>9.8000000000000007</v>
      </c>
      <c r="W636" s="59">
        <v>34.22</v>
      </c>
      <c r="X636" s="59">
        <v>44.02</v>
      </c>
      <c r="Y636" s="91">
        <f t="shared" si="139"/>
        <v>-7.7000000000000028</v>
      </c>
    </row>
    <row r="637" spans="1:25" s="50" customFormat="1" x14ac:dyDescent="0.2">
      <c r="A637" s="52" t="s">
        <v>2509</v>
      </c>
      <c r="B637" s="337" t="s">
        <v>792</v>
      </c>
      <c r="C637" s="46">
        <v>81425</v>
      </c>
      <c r="D637" s="46" t="s">
        <v>1470</v>
      </c>
      <c r="E637" s="48" t="s">
        <v>480</v>
      </c>
      <c r="F637" s="46" t="s">
        <v>106</v>
      </c>
      <c r="G637" s="59">
        <v>2</v>
      </c>
      <c r="H637" s="59">
        <v>2</v>
      </c>
      <c r="I637" s="66">
        <v>11.2</v>
      </c>
      <c r="J637" s="59">
        <v>9.24</v>
      </c>
      <c r="K637" s="66">
        <v>16.190000000000001</v>
      </c>
      <c r="L637" s="59">
        <v>13.36</v>
      </c>
      <c r="M637" s="59">
        <f t="shared" si="144"/>
        <v>22.6</v>
      </c>
      <c r="N637" s="59">
        <f t="shared" si="145"/>
        <v>18.48</v>
      </c>
      <c r="O637" s="59">
        <f t="shared" si="146"/>
        <v>26.72</v>
      </c>
      <c r="P637" s="59">
        <f t="shared" si="147"/>
        <v>45.2</v>
      </c>
      <c r="Q637" s="58">
        <f t="shared" si="138"/>
        <v>1.1303291207559133E-5</v>
      </c>
      <c r="S637" s="59">
        <v>11.2</v>
      </c>
      <c r="T637" s="59">
        <v>16.190000000000001</v>
      </c>
      <c r="U637" s="59">
        <v>27.39</v>
      </c>
      <c r="V637" s="59">
        <v>22.4</v>
      </c>
      <c r="W637" s="59">
        <v>32.380000000000003</v>
      </c>
      <c r="X637" s="59">
        <v>54.78</v>
      </c>
      <c r="Y637" s="91">
        <f t="shared" si="139"/>
        <v>-9.5799999999999983</v>
      </c>
    </row>
    <row r="638" spans="1:25" s="50" customFormat="1" ht="48" x14ac:dyDescent="0.2">
      <c r="A638" s="52" t="s">
        <v>2510</v>
      </c>
      <c r="B638" s="48" t="s">
        <v>1775</v>
      </c>
      <c r="C638" s="47" t="s">
        <v>1591</v>
      </c>
      <c r="D638" s="47" t="s">
        <v>103</v>
      </c>
      <c r="E638" s="48" t="s">
        <v>1592</v>
      </c>
      <c r="F638" s="47" t="s">
        <v>133</v>
      </c>
      <c r="G638" s="59">
        <v>2</v>
      </c>
      <c r="H638" s="59">
        <v>2</v>
      </c>
      <c r="I638" s="66">
        <v>5.26</v>
      </c>
      <c r="J638" s="59">
        <v>4.34</v>
      </c>
      <c r="K638" s="66">
        <v>12.65</v>
      </c>
      <c r="L638" s="59">
        <v>10.44</v>
      </c>
      <c r="M638" s="59">
        <f t="shared" si="144"/>
        <v>14.78</v>
      </c>
      <c r="N638" s="59">
        <f t="shared" si="145"/>
        <v>8.68</v>
      </c>
      <c r="O638" s="59">
        <f t="shared" si="146"/>
        <v>20.88</v>
      </c>
      <c r="P638" s="59">
        <f t="shared" si="147"/>
        <v>29.56</v>
      </c>
      <c r="Q638" s="58">
        <f t="shared" si="138"/>
        <v>7.3921523914922108E-6</v>
      </c>
      <c r="S638" s="59">
        <v>5.26</v>
      </c>
      <c r="T638" s="59">
        <v>12.65</v>
      </c>
      <c r="U638" s="59">
        <v>17.91</v>
      </c>
      <c r="V638" s="59">
        <v>10.52</v>
      </c>
      <c r="W638" s="59">
        <v>25.3</v>
      </c>
      <c r="X638" s="59">
        <v>35.82</v>
      </c>
      <c r="Y638" s="91">
        <f t="shared" si="139"/>
        <v>-6.2600000000000016</v>
      </c>
    </row>
    <row r="639" spans="1:25" s="50" customFormat="1" x14ac:dyDescent="0.2">
      <c r="A639" s="52" t="s">
        <v>2511</v>
      </c>
      <c r="B639" s="3" t="s">
        <v>793</v>
      </c>
      <c r="C639" s="46">
        <v>81360</v>
      </c>
      <c r="D639" s="47" t="s">
        <v>1470</v>
      </c>
      <c r="E639" s="48" t="s">
        <v>485</v>
      </c>
      <c r="F639" s="46" t="s">
        <v>106</v>
      </c>
      <c r="G639" s="59">
        <v>10</v>
      </c>
      <c r="H639" s="59">
        <v>10</v>
      </c>
      <c r="I639" s="66">
        <v>4.25</v>
      </c>
      <c r="J639" s="59">
        <v>3.5</v>
      </c>
      <c r="K639" s="66">
        <v>7.49</v>
      </c>
      <c r="L639" s="59">
        <v>6.18</v>
      </c>
      <c r="M639" s="59">
        <f t="shared" si="144"/>
        <v>9.68</v>
      </c>
      <c r="N639" s="59">
        <f t="shared" si="145"/>
        <v>35</v>
      </c>
      <c r="O639" s="59">
        <f t="shared" si="146"/>
        <v>61.8</v>
      </c>
      <c r="P639" s="59">
        <f t="shared" si="147"/>
        <v>96.8</v>
      </c>
      <c r="Q639" s="58">
        <f t="shared" si="138"/>
        <v>2.4207048426808052E-5</v>
      </c>
      <c r="S639" s="59">
        <v>4.25</v>
      </c>
      <c r="T639" s="59">
        <v>7.49</v>
      </c>
      <c r="U639" s="59">
        <v>11.74</v>
      </c>
      <c r="V639" s="59">
        <v>42.5</v>
      </c>
      <c r="W639" s="59">
        <v>74.900000000000006</v>
      </c>
      <c r="X639" s="59">
        <v>117.4</v>
      </c>
      <c r="Y639" s="91">
        <f t="shared" si="139"/>
        <v>-20.600000000000009</v>
      </c>
    </row>
    <row r="640" spans="1:25" s="50" customFormat="1" x14ac:dyDescent="0.2">
      <c r="A640" s="52" t="s">
        <v>2512</v>
      </c>
      <c r="B640" s="3" t="s">
        <v>794</v>
      </c>
      <c r="C640" s="46">
        <v>81180</v>
      </c>
      <c r="D640" s="47" t="s">
        <v>1470</v>
      </c>
      <c r="E640" s="48" t="s">
        <v>491</v>
      </c>
      <c r="F640" s="46" t="s">
        <v>106</v>
      </c>
      <c r="G640" s="59">
        <v>2</v>
      </c>
      <c r="H640" s="59">
        <v>2</v>
      </c>
      <c r="I640" s="66">
        <v>5.22</v>
      </c>
      <c r="J640" s="59">
        <v>4.3</v>
      </c>
      <c r="K640" s="66">
        <v>6.09</v>
      </c>
      <c r="L640" s="59">
        <v>5.0199999999999996</v>
      </c>
      <c r="M640" s="59">
        <f t="shared" si="144"/>
        <v>9.32</v>
      </c>
      <c r="N640" s="59">
        <f t="shared" si="145"/>
        <v>8.6</v>
      </c>
      <c r="O640" s="59">
        <f t="shared" si="146"/>
        <v>10.039999999999999</v>
      </c>
      <c r="P640" s="59">
        <f t="shared" si="147"/>
        <v>18.64</v>
      </c>
      <c r="Q640" s="58">
        <f t="shared" si="138"/>
        <v>4.6613572590465089E-6</v>
      </c>
      <c r="S640" s="59">
        <v>5.22</v>
      </c>
      <c r="T640" s="59">
        <v>6.09</v>
      </c>
      <c r="U640" s="59">
        <v>11.31</v>
      </c>
      <c r="V640" s="59">
        <v>10.44</v>
      </c>
      <c r="W640" s="59">
        <v>12.18</v>
      </c>
      <c r="X640" s="59">
        <v>22.62</v>
      </c>
      <c r="Y640" s="91">
        <f t="shared" si="139"/>
        <v>-3.9800000000000004</v>
      </c>
    </row>
    <row r="641" spans="1:25" s="50" customFormat="1" x14ac:dyDescent="0.2">
      <c r="A641" s="52" t="s">
        <v>2513</v>
      </c>
      <c r="B641" s="3" t="s">
        <v>795</v>
      </c>
      <c r="C641" s="46">
        <v>80926</v>
      </c>
      <c r="D641" s="47" t="s">
        <v>1470</v>
      </c>
      <c r="E641" s="48" t="s">
        <v>493</v>
      </c>
      <c r="F641" s="46" t="s">
        <v>106</v>
      </c>
      <c r="G641" s="59">
        <v>4</v>
      </c>
      <c r="H641" s="59">
        <v>4</v>
      </c>
      <c r="I641" s="66">
        <v>22.78</v>
      </c>
      <c r="J641" s="59">
        <v>18.8</v>
      </c>
      <c r="K641" s="66">
        <v>83.65</v>
      </c>
      <c r="L641" s="59">
        <v>69.03</v>
      </c>
      <c r="M641" s="59">
        <f t="shared" si="144"/>
        <v>87.83</v>
      </c>
      <c r="N641" s="59">
        <f t="shared" si="145"/>
        <v>75.2</v>
      </c>
      <c r="O641" s="59">
        <f t="shared" si="146"/>
        <v>276.12</v>
      </c>
      <c r="P641" s="59">
        <f t="shared" si="147"/>
        <v>351.32</v>
      </c>
      <c r="Q641" s="58">
        <f t="shared" si="138"/>
        <v>8.7855581129196324E-5</v>
      </c>
      <c r="S641" s="59">
        <v>22.78</v>
      </c>
      <c r="T641" s="59">
        <v>83.65</v>
      </c>
      <c r="U641" s="59">
        <v>106.43</v>
      </c>
      <c r="V641" s="59">
        <v>91.12</v>
      </c>
      <c r="W641" s="59">
        <v>334.6</v>
      </c>
      <c r="X641" s="59">
        <v>425.72</v>
      </c>
      <c r="Y641" s="91">
        <f t="shared" si="139"/>
        <v>-74.400000000000034</v>
      </c>
    </row>
    <row r="642" spans="1:25" s="50" customFormat="1" x14ac:dyDescent="0.2">
      <c r="A642" s="52" t="s">
        <v>2514</v>
      </c>
      <c r="B642" s="3" t="s">
        <v>796</v>
      </c>
      <c r="C642" s="46">
        <v>80910</v>
      </c>
      <c r="D642" s="47" t="s">
        <v>1470</v>
      </c>
      <c r="E642" s="48" t="s">
        <v>729</v>
      </c>
      <c r="F642" s="46" t="s">
        <v>106</v>
      </c>
      <c r="G642" s="59">
        <v>2</v>
      </c>
      <c r="H642" s="59">
        <v>2</v>
      </c>
      <c r="I642" s="66">
        <v>42.95</v>
      </c>
      <c r="J642" s="59">
        <v>35.44</v>
      </c>
      <c r="K642" s="66">
        <v>299.64999999999998</v>
      </c>
      <c r="L642" s="59">
        <v>247.3</v>
      </c>
      <c r="M642" s="59">
        <f t="shared" si="144"/>
        <v>282.74</v>
      </c>
      <c r="N642" s="59">
        <f t="shared" si="145"/>
        <v>70.88</v>
      </c>
      <c r="O642" s="59">
        <f t="shared" si="146"/>
        <v>494.6</v>
      </c>
      <c r="P642" s="59">
        <f t="shared" si="147"/>
        <v>565.48</v>
      </c>
      <c r="Q642" s="58">
        <f t="shared" si="138"/>
        <v>1.4141117504536588E-4</v>
      </c>
      <c r="S642" s="59">
        <v>42.95</v>
      </c>
      <c r="T642" s="59">
        <v>299.64999999999998</v>
      </c>
      <c r="U642" s="59">
        <v>342.6</v>
      </c>
      <c r="V642" s="59">
        <v>85.9</v>
      </c>
      <c r="W642" s="59">
        <v>599.29999999999995</v>
      </c>
      <c r="X642" s="59">
        <v>685.2</v>
      </c>
      <c r="Y642" s="91">
        <f t="shared" si="139"/>
        <v>-119.72000000000003</v>
      </c>
    </row>
    <row r="643" spans="1:25" s="50" customFormat="1" x14ac:dyDescent="0.2">
      <c r="A643" s="52" t="s">
        <v>2515</v>
      </c>
      <c r="B643" s="44" t="s">
        <v>797</v>
      </c>
      <c r="C643" s="62"/>
      <c r="D643" s="62"/>
      <c r="E643" s="87" t="s">
        <v>686</v>
      </c>
      <c r="F643" s="62"/>
      <c r="G643" s="60"/>
      <c r="H643" s="60"/>
      <c r="I643" s="66"/>
      <c r="J643" s="60"/>
      <c r="K643" s="66"/>
      <c r="L643" s="60"/>
      <c r="M643" s="60"/>
      <c r="N643" s="60"/>
      <c r="O643" s="60"/>
      <c r="P643" s="61">
        <f>SUM(P644:P660)</f>
        <v>2764.8399999999997</v>
      </c>
      <c r="Q643" s="57">
        <f t="shared" si="138"/>
        <v>6.9141131996256161E-4</v>
      </c>
      <c r="S643" s="60"/>
      <c r="T643" s="60"/>
      <c r="U643" s="60"/>
      <c r="V643" s="60"/>
      <c r="W643" s="60"/>
      <c r="X643" s="61">
        <v>3351.65</v>
      </c>
      <c r="Y643" s="91">
        <f t="shared" si="139"/>
        <v>-586.8100000000004</v>
      </c>
    </row>
    <row r="644" spans="1:25" s="50" customFormat="1" ht="36" x14ac:dyDescent="0.2">
      <c r="A644" s="52" t="s">
        <v>2516</v>
      </c>
      <c r="B644" s="48" t="s">
        <v>1776</v>
      </c>
      <c r="C644" s="47" t="s">
        <v>1600</v>
      </c>
      <c r="D644" s="47" t="s">
        <v>103</v>
      </c>
      <c r="E644" s="48" t="s">
        <v>1601</v>
      </c>
      <c r="F644" s="47" t="s">
        <v>289</v>
      </c>
      <c r="G644" s="59">
        <v>10.38</v>
      </c>
      <c r="H644" s="59">
        <v>10.38</v>
      </c>
      <c r="I644" s="66">
        <v>10.91</v>
      </c>
      <c r="J644" s="59">
        <v>9</v>
      </c>
      <c r="K644" s="66">
        <v>10.07</v>
      </c>
      <c r="L644" s="59">
        <v>8.31</v>
      </c>
      <c r="M644" s="59">
        <f t="shared" ref="M644:M660" si="148">L644+J644</f>
        <v>17.310000000000002</v>
      </c>
      <c r="N644" s="59">
        <f t="shared" ref="N644:N660" si="149">TRUNC(J644*H644,2)</f>
        <v>93.42</v>
      </c>
      <c r="O644" s="59">
        <f t="shared" ref="O644:O660" si="150">TRUNC(L644*H644,2)</f>
        <v>86.25</v>
      </c>
      <c r="P644" s="59">
        <f t="shared" ref="P644:P660" si="151">TRUNC(((J644*H644)+(L644*H644)),2)</f>
        <v>179.67</v>
      </c>
      <c r="Q644" s="58">
        <f t="shared" si="138"/>
        <v>4.4930582550047547E-5</v>
      </c>
      <c r="S644" s="59">
        <v>10.91</v>
      </c>
      <c r="T644" s="59">
        <v>10.07</v>
      </c>
      <c r="U644" s="59">
        <v>20.98</v>
      </c>
      <c r="V644" s="59">
        <v>113.24</v>
      </c>
      <c r="W644" s="59">
        <v>104.53</v>
      </c>
      <c r="X644" s="59">
        <v>217.77</v>
      </c>
      <c r="Y644" s="91">
        <f t="shared" si="139"/>
        <v>-38.100000000000023</v>
      </c>
    </row>
    <row r="645" spans="1:25" s="50" customFormat="1" ht="36" x14ac:dyDescent="0.2">
      <c r="A645" s="52" t="s">
        <v>2517</v>
      </c>
      <c r="B645" s="48" t="s">
        <v>1777</v>
      </c>
      <c r="C645" s="47" t="s">
        <v>1603</v>
      </c>
      <c r="D645" s="47" t="s">
        <v>103</v>
      </c>
      <c r="E645" s="48" t="s">
        <v>1604</v>
      </c>
      <c r="F645" s="47" t="s">
        <v>289</v>
      </c>
      <c r="G645" s="59">
        <v>22.84</v>
      </c>
      <c r="H645" s="59">
        <v>22.84</v>
      </c>
      <c r="I645" s="66">
        <v>11.85</v>
      </c>
      <c r="J645" s="59">
        <v>9.77</v>
      </c>
      <c r="K645" s="66">
        <v>14.84</v>
      </c>
      <c r="L645" s="59">
        <v>12.24</v>
      </c>
      <c r="M645" s="59">
        <f t="shared" si="148"/>
        <v>22.009999999999998</v>
      </c>
      <c r="N645" s="59">
        <f t="shared" si="149"/>
        <v>223.14</v>
      </c>
      <c r="O645" s="59">
        <f t="shared" si="150"/>
        <v>279.56</v>
      </c>
      <c r="P645" s="59">
        <f t="shared" si="151"/>
        <v>502.7</v>
      </c>
      <c r="Q645" s="58">
        <f t="shared" si="138"/>
        <v>1.2571160376194637E-4</v>
      </c>
      <c r="S645" s="59">
        <v>11.85</v>
      </c>
      <c r="T645" s="59">
        <v>14.84</v>
      </c>
      <c r="U645" s="59">
        <v>26.69</v>
      </c>
      <c r="V645" s="59">
        <v>270.64999999999998</v>
      </c>
      <c r="W645" s="59">
        <v>338.94</v>
      </c>
      <c r="X645" s="59">
        <v>609.59</v>
      </c>
      <c r="Y645" s="91">
        <f t="shared" si="139"/>
        <v>-106.89000000000004</v>
      </c>
    </row>
    <row r="646" spans="1:25" s="50" customFormat="1" ht="36" x14ac:dyDescent="0.2">
      <c r="A646" s="52" t="s">
        <v>2518</v>
      </c>
      <c r="B646" s="48" t="s">
        <v>1778</v>
      </c>
      <c r="C646" s="47" t="s">
        <v>1606</v>
      </c>
      <c r="D646" s="47" t="s">
        <v>103</v>
      </c>
      <c r="E646" s="48" t="s">
        <v>1607</v>
      </c>
      <c r="F646" s="47" t="s">
        <v>289</v>
      </c>
      <c r="G646" s="59">
        <v>17.07</v>
      </c>
      <c r="H646" s="59">
        <v>17.07</v>
      </c>
      <c r="I646" s="66">
        <v>16.55</v>
      </c>
      <c r="J646" s="59">
        <v>13.65</v>
      </c>
      <c r="K646" s="66">
        <v>20.62</v>
      </c>
      <c r="L646" s="59">
        <v>17.010000000000002</v>
      </c>
      <c r="M646" s="59">
        <f t="shared" si="148"/>
        <v>30.660000000000004</v>
      </c>
      <c r="N646" s="59">
        <f t="shared" si="149"/>
        <v>233</v>
      </c>
      <c r="O646" s="59">
        <f t="shared" si="150"/>
        <v>290.36</v>
      </c>
      <c r="P646" s="59">
        <f t="shared" si="151"/>
        <v>523.36</v>
      </c>
      <c r="Q646" s="58">
        <f t="shared" ref="Q646:Q709" si="152">P646/$O$998</f>
        <v>1.3087810810593245E-4</v>
      </c>
      <c r="S646" s="59">
        <v>16.55</v>
      </c>
      <c r="T646" s="59">
        <v>20.62</v>
      </c>
      <c r="U646" s="59">
        <v>37.17</v>
      </c>
      <c r="V646" s="59">
        <v>282.5</v>
      </c>
      <c r="W646" s="59">
        <v>351.99</v>
      </c>
      <c r="X646" s="59">
        <v>634.49</v>
      </c>
      <c r="Y646" s="91">
        <f t="shared" ref="Y646:Y709" si="153">P646-X646</f>
        <v>-111.13</v>
      </c>
    </row>
    <row r="647" spans="1:25" s="50" customFormat="1" ht="36" x14ac:dyDescent="0.2">
      <c r="A647" s="52" t="s">
        <v>2519</v>
      </c>
      <c r="B647" s="48" t="s">
        <v>1779</v>
      </c>
      <c r="C647" s="47" t="s">
        <v>1609</v>
      </c>
      <c r="D647" s="47" t="s">
        <v>103</v>
      </c>
      <c r="E647" s="48" t="s">
        <v>1610</v>
      </c>
      <c r="F647" s="47" t="s">
        <v>133</v>
      </c>
      <c r="G647" s="59">
        <v>2</v>
      </c>
      <c r="H647" s="59">
        <v>2</v>
      </c>
      <c r="I647" s="66">
        <v>6.3</v>
      </c>
      <c r="J647" s="59">
        <v>5.19</v>
      </c>
      <c r="K647" s="66">
        <v>8.26</v>
      </c>
      <c r="L647" s="59">
        <v>6.81</v>
      </c>
      <c r="M647" s="59">
        <f t="shared" si="148"/>
        <v>12</v>
      </c>
      <c r="N647" s="59">
        <f t="shared" si="149"/>
        <v>10.38</v>
      </c>
      <c r="O647" s="59">
        <f t="shared" si="150"/>
        <v>13.62</v>
      </c>
      <c r="P647" s="59">
        <f t="shared" si="151"/>
        <v>24</v>
      </c>
      <c r="Q647" s="58">
        <f t="shared" si="152"/>
        <v>6.0017475438367066E-6</v>
      </c>
      <c r="S647" s="59">
        <v>6.3</v>
      </c>
      <c r="T647" s="59">
        <v>8.26</v>
      </c>
      <c r="U647" s="59">
        <v>14.56</v>
      </c>
      <c r="V647" s="59">
        <v>12.6</v>
      </c>
      <c r="W647" s="59">
        <v>16.52</v>
      </c>
      <c r="X647" s="59">
        <v>29.12</v>
      </c>
      <c r="Y647" s="91">
        <f t="shared" si="153"/>
        <v>-5.120000000000001</v>
      </c>
    </row>
    <row r="648" spans="1:25" s="50" customFormat="1" ht="36" x14ac:dyDescent="0.2">
      <c r="A648" s="52" t="s">
        <v>2520</v>
      </c>
      <c r="B648" s="48" t="s">
        <v>1780</v>
      </c>
      <c r="C648" s="47" t="s">
        <v>1781</v>
      </c>
      <c r="D648" s="47" t="s">
        <v>103</v>
      </c>
      <c r="E648" s="48" t="s">
        <v>1782</v>
      </c>
      <c r="F648" s="47" t="s">
        <v>133</v>
      </c>
      <c r="G648" s="59">
        <v>8</v>
      </c>
      <c r="H648" s="59">
        <v>8</v>
      </c>
      <c r="I648" s="66">
        <v>9.5500000000000007</v>
      </c>
      <c r="J648" s="59">
        <v>7.88</v>
      </c>
      <c r="K648" s="66">
        <v>42.01</v>
      </c>
      <c r="L648" s="59">
        <v>34.67</v>
      </c>
      <c r="M648" s="59">
        <f t="shared" si="148"/>
        <v>42.550000000000004</v>
      </c>
      <c r="N648" s="59">
        <f t="shared" si="149"/>
        <v>63.04</v>
      </c>
      <c r="O648" s="59">
        <f t="shared" si="150"/>
        <v>277.36</v>
      </c>
      <c r="P648" s="59">
        <f t="shared" si="151"/>
        <v>340.4</v>
      </c>
      <c r="Q648" s="58">
        <f t="shared" si="152"/>
        <v>8.5124785996750616E-5</v>
      </c>
      <c r="S648" s="59">
        <v>9.5500000000000007</v>
      </c>
      <c r="T648" s="59">
        <v>42.01</v>
      </c>
      <c r="U648" s="59">
        <v>51.56</v>
      </c>
      <c r="V648" s="59">
        <v>76.400000000000006</v>
      </c>
      <c r="W648" s="59">
        <v>336.08</v>
      </c>
      <c r="X648" s="59">
        <v>412.48</v>
      </c>
      <c r="Y648" s="91">
        <f t="shared" si="153"/>
        <v>-72.080000000000041</v>
      </c>
    </row>
    <row r="649" spans="1:25" s="50" customFormat="1" x14ac:dyDescent="0.2">
      <c r="A649" s="52" t="s">
        <v>5344</v>
      </c>
      <c r="B649" s="3" t="s">
        <v>798</v>
      </c>
      <c r="C649" s="46">
        <v>81973</v>
      </c>
      <c r="D649" s="47" t="s">
        <v>1470</v>
      </c>
      <c r="E649" s="48" t="s">
        <v>732</v>
      </c>
      <c r="F649" s="46" t="s">
        <v>106</v>
      </c>
      <c r="G649" s="59">
        <v>4</v>
      </c>
      <c r="H649" s="59">
        <v>4</v>
      </c>
      <c r="I649" s="66">
        <v>17.170000000000002</v>
      </c>
      <c r="J649" s="59">
        <v>14.17</v>
      </c>
      <c r="K649" s="66">
        <v>14.67</v>
      </c>
      <c r="L649" s="59">
        <v>12.1</v>
      </c>
      <c r="M649" s="59">
        <f t="shared" si="148"/>
        <v>26.27</v>
      </c>
      <c r="N649" s="59">
        <f t="shared" si="149"/>
        <v>56.68</v>
      </c>
      <c r="O649" s="59">
        <f t="shared" si="150"/>
        <v>48.4</v>
      </c>
      <c r="P649" s="59">
        <f t="shared" si="151"/>
        <v>105.08</v>
      </c>
      <c r="Q649" s="58">
        <f t="shared" si="152"/>
        <v>2.6277651329431717E-5</v>
      </c>
      <c r="S649" s="59">
        <v>17.170000000000002</v>
      </c>
      <c r="T649" s="59">
        <v>14.67</v>
      </c>
      <c r="U649" s="59">
        <v>31.84</v>
      </c>
      <c r="V649" s="59">
        <v>68.680000000000007</v>
      </c>
      <c r="W649" s="59">
        <v>58.68</v>
      </c>
      <c r="X649" s="59">
        <v>127.36</v>
      </c>
      <c r="Y649" s="91">
        <f t="shared" si="153"/>
        <v>-22.28</v>
      </c>
    </row>
    <row r="650" spans="1:25" s="50" customFormat="1" ht="36" x14ac:dyDescent="0.2">
      <c r="A650" s="52" t="s">
        <v>5345</v>
      </c>
      <c r="B650" s="48" t="s">
        <v>1783</v>
      </c>
      <c r="C650" s="47" t="s">
        <v>1616</v>
      </c>
      <c r="D650" s="47" t="s">
        <v>103</v>
      </c>
      <c r="E650" s="48" t="s">
        <v>1617</v>
      </c>
      <c r="F650" s="47" t="s">
        <v>133</v>
      </c>
      <c r="G650" s="59">
        <v>4</v>
      </c>
      <c r="H650" s="59">
        <v>4</v>
      </c>
      <c r="I650" s="66">
        <v>6.84</v>
      </c>
      <c r="J650" s="59">
        <v>5.64</v>
      </c>
      <c r="K650" s="66">
        <v>17.43</v>
      </c>
      <c r="L650" s="59">
        <v>14.38</v>
      </c>
      <c r="M650" s="59">
        <f t="shared" si="148"/>
        <v>20.02</v>
      </c>
      <c r="N650" s="59">
        <f t="shared" si="149"/>
        <v>22.56</v>
      </c>
      <c r="O650" s="59">
        <f t="shared" si="150"/>
        <v>57.52</v>
      </c>
      <c r="P650" s="59">
        <f t="shared" si="151"/>
        <v>80.08</v>
      </c>
      <c r="Q650" s="58">
        <f t="shared" si="152"/>
        <v>2.0025830971268479E-5</v>
      </c>
      <c r="S650" s="59">
        <v>6.84</v>
      </c>
      <c r="T650" s="59">
        <v>17.43</v>
      </c>
      <c r="U650" s="59">
        <v>24.27</v>
      </c>
      <c r="V650" s="59">
        <v>27.36</v>
      </c>
      <c r="W650" s="59">
        <v>69.72</v>
      </c>
      <c r="X650" s="59">
        <v>97.08</v>
      </c>
      <c r="Y650" s="91">
        <f t="shared" si="153"/>
        <v>-17</v>
      </c>
    </row>
    <row r="651" spans="1:25" s="50" customFormat="1" ht="36" x14ac:dyDescent="0.2">
      <c r="A651" s="52" t="s">
        <v>5346</v>
      </c>
      <c r="B651" s="48" t="s">
        <v>1784</v>
      </c>
      <c r="C651" s="47" t="s">
        <v>1626</v>
      </c>
      <c r="D651" s="47" t="s">
        <v>103</v>
      </c>
      <c r="E651" s="48" t="s">
        <v>1627</v>
      </c>
      <c r="F651" s="47" t="s">
        <v>133</v>
      </c>
      <c r="G651" s="59">
        <v>2</v>
      </c>
      <c r="H651" s="59">
        <v>2</v>
      </c>
      <c r="I651" s="66">
        <v>4.72</v>
      </c>
      <c r="J651" s="59">
        <v>3.89</v>
      </c>
      <c r="K651" s="66">
        <v>5.47</v>
      </c>
      <c r="L651" s="59">
        <v>4.51</v>
      </c>
      <c r="M651" s="59">
        <f t="shared" si="148"/>
        <v>8.4</v>
      </c>
      <c r="N651" s="59">
        <f t="shared" si="149"/>
        <v>7.78</v>
      </c>
      <c r="O651" s="59">
        <f t="shared" si="150"/>
        <v>9.02</v>
      </c>
      <c r="P651" s="59">
        <f t="shared" si="151"/>
        <v>16.8</v>
      </c>
      <c r="Q651" s="58">
        <f t="shared" si="152"/>
        <v>4.2012232806856955E-6</v>
      </c>
      <c r="S651" s="59">
        <v>4.72</v>
      </c>
      <c r="T651" s="59">
        <v>5.47</v>
      </c>
      <c r="U651" s="59">
        <v>10.19</v>
      </c>
      <c r="V651" s="59">
        <v>9.44</v>
      </c>
      <c r="W651" s="59">
        <v>10.94</v>
      </c>
      <c r="X651" s="59">
        <v>20.38</v>
      </c>
      <c r="Y651" s="91">
        <f t="shared" si="153"/>
        <v>-3.5799999999999983</v>
      </c>
    </row>
    <row r="652" spans="1:25" s="50" customFormat="1" ht="36" x14ac:dyDescent="0.2">
      <c r="A652" s="52" t="s">
        <v>2521</v>
      </c>
      <c r="B652" s="48" t="s">
        <v>1785</v>
      </c>
      <c r="C652" s="47" t="s">
        <v>1619</v>
      </c>
      <c r="D652" s="47" t="s">
        <v>103</v>
      </c>
      <c r="E652" s="48" t="s">
        <v>1620</v>
      </c>
      <c r="F652" s="47" t="s">
        <v>133</v>
      </c>
      <c r="G652" s="59">
        <v>4</v>
      </c>
      <c r="H652" s="59">
        <v>4</v>
      </c>
      <c r="I652" s="66">
        <v>5.13</v>
      </c>
      <c r="J652" s="59">
        <v>4.2300000000000004</v>
      </c>
      <c r="K652" s="66">
        <v>9.82</v>
      </c>
      <c r="L652" s="59">
        <v>8.1</v>
      </c>
      <c r="M652" s="59">
        <f t="shared" si="148"/>
        <v>12.33</v>
      </c>
      <c r="N652" s="59">
        <f t="shared" si="149"/>
        <v>16.920000000000002</v>
      </c>
      <c r="O652" s="59">
        <f t="shared" si="150"/>
        <v>32.4</v>
      </c>
      <c r="P652" s="59">
        <f t="shared" si="151"/>
        <v>49.32</v>
      </c>
      <c r="Q652" s="58">
        <f t="shared" si="152"/>
        <v>1.2333591202584433E-5</v>
      </c>
      <c r="S652" s="59">
        <v>5.13</v>
      </c>
      <c r="T652" s="59">
        <v>9.82</v>
      </c>
      <c r="U652" s="59">
        <v>14.95</v>
      </c>
      <c r="V652" s="59">
        <v>20.52</v>
      </c>
      <c r="W652" s="59">
        <v>39.28</v>
      </c>
      <c r="X652" s="59">
        <v>59.8</v>
      </c>
      <c r="Y652" s="91">
        <f t="shared" si="153"/>
        <v>-10.479999999999997</v>
      </c>
    </row>
    <row r="653" spans="1:25" s="50" customFormat="1" ht="36" x14ac:dyDescent="0.2">
      <c r="A653" s="52" t="s">
        <v>2522</v>
      </c>
      <c r="B653" s="48" t="s">
        <v>1786</v>
      </c>
      <c r="C653" s="47" t="s">
        <v>1622</v>
      </c>
      <c r="D653" s="47" t="s">
        <v>103</v>
      </c>
      <c r="E653" s="48" t="s">
        <v>1623</v>
      </c>
      <c r="F653" s="47" t="s">
        <v>133</v>
      </c>
      <c r="G653" s="59">
        <v>10</v>
      </c>
      <c r="H653" s="59">
        <v>10</v>
      </c>
      <c r="I653" s="66">
        <v>7.16</v>
      </c>
      <c r="J653" s="59">
        <v>5.9</v>
      </c>
      <c r="K653" s="66">
        <v>20.49</v>
      </c>
      <c r="L653" s="59">
        <v>16.91</v>
      </c>
      <c r="M653" s="59">
        <f t="shared" si="148"/>
        <v>22.810000000000002</v>
      </c>
      <c r="N653" s="59">
        <f t="shared" si="149"/>
        <v>59</v>
      </c>
      <c r="O653" s="59">
        <f t="shared" si="150"/>
        <v>169.1</v>
      </c>
      <c r="P653" s="59">
        <f t="shared" si="151"/>
        <v>228.1</v>
      </c>
      <c r="Q653" s="58">
        <f t="shared" si="152"/>
        <v>5.7041608947881369E-5</v>
      </c>
      <c r="S653" s="59">
        <v>7.16</v>
      </c>
      <c r="T653" s="59">
        <v>20.49</v>
      </c>
      <c r="U653" s="59">
        <v>27.65</v>
      </c>
      <c r="V653" s="59">
        <v>71.599999999999994</v>
      </c>
      <c r="W653" s="59">
        <v>204.9</v>
      </c>
      <c r="X653" s="59">
        <v>276.5</v>
      </c>
      <c r="Y653" s="91">
        <f t="shared" si="153"/>
        <v>-48.400000000000006</v>
      </c>
    </row>
    <row r="654" spans="1:25" s="50" customFormat="1" ht="24" x14ac:dyDescent="0.2">
      <c r="A654" s="52" t="s">
        <v>2523</v>
      </c>
      <c r="B654" s="3" t="s">
        <v>799</v>
      </c>
      <c r="C654" s="46" t="s">
        <v>509</v>
      </c>
      <c r="D654" s="46" t="s">
        <v>70</v>
      </c>
      <c r="E654" s="48" t="s">
        <v>1624</v>
      </c>
      <c r="F654" s="46" t="s">
        <v>133</v>
      </c>
      <c r="G654" s="59">
        <v>8</v>
      </c>
      <c r="H654" s="59">
        <v>8</v>
      </c>
      <c r="I654" s="66">
        <v>12.29</v>
      </c>
      <c r="J654" s="59">
        <v>10.14</v>
      </c>
      <c r="K654" s="66">
        <v>9.77</v>
      </c>
      <c r="L654" s="59">
        <v>8.06</v>
      </c>
      <c r="M654" s="59">
        <f t="shared" si="148"/>
        <v>18.200000000000003</v>
      </c>
      <c r="N654" s="59">
        <f t="shared" si="149"/>
        <v>81.12</v>
      </c>
      <c r="O654" s="59">
        <f t="shared" si="150"/>
        <v>64.48</v>
      </c>
      <c r="P654" s="59">
        <f t="shared" si="151"/>
        <v>145.6</v>
      </c>
      <c r="Q654" s="58">
        <f t="shared" si="152"/>
        <v>3.6410601765942685E-5</v>
      </c>
      <c r="S654" s="59">
        <v>12.29</v>
      </c>
      <c r="T654" s="59">
        <v>9.77</v>
      </c>
      <c r="U654" s="59">
        <v>22.06</v>
      </c>
      <c r="V654" s="59">
        <v>98.32</v>
      </c>
      <c r="W654" s="59">
        <v>78.16</v>
      </c>
      <c r="X654" s="59">
        <v>176.48</v>
      </c>
      <c r="Y654" s="91">
        <f t="shared" si="153"/>
        <v>-30.879999999999995</v>
      </c>
    </row>
    <row r="655" spans="1:25" s="50" customFormat="1" ht="36" x14ac:dyDescent="0.2">
      <c r="A655" s="52" t="s">
        <v>2524</v>
      </c>
      <c r="B655" s="48" t="s">
        <v>1787</v>
      </c>
      <c r="C655" s="47" t="s">
        <v>1629</v>
      </c>
      <c r="D655" s="47" t="s">
        <v>103</v>
      </c>
      <c r="E655" s="48" t="s">
        <v>1630</v>
      </c>
      <c r="F655" s="47" t="s">
        <v>133</v>
      </c>
      <c r="G655" s="59">
        <v>8</v>
      </c>
      <c r="H655" s="59">
        <v>8</v>
      </c>
      <c r="I655" s="66">
        <v>4.72</v>
      </c>
      <c r="J655" s="59">
        <v>3.89</v>
      </c>
      <c r="K655" s="66">
        <v>8.17</v>
      </c>
      <c r="L655" s="59">
        <v>6.74</v>
      </c>
      <c r="M655" s="59">
        <f t="shared" si="148"/>
        <v>10.63</v>
      </c>
      <c r="N655" s="59">
        <f t="shared" si="149"/>
        <v>31.12</v>
      </c>
      <c r="O655" s="59">
        <f t="shared" si="150"/>
        <v>53.92</v>
      </c>
      <c r="P655" s="59">
        <f t="shared" si="151"/>
        <v>85.04</v>
      </c>
      <c r="Q655" s="58">
        <f t="shared" si="152"/>
        <v>2.1266192130328068E-5</v>
      </c>
      <c r="S655" s="59">
        <v>4.72</v>
      </c>
      <c r="T655" s="59">
        <v>8.17</v>
      </c>
      <c r="U655" s="59">
        <v>12.89</v>
      </c>
      <c r="V655" s="59">
        <v>37.76</v>
      </c>
      <c r="W655" s="59">
        <v>65.36</v>
      </c>
      <c r="X655" s="59">
        <v>103.12</v>
      </c>
      <c r="Y655" s="91">
        <f t="shared" si="153"/>
        <v>-18.079999999999998</v>
      </c>
    </row>
    <row r="656" spans="1:25" s="50" customFormat="1" ht="24" x14ac:dyDescent="0.2">
      <c r="A656" s="52" t="s">
        <v>2525</v>
      </c>
      <c r="B656" s="3" t="s">
        <v>800</v>
      </c>
      <c r="C656" s="46" t="s">
        <v>511</v>
      </c>
      <c r="D656" s="46" t="s">
        <v>70</v>
      </c>
      <c r="E656" s="48" t="s">
        <v>1631</v>
      </c>
      <c r="F656" s="46" t="s">
        <v>133</v>
      </c>
      <c r="G656" s="59">
        <v>7</v>
      </c>
      <c r="H656" s="59">
        <v>7</v>
      </c>
      <c r="I656" s="66">
        <v>12.29</v>
      </c>
      <c r="J656" s="59">
        <v>10.14</v>
      </c>
      <c r="K656" s="66">
        <v>19.91</v>
      </c>
      <c r="L656" s="59">
        <v>16.43</v>
      </c>
      <c r="M656" s="59">
        <f t="shared" si="148"/>
        <v>26.57</v>
      </c>
      <c r="N656" s="59">
        <f t="shared" si="149"/>
        <v>70.98</v>
      </c>
      <c r="O656" s="59">
        <f t="shared" si="150"/>
        <v>115.01</v>
      </c>
      <c r="P656" s="59">
        <f t="shared" si="151"/>
        <v>185.99</v>
      </c>
      <c r="Q656" s="58">
        <f t="shared" si="152"/>
        <v>4.6511042736591219E-5</v>
      </c>
      <c r="S656" s="59">
        <v>12.29</v>
      </c>
      <c r="T656" s="59">
        <v>19.91</v>
      </c>
      <c r="U656" s="59">
        <v>32.200000000000003</v>
      </c>
      <c r="V656" s="59">
        <v>86.03</v>
      </c>
      <c r="W656" s="59">
        <v>139.37</v>
      </c>
      <c r="X656" s="59">
        <v>225.4</v>
      </c>
      <c r="Y656" s="91">
        <f t="shared" si="153"/>
        <v>-39.409999999999997</v>
      </c>
    </row>
    <row r="657" spans="1:25" s="50" customFormat="1" x14ac:dyDescent="0.2">
      <c r="A657" s="52" t="s">
        <v>2526</v>
      </c>
      <c r="B657" s="3" t="s">
        <v>801</v>
      </c>
      <c r="C657" s="46">
        <v>81702</v>
      </c>
      <c r="D657" s="47" t="s">
        <v>1470</v>
      </c>
      <c r="E657" s="48" t="s">
        <v>736</v>
      </c>
      <c r="F657" s="46" t="s">
        <v>106</v>
      </c>
      <c r="G657" s="59">
        <v>2</v>
      </c>
      <c r="H657" s="59">
        <v>2</v>
      </c>
      <c r="I657" s="66">
        <v>12.31</v>
      </c>
      <c r="J657" s="59">
        <v>10.15</v>
      </c>
      <c r="K657" s="66">
        <v>30.93</v>
      </c>
      <c r="L657" s="59">
        <v>25.52</v>
      </c>
      <c r="M657" s="59">
        <f t="shared" si="148"/>
        <v>35.67</v>
      </c>
      <c r="N657" s="59">
        <f t="shared" si="149"/>
        <v>20.3</v>
      </c>
      <c r="O657" s="59">
        <f t="shared" si="150"/>
        <v>51.04</v>
      </c>
      <c r="P657" s="59">
        <f t="shared" si="151"/>
        <v>71.34</v>
      </c>
      <c r="Q657" s="58">
        <f t="shared" si="152"/>
        <v>1.7840194574054614E-5</v>
      </c>
      <c r="S657" s="59">
        <v>12.31</v>
      </c>
      <c r="T657" s="59">
        <v>30.93</v>
      </c>
      <c r="U657" s="59">
        <v>43.24</v>
      </c>
      <c r="V657" s="59">
        <v>24.62</v>
      </c>
      <c r="W657" s="59">
        <v>61.86</v>
      </c>
      <c r="X657" s="59">
        <v>86.48</v>
      </c>
      <c r="Y657" s="91">
        <f t="shared" si="153"/>
        <v>-15.14</v>
      </c>
    </row>
    <row r="658" spans="1:25" s="50" customFormat="1" x14ac:dyDescent="0.2">
      <c r="A658" s="52" t="s">
        <v>2527</v>
      </c>
      <c r="B658" s="3" t="s">
        <v>802</v>
      </c>
      <c r="C658" s="46">
        <v>81885</v>
      </c>
      <c r="D658" s="47" t="s">
        <v>1470</v>
      </c>
      <c r="E658" s="48" t="s">
        <v>738</v>
      </c>
      <c r="F658" s="46" t="s">
        <v>106</v>
      </c>
      <c r="G658" s="59">
        <v>4</v>
      </c>
      <c r="H658" s="59">
        <v>4</v>
      </c>
      <c r="I658" s="66">
        <v>2.61</v>
      </c>
      <c r="J658" s="59">
        <v>2.15</v>
      </c>
      <c r="K658" s="66">
        <v>9.76</v>
      </c>
      <c r="L658" s="59">
        <v>8.0500000000000007</v>
      </c>
      <c r="M658" s="59">
        <f t="shared" si="148"/>
        <v>10.200000000000001</v>
      </c>
      <c r="N658" s="59">
        <f t="shared" si="149"/>
        <v>8.6</v>
      </c>
      <c r="O658" s="59">
        <f t="shared" si="150"/>
        <v>32.200000000000003</v>
      </c>
      <c r="P658" s="59">
        <f t="shared" si="151"/>
        <v>40.799999999999997</v>
      </c>
      <c r="Q658" s="58">
        <f t="shared" si="152"/>
        <v>1.0202970824522401E-5</v>
      </c>
      <c r="S658" s="59">
        <v>2.61</v>
      </c>
      <c r="T658" s="59">
        <v>9.76</v>
      </c>
      <c r="U658" s="59">
        <v>12.37</v>
      </c>
      <c r="V658" s="59">
        <v>10.44</v>
      </c>
      <c r="W658" s="59">
        <v>39.04</v>
      </c>
      <c r="X658" s="59">
        <v>49.48</v>
      </c>
      <c r="Y658" s="91">
        <f t="shared" si="153"/>
        <v>-8.68</v>
      </c>
    </row>
    <row r="659" spans="1:25" s="50" customFormat="1" x14ac:dyDescent="0.2">
      <c r="A659" s="52" t="s">
        <v>2528</v>
      </c>
      <c r="B659" s="3" t="s">
        <v>803</v>
      </c>
      <c r="C659" s="46" t="s">
        <v>516</v>
      </c>
      <c r="D659" s="46" t="s">
        <v>70</v>
      </c>
      <c r="E659" s="48" t="s">
        <v>517</v>
      </c>
      <c r="F659" s="46" t="s">
        <v>133</v>
      </c>
      <c r="G659" s="59">
        <v>4</v>
      </c>
      <c r="H659" s="59">
        <v>4</v>
      </c>
      <c r="I659" s="66">
        <v>0.71</v>
      </c>
      <c r="J659" s="59">
        <v>0.57999999999999996</v>
      </c>
      <c r="K659" s="66">
        <v>8.81</v>
      </c>
      <c r="L659" s="59">
        <v>7.27</v>
      </c>
      <c r="M659" s="59">
        <f t="shared" si="148"/>
        <v>7.85</v>
      </c>
      <c r="N659" s="59">
        <f t="shared" si="149"/>
        <v>2.3199999999999998</v>
      </c>
      <c r="O659" s="59">
        <f t="shared" si="150"/>
        <v>29.08</v>
      </c>
      <c r="P659" s="59">
        <f t="shared" si="151"/>
        <v>31.4</v>
      </c>
      <c r="Q659" s="58">
        <f t="shared" si="152"/>
        <v>7.8522863698530242E-6</v>
      </c>
      <c r="S659" s="59">
        <v>0.71</v>
      </c>
      <c r="T659" s="59">
        <v>8.81</v>
      </c>
      <c r="U659" s="59">
        <v>9.52</v>
      </c>
      <c r="V659" s="59">
        <v>2.84</v>
      </c>
      <c r="W659" s="59">
        <v>35.24</v>
      </c>
      <c r="X659" s="59">
        <v>38.08</v>
      </c>
      <c r="Y659" s="91">
        <f t="shared" si="153"/>
        <v>-6.68</v>
      </c>
    </row>
    <row r="660" spans="1:25" s="50" customFormat="1" x14ac:dyDescent="0.2">
      <c r="A660" s="52" t="s">
        <v>2529</v>
      </c>
      <c r="B660" s="3" t="s">
        <v>804</v>
      </c>
      <c r="C660" s="46">
        <v>81663</v>
      </c>
      <c r="D660" s="47" t="s">
        <v>1470</v>
      </c>
      <c r="E660" s="48" t="s">
        <v>689</v>
      </c>
      <c r="F660" s="46" t="s">
        <v>106</v>
      </c>
      <c r="G660" s="59">
        <v>4</v>
      </c>
      <c r="H660" s="59">
        <v>4</v>
      </c>
      <c r="I660" s="66">
        <v>8.2100000000000009</v>
      </c>
      <c r="J660" s="59">
        <v>6.77</v>
      </c>
      <c r="K660" s="66">
        <v>38.799999999999997</v>
      </c>
      <c r="L660" s="59">
        <v>32.020000000000003</v>
      </c>
      <c r="M660" s="59">
        <f t="shared" si="148"/>
        <v>38.790000000000006</v>
      </c>
      <c r="N660" s="59">
        <f t="shared" si="149"/>
        <v>27.08</v>
      </c>
      <c r="O660" s="59">
        <f t="shared" si="150"/>
        <v>128.08000000000001</v>
      </c>
      <c r="P660" s="59">
        <f t="shared" si="151"/>
        <v>155.16</v>
      </c>
      <c r="Q660" s="58">
        <f t="shared" si="152"/>
        <v>3.880129787090431E-5</v>
      </c>
      <c r="S660" s="59">
        <v>8.2100000000000009</v>
      </c>
      <c r="T660" s="59">
        <v>38.799999999999997</v>
      </c>
      <c r="U660" s="59">
        <v>47.01</v>
      </c>
      <c r="V660" s="59">
        <v>32.840000000000003</v>
      </c>
      <c r="W660" s="59">
        <v>155.19999999999999</v>
      </c>
      <c r="X660" s="59">
        <v>188.04</v>
      </c>
      <c r="Y660" s="91">
        <f t="shared" si="153"/>
        <v>-32.879999999999995</v>
      </c>
    </row>
    <row r="661" spans="1:25" s="50" customFormat="1" x14ac:dyDescent="0.2">
      <c r="A661" s="52" t="s">
        <v>2530</v>
      </c>
      <c r="B661" s="44" t="s">
        <v>805</v>
      </c>
      <c r="C661" s="62"/>
      <c r="D661" s="62"/>
      <c r="E661" s="87" t="s">
        <v>691</v>
      </c>
      <c r="F661" s="62"/>
      <c r="G661" s="60"/>
      <c r="H661" s="60"/>
      <c r="I661" s="66"/>
      <c r="J661" s="60"/>
      <c r="K661" s="66"/>
      <c r="L661" s="60"/>
      <c r="M661" s="60"/>
      <c r="N661" s="60"/>
      <c r="O661" s="60"/>
      <c r="P661" s="61">
        <f>SUM(P662:P678)</f>
        <v>14212.619999999999</v>
      </c>
      <c r="Q661" s="57">
        <f t="shared" si="152"/>
        <v>3.5541898823535189E-3</v>
      </c>
      <c r="S661" s="60"/>
      <c r="T661" s="60"/>
      <c r="U661" s="60"/>
      <c r="V661" s="60"/>
      <c r="W661" s="60"/>
      <c r="X661" s="61">
        <v>17222.5</v>
      </c>
      <c r="Y661" s="91">
        <f t="shared" si="153"/>
        <v>-3009.880000000001</v>
      </c>
    </row>
    <row r="662" spans="1:25" s="50" customFormat="1" x14ac:dyDescent="0.2">
      <c r="A662" s="52" t="s">
        <v>2531</v>
      </c>
      <c r="B662" s="3" t="s">
        <v>806</v>
      </c>
      <c r="C662" s="46">
        <v>80532</v>
      </c>
      <c r="D662" s="47" t="s">
        <v>1470</v>
      </c>
      <c r="E662" s="48" t="s">
        <v>743</v>
      </c>
      <c r="F662" s="46" t="s">
        <v>106</v>
      </c>
      <c r="G662" s="59">
        <v>10</v>
      </c>
      <c r="H662" s="59">
        <v>10</v>
      </c>
      <c r="I662" s="66">
        <v>13.07</v>
      </c>
      <c r="J662" s="59">
        <v>10.78</v>
      </c>
      <c r="K662" s="66">
        <v>37.53</v>
      </c>
      <c r="L662" s="59">
        <v>30.97</v>
      </c>
      <c r="M662" s="59">
        <f t="shared" ref="M662:M678" si="154">L662+J662</f>
        <v>41.75</v>
      </c>
      <c r="N662" s="59">
        <f t="shared" ref="N662:N678" si="155">TRUNC(J662*H662,2)</f>
        <v>107.8</v>
      </c>
      <c r="O662" s="59">
        <f t="shared" ref="O662:O678" si="156">TRUNC(L662*H662,2)</f>
        <v>309.7</v>
      </c>
      <c r="P662" s="59">
        <f t="shared" ref="P662:P678" si="157">TRUNC(((J662*H662)+(L662*H662)),2)</f>
        <v>417.5</v>
      </c>
      <c r="Q662" s="58">
        <f t="shared" si="152"/>
        <v>1.0440539998132606E-4</v>
      </c>
      <c r="S662" s="59">
        <v>13.07</v>
      </c>
      <c r="T662" s="59">
        <v>37.53</v>
      </c>
      <c r="U662" s="59">
        <v>50.6</v>
      </c>
      <c r="V662" s="59">
        <v>130.69999999999999</v>
      </c>
      <c r="W662" s="59">
        <v>375.3</v>
      </c>
      <c r="X662" s="59">
        <v>506</v>
      </c>
      <c r="Y662" s="91">
        <f t="shared" si="153"/>
        <v>-88.5</v>
      </c>
    </row>
    <row r="663" spans="1:25" s="50" customFormat="1" ht="24" x14ac:dyDescent="0.2">
      <c r="A663" s="52" t="s">
        <v>2532</v>
      </c>
      <c r="B663" s="3" t="s">
        <v>807</v>
      </c>
      <c r="C663" s="46" t="s">
        <v>528</v>
      </c>
      <c r="D663" s="46" t="s">
        <v>70</v>
      </c>
      <c r="E663" s="48" t="s">
        <v>1636</v>
      </c>
      <c r="F663" s="46" t="s">
        <v>133</v>
      </c>
      <c r="G663" s="59">
        <v>6</v>
      </c>
      <c r="H663" s="59">
        <v>6</v>
      </c>
      <c r="I663" s="66">
        <v>3.99</v>
      </c>
      <c r="J663" s="59">
        <v>3.29</v>
      </c>
      <c r="K663" s="66">
        <v>96.18</v>
      </c>
      <c r="L663" s="59">
        <v>79.37</v>
      </c>
      <c r="M663" s="59">
        <f t="shared" si="154"/>
        <v>82.660000000000011</v>
      </c>
      <c r="N663" s="59">
        <f t="shared" si="155"/>
        <v>19.739999999999998</v>
      </c>
      <c r="O663" s="59">
        <f t="shared" si="156"/>
        <v>476.22</v>
      </c>
      <c r="P663" s="59">
        <f t="shared" si="157"/>
        <v>495.96</v>
      </c>
      <c r="Q663" s="58">
        <f t="shared" si="152"/>
        <v>1.2402611299338554E-4</v>
      </c>
      <c r="S663" s="59">
        <v>3.99</v>
      </c>
      <c r="T663" s="59">
        <v>96.18</v>
      </c>
      <c r="U663" s="59">
        <v>100.17</v>
      </c>
      <c r="V663" s="59">
        <v>23.94</v>
      </c>
      <c r="W663" s="59">
        <v>577.08000000000004</v>
      </c>
      <c r="X663" s="59">
        <v>601.02</v>
      </c>
      <c r="Y663" s="91">
        <f t="shared" si="153"/>
        <v>-105.06</v>
      </c>
    </row>
    <row r="664" spans="1:25" s="50" customFormat="1" ht="24" x14ac:dyDescent="0.2">
      <c r="A664" s="52" t="s">
        <v>2533</v>
      </c>
      <c r="B664" s="3" t="s">
        <v>808</v>
      </c>
      <c r="C664" s="46">
        <v>95547</v>
      </c>
      <c r="D664" s="46" t="s">
        <v>103</v>
      </c>
      <c r="E664" s="48" t="s">
        <v>1635</v>
      </c>
      <c r="F664" s="46" t="s">
        <v>133</v>
      </c>
      <c r="G664" s="59">
        <v>6</v>
      </c>
      <c r="H664" s="59">
        <v>6</v>
      </c>
      <c r="I664" s="66">
        <v>8.4700000000000006</v>
      </c>
      <c r="J664" s="59">
        <v>6.99</v>
      </c>
      <c r="K664" s="66">
        <v>93.73</v>
      </c>
      <c r="L664" s="59">
        <v>77.349999999999994</v>
      </c>
      <c r="M664" s="59">
        <f t="shared" si="154"/>
        <v>84.339999999999989</v>
      </c>
      <c r="N664" s="59">
        <f t="shared" si="155"/>
        <v>41.94</v>
      </c>
      <c r="O664" s="59">
        <f t="shared" si="156"/>
        <v>464.1</v>
      </c>
      <c r="P664" s="59">
        <f t="shared" si="157"/>
        <v>506.04</v>
      </c>
      <c r="Q664" s="58">
        <f t="shared" si="152"/>
        <v>1.2654684696179698E-4</v>
      </c>
      <c r="S664" s="59">
        <v>8.4700000000000006</v>
      </c>
      <c r="T664" s="59">
        <v>93.73</v>
      </c>
      <c r="U664" s="59">
        <v>102.2</v>
      </c>
      <c r="V664" s="59">
        <v>50.82</v>
      </c>
      <c r="W664" s="59">
        <v>562.38</v>
      </c>
      <c r="X664" s="59">
        <v>613.20000000000005</v>
      </c>
      <c r="Y664" s="91">
        <f t="shared" si="153"/>
        <v>-107.16000000000003</v>
      </c>
    </row>
    <row r="665" spans="1:25" s="50" customFormat="1" ht="24" x14ac:dyDescent="0.2">
      <c r="A665" s="52" t="s">
        <v>2534</v>
      </c>
      <c r="B665" s="3" t="s">
        <v>809</v>
      </c>
      <c r="C665" s="46">
        <v>100868</v>
      </c>
      <c r="D665" s="46" t="s">
        <v>103</v>
      </c>
      <c r="E665" s="48" t="s">
        <v>1769</v>
      </c>
      <c r="F665" s="46" t="s">
        <v>133</v>
      </c>
      <c r="G665" s="59">
        <v>6</v>
      </c>
      <c r="H665" s="59">
        <v>6</v>
      </c>
      <c r="I665" s="66">
        <v>25.45</v>
      </c>
      <c r="J665" s="59">
        <v>21</v>
      </c>
      <c r="K665" s="66">
        <v>341.94</v>
      </c>
      <c r="L665" s="59">
        <v>282.2</v>
      </c>
      <c r="M665" s="59">
        <f t="shared" si="154"/>
        <v>303.2</v>
      </c>
      <c r="N665" s="59">
        <f t="shared" si="155"/>
        <v>126</v>
      </c>
      <c r="O665" s="59">
        <f t="shared" si="156"/>
        <v>1693.2</v>
      </c>
      <c r="P665" s="59">
        <f t="shared" si="157"/>
        <v>1819.2</v>
      </c>
      <c r="Q665" s="58">
        <f t="shared" si="152"/>
        <v>4.5493246382282239E-4</v>
      </c>
      <c r="S665" s="59">
        <v>25.45</v>
      </c>
      <c r="T665" s="59">
        <v>341.94</v>
      </c>
      <c r="U665" s="59">
        <v>367.39</v>
      </c>
      <c r="V665" s="59">
        <v>152.69999999999999</v>
      </c>
      <c r="W665" s="59">
        <v>2051.64</v>
      </c>
      <c r="X665" s="59">
        <v>2204.34</v>
      </c>
      <c r="Y665" s="91">
        <f t="shared" si="153"/>
        <v>-385.1400000000001</v>
      </c>
    </row>
    <row r="666" spans="1:25" s="50" customFormat="1" x14ac:dyDescent="0.2">
      <c r="A666" s="52" t="s">
        <v>2535</v>
      </c>
      <c r="B666" s="3" t="s">
        <v>810</v>
      </c>
      <c r="C666" s="46">
        <v>80543</v>
      </c>
      <c r="D666" s="47" t="s">
        <v>1470</v>
      </c>
      <c r="E666" s="48" t="s">
        <v>751</v>
      </c>
      <c r="F666" s="46" t="s">
        <v>73</v>
      </c>
      <c r="G666" s="59">
        <v>2</v>
      </c>
      <c r="H666" s="59">
        <v>2</v>
      </c>
      <c r="I666" s="66">
        <v>61.26</v>
      </c>
      <c r="J666" s="59">
        <v>50.55</v>
      </c>
      <c r="K666" s="66">
        <v>181.02</v>
      </c>
      <c r="L666" s="59">
        <v>149.38999999999999</v>
      </c>
      <c r="M666" s="59">
        <f t="shared" si="154"/>
        <v>199.94</v>
      </c>
      <c r="N666" s="59">
        <f t="shared" si="155"/>
        <v>101.1</v>
      </c>
      <c r="O666" s="59">
        <f t="shared" si="156"/>
        <v>298.77999999999997</v>
      </c>
      <c r="P666" s="59">
        <f t="shared" si="157"/>
        <v>399.88</v>
      </c>
      <c r="Q666" s="58">
        <f t="shared" si="152"/>
        <v>9.9999116992892603E-5</v>
      </c>
      <c r="S666" s="59">
        <v>61.26</v>
      </c>
      <c r="T666" s="59">
        <v>181.02</v>
      </c>
      <c r="U666" s="59">
        <v>242.28</v>
      </c>
      <c r="V666" s="59">
        <v>122.52</v>
      </c>
      <c r="W666" s="59">
        <v>362.04</v>
      </c>
      <c r="X666" s="59">
        <v>484.56</v>
      </c>
      <c r="Y666" s="91">
        <f t="shared" si="153"/>
        <v>-84.68</v>
      </c>
    </row>
    <row r="667" spans="1:25" s="50" customFormat="1" x14ac:dyDescent="0.2">
      <c r="A667" s="52" t="s">
        <v>2536</v>
      </c>
      <c r="B667" s="3" t="s">
        <v>811</v>
      </c>
      <c r="C667" s="46">
        <v>80563</v>
      </c>
      <c r="D667" s="47" t="s">
        <v>1470</v>
      </c>
      <c r="E667" s="48" t="s">
        <v>753</v>
      </c>
      <c r="F667" s="46" t="s">
        <v>106</v>
      </c>
      <c r="G667" s="59">
        <v>8</v>
      </c>
      <c r="H667" s="59">
        <v>8</v>
      </c>
      <c r="I667" s="66">
        <v>13.44</v>
      </c>
      <c r="J667" s="59">
        <v>11.09</v>
      </c>
      <c r="K667" s="66">
        <v>49.82</v>
      </c>
      <c r="L667" s="59">
        <v>41.11</v>
      </c>
      <c r="M667" s="59">
        <f t="shared" si="154"/>
        <v>52.2</v>
      </c>
      <c r="N667" s="59">
        <f t="shared" si="155"/>
        <v>88.72</v>
      </c>
      <c r="O667" s="59">
        <f t="shared" si="156"/>
        <v>328.88</v>
      </c>
      <c r="P667" s="59">
        <f t="shared" si="157"/>
        <v>417.6</v>
      </c>
      <c r="Q667" s="58">
        <f t="shared" si="152"/>
        <v>1.044304072627587E-4</v>
      </c>
      <c r="S667" s="59">
        <v>13.44</v>
      </c>
      <c r="T667" s="59">
        <v>49.82</v>
      </c>
      <c r="U667" s="59">
        <v>63.26</v>
      </c>
      <c r="V667" s="59">
        <v>107.52</v>
      </c>
      <c r="W667" s="59">
        <v>398.56</v>
      </c>
      <c r="X667" s="59">
        <v>506.08</v>
      </c>
      <c r="Y667" s="91">
        <f t="shared" si="153"/>
        <v>-88.479999999999961</v>
      </c>
    </row>
    <row r="668" spans="1:25" s="50" customFormat="1" x14ac:dyDescent="0.2">
      <c r="A668" s="52" t="s">
        <v>2537</v>
      </c>
      <c r="B668" s="3" t="s">
        <v>812</v>
      </c>
      <c r="C668" s="46">
        <v>80556</v>
      </c>
      <c r="D668" s="47" t="s">
        <v>1470</v>
      </c>
      <c r="E668" s="48" t="s">
        <v>755</v>
      </c>
      <c r="F668" s="46" t="s">
        <v>106</v>
      </c>
      <c r="G668" s="59">
        <v>8</v>
      </c>
      <c r="H668" s="59">
        <v>8</v>
      </c>
      <c r="I668" s="66">
        <v>9.33</v>
      </c>
      <c r="J668" s="59">
        <v>7.7</v>
      </c>
      <c r="K668" s="66">
        <v>3.38</v>
      </c>
      <c r="L668" s="59">
        <v>2.78</v>
      </c>
      <c r="M668" s="59">
        <f t="shared" si="154"/>
        <v>10.48</v>
      </c>
      <c r="N668" s="59">
        <f t="shared" si="155"/>
        <v>61.6</v>
      </c>
      <c r="O668" s="59">
        <f t="shared" si="156"/>
        <v>22.24</v>
      </c>
      <c r="P668" s="59">
        <f t="shared" si="157"/>
        <v>83.84</v>
      </c>
      <c r="Q668" s="58">
        <f t="shared" si="152"/>
        <v>2.0966104753136231E-5</v>
      </c>
      <c r="S668" s="59">
        <v>9.33</v>
      </c>
      <c r="T668" s="59">
        <v>3.38</v>
      </c>
      <c r="U668" s="59">
        <v>12.71</v>
      </c>
      <c r="V668" s="59">
        <v>74.64</v>
      </c>
      <c r="W668" s="59">
        <v>27.04</v>
      </c>
      <c r="X668" s="59">
        <v>101.68</v>
      </c>
      <c r="Y668" s="91">
        <f t="shared" si="153"/>
        <v>-17.840000000000003</v>
      </c>
    </row>
    <row r="669" spans="1:25" s="50" customFormat="1" x14ac:dyDescent="0.2">
      <c r="A669" s="52" t="s">
        <v>2538</v>
      </c>
      <c r="B669" s="3" t="s">
        <v>813</v>
      </c>
      <c r="C669" s="46">
        <v>80570</v>
      </c>
      <c r="D669" s="47" t="s">
        <v>1470</v>
      </c>
      <c r="E669" s="48" t="s">
        <v>757</v>
      </c>
      <c r="F669" s="46" t="s">
        <v>106</v>
      </c>
      <c r="G669" s="59">
        <v>8</v>
      </c>
      <c r="H669" s="59">
        <v>8</v>
      </c>
      <c r="I669" s="66">
        <v>7.47</v>
      </c>
      <c r="J669" s="59">
        <v>6.16</v>
      </c>
      <c r="K669" s="66">
        <v>65.16</v>
      </c>
      <c r="L669" s="59">
        <v>53.77</v>
      </c>
      <c r="M669" s="59">
        <f t="shared" si="154"/>
        <v>59.930000000000007</v>
      </c>
      <c r="N669" s="59">
        <f t="shared" si="155"/>
        <v>49.28</v>
      </c>
      <c r="O669" s="59">
        <f t="shared" si="156"/>
        <v>430.16</v>
      </c>
      <c r="P669" s="59">
        <f t="shared" si="157"/>
        <v>479.44</v>
      </c>
      <c r="Q669" s="58">
        <f t="shared" si="152"/>
        <v>1.1989491010071128E-4</v>
      </c>
      <c r="S669" s="59">
        <v>7.47</v>
      </c>
      <c r="T669" s="59">
        <v>65.16</v>
      </c>
      <c r="U669" s="59">
        <v>72.63</v>
      </c>
      <c r="V669" s="59">
        <v>59.76</v>
      </c>
      <c r="W669" s="59">
        <v>521.28</v>
      </c>
      <c r="X669" s="59">
        <v>581.04</v>
      </c>
      <c r="Y669" s="91">
        <f t="shared" si="153"/>
        <v>-101.59999999999997</v>
      </c>
    </row>
    <row r="670" spans="1:25" s="50" customFormat="1" ht="24" x14ac:dyDescent="0.2">
      <c r="A670" s="52" t="s">
        <v>5347</v>
      </c>
      <c r="B670" s="3" t="s">
        <v>814</v>
      </c>
      <c r="C670" s="46">
        <v>86879</v>
      </c>
      <c r="D670" s="46" t="s">
        <v>103</v>
      </c>
      <c r="E670" s="48" t="s">
        <v>1770</v>
      </c>
      <c r="F670" s="46" t="s">
        <v>133</v>
      </c>
      <c r="G670" s="59">
        <v>8</v>
      </c>
      <c r="H670" s="59">
        <v>8</v>
      </c>
      <c r="I670" s="66">
        <v>3.3</v>
      </c>
      <c r="J670" s="59">
        <v>2.72</v>
      </c>
      <c r="K670" s="66">
        <v>6.27</v>
      </c>
      <c r="L670" s="59">
        <v>5.17</v>
      </c>
      <c r="M670" s="59">
        <f t="shared" si="154"/>
        <v>7.8900000000000006</v>
      </c>
      <c r="N670" s="59">
        <f t="shared" si="155"/>
        <v>21.76</v>
      </c>
      <c r="O670" s="59">
        <f t="shared" si="156"/>
        <v>41.36</v>
      </c>
      <c r="P670" s="59">
        <f t="shared" si="157"/>
        <v>63.12</v>
      </c>
      <c r="Q670" s="58">
        <f t="shared" si="152"/>
        <v>1.5784596040290539E-5</v>
      </c>
      <c r="S670" s="59">
        <v>3.3</v>
      </c>
      <c r="T670" s="59">
        <v>6.27</v>
      </c>
      <c r="U670" s="59">
        <v>9.57</v>
      </c>
      <c r="V670" s="59">
        <v>26.4</v>
      </c>
      <c r="W670" s="59">
        <v>50.16</v>
      </c>
      <c r="X670" s="59">
        <v>76.56</v>
      </c>
      <c r="Y670" s="91">
        <f t="shared" si="153"/>
        <v>-13.440000000000005</v>
      </c>
    </row>
    <row r="671" spans="1:25" s="50" customFormat="1" x14ac:dyDescent="0.2">
      <c r="A671" s="52" t="s">
        <v>5348</v>
      </c>
      <c r="B671" s="3" t="s">
        <v>815</v>
      </c>
      <c r="C671" s="46">
        <v>80590</v>
      </c>
      <c r="D671" s="47" t="s">
        <v>1470</v>
      </c>
      <c r="E671" s="48" t="s">
        <v>760</v>
      </c>
      <c r="F671" s="46" t="s">
        <v>106</v>
      </c>
      <c r="G671" s="59">
        <v>6</v>
      </c>
      <c r="H671" s="59">
        <v>6</v>
      </c>
      <c r="I671" s="66">
        <v>14.56</v>
      </c>
      <c r="J671" s="59">
        <v>12.01</v>
      </c>
      <c r="K671" s="66">
        <v>95.79</v>
      </c>
      <c r="L671" s="59">
        <v>79.05</v>
      </c>
      <c r="M671" s="59">
        <f t="shared" si="154"/>
        <v>91.06</v>
      </c>
      <c r="N671" s="59">
        <f t="shared" si="155"/>
        <v>72.06</v>
      </c>
      <c r="O671" s="59">
        <f t="shared" si="156"/>
        <v>474.3</v>
      </c>
      <c r="P671" s="59">
        <f t="shared" si="157"/>
        <v>546.36</v>
      </c>
      <c r="Q671" s="58">
        <f t="shared" si="152"/>
        <v>1.3662978283544264E-4</v>
      </c>
      <c r="S671" s="59">
        <v>14.56</v>
      </c>
      <c r="T671" s="59">
        <v>95.79</v>
      </c>
      <c r="U671" s="59">
        <v>110.35</v>
      </c>
      <c r="V671" s="59">
        <v>87.36</v>
      </c>
      <c r="W671" s="59">
        <v>574.74</v>
      </c>
      <c r="X671" s="59">
        <v>662.1</v>
      </c>
      <c r="Y671" s="91">
        <f t="shared" si="153"/>
        <v>-115.74000000000001</v>
      </c>
    </row>
    <row r="672" spans="1:25" s="50" customFormat="1" ht="24" x14ac:dyDescent="0.2">
      <c r="A672" s="52" t="s">
        <v>5349</v>
      </c>
      <c r="B672" s="3" t="s">
        <v>816</v>
      </c>
      <c r="C672" s="46">
        <v>80505</v>
      </c>
      <c r="D672" s="47" t="s">
        <v>1470</v>
      </c>
      <c r="E672" s="48" t="s">
        <v>1771</v>
      </c>
      <c r="F672" s="46" t="s">
        <v>73</v>
      </c>
      <c r="G672" s="59">
        <v>2</v>
      </c>
      <c r="H672" s="59">
        <v>2</v>
      </c>
      <c r="I672" s="66">
        <v>89.66</v>
      </c>
      <c r="J672" s="59">
        <v>73.989999999999995</v>
      </c>
      <c r="K672" s="66">
        <v>1151.97</v>
      </c>
      <c r="L672" s="59">
        <v>950.72</v>
      </c>
      <c r="M672" s="59">
        <f t="shared" si="154"/>
        <v>1024.71</v>
      </c>
      <c r="N672" s="59">
        <f t="shared" si="155"/>
        <v>147.97999999999999</v>
      </c>
      <c r="O672" s="59">
        <f t="shared" si="156"/>
        <v>1901.44</v>
      </c>
      <c r="P672" s="59">
        <f t="shared" si="157"/>
        <v>2049.42</v>
      </c>
      <c r="Q672" s="58">
        <f t="shared" si="152"/>
        <v>5.1250422713707607E-4</v>
      </c>
      <c r="S672" s="59">
        <v>89.66</v>
      </c>
      <c r="T672" s="59">
        <v>1151.97</v>
      </c>
      <c r="U672" s="59">
        <v>1241.6300000000001</v>
      </c>
      <c r="V672" s="59">
        <v>179.32</v>
      </c>
      <c r="W672" s="59">
        <v>2303.94</v>
      </c>
      <c r="X672" s="59">
        <v>2483.2600000000002</v>
      </c>
      <c r="Y672" s="91">
        <f t="shared" si="153"/>
        <v>-433.84000000000015</v>
      </c>
    </row>
    <row r="673" spans="1:25" s="50" customFormat="1" ht="24" x14ac:dyDescent="0.2">
      <c r="A673" s="52" t="s">
        <v>2539</v>
      </c>
      <c r="B673" s="3" t="s">
        <v>817</v>
      </c>
      <c r="C673" s="46">
        <v>80504</v>
      </c>
      <c r="D673" s="47" t="s">
        <v>1470</v>
      </c>
      <c r="E673" s="48" t="s">
        <v>1772</v>
      </c>
      <c r="F673" s="46" t="s">
        <v>106</v>
      </c>
      <c r="G673" s="59">
        <v>8</v>
      </c>
      <c r="H673" s="59">
        <v>8</v>
      </c>
      <c r="I673" s="66">
        <v>89.66</v>
      </c>
      <c r="J673" s="59">
        <v>73.989999999999995</v>
      </c>
      <c r="K673" s="66">
        <v>528.25</v>
      </c>
      <c r="L673" s="59">
        <v>435.96</v>
      </c>
      <c r="M673" s="59">
        <f t="shared" si="154"/>
        <v>509.95</v>
      </c>
      <c r="N673" s="59">
        <f t="shared" si="155"/>
        <v>591.91999999999996</v>
      </c>
      <c r="O673" s="59">
        <f t="shared" si="156"/>
        <v>3487.68</v>
      </c>
      <c r="P673" s="59">
        <f t="shared" si="157"/>
        <v>4079.6</v>
      </c>
      <c r="Q673" s="58">
        <f t="shared" si="152"/>
        <v>1.0201970533265095E-3</v>
      </c>
      <c r="S673" s="59">
        <v>89.66</v>
      </c>
      <c r="T673" s="59">
        <v>528.25</v>
      </c>
      <c r="U673" s="59">
        <v>617.91</v>
      </c>
      <c r="V673" s="59">
        <v>717.28</v>
      </c>
      <c r="W673" s="59">
        <v>4226</v>
      </c>
      <c r="X673" s="59">
        <v>4943.28</v>
      </c>
      <c r="Y673" s="91">
        <f t="shared" si="153"/>
        <v>-863.67999999999984</v>
      </c>
    </row>
    <row r="674" spans="1:25" s="50" customFormat="1" x14ac:dyDescent="0.2">
      <c r="A674" s="52" t="s">
        <v>2540</v>
      </c>
      <c r="B674" s="3" t="s">
        <v>818</v>
      </c>
      <c r="C674" s="46">
        <v>80520</v>
      </c>
      <c r="D674" s="47" t="s">
        <v>1470</v>
      </c>
      <c r="E674" s="48" t="s">
        <v>541</v>
      </c>
      <c r="F674" s="46" t="s">
        <v>253</v>
      </c>
      <c r="G674" s="59">
        <v>10</v>
      </c>
      <c r="H674" s="59">
        <v>10</v>
      </c>
      <c r="I674" s="66">
        <v>7.47</v>
      </c>
      <c r="J674" s="59">
        <v>6.16</v>
      </c>
      <c r="K674" s="66">
        <v>5.27</v>
      </c>
      <c r="L674" s="59">
        <v>4.34</v>
      </c>
      <c r="M674" s="59">
        <f t="shared" si="154"/>
        <v>10.5</v>
      </c>
      <c r="N674" s="59">
        <f t="shared" si="155"/>
        <v>61.6</v>
      </c>
      <c r="O674" s="59">
        <f t="shared" si="156"/>
        <v>43.4</v>
      </c>
      <c r="P674" s="59">
        <f t="shared" si="157"/>
        <v>105</v>
      </c>
      <c r="Q674" s="58">
        <f t="shared" si="152"/>
        <v>2.6257645504285592E-5</v>
      </c>
      <c r="S674" s="59">
        <v>7.47</v>
      </c>
      <c r="T674" s="59">
        <v>5.27</v>
      </c>
      <c r="U674" s="59">
        <v>12.74</v>
      </c>
      <c r="V674" s="59">
        <v>74.7</v>
      </c>
      <c r="W674" s="59">
        <v>52.7</v>
      </c>
      <c r="X674" s="59">
        <v>127.4</v>
      </c>
      <c r="Y674" s="91">
        <f t="shared" si="153"/>
        <v>-22.400000000000006</v>
      </c>
    </row>
    <row r="675" spans="1:25" s="50" customFormat="1" ht="24" x14ac:dyDescent="0.2">
      <c r="A675" s="52" t="s">
        <v>2541</v>
      </c>
      <c r="B675" s="3" t="s">
        <v>819</v>
      </c>
      <c r="C675" s="46">
        <v>80526</v>
      </c>
      <c r="D675" s="47" t="s">
        <v>1470</v>
      </c>
      <c r="E675" s="48" t="s">
        <v>1655</v>
      </c>
      <c r="F675" s="46" t="s">
        <v>106</v>
      </c>
      <c r="G675" s="59">
        <v>10</v>
      </c>
      <c r="H675" s="59">
        <v>10</v>
      </c>
      <c r="I675" s="66">
        <v>5.59</v>
      </c>
      <c r="J675" s="59">
        <v>4.6100000000000003</v>
      </c>
      <c r="K675" s="66">
        <v>157.30000000000001</v>
      </c>
      <c r="L675" s="59">
        <v>129.81</v>
      </c>
      <c r="M675" s="59">
        <f t="shared" si="154"/>
        <v>134.42000000000002</v>
      </c>
      <c r="N675" s="59">
        <f t="shared" si="155"/>
        <v>46.1</v>
      </c>
      <c r="O675" s="59">
        <f t="shared" si="156"/>
        <v>1298.0999999999999</v>
      </c>
      <c r="P675" s="59">
        <f t="shared" si="157"/>
        <v>1344.2</v>
      </c>
      <c r="Q675" s="58">
        <f t="shared" si="152"/>
        <v>3.3614787701772089E-4</v>
      </c>
      <c r="S675" s="59">
        <v>5.59</v>
      </c>
      <c r="T675" s="59">
        <v>157.30000000000001</v>
      </c>
      <c r="U675" s="59">
        <v>162.88999999999999</v>
      </c>
      <c r="V675" s="59">
        <v>55.9</v>
      </c>
      <c r="W675" s="59">
        <v>1573</v>
      </c>
      <c r="X675" s="59">
        <v>1628.9</v>
      </c>
      <c r="Y675" s="91">
        <f t="shared" si="153"/>
        <v>-284.70000000000005</v>
      </c>
    </row>
    <row r="676" spans="1:25" s="50" customFormat="1" ht="24" x14ac:dyDescent="0.2">
      <c r="A676" s="52" t="s">
        <v>2542</v>
      </c>
      <c r="B676" s="3" t="s">
        <v>820</v>
      </c>
      <c r="C676" s="46" t="s">
        <v>766</v>
      </c>
      <c r="D676" s="46" t="s">
        <v>70</v>
      </c>
      <c r="E676" s="48" t="s">
        <v>1773</v>
      </c>
      <c r="F676" s="46" t="s">
        <v>133</v>
      </c>
      <c r="G676" s="59">
        <v>2</v>
      </c>
      <c r="H676" s="59">
        <v>2</v>
      </c>
      <c r="I676" s="66">
        <v>18.63</v>
      </c>
      <c r="J676" s="59">
        <v>15.37</v>
      </c>
      <c r="K676" s="66">
        <v>112.5</v>
      </c>
      <c r="L676" s="59">
        <v>92.84</v>
      </c>
      <c r="M676" s="59">
        <f t="shared" si="154"/>
        <v>108.21000000000001</v>
      </c>
      <c r="N676" s="59">
        <f t="shared" si="155"/>
        <v>30.74</v>
      </c>
      <c r="O676" s="59">
        <f t="shared" si="156"/>
        <v>185.68</v>
      </c>
      <c r="P676" s="59">
        <f t="shared" si="157"/>
        <v>216.42</v>
      </c>
      <c r="Q676" s="58">
        <f t="shared" si="152"/>
        <v>5.4120758476547503E-5</v>
      </c>
      <c r="S676" s="59">
        <v>18.63</v>
      </c>
      <c r="T676" s="59">
        <v>112.5</v>
      </c>
      <c r="U676" s="59">
        <v>131.13</v>
      </c>
      <c r="V676" s="59">
        <v>37.26</v>
      </c>
      <c r="W676" s="59">
        <v>225</v>
      </c>
      <c r="X676" s="59">
        <v>262.26</v>
      </c>
      <c r="Y676" s="91">
        <f t="shared" si="153"/>
        <v>-45.84</v>
      </c>
    </row>
    <row r="677" spans="1:25" s="50" customFormat="1" ht="24" x14ac:dyDescent="0.2">
      <c r="A677" s="52" t="s">
        <v>2543</v>
      </c>
      <c r="B677" s="3" t="s">
        <v>821</v>
      </c>
      <c r="C677" s="46">
        <v>80811</v>
      </c>
      <c r="D677" s="47" t="s">
        <v>1470</v>
      </c>
      <c r="E677" s="48" t="s">
        <v>1734</v>
      </c>
      <c r="F677" s="46" t="s">
        <v>106</v>
      </c>
      <c r="G677" s="59">
        <v>2</v>
      </c>
      <c r="H677" s="59">
        <v>2</v>
      </c>
      <c r="I677" s="66">
        <v>7.47</v>
      </c>
      <c r="J677" s="59">
        <v>6.16</v>
      </c>
      <c r="K677" s="66">
        <v>47.46</v>
      </c>
      <c r="L677" s="59">
        <v>39.159999999999997</v>
      </c>
      <c r="M677" s="59">
        <f t="shared" si="154"/>
        <v>45.319999999999993</v>
      </c>
      <c r="N677" s="59">
        <f t="shared" si="155"/>
        <v>12.32</v>
      </c>
      <c r="O677" s="59">
        <f t="shared" si="156"/>
        <v>78.319999999999993</v>
      </c>
      <c r="P677" s="59">
        <f t="shared" si="157"/>
        <v>90.64</v>
      </c>
      <c r="Q677" s="58">
        <f t="shared" si="152"/>
        <v>2.2666599890556629E-5</v>
      </c>
      <c r="S677" s="59">
        <v>7.47</v>
      </c>
      <c r="T677" s="59">
        <v>47.46</v>
      </c>
      <c r="U677" s="59">
        <v>54.93</v>
      </c>
      <c r="V677" s="59">
        <v>14.94</v>
      </c>
      <c r="W677" s="59">
        <v>94.92</v>
      </c>
      <c r="X677" s="59">
        <v>109.86</v>
      </c>
      <c r="Y677" s="91">
        <f t="shared" si="153"/>
        <v>-19.22</v>
      </c>
    </row>
    <row r="678" spans="1:25" s="50" customFormat="1" ht="24" x14ac:dyDescent="0.2">
      <c r="A678" s="52" t="s">
        <v>2544</v>
      </c>
      <c r="B678" s="3" t="s">
        <v>822</v>
      </c>
      <c r="C678" s="46">
        <v>100866</v>
      </c>
      <c r="D678" s="46" t="s">
        <v>103</v>
      </c>
      <c r="E678" s="48" t="s">
        <v>1768</v>
      </c>
      <c r="F678" s="46" t="s">
        <v>133</v>
      </c>
      <c r="G678" s="59">
        <v>4</v>
      </c>
      <c r="H678" s="59">
        <v>4</v>
      </c>
      <c r="I678" s="66">
        <v>25.45</v>
      </c>
      <c r="J678" s="59">
        <v>21</v>
      </c>
      <c r="K678" s="66">
        <v>307.29000000000002</v>
      </c>
      <c r="L678" s="59">
        <v>253.6</v>
      </c>
      <c r="M678" s="59">
        <f t="shared" si="154"/>
        <v>274.60000000000002</v>
      </c>
      <c r="N678" s="59">
        <f t="shared" si="155"/>
        <v>84</v>
      </c>
      <c r="O678" s="59">
        <f t="shared" si="156"/>
        <v>1014.4</v>
      </c>
      <c r="P678" s="59">
        <f t="shared" si="157"/>
        <v>1098.4000000000001</v>
      </c>
      <c r="Q678" s="58">
        <f t="shared" si="152"/>
        <v>2.7467997925625996E-4</v>
      </c>
      <c r="S678" s="59">
        <v>25.45</v>
      </c>
      <c r="T678" s="59">
        <v>307.29000000000002</v>
      </c>
      <c r="U678" s="59">
        <v>332.74</v>
      </c>
      <c r="V678" s="59">
        <v>101.8</v>
      </c>
      <c r="W678" s="59">
        <v>1229.1600000000001</v>
      </c>
      <c r="X678" s="59">
        <v>1330.96</v>
      </c>
      <c r="Y678" s="91">
        <f t="shared" si="153"/>
        <v>-232.55999999999995</v>
      </c>
    </row>
    <row r="679" spans="1:25" s="50" customFormat="1" x14ac:dyDescent="0.2">
      <c r="A679" s="52" t="s">
        <v>2545</v>
      </c>
      <c r="B679" s="44" t="s">
        <v>2971</v>
      </c>
      <c r="C679" s="62"/>
      <c r="D679" s="62"/>
      <c r="E679" s="87" t="s">
        <v>823</v>
      </c>
      <c r="F679" s="62"/>
      <c r="G679" s="60"/>
      <c r="H679" s="60"/>
      <c r="I679" s="66"/>
      <c r="J679" s="60"/>
      <c r="K679" s="66"/>
      <c r="L679" s="60"/>
      <c r="M679" s="60"/>
      <c r="N679" s="60"/>
      <c r="O679" s="60"/>
      <c r="P679" s="61">
        <f>P680+P683</f>
        <v>5004.74</v>
      </c>
      <c r="Q679" s="57">
        <f t="shared" si="152"/>
        <v>1.2515494167725551E-3</v>
      </c>
      <c r="S679" s="60"/>
      <c r="T679" s="60"/>
      <c r="U679" s="60"/>
      <c r="V679" s="60"/>
      <c r="W679" s="60"/>
      <c r="X679" s="61">
        <v>6065.79</v>
      </c>
      <c r="Y679" s="91">
        <f t="shared" si="153"/>
        <v>-1061.0500000000002</v>
      </c>
    </row>
    <row r="680" spans="1:25" s="50" customFormat="1" x14ac:dyDescent="0.2">
      <c r="A680" s="52" t="s">
        <v>2546</v>
      </c>
      <c r="B680" s="44" t="s">
        <v>824</v>
      </c>
      <c r="C680" s="62"/>
      <c r="D680" s="62"/>
      <c r="E680" s="87" t="s">
        <v>52</v>
      </c>
      <c r="F680" s="62"/>
      <c r="G680" s="60"/>
      <c r="H680" s="60"/>
      <c r="I680" s="66"/>
      <c r="J680" s="60"/>
      <c r="K680" s="66"/>
      <c r="L680" s="60"/>
      <c r="M680" s="60"/>
      <c r="N680" s="60"/>
      <c r="O680" s="60"/>
      <c r="P680" s="61">
        <f>SUM(P681:P682)</f>
        <v>125.07</v>
      </c>
      <c r="Q680" s="57">
        <f t="shared" si="152"/>
        <v>3.1276606887819035E-5</v>
      </c>
      <c r="S680" s="60"/>
      <c r="T680" s="60"/>
      <c r="U680" s="60"/>
      <c r="V680" s="60"/>
      <c r="W680" s="60"/>
      <c r="X680" s="61">
        <v>151.58000000000001</v>
      </c>
      <c r="Y680" s="91">
        <f t="shared" si="153"/>
        <v>-26.510000000000019</v>
      </c>
    </row>
    <row r="681" spans="1:25" s="50" customFormat="1" x14ac:dyDescent="0.2">
      <c r="A681" s="52" t="s">
        <v>2547</v>
      </c>
      <c r="B681" s="3" t="s">
        <v>825</v>
      </c>
      <c r="C681" s="46">
        <v>40101</v>
      </c>
      <c r="D681" s="47" t="s">
        <v>1470</v>
      </c>
      <c r="E681" s="48" t="s">
        <v>150</v>
      </c>
      <c r="F681" s="46" t="s">
        <v>7</v>
      </c>
      <c r="G681" s="59">
        <v>2.7</v>
      </c>
      <c r="H681" s="59">
        <v>2.7</v>
      </c>
      <c r="I681" s="66">
        <v>34.229999999999997</v>
      </c>
      <c r="J681" s="59">
        <v>28.25</v>
      </c>
      <c r="K681" s="66">
        <v>0</v>
      </c>
      <c r="L681" s="59">
        <v>0</v>
      </c>
      <c r="M681" s="59">
        <f>L681+J681</f>
        <v>28.25</v>
      </c>
      <c r="N681" s="59">
        <f>TRUNC(J681*H681,2)</f>
        <v>76.27</v>
      </c>
      <c r="O681" s="59">
        <f>TRUNC(L681*H681,2)</f>
        <v>0</v>
      </c>
      <c r="P681" s="59">
        <f>TRUNC(((J681*H681)+(L681*H681)),2)</f>
        <v>76.27</v>
      </c>
      <c r="Q681" s="58">
        <f t="shared" si="152"/>
        <v>1.9073053548684399E-5</v>
      </c>
      <c r="S681" s="59">
        <v>34.229999999999997</v>
      </c>
      <c r="T681" s="59">
        <v>0</v>
      </c>
      <c r="U681" s="59">
        <v>34.229999999999997</v>
      </c>
      <c r="V681" s="59">
        <v>92.42</v>
      </c>
      <c r="W681" s="59">
        <v>0</v>
      </c>
      <c r="X681" s="59">
        <v>92.42</v>
      </c>
      <c r="Y681" s="91">
        <f t="shared" si="153"/>
        <v>-16.150000000000006</v>
      </c>
    </row>
    <row r="682" spans="1:25" s="50" customFormat="1" x14ac:dyDescent="0.2">
      <c r="A682" s="52" t="s">
        <v>2548</v>
      </c>
      <c r="B682" s="3" t="s">
        <v>826</v>
      </c>
      <c r="C682" s="46">
        <v>40902</v>
      </c>
      <c r="D682" s="47" t="s">
        <v>1470</v>
      </c>
      <c r="E682" s="48" t="s">
        <v>359</v>
      </c>
      <c r="F682" s="46" t="s">
        <v>7</v>
      </c>
      <c r="G682" s="59">
        <v>2.61</v>
      </c>
      <c r="H682" s="59">
        <v>2.61</v>
      </c>
      <c r="I682" s="66">
        <v>22.67</v>
      </c>
      <c r="J682" s="59">
        <v>18.7</v>
      </c>
      <c r="K682" s="66">
        <v>0</v>
      </c>
      <c r="L682" s="59">
        <v>0</v>
      </c>
      <c r="M682" s="59">
        <f>L682+J682</f>
        <v>18.7</v>
      </c>
      <c r="N682" s="59">
        <f>TRUNC(J682*H682,2)</f>
        <v>48.8</v>
      </c>
      <c r="O682" s="59">
        <f>TRUNC(L682*H682,2)</f>
        <v>0</v>
      </c>
      <c r="P682" s="59">
        <f>TRUNC(((J682*H682)+(L682*H682)),2)</f>
        <v>48.8</v>
      </c>
      <c r="Q682" s="58">
        <f t="shared" si="152"/>
        <v>1.2203553339134637E-5</v>
      </c>
      <c r="S682" s="59">
        <v>22.67</v>
      </c>
      <c r="T682" s="59">
        <v>0</v>
      </c>
      <c r="U682" s="59">
        <v>22.67</v>
      </c>
      <c r="V682" s="59">
        <v>59.16</v>
      </c>
      <c r="W682" s="59">
        <v>0</v>
      </c>
      <c r="X682" s="59">
        <v>59.16</v>
      </c>
      <c r="Y682" s="91">
        <f t="shared" si="153"/>
        <v>-10.36</v>
      </c>
    </row>
    <row r="683" spans="1:25" s="50" customFormat="1" x14ac:dyDescent="0.2">
      <c r="A683" s="52" t="s">
        <v>2549</v>
      </c>
      <c r="B683" s="44" t="s">
        <v>827</v>
      </c>
      <c r="C683" s="62"/>
      <c r="D683" s="62"/>
      <c r="E683" s="87" t="s">
        <v>657</v>
      </c>
      <c r="F683" s="62"/>
      <c r="G683" s="60"/>
      <c r="H683" s="60"/>
      <c r="I683" s="66"/>
      <c r="J683" s="60"/>
      <c r="K683" s="66"/>
      <c r="L683" s="60"/>
      <c r="M683" s="60"/>
      <c r="N683" s="60"/>
      <c r="O683" s="60"/>
      <c r="P683" s="61">
        <f>P684+P703+P719</f>
        <v>4879.67</v>
      </c>
      <c r="Q683" s="57">
        <f t="shared" si="152"/>
        <v>1.220272809884736E-3</v>
      </c>
      <c r="S683" s="60"/>
      <c r="T683" s="60"/>
      <c r="U683" s="60"/>
      <c r="V683" s="60"/>
      <c r="W683" s="60"/>
      <c r="X683" s="61">
        <v>5914.21</v>
      </c>
      <c r="Y683" s="91">
        <f t="shared" si="153"/>
        <v>-1034.54</v>
      </c>
    </row>
    <row r="684" spans="1:25" s="50" customFormat="1" x14ac:dyDescent="0.2">
      <c r="A684" s="52" t="s">
        <v>2550</v>
      </c>
      <c r="B684" s="44" t="s">
        <v>828</v>
      </c>
      <c r="C684" s="62"/>
      <c r="D684" s="62"/>
      <c r="E684" s="87" t="s">
        <v>678</v>
      </c>
      <c r="F684" s="62"/>
      <c r="G684" s="60"/>
      <c r="H684" s="60"/>
      <c r="I684" s="66"/>
      <c r="J684" s="60"/>
      <c r="K684" s="66"/>
      <c r="L684" s="60"/>
      <c r="M684" s="60"/>
      <c r="N684" s="60"/>
      <c r="O684" s="60"/>
      <c r="P684" s="61">
        <f>SUM(P685:P702)</f>
        <v>1272.4800000000002</v>
      </c>
      <c r="Q684" s="57">
        <f t="shared" si="152"/>
        <v>3.1821265477422226E-4</v>
      </c>
      <c r="S684" s="60"/>
      <c r="T684" s="60"/>
      <c r="U684" s="60"/>
      <c r="V684" s="60"/>
      <c r="W684" s="60"/>
      <c r="X684" s="61">
        <v>1542.37</v>
      </c>
      <c r="Y684" s="91">
        <f t="shared" si="153"/>
        <v>-269.88999999999965</v>
      </c>
    </row>
    <row r="685" spans="1:25" s="50" customFormat="1" ht="24" x14ac:dyDescent="0.2">
      <c r="A685" s="52" t="s">
        <v>2551</v>
      </c>
      <c r="B685" s="3" t="s">
        <v>829</v>
      </c>
      <c r="C685" s="46">
        <v>89356</v>
      </c>
      <c r="D685" s="46" t="s">
        <v>103</v>
      </c>
      <c r="E685" s="48" t="s">
        <v>1580</v>
      </c>
      <c r="F685" s="46" t="s">
        <v>289</v>
      </c>
      <c r="G685" s="59">
        <v>9.41</v>
      </c>
      <c r="H685" s="59">
        <v>9.41</v>
      </c>
      <c r="I685" s="66">
        <v>14.15</v>
      </c>
      <c r="J685" s="59">
        <v>11.67</v>
      </c>
      <c r="K685" s="66">
        <v>9.75</v>
      </c>
      <c r="L685" s="59">
        <v>8.0399999999999991</v>
      </c>
      <c r="M685" s="59">
        <f t="shared" ref="M685:M702" si="158">L685+J685</f>
        <v>19.71</v>
      </c>
      <c r="N685" s="59">
        <f t="shared" ref="N685:N702" si="159">TRUNC(J685*H685,2)</f>
        <v>109.81</v>
      </c>
      <c r="O685" s="59">
        <f t="shared" ref="O685:O702" si="160">TRUNC(L685*H685,2)</f>
        <v>75.650000000000006</v>
      </c>
      <c r="P685" s="59">
        <f t="shared" ref="P685:P702" si="161">TRUNC(((J685*H685)+(L685*H685)),2)</f>
        <v>185.47</v>
      </c>
      <c r="Q685" s="58">
        <f t="shared" si="152"/>
        <v>4.6381004873141416E-5</v>
      </c>
      <c r="S685" s="59">
        <v>14.15</v>
      </c>
      <c r="T685" s="59">
        <v>9.75</v>
      </c>
      <c r="U685" s="59">
        <v>23.9</v>
      </c>
      <c r="V685" s="59">
        <v>133.15</v>
      </c>
      <c r="W685" s="59">
        <v>91.74</v>
      </c>
      <c r="X685" s="59">
        <v>224.89</v>
      </c>
      <c r="Y685" s="91">
        <f t="shared" si="153"/>
        <v>-39.419999999999987</v>
      </c>
    </row>
    <row r="686" spans="1:25" s="50" customFormat="1" ht="24" x14ac:dyDescent="0.2">
      <c r="A686" s="52" t="s">
        <v>2552</v>
      </c>
      <c r="B686" s="3" t="s">
        <v>830</v>
      </c>
      <c r="C686" s="46">
        <v>89357</v>
      </c>
      <c r="D686" s="46" t="s">
        <v>103</v>
      </c>
      <c r="E686" s="48" t="s">
        <v>1581</v>
      </c>
      <c r="F686" s="46" t="s">
        <v>289</v>
      </c>
      <c r="G686" s="59">
        <v>6.31</v>
      </c>
      <c r="H686" s="59">
        <v>6.31</v>
      </c>
      <c r="I686" s="66">
        <v>16.87</v>
      </c>
      <c r="J686" s="59">
        <v>13.92</v>
      </c>
      <c r="K686" s="66">
        <v>16.93</v>
      </c>
      <c r="L686" s="59">
        <v>13.97</v>
      </c>
      <c r="M686" s="59">
        <f t="shared" si="158"/>
        <v>27.89</v>
      </c>
      <c r="N686" s="59">
        <f t="shared" si="159"/>
        <v>87.83</v>
      </c>
      <c r="O686" s="59">
        <f t="shared" si="160"/>
        <v>88.15</v>
      </c>
      <c r="P686" s="59">
        <f t="shared" si="161"/>
        <v>175.98</v>
      </c>
      <c r="Q686" s="58">
        <f t="shared" si="152"/>
        <v>4.4007813865182652E-5</v>
      </c>
      <c r="S686" s="59">
        <v>16.87</v>
      </c>
      <c r="T686" s="59">
        <v>16.93</v>
      </c>
      <c r="U686" s="59">
        <v>33.799999999999997</v>
      </c>
      <c r="V686" s="59">
        <v>106.44</v>
      </c>
      <c r="W686" s="59">
        <v>106.83</v>
      </c>
      <c r="X686" s="59">
        <v>213.27</v>
      </c>
      <c r="Y686" s="91">
        <f t="shared" si="153"/>
        <v>-37.29000000000002</v>
      </c>
    </row>
    <row r="687" spans="1:25" s="50" customFormat="1" ht="24" x14ac:dyDescent="0.2">
      <c r="A687" s="52" t="s">
        <v>2553</v>
      </c>
      <c r="B687" s="3" t="s">
        <v>831</v>
      </c>
      <c r="C687" s="46">
        <v>89449</v>
      </c>
      <c r="D687" s="46" t="s">
        <v>103</v>
      </c>
      <c r="E687" s="48" t="s">
        <v>1582</v>
      </c>
      <c r="F687" s="46" t="s">
        <v>289</v>
      </c>
      <c r="G687" s="59">
        <v>5.45</v>
      </c>
      <c r="H687" s="59">
        <v>5.45</v>
      </c>
      <c r="I687" s="66">
        <v>1.26</v>
      </c>
      <c r="J687" s="59">
        <v>1.03</v>
      </c>
      <c r="K687" s="66">
        <v>20.82</v>
      </c>
      <c r="L687" s="59">
        <v>17.18</v>
      </c>
      <c r="M687" s="59">
        <f t="shared" si="158"/>
        <v>18.21</v>
      </c>
      <c r="N687" s="59">
        <f t="shared" si="159"/>
        <v>5.61</v>
      </c>
      <c r="O687" s="59">
        <f t="shared" si="160"/>
        <v>93.63</v>
      </c>
      <c r="P687" s="59">
        <f t="shared" si="161"/>
        <v>99.24</v>
      </c>
      <c r="Q687" s="58">
        <f t="shared" si="152"/>
        <v>2.4817226093764783E-5</v>
      </c>
      <c r="S687" s="59">
        <v>1.26</v>
      </c>
      <c r="T687" s="59">
        <v>20.82</v>
      </c>
      <c r="U687" s="59">
        <v>22.08</v>
      </c>
      <c r="V687" s="59">
        <v>6.86</v>
      </c>
      <c r="W687" s="59">
        <v>113.47</v>
      </c>
      <c r="X687" s="59">
        <v>120.33</v>
      </c>
      <c r="Y687" s="91">
        <f t="shared" si="153"/>
        <v>-21.090000000000003</v>
      </c>
    </row>
    <row r="688" spans="1:25" s="50" customFormat="1" ht="24" x14ac:dyDescent="0.2">
      <c r="A688" s="52" t="s">
        <v>2554</v>
      </c>
      <c r="B688" s="3" t="s">
        <v>832</v>
      </c>
      <c r="C688" s="46">
        <v>89364</v>
      </c>
      <c r="D688" s="46" t="s">
        <v>103</v>
      </c>
      <c r="E688" s="48" t="s">
        <v>1587</v>
      </c>
      <c r="F688" s="46" t="s">
        <v>133</v>
      </c>
      <c r="G688" s="59">
        <v>3</v>
      </c>
      <c r="H688" s="59">
        <v>3</v>
      </c>
      <c r="I688" s="66">
        <v>5.66</v>
      </c>
      <c r="J688" s="59">
        <v>4.67</v>
      </c>
      <c r="K688" s="66">
        <v>6.51</v>
      </c>
      <c r="L688" s="59">
        <v>5.37</v>
      </c>
      <c r="M688" s="59">
        <f t="shared" si="158"/>
        <v>10.039999999999999</v>
      </c>
      <c r="N688" s="59">
        <f t="shared" si="159"/>
        <v>14.01</v>
      </c>
      <c r="O688" s="59">
        <f t="shared" si="160"/>
        <v>16.11</v>
      </c>
      <c r="P688" s="59">
        <f t="shared" si="161"/>
        <v>30.12</v>
      </c>
      <c r="Q688" s="58">
        <f t="shared" si="152"/>
        <v>7.5321931675150671E-6</v>
      </c>
      <c r="S688" s="59">
        <v>5.66</v>
      </c>
      <c r="T688" s="59">
        <v>6.51</v>
      </c>
      <c r="U688" s="59">
        <v>12.17</v>
      </c>
      <c r="V688" s="59">
        <v>16.98</v>
      </c>
      <c r="W688" s="59">
        <v>19.53</v>
      </c>
      <c r="X688" s="59">
        <v>36.51</v>
      </c>
      <c r="Y688" s="91">
        <f t="shared" si="153"/>
        <v>-6.389999999999997</v>
      </c>
    </row>
    <row r="689" spans="1:25" s="50" customFormat="1" ht="24" x14ac:dyDescent="0.2">
      <c r="A689" s="52" t="s">
        <v>2555</v>
      </c>
      <c r="B689" s="3" t="s">
        <v>833</v>
      </c>
      <c r="C689" s="46">
        <v>89369</v>
      </c>
      <c r="D689" s="46" t="s">
        <v>103</v>
      </c>
      <c r="E689" s="48" t="s">
        <v>1588</v>
      </c>
      <c r="F689" s="46" t="s">
        <v>133</v>
      </c>
      <c r="G689" s="59">
        <v>1</v>
      </c>
      <c r="H689" s="59">
        <v>1</v>
      </c>
      <c r="I689" s="66">
        <v>6.75</v>
      </c>
      <c r="J689" s="59">
        <v>5.57</v>
      </c>
      <c r="K689" s="66">
        <v>11.59</v>
      </c>
      <c r="L689" s="59">
        <v>9.56</v>
      </c>
      <c r="M689" s="59">
        <f t="shared" si="158"/>
        <v>15.13</v>
      </c>
      <c r="N689" s="59">
        <f t="shared" si="159"/>
        <v>5.57</v>
      </c>
      <c r="O689" s="59">
        <f t="shared" si="160"/>
        <v>9.56</v>
      </c>
      <c r="P689" s="59">
        <f t="shared" si="161"/>
        <v>15.13</v>
      </c>
      <c r="Q689" s="58">
        <f t="shared" si="152"/>
        <v>3.783601680760391E-6</v>
      </c>
      <c r="S689" s="59">
        <v>6.75</v>
      </c>
      <c r="T689" s="59">
        <v>11.59</v>
      </c>
      <c r="U689" s="59">
        <v>18.34</v>
      </c>
      <c r="V689" s="59">
        <v>6.75</v>
      </c>
      <c r="W689" s="59">
        <v>11.59</v>
      </c>
      <c r="X689" s="59">
        <v>18.34</v>
      </c>
      <c r="Y689" s="91">
        <f t="shared" si="153"/>
        <v>-3.2099999999999991</v>
      </c>
    </row>
    <row r="690" spans="1:25" s="50" customFormat="1" ht="36" x14ac:dyDescent="0.2">
      <c r="A690" s="52" t="s">
        <v>2556</v>
      </c>
      <c r="B690" s="3" t="s">
        <v>834</v>
      </c>
      <c r="C690" s="46">
        <v>89503</v>
      </c>
      <c r="D690" s="46" t="s">
        <v>103</v>
      </c>
      <c r="E690" s="48" t="s">
        <v>1589</v>
      </c>
      <c r="F690" s="46" t="s">
        <v>133</v>
      </c>
      <c r="G690" s="59">
        <v>2</v>
      </c>
      <c r="H690" s="59">
        <v>2</v>
      </c>
      <c r="I690" s="66">
        <v>4.72</v>
      </c>
      <c r="J690" s="59">
        <v>3.89</v>
      </c>
      <c r="K690" s="66">
        <v>20.56</v>
      </c>
      <c r="L690" s="59">
        <v>16.96</v>
      </c>
      <c r="M690" s="59">
        <f t="shared" si="158"/>
        <v>20.85</v>
      </c>
      <c r="N690" s="59">
        <f t="shared" si="159"/>
        <v>7.78</v>
      </c>
      <c r="O690" s="59">
        <f t="shared" si="160"/>
        <v>33.92</v>
      </c>
      <c r="P690" s="59">
        <f t="shared" si="161"/>
        <v>41.7</v>
      </c>
      <c r="Q690" s="58">
        <f t="shared" si="152"/>
        <v>1.042803635741628E-5</v>
      </c>
      <c r="S690" s="59">
        <v>4.72</v>
      </c>
      <c r="T690" s="59">
        <v>20.56</v>
      </c>
      <c r="U690" s="59">
        <v>25.28</v>
      </c>
      <c r="V690" s="59">
        <v>9.44</v>
      </c>
      <c r="W690" s="59">
        <v>41.12</v>
      </c>
      <c r="X690" s="59">
        <v>50.56</v>
      </c>
      <c r="Y690" s="91">
        <f t="shared" si="153"/>
        <v>-8.86</v>
      </c>
    </row>
    <row r="691" spans="1:25" s="50" customFormat="1" ht="24" x14ac:dyDescent="0.2">
      <c r="A691" s="52" t="s">
        <v>2557</v>
      </c>
      <c r="B691" s="3" t="s">
        <v>835</v>
      </c>
      <c r="C691" s="46">
        <v>89443</v>
      </c>
      <c r="D691" s="46" t="s">
        <v>103</v>
      </c>
      <c r="E691" s="48" t="s">
        <v>1788</v>
      </c>
      <c r="F691" s="46" t="s">
        <v>133</v>
      </c>
      <c r="G691" s="59">
        <v>1</v>
      </c>
      <c r="H691" s="59">
        <v>1</v>
      </c>
      <c r="I691" s="66">
        <v>8.0399999999999991</v>
      </c>
      <c r="J691" s="59">
        <v>6.63</v>
      </c>
      <c r="K691" s="66">
        <v>9.33</v>
      </c>
      <c r="L691" s="59">
        <v>7.7</v>
      </c>
      <c r="M691" s="59">
        <f t="shared" si="158"/>
        <v>14.33</v>
      </c>
      <c r="N691" s="59">
        <f t="shared" si="159"/>
        <v>6.63</v>
      </c>
      <c r="O691" s="59">
        <f t="shared" si="160"/>
        <v>7.7</v>
      </c>
      <c r="P691" s="59">
        <f t="shared" si="161"/>
        <v>14.33</v>
      </c>
      <c r="Q691" s="58">
        <f t="shared" si="152"/>
        <v>3.5835434292991673E-6</v>
      </c>
      <c r="S691" s="59">
        <v>8.0399999999999991</v>
      </c>
      <c r="T691" s="59">
        <v>9.33</v>
      </c>
      <c r="U691" s="59">
        <v>17.37</v>
      </c>
      <c r="V691" s="59">
        <v>8.0399999999999991</v>
      </c>
      <c r="W691" s="59">
        <v>9.33</v>
      </c>
      <c r="X691" s="59">
        <v>17.37</v>
      </c>
      <c r="Y691" s="91">
        <f t="shared" si="153"/>
        <v>-3.0400000000000009</v>
      </c>
    </row>
    <row r="692" spans="1:25" s="50" customFormat="1" ht="24" x14ac:dyDescent="0.2">
      <c r="A692" s="52" t="s">
        <v>2558</v>
      </c>
      <c r="B692" s="3" t="s">
        <v>836</v>
      </c>
      <c r="C692" s="46">
        <v>89627</v>
      </c>
      <c r="D692" s="46" t="s">
        <v>103</v>
      </c>
      <c r="E692" s="48" t="s">
        <v>1586</v>
      </c>
      <c r="F692" s="46" t="s">
        <v>133</v>
      </c>
      <c r="G692" s="59">
        <v>3</v>
      </c>
      <c r="H692" s="59">
        <v>3</v>
      </c>
      <c r="I692" s="66">
        <v>4.9000000000000004</v>
      </c>
      <c r="J692" s="59">
        <v>4.04</v>
      </c>
      <c r="K692" s="66">
        <v>17.11</v>
      </c>
      <c r="L692" s="59">
        <v>14.12</v>
      </c>
      <c r="M692" s="59">
        <f t="shared" si="158"/>
        <v>18.16</v>
      </c>
      <c r="N692" s="59">
        <f t="shared" si="159"/>
        <v>12.12</v>
      </c>
      <c r="O692" s="59">
        <f t="shared" si="160"/>
        <v>42.36</v>
      </c>
      <c r="P692" s="59">
        <f t="shared" si="161"/>
        <v>54.48</v>
      </c>
      <c r="Q692" s="58">
        <f t="shared" si="152"/>
        <v>1.3623966924509324E-5</v>
      </c>
      <c r="S692" s="59">
        <v>4.9000000000000004</v>
      </c>
      <c r="T692" s="59">
        <v>17.11</v>
      </c>
      <c r="U692" s="59">
        <v>22.01</v>
      </c>
      <c r="V692" s="59">
        <v>14.7</v>
      </c>
      <c r="W692" s="59">
        <v>51.33</v>
      </c>
      <c r="X692" s="59">
        <v>66.03</v>
      </c>
      <c r="Y692" s="91">
        <f t="shared" si="153"/>
        <v>-11.550000000000004</v>
      </c>
    </row>
    <row r="693" spans="1:25" s="50" customFormat="1" ht="36" x14ac:dyDescent="0.2">
      <c r="A693" s="52" t="s">
        <v>2559</v>
      </c>
      <c r="B693" s="48" t="s">
        <v>1789</v>
      </c>
      <c r="C693" s="47" t="s">
        <v>1742</v>
      </c>
      <c r="D693" s="47" t="s">
        <v>103</v>
      </c>
      <c r="E693" s="48" t="s">
        <v>1743</v>
      </c>
      <c r="F693" s="47" t="s">
        <v>133</v>
      </c>
      <c r="G693" s="59">
        <v>1</v>
      </c>
      <c r="H693" s="59">
        <v>1</v>
      </c>
      <c r="I693" s="66">
        <v>8.27</v>
      </c>
      <c r="J693" s="59">
        <v>6.82</v>
      </c>
      <c r="K693" s="66">
        <v>12.78</v>
      </c>
      <c r="L693" s="59">
        <v>10.54</v>
      </c>
      <c r="M693" s="59">
        <f t="shared" si="158"/>
        <v>17.36</v>
      </c>
      <c r="N693" s="59">
        <f t="shared" si="159"/>
        <v>6.82</v>
      </c>
      <c r="O693" s="59">
        <f t="shared" si="160"/>
        <v>10.54</v>
      </c>
      <c r="P693" s="59">
        <f t="shared" si="161"/>
        <v>17.36</v>
      </c>
      <c r="Q693" s="58">
        <f t="shared" si="152"/>
        <v>4.341264056708551E-6</v>
      </c>
      <c r="S693" s="59">
        <v>8.27</v>
      </c>
      <c r="T693" s="59">
        <v>12.78</v>
      </c>
      <c r="U693" s="59">
        <v>21.05</v>
      </c>
      <c r="V693" s="59">
        <v>8.27</v>
      </c>
      <c r="W693" s="59">
        <v>12.78</v>
      </c>
      <c r="X693" s="59">
        <v>21.05</v>
      </c>
      <c r="Y693" s="91">
        <f t="shared" si="153"/>
        <v>-3.6900000000000013</v>
      </c>
    </row>
    <row r="694" spans="1:25" s="50" customFormat="1" x14ac:dyDescent="0.2">
      <c r="A694" s="52" t="s">
        <v>2560</v>
      </c>
      <c r="B694" s="3" t="s">
        <v>837</v>
      </c>
      <c r="C694" s="46">
        <v>81360</v>
      </c>
      <c r="D694" s="47" t="s">
        <v>1470</v>
      </c>
      <c r="E694" s="48" t="s">
        <v>485</v>
      </c>
      <c r="F694" s="46" t="s">
        <v>106</v>
      </c>
      <c r="G694" s="59">
        <v>4</v>
      </c>
      <c r="H694" s="59">
        <v>4</v>
      </c>
      <c r="I694" s="66">
        <v>4.25</v>
      </c>
      <c r="J694" s="59">
        <v>3.5</v>
      </c>
      <c r="K694" s="66">
        <v>7.49</v>
      </c>
      <c r="L694" s="59">
        <v>6.18</v>
      </c>
      <c r="M694" s="59">
        <f t="shared" si="158"/>
        <v>9.68</v>
      </c>
      <c r="N694" s="59">
        <f t="shared" si="159"/>
        <v>14</v>
      </c>
      <c r="O694" s="59">
        <f t="shared" si="160"/>
        <v>24.72</v>
      </c>
      <c r="P694" s="59">
        <f t="shared" si="161"/>
        <v>38.72</v>
      </c>
      <c r="Q694" s="58">
        <f t="shared" si="152"/>
        <v>9.6828193707232209E-6</v>
      </c>
      <c r="S694" s="59">
        <v>4.25</v>
      </c>
      <c r="T694" s="59">
        <v>7.49</v>
      </c>
      <c r="U694" s="59">
        <v>11.74</v>
      </c>
      <c r="V694" s="59">
        <v>17</v>
      </c>
      <c r="W694" s="59">
        <v>29.96</v>
      </c>
      <c r="X694" s="59">
        <v>46.96</v>
      </c>
      <c r="Y694" s="91">
        <f t="shared" si="153"/>
        <v>-8.240000000000002</v>
      </c>
    </row>
    <row r="695" spans="1:25" s="50" customFormat="1" ht="48" x14ac:dyDescent="0.2">
      <c r="A695" s="52" t="s">
        <v>5350</v>
      </c>
      <c r="B695" s="48" t="s">
        <v>1790</v>
      </c>
      <c r="C695" s="47" t="s">
        <v>1591</v>
      </c>
      <c r="D695" s="47" t="s">
        <v>103</v>
      </c>
      <c r="E695" s="48" t="s">
        <v>1592</v>
      </c>
      <c r="F695" s="47" t="s">
        <v>133</v>
      </c>
      <c r="G695" s="59">
        <v>2</v>
      </c>
      <c r="H695" s="59">
        <v>2</v>
      </c>
      <c r="I695" s="66">
        <v>5.26</v>
      </c>
      <c r="J695" s="59">
        <v>4.34</v>
      </c>
      <c r="K695" s="66">
        <v>12.65</v>
      </c>
      <c r="L695" s="59">
        <v>10.44</v>
      </c>
      <c r="M695" s="59">
        <f t="shared" si="158"/>
        <v>14.78</v>
      </c>
      <c r="N695" s="59">
        <f t="shared" si="159"/>
        <v>8.68</v>
      </c>
      <c r="O695" s="59">
        <f t="shared" si="160"/>
        <v>20.88</v>
      </c>
      <c r="P695" s="59">
        <f t="shared" si="161"/>
        <v>29.56</v>
      </c>
      <c r="Q695" s="58">
        <f t="shared" si="152"/>
        <v>7.3921523914922108E-6</v>
      </c>
      <c r="S695" s="59">
        <v>5.26</v>
      </c>
      <c r="T695" s="59">
        <v>12.65</v>
      </c>
      <c r="U695" s="59">
        <v>17.91</v>
      </c>
      <c r="V695" s="59">
        <v>10.52</v>
      </c>
      <c r="W695" s="59">
        <v>25.3</v>
      </c>
      <c r="X695" s="59">
        <v>35.82</v>
      </c>
      <c r="Y695" s="91">
        <f t="shared" si="153"/>
        <v>-6.2600000000000016</v>
      </c>
    </row>
    <row r="696" spans="1:25" s="50" customFormat="1" x14ac:dyDescent="0.2">
      <c r="A696" s="52" t="s">
        <v>5351</v>
      </c>
      <c r="B696" s="3" t="s">
        <v>838</v>
      </c>
      <c r="C696" s="46">
        <v>81340</v>
      </c>
      <c r="D696" s="47" t="s">
        <v>1470</v>
      </c>
      <c r="E696" s="48" t="s">
        <v>499</v>
      </c>
      <c r="F696" s="46" t="s">
        <v>106</v>
      </c>
      <c r="G696" s="59">
        <v>2</v>
      </c>
      <c r="H696" s="59">
        <v>2</v>
      </c>
      <c r="I696" s="66">
        <v>6.72</v>
      </c>
      <c r="J696" s="59">
        <v>5.54</v>
      </c>
      <c r="K696" s="66">
        <v>4.93</v>
      </c>
      <c r="L696" s="59">
        <v>4.0599999999999996</v>
      </c>
      <c r="M696" s="59">
        <f t="shared" si="158"/>
        <v>9.6</v>
      </c>
      <c r="N696" s="59">
        <f t="shared" si="159"/>
        <v>11.08</v>
      </c>
      <c r="O696" s="59">
        <f t="shared" si="160"/>
        <v>8.1199999999999992</v>
      </c>
      <c r="P696" s="59">
        <f t="shared" si="161"/>
        <v>19.2</v>
      </c>
      <c r="Q696" s="58">
        <f t="shared" si="152"/>
        <v>4.8013980350693653E-6</v>
      </c>
      <c r="S696" s="59">
        <v>6.72</v>
      </c>
      <c r="T696" s="59">
        <v>4.93</v>
      </c>
      <c r="U696" s="59">
        <v>11.65</v>
      </c>
      <c r="V696" s="59">
        <v>13.44</v>
      </c>
      <c r="W696" s="59">
        <v>9.86</v>
      </c>
      <c r="X696" s="59">
        <v>23.3</v>
      </c>
      <c r="Y696" s="91">
        <f t="shared" si="153"/>
        <v>-4.1000000000000014</v>
      </c>
    </row>
    <row r="697" spans="1:25" s="50" customFormat="1" x14ac:dyDescent="0.2">
      <c r="A697" s="52" t="s">
        <v>5352</v>
      </c>
      <c r="B697" s="3" t="s">
        <v>839</v>
      </c>
      <c r="C697" s="46">
        <v>81180</v>
      </c>
      <c r="D697" s="47" t="s">
        <v>1470</v>
      </c>
      <c r="E697" s="48" t="s">
        <v>491</v>
      </c>
      <c r="F697" s="46" t="s">
        <v>106</v>
      </c>
      <c r="G697" s="59">
        <v>1</v>
      </c>
      <c r="H697" s="59">
        <v>1</v>
      </c>
      <c r="I697" s="66">
        <v>5.22</v>
      </c>
      <c r="J697" s="59">
        <v>4.3</v>
      </c>
      <c r="K697" s="66">
        <v>6.09</v>
      </c>
      <c r="L697" s="59">
        <v>5.0199999999999996</v>
      </c>
      <c r="M697" s="59">
        <f t="shared" si="158"/>
        <v>9.32</v>
      </c>
      <c r="N697" s="59">
        <f t="shared" si="159"/>
        <v>4.3</v>
      </c>
      <c r="O697" s="59">
        <f t="shared" si="160"/>
        <v>5.0199999999999996</v>
      </c>
      <c r="P697" s="59">
        <f t="shared" si="161"/>
        <v>9.32</v>
      </c>
      <c r="Q697" s="58">
        <f t="shared" si="152"/>
        <v>2.3306786295232545E-6</v>
      </c>
      <c r="S697" s="59">
        <v>5.22</v>
      </c>
      <c r="T697" s="59">
        <v>6.09</v>
      </c>
      <c r="U697" s="59">
        <v>11.31</v>
      </c>
      <c r="V697" s="59">
        <v>5.22</v>
      </c>
      <c r="W697" s="59">
        <v>6.09</v>
      </c>
      <c r="X697" s="59">
        <v>11.31</v>
      </c>
      <c r="Y697" s="91">
        <f t="shared" si="153"/>
        <v>-1.9900000000000002</v>
      </c>
    </row>
    <row r="698" spans="1:25" s="50" customFormat="1" x14ac:dyDescent="0.2">
      <c r="A698" s="52" t="s">
        <v>2561</v>
      </c>
      <c r="B698" s="3" t="s">
        <v>840</v>
      </c>
      <c r="C698" s="46">
        <v>81131</v>
      </c>
      <c r="D698" s="47" t="s">
        <v>1470</v>
      </c>
      <c r="E698" s="48" t="s">
        <v>841</v>
      </c>
      <c r="F698" s="46" t="s">
        <v>106</v>
      </c>
      <c r="G698" s="59">
        <v>2</v>
      </c>
      <c r="H698" s="59">
        <v>2</v>
      </c>
      <c r="I698" s="66">
        <v>5.59</v>
      </c>
      <c r="J698" s="59">
        <v>4.6100000000000003</v>
      </c>
      <c r="K698" s="66">
        <v>2.34</v>
      </c>
      <c r="L698" s="59">
        <v>1.93</v>
      </c>
      <c r="M698" s="59">
        <f t="shared" si="158"/>
        <v>6.54</v>
      </c>
      <c r="N698" s="59">
        <f t="shared" si="159"/>
        <v>9.2200000000000006</v>
      </c>
      <c r="O698" s="59">
        <f t="shared" si="160"/>
        <v>3.86</v>
      </c>
      <c r="P698" s="59">
        <f t="shared" si="161"/>
        <v>13.08</v>
      </c>
      <c r="Q698" s="58">
        <f t="shared" si="152"/>
        <v>3.2709524113910052E-6</v>
      </c>
      <c r="S698" s="59">
        <v>5.59</v>
      </c>
      <c r="T698" s="59">
        <v>2.34</v>
      </c>
      <c r="U698" s="59">
        <v>7.93</v>
      </c>
      <c r="V698" s="59">
        <v>11.18</v>
      </c>
      <c r="W698" s="59">
        <v>4.68</v>
      </c>
      <c r="X698" s="59">
        <v>15.86</v>
      </c>
      <c r="Y698" s="91">
        <f t="shared" si="153"/>
        <v>-2.7799999999999994</v>
      </c>
    </row>
    <row r="699" spans="1:25" s="50" customFormat="1" x14ac:dyDescent="0.2">
      <c r="A699" s="52" t="s">
        <v>2562</v>
      </c>
      <c r="B699" s="3" t="s">
        <v>842</v>
      </c>
      <c r="C699" s="46">
        <v>80926</v>
      </c>
      <c r="D699" s="47" t="s">
        <v>1470</v>
      </c>
      <c r="E699" s="48" t="s">
        <v>493</v>
      </c>
      <c r="F699" s="46" t="s">
        <v>106</v>
      </c>
      <c r="G699" s="59">
        <v>1</v>
      </c>
      <c r="H699" s="59">
        <v>1</v>
      </c>
      <c r="I699" s="66">
        <v>22.78</v>
      </c>
      <c r="J699" s="59">
        <v>18.8</v>
      </c>
      <c r="K699" s="66">
        <v>83.65</v>
      </c>
      <c r="L699" s="59">
        <v>69.03</v>
      </c>
      <c r="M699" s="59">
        <f t="shared" si="158"/>
        <v>87.83</v>
      </c>
      <c r="N699" s="59">
        <f t="shared" si="159"/>
        <v>18.8</v>
      </c>
      <c r="O699" s="59">
        <f t="shared" si="160"/>
        <v>69.03</v>
      </c>
      <c r="P699" s="59">
        <f t="shared" si="161"/>
        <v>87.83</v>
      </c>
      <c r="Q699" s="58">
        <f t="shared" si="152"/>
        <v>2.1963895282299081E-5</v>
      </c>
      <c r="S699" s="59">
        <v>22.78</v>
      </c>
      <c r="T699" s="59">
        <v>83.65</v>
      </c>
      <c r="U699" s="59">
        <v>106.43</v>
      </c>
      <c r="V699" s="59">
        <v>22.78</v>
      </c>
      <c r="W699" s="59">
        <v>83.65</v>
      </c>
      <c r="X699" s="59">
        <v>106.43</v>
      </c>
      <c r="Y699" s="91">
        <f t="shared" si="153"/>
        <v>-18.600000000000009</v>
      </c>
    </row>
    <row r="700" spans="1:25" s="50" customFormat="1" x14ac:dyDescent="0.2">
      <c r="A700" s="52" t="s">
        <v>2563</v>
      </c>
      <c r="B700" s="3" t="s">
        <v>843</v>
      </c>
      <c r="C700" s="46">
        <v>80927</v>
      </c>
      <c r="D700" s="46" t="s">
        <v>1470</v>
      </c>
      <c r="E700" s="48" t="s">
        <v>495</v>
      </c>
      <c r="F700" s="46" t="s">
        <v>106</v>
      </c>
      <c r="G700" s="59">
        <v>1</v>
      </c>
      <c r="H700" s="59">
        <v>1</v>
      </c>
      <c r="I700" s="66">
        <v>22.78</v>
      </c>
      <c r="J700" s="59">
        <v>18.8</v>
      </c>
      <c r="K700" s="66">
        <v>114.78</v>
      </c>
      <c r="L700" s="59">
        <v>94.72</v>
      </c>
      <c r="M700" s="59">
        <f t="shared" si="158"/>
        <v>113.52</v>
      </c>
      <c r="N700" s="59">
        <f t="shared" si="159"/>
        <v>18.8</v>
      </c>
      <c r="O700" s="59">
        <f t="shared" si="160"/>
        <v>94.72</v>
      </c>
      <c r="P700" s="59">
        <f t="shared" si="161"/>
        <v>113.52</v>
      </c>
      <c r="Q700" s="58">
        <f t="shared" si="152"/>
        <v>2.8388265882347623E-5</v>
      </c>
      <c r="S700" s="59">
        <v>22.78</v>
      </c>
      <c r="T700" s="59">
        <v>114.78</v>
      </c>
      <c r="U700" s="59">
        <v>137.56</v>
      </c>
      <c r="V700" s="59">
        <v>22.78</v>
      </c>
      <c r="W700" s="59">
        <v>114.78</v>
      </c>
      <c r="X700" s="59">
        <v>137.56</v>
      </c>
      <c r="Y700" s="91">
        <f t="shared" si="153"/>
        <v>-24.040000000000006</v>
      </c>
    </row>
    <row r="701" spans="1:25" s="50" customFormat="1" x14ac:dyDescent="0.2">
      <c r="A701" s="52" t="s">
        <v>2564</v>
      </c>
      <c r="B701" s="3" t="s">
        <v>844</v>
      </c>
      <c r="C701" s="46">
        <v>80929</v>
      </c>
      <c r="D701" s="47" t="s">
        <v>1470</v>
      </c>
      <c r="E701" s="48" t="s">
        <v>497</v>
      </c>
      <c r="F701" s="46" t="s">
        <v>106</v>
      </c>
      <c r="G701" s="59">
        <v>1</v>
      </c>
      <c r="H701" s="59">
        <v>1</v>
      </c>
      <c r="I701" s="66">
        <v>35.479999999999997</v>
      </c>
      <c r="J701" s="59">
        <v>29.28</v>
      </c>
      <c r="K701" s="66">
        <v>171.02</v>
      </c>
      <c r="L701" s="59">
        <v>141.13999999999999</v>
      </c>
      <c r="M701" s="59">
        <f t="shared" si="158"/>
        <v>170.42</v>
      </c>
      <c r="N701" s="59">
        <f t="shared" si="159"/>
        <v>29.28</v>
      </c>
      <c r="O701" s="59">
        <f t="shared" si="160"/>
        <v>141.13999999999999</v>
      </c>
      <c r="P701" s="59">
        <f t="shared" si="161"/>
        <v>170.42</v>
      </c>
      <c r="Q701" s="58">
        <f t="shared" si="152"/>
        <v>4.2617409017527145E-5</v>
      </c>
      <c r="S701" s="59">
        <v>35.479999999999997</v>
      </c>
      <c r="T701" s="59">
        <v>171.02</v>
      </c>
      <c r="U701" s="59">
        <v>206.5</v>
      </c>
      <c r="V701" s="59">
        <v>35.479999999999997</v>
      </c>
      <c r="W701" s="59">
        <v>171.02</v>
      </c>
      <c r="X701" s="59">
        <v>206.5</v>
      </c>
      <c r="Y701" s="91">
        <f t="shared" si="153"/>
        <v>-36.080000000000013</v>
      </c>
    </row>
    <row r="702" spans="1:25" s="50" customFormat="1" ht="36" x14ac:dyDescent="0.2">
      <c r="A702" s="52" t="s">
        <v>2565</v>
      </c>
      <c r="B702" s="48" t="s">
        <v>1791</v>
      </c>
      <c r="C702" s="47" t="s">
        <v>1595</v>
      </c>
      <c r="D702" s="47" t="s">
        <v>103</v>
      </c>
      <c r="E702" s="48" t="s">
        <v>1596</v>
      </c>
      <c r="F702" s="47" t="s">
        <v>133</v>
      </c>
      <c r="G702" s="59">
        <v>2</v>
      </c>
      <c r="H702" s="59">
        <v>2</v>
      </c>
      <c r="I702" s="66">
        <v>8.23</v>
      </c>
      <c r="J702" s="59">
        <v>6.79</v>
      </c>
      <c r="K702" s="66">
        <v>86.91</v>
      </c>
      <c r="L702" s="59">
        <v>71.72</v>
      </c>
      <c r="M702" s="59">
        <f t="shared" si="158"/>
        <v>78.510000000000005</v>
      </c>
      <c r="N702" s="59">
        <f t="shared" si="159"/>
        <v>13.58</v>
      </c>
      <c r="O702" s="59">
        <f t="shared" si="160"/>
        <v>143.44</v>
      </c>
      <c r="P702" s="59">
        <f t="shared" si="161"/>
        <v>157.02000000000001</v>
      </c>
      <c r="Q702" s="58">
        <f t="shared" si="152"/>
        <v>3.9266433305551656E-5</v>
      </c>
      <c r="S702" s="59">
        <v>8.23</v>
      </c>
      <c r="T702" s="59">
        <v>86.91</v>
      </c>
      <c r="U702" s="59">
        <v>95.14</v>
      </c>
      <c r="V702" s="59">
        <v>16.46</v>
      </c>
      <c r="W702" s="59">
        <v>173.82</v>
      </c>
      <c r="X702" s="59">
        <v>190.28</v>
      </c>
      <c r="Y702" s="91">
        <f t="shared" si="153"/>
        <v>-33.259999999999991</v>
      </c>
    </row>
    <row r="703" spans="1:25" s="50" customFormat="1" x14ac:dyDescent="0.2">
      <c r="A703" s="52" t="s">
        <v>2566</v>
      </c>
      <c r="B703" s="44" t="s">
        <v>845</v>
      </c>
      <c r="C703" s="62"/>
      <c r="D703" s="62"/>
      <c r="E703" s="87" t="s">
        <v>686</v>
      </c>
      <c r="F703" s="62"/>
      <c r="G703" s="60"/>
      <c r="H703" s="60"/>
      <c r="I703" s="66"/>
      <c r="J703" s="60"/>
      <c r="K703" s="66"/>
      <c r="L703" s="60"/>
      <c r="M703" s="60"/>
      <c r="N703" s="60"/>
      <c r="O703" s="60"/>
      <c r="P703" s="61">
        <f>SUM(P704:P718)</f>
        <v>1218.8099999999997</v>
      </c>
      <c r="Q703" s="57">
        <f t="shared" si="152"/>
        <v>3.047912468293173E-4</v>
      </c>
      <c r="S703" s="60"/>
      <c r="T703" s="60"/>
      <c r="U703" s="60"/>
      <c r="V703" s="60"/>
      <c r="W703" s="60"/>
      <c r="X703" s="61">
        <v>1477.56</v>
      </c>
      <c r="Y703" s="91">
        <f t="shared" si="153"/>
        <v>-258.75000000000023</v>
      </c>
    </row>
    <row r="704" spans="1:25" s="50" customFormat="1" ht="36" x14ac:dyDescent="0.2">
      <c r="A704" s="52" t="s">
        <v>2567</v>
      </c>
      <c r="B704" s="48" t="s">
        <v>1792</v>
      </c>
      <c r="C704" s="47" t="s">
        <v>1600</v>
      </c>
      <c r="D704" s="47" t="s">
        <v>103</v>
      </c>
      <c r="E704" s="48" t="s">
        <v>1601</v>
      </c>
      <c r="F704" s="47" t="s">
        <v>289</v>
      </c>
      <c r="G704" s="59">
        <v>7.85</v>
      </c>
      <c r="H704" s="59">
        <v>7.85</v>
      </c>
      <c r="I704" s="66">
        <v>10.91</v>
      </c>
      <c r="J704" s="59">
        <v>9</v>
      </c>
      <c r="K704" s="66">
        <v>10.07</v>
      </c>
      <c r="L704" s="59">
        <v>8.31</v>
      </c>
      <c r="M704" s="59">
        <f t="shared" ref="M704:M718" si="162">L704+J704</f>
        <v>17.310000000000002</v>
      </c>
      <c r="N704" s="59">
        <f t="shared" ref="N704:N718" si="163">TRUNC(J704*H704,2)</f>
        <v>70.650000000000006</v>
      </c>
      <c r="O704" s="59">
        <f t="shared" ref="O704:O718" si="164">TRUNC(L704*H704,2)</f>
        <v>65.23</v>
      </c>
      <c r="P704" s="59">
        <f t="shared" ref="P704:P718" si="165">TRUNC(((J704*H704)+(L704*H704)),2)</f>
        <v>135.88</v>
      </c>
      <c r="Q704" s="58">
        <f t="shared" si="152"/>
        <v>3.3979894010688824E-5</v>
      </c>
      <c r="S704" s="59">
        <v>10.91</v>
      </c>
      <c r="T704" s="59">
        <v>10.07</v>
      </c>
      <c r="U704" s="59">
        <v>20.98</v>
      </c>
      <c r="V704" s="59">
        <v>85.64</v>
      </c>
      <c r="W704" s="59">
        <v>79.05</v>
      </c>
      <c r="X704" s="59">
        <v>164.69</v>
      </c>
      <c r="Y704" s="91">
        <f t="shared" si="153"/>
        <v>-28.810000000000002</v>
      </c>
    </row>
    <row r="705" spans="1:25" s="50" customFormat="1" ht="36" x14ac:dyDescent="0.2">
      <c r="A705" s="52" t="s">
        <v>2568</v>
      </c>
      <c r="B705" s="48" t="s">
        <v>1793</v>
      </c>
      <c r="C705" s="47" t="s">
        <v>1603</v>
      </c>
      <c r="D705" s="47" t="s">
        <v>103</v>
      </c>
      <c r="E705" s="48" t="s">
        <v>1604</v>
      </c>
      <c r="F705" s="47" t="s">
        <v>289</v>
      </c>
      <c r="G705" s="59">
        <v>11.61</v>
      </c>
      <c r="H705" s="59">
        <v>11.61</v>
      </c>
      <c r="I705" s="66">
        <v>11.85</v>
      </c>
      <c r="J705" s="59">
        <v>9.77</v>
      </c>
      <c r="K705" s="66">
        <v>14.84</v>
      </c>
      <c r="L705" s="59">
        <v>12.24</v>
      </c>
      <c r="M705" s="59">
        <f t="shared" si="162"/>
        <v>22.009999999999998</v>
      </c>
      <c r="N705" s="59">
        <f t="shared" si="163"/>
        <v>113.42</v>
      </c>
      <c r="O705" s="59">
        <f t="shared" si="164"/>
        <v>142.1</v>
      </c>
      <c r="P705" s="59">
        <f t="shared" si="165"/>
        <v>255.53</v>
      </c>
      <c r="Q705" s="58">
        <f t="shared" si="152"/>
        <v>6.3901106244858069E-5</v>
      </c>
      <c r="S705" s="59">
        <v>11.85</v>
      </c>
      <c r="T705" s="59">
        <v>14.84</v>
      </c>
      <c r="U705" s="59">
        <v>26.69</v>
      </c>
      <c r="V705" s="59">
        <v>137.57</v>
      </c>
      <c r="W705" s="59">
        <v>172.3</v>
      </c>
      <c r="X705" s="59">
        <v>309.87</v>
      </c>
      <c r="Y705" s="91">
        <f t="shared" si="153"/>
        <v>-54.34</v>
      </c>
    </row>
    <row r="706" spans="1:25" s="50" customFormat="1" ht="36" x14ac:dyDescent="0.2">
      <c r="A706" s="52" t="s">
        <v>2569</v>
      </c>
      <c r="B706" s="48" t="s">
        <v>1794</v>
      </c>
      <c r="C706" s="47" t="s">
        <v>1606</v>
      </c>
      <c r="D706" s="47" t="s">
        <v>103</v>
      </c>
      <c r="E706" s="48" t="s">
        <v>1607</v>
      </c>
      <c r="F706" s="47" t="s">
        <v>289</v>
      </c>
      <c r="G706" s="59">
        <v>8.5500000000000007</v>
      </c>
      <c r="H706" s="59">
        <v>8.5500000000000007</v>
      </c>
      <c r="I706" s="66">
        <v>16.55</v>
      </c>
      <c r="J706" s="59">
        <v>13.65</v>
      </c>
      <c r="K706" s="66">
        <v>20.62</v>
      </c>
      <c r="L706" s="59">
        <v>17.010000000000002</v>
      </c>
      <c r="M706" s="59">
        <f t="shared" si="162"/>
        <v>30.660000000000004</v>
      </c>
      <c r="N706" s="59">
        <f t="shared" si="163"/>
        <v>116.7</v>
      </c>
      <c r="O706" s="59">
        <f t="shared" si="164"/>
        <v>145.43</v>
      </c>
      <c r="P706" s="59">
        <f t="shared" si="165"/>
        <v>262.14</v>
      </c>
      <c r="Q706" s="58">
        <f t="shared" si="152"/>
        <v>6.5554087547556433E-5</v>
      </c>
      <c r="S706" s="59">
        <v>16.55</v>
      </c>
      <c r="T706" s="59">
        <v>20.62</v>
      </c>
      <c r="U706" s="59">
        <v>37.17</v>
      </c>
      <c r="V706" s="59">
        <v>141.5</v>
      </c>
      <c r="W706" s="59">
        <v>176.3</v>
      </c>
      <c r="X706" s="59">
        <v>317.8</v>
      </c>
      <c r="Y706" s="91">
        <f t="shared" si="153"/>
        <v>-55.660000000000025</v>
      </c>
    </row>
    <row r="707" spans="1:25" s="50" customFormat="1" ht="36" x14ac:dyDescent="0.2">
      <c r="A707" s="52" t="s">
        <v>2570</v>
      </c>
      <c r="B707" s="48" t="s">
        <v>1795</v>
      </c>
      <c r="C707" s="47" t="s">
        <v>1629</v>
      </c>
      <c r="D707" s="47" t="s">
        <v>103</v>
      </c>
      <c r="E707" s="48" t="s">
        <v>1630</v>
      </c>
      <c r="F707" s="47" t="s">
        <v>133</v>
      </c>
      <c r="G707" s="59">
        <v>4</v>
      </c>
      <c r="H707" s="59">
        <v>4</v>
      </c>
      <c r="I707" s="66">
        <v>4.72</v>
      </c>
      <c r="J707" s="59">
        <v>3.89</v>
      </c>
      <c r="K707" s="66">
        <v>8.17</v>
      </c>
      <c r="L707" s="59">
        <v>6.74</v>
      </c>
      <c r="M707" s="59">
        <f t="shared" si="162"/>
        <v>10.63</v>
      </c>
      <c r="N707" s="59">
        <f t="shared" si="163"/>
        <v>15.56</v>
      </c>
      <c r="O707" s="59">
        <f t="shared" si="164"/>
        <v>26.96</v>
      </c>
      <c r="P707" s="59">
        <f t="shared" si="165"/>
        <v>42.52</v>
      </c>
      <c r="Q707" s="58">
        <f t="shared" si="152"/>
        <v>1.0633096065164034E-5</v>
      </c>
      <c r="S707" s="59">
        <v>4.72</v>
      </c>
      <c r="T707" s="59">
        <v>8.17</v>
      </c>
      <c r="U707" s="59">
        <v>12.89</v>
      </c>
      <c r="V707" s="59">
        <v>18.88</v>
      </c>
      <c r="W707" s="59">
        <v>32.68</v>
      </c>
      <c r="X707" s="59">
        <v>51.56</v>
      </c>
      <c r="Y707" s="91">
        <f t="shared" si="153"/>
        <v>-9.0399999999999991</v>
      </c>
    </row>
    <row r="708" spans="1:25" s="50" customFormat="1" ht="24" x14ac:dyDescent="0.2">
      <c r="A708" s="52" t="s">
        <v>2571</v>
      </c>
      <c r="B708" s="3" t="s">
        <v>846</v>
      </c>
      <c r="C708" s="46" t="s">
        <v>511</v>
      </c>
      <c r="D708" s="46" t="s">
        <v>70</v>
      </c>
      <c r="E708" s="48" t="s">
        <v>1631</v>
      </c>
      <c r="F708" s="46" t="s">
        <v>133</v>
      </c>
      <c r="G708" s="59">
        <v>4</v>
      </c>
      <c r="H708" s="59">
        <v>4</v>
      </c>
      <c r="I708" s="66">
        <v>12.29</v>
      </c>
      <c r="J708" s="59">
        <v>10.14</v>
      </c>
      <c r="K708" s="66">
        <v>19.91</v>
      </c>
      <c r="L708" s="59">
        <v>16.43</v>
      </c>
      <c r="M708" s="59">
        <f t="shared" si="162"/>
        <v>26.57</v>
      </c>
      <c r="N708" s="59">
        <f t="shared" si="163"/>
        <v>40.56</v>
      </c>
      <c r="O708" s="59">
        <f t="shared" si="164"/>
        <v>65.72</v>
      </c>
      <c r="P708" s="59">
        <f t="shared" si="165"/>
        <v>106.28</v>
      </c>
      <c r="Q708" s="58">
        <f t="shared" si="152"/>
        <v>2.657773870662355E-5</v>
      </c>
      <c r="S708" s="59">
        <v>12.29</v>
      </c>
      <c r="T708" s="59">
        <v>19.91</v>
      </c>
      <c r="U708" s="59">
        <v>32.200000000000003</v>
      </c>
      <c r="V708" s="59">
        <v>49.16</v>
      </c>
      <c r="W708" s="59">
        <v>79.64</v>
      </c>
      <c r="X708" s="59">
        <v>128.80000000000001</v>
      </c>
      <c r="Y708" s="91">
        <f t="shared" si="153"/>
        <v>-22.52000000000001</v>
      </c>
    </row>
    <row r="709" spans="1:25" s="50" customFormat="1" ht="36" x14ac:dyDescent="0.2">
      <c r="A709" s="52" t="s">
        <v>2572</v>
      </c>
      <c r="B709" s="48" t="s">
        <v>1796</v>
      </c>
      <c r="C709" s="47" t="s">
        <v>1619</v>
      </c>
      <c r="D709" s="47" t="s">
        <v>103</v>
      </c>
      <c r="E709" s="48" t="s">
        <v>1620</v>
      </c>
      <c r="F709" s="47" t="s">
        <v>133</v>
      </c>
      <c r="G709" s="59">
        <v>2</v>
      </c>
      <c r="H709" s="59">
        <v>2</v>
      </c>
      <c r="I709" s="66">
        <v>5.13</v>
      </c>
      <c r="J709" s="59">
        <v>4.2300000000000004</v>
      </c>
      <c r="K709" s="66">
        <v>9.82</v>
      </c>
      <c r="L709" s="59">
        <v>8.1</v>
      </c>
      <c r="M709" s="59">
        <f t="shared" si="162"/>
        <v>12.33</v>
      </c>
      <c r="N709" s="59">
        <f t="shared" si="163"/>
        <v>8.4600000000000009</v>
      </c>
      <c r="O709" s="59">
        <f t="shared" si="164"/>
        <v>16.2</v>
      </c>
      <c r="P709" s="59">
        <f t="shared" si="165"/>
        <v>24.66</v>
      </c>
      <c r="Q709" s="58">
        <f t="shared" si="152"/>
        <v>6.1667956012922166E-6</v>
      </c>
      <c r="S709" s="59">
        <v>5.13</v>
      </c>
      <c r="T709" s="59">
        <v>9.82</v>
      </c>
      <c r="U709" s="59">
        <v>14.95</v>
      </c>
      <c r="V709" s="59">
        <v>10.26</v>
      </c>
      <c r="W709" s="59">
        <v>19.64</v>
      </c>
      <c r="X709" s="59">
        <v>29.9</v>
      </c>
      <c r="Y709" s="91">
        <f t="shared" si="153"/>
        <v>-5.2399999999999984</v>
      </c>
    </row>
    <row r="710" spans="1:25" s="50" customFormat="1" ht="36" x14ac:dyDescent="0.2">
      <c r="A710" s="52" t="s">
        <v>2573</v>
      </c>
      <c r="B710" s="48" t="s">
        <v>1797</v>
      </c>
      <c r="C710" s="47" t="s">
        <v>1622</v>
      </c>
      <c r="D710" s="47" t="s">
        <v>103</v>
      </c>
      <c r="E710" s="48" t="s">
        <v>1623</v>
      </c>
      <c r="F710" s="47" t="s">
        <v>133</v>
      </c>
      <c r="G710" s="59">
        <v>2</v>
      </c>
      <c r="H710" s="59">
        <v>2</v>
      </c>
      <c r="I710" s="66">
        <v>7.16</v>
      </c>
      <c r="J710" s="59">
        <v>5.9</v>
      </c>
      <c r="K710" s="66">
        <v>20.49</v>
      </c>
      <c r="L710" s="59">
        <v>16.91</v>
      </c>
      <c r="M710" s="59">
        <f t="shared" si="162"/>
        <v>22.810000000000002</v>
      </c>
      <c r="N710" s="59">
        <f t="shared" si="163"/>
        <v>11.8</v>
      </c>
      <c r="O710" s="59">
        <f t="shared" si="164"/>
        <v>33.82</v>
      </c>
      <c r="P710" s="59">
        <f t="shared" si="165"/>
        <v>45.62</v>
      </c>
      <c r="Q710" s="58">
        <f t="shared" ref="Q710:Q773" si="166">P710/$O$998</f>
        <v>1.1408321789576273E-5</v>
      </c>
      <c r="S710" s="59">
        <v>7.16</v>
      </c>
      <c r="T710" s="59">
        <v>20.49</v>
      </c>
      <c r="U710" s="59">
        <v>27.65</v>
      </c>
      <c r="V710" s="59">
        <v>14.32</v>
      </c>
      <c r="W710" s="59">
        <v>40.98</v>
      </c>
      <c r="X710" s="59">
        <v>55.3</v>
      </c>
      <c r="Y710" s="91">
        <f t="shared" ref="Y710:Y773" si="167">P710-X710</f>
        <v>-9.68</v>
      </c>
    </row>
    <row r="711" spans="1:25" s="50" customFormat="1" ht="24" x14ac:dyDescent="0.2">
      <c r="A711" s="52" t="s">
        <v>2574</v>
      </c>
      <c r="B711" s="3" t="s">
        <v>847</v>
      </c>
      <c r="C711" s="46" t="s">
        <v>509</v>
      </c>
      <c r="D711" s="46" t="s">
        <v>70</v>
      </c>
      <c r="E711" s="48" t="s">
        <v>1624</v>
      </c>
      <c r="F711" s="46" t="s">
        <v>133</v>
      </c>
      <c r="G711" s="59">
        <v>2</v>
      </c>
      <c r="H711" s="59">
        <v>2</v>
      </c>
      <c r="I711" s="66">
        <v>12.29</v>
      </c>
      <c r="J711" s="59">
        <v>10.14</v>
      </c>
      <c r="K711" s="66">
        <v>9.77</v>
      </c>
      <c r="L711" s="59">
        <v>8.06</v>
      </c>
      <c r="M711" s="59">
        <f t="shared" si="162"/>
        <v>18.200000000000003</v>
      </c>
      <c r="N711" s="59">
        <f t="shared" si="163"/>
        <v>20.28</v>
      </c>
      <c r="O711" s="59">
        <f t="shared" si="164"/>
        <v>16.12</v>
      </c>
      <c r="P711" s="59">
        <f t="shared" si="165"/>
        <v>36.4</v>
      </c>
      <c r="Q711" s="58">
        <f t="shared" si="166"/>
        <v>9.1026504414856711E-6</v>
      </c>
      <c r="S711" s="59">
        <v>12.29</v>
      </c>
      <c r="T711" s="59">
        <v>9.77</v>
      </c>
      <c r="U711" s="59">
        <v>22.06</v>
      </c>
      <c r="V711" s="59">
        <v>24.58</v>
      </c>
      <c r="W711" s="59">
        <v>19.54</v>
      </c>
      <c r="X711" s="59">
        <v>44.12</v>
      </c>
      <c r="Y711" s="91">
        <f t="shared" si="167"/>
        <v>-7.7199999999999989</v>
      </c>
    </row>
    <row r="712" spans="1:25" s="50" customFormat="1" x14ac:dyDescent="0.2">
      <c r="A712" s="52" t="s">
        <v>2575</v>
      </c>
      <c r="B712" s="3" t="s">
        <v>848</v>
      </c>
      <c r="C712" s="46">
        <v>81973</v>
      </c>
      <c r="D712" s="47" t="s">
        <v>1470</v>
      </c>
      <c r="E712" s="48" t="s">
        <v>732</v>
      </c>
      <c r="F712" s="46" t="s">
        <v>106</v>
      </c>
      <c r="G712" s="59">
        <v>2</v>
      </c>
      <c r="H712" s="59">
        <v>2</v>
      </c>
      <c r="I712" s="66">
        <v>17.170000000000002</v>
      </c>
      <c r="J712" s="59">
        <v>14.17</v>
      </c>
      <c r="K712" s="66">
        <v>14.67</v>
      </c>
      <c r="L712" s="59">
        <v>12.1</v>
      </c>
      <c r="M712" s="59">
        <f t="shared" si="162"/>
        <v>26.27</v>
      </c>
      <c r="N712" s="59">
        <f t="shared" si="163"/>
        <v>28.34</v>
      </c>
      <c r="O712" s="59">
        <f t="shared" si="164"/>
        <v>24.2</v>
      </c>
      <c r="P712" s="59">
        <f t="shared" si="165"/>
        <v>52.54</v>
      </c>
      <c r="Q712" s="58">
        <f t="shared" si="166"/>
        <v>1.3138825664715858E-5</v>
      </c>
      <c r="S712" s="59">
        <v>17.170000000000002</v>
      </c>
      <c r="T712" s="59">
        <v>14.67</v>
      </c>
      <c r="U712" s="59">
        <v>31.84</v>
      </c>
      <c r="V712" s="59">
        <v>34.340000000000003</v>
      </c>
      <c r="W712" s="59">
        <v>29.34</v>
      </c>
      <c r="X712" s="59">
        <v>63.68</v>
      </c>
      <c r="Y712" s="91">
        <f t="shared" si="167"/>
        <v>-11.14</v>
      </c>
    </row>
    <row r="713" spans="1:25" s="50" customFormat="1" ht="36" x14ac:dyDescent="0.2">
      <c r="A713" s="52" t="s">
        <v>2576</v>
      </c>
      <c r="B713" s="48" t="s">
        <v>1798</v>
      </c>
      <c r="C713" s="47" t="s">
        <v>1616</v>
      </c>
      <c r="D713" s="47" t="s">
        <v>103</v>
      </c>
      <c r="E713" s="48" t="s">
        <v>1617</v>
      </c>
      <c r="F713" s="47" t="s">
        <v>133</v>
      </c>
      <c r="G713" s="59">
        <v>2</v>
      </c>
      <c r="H713" s="59">
        <v>2</v>
      </c>
      <c r="I713" s="66">
        <v>6.84</v>
      </c>
      <c r="J713" s="59">
        <v>5.64</v>
      </c>
      <c r="K713" s="66">
        <v>17.43</v>
      </c>
      <c r="L713" s="59">
        <v>14.38</v>
      </c>
      <c r="M713" s="59">
        <f t="shared" si="162"/>
        <v>20.02</v>
      </c>
      <c r="N713" s="59">
        <f t="shared" si="163"/>
        <v>11.28</v>
      </c>
      <c r="O713" s="59">
        <f t="shared" si="164"/>
        <v>28.76</v>
      </c>
      <c r="P713" s="59">
        <f t="shared" si="165"/>
        <v>40.04</v>
      </c>
      <c r="Q713" s="58">
        <f t="shared" si="166"/>
        <v>1.0012915485634239E-5</v>
      </c>
      <c r="S713" s="59">
        <v>6.84</v>
      </c>
      <c r="T713" s="59">
        <v>17.43</v>
      </c>
      <c r="U713" s="59">
        <v>24.27</v>
      </c>
      <c r="V713" s="59">
        <v>13.68</v>
      </c>
      <c r="W713" s="59">
        <v>34.86</v>
      </c>
      <c r="X713" s="59">
        <v>48.54</v>
      </c>
      <c r="Y713" s="91">
        <f t="shared" si="167"/>
        <v>-8.5</v>
      </c>
    </row>
    <row r="714" spans="1:25" s="50" customFormat="1" x14ac:dyDescent="0.2">
      <c r="A714" s="52" t="s">
        <v>2577</v>
      </c>
      <c r="B714" s="3" t="s">
        <v>849</v>
      </c>
      <c r="C714" s="46">
        <v>81885</v>
      </c>
      <c r="D714" s="47" t="s">
        <v>1470</v>
      </c>
      <c r="E714" s="48" t="s">
        <v>738</v>
      </c>
      <c r="F714" s="46" t="s">
        <v>106</v>
      </c>
      <c r="G714" s="59">
        <v>2</v>
      </c>
      <c r="H714" s="59">
        <v>2</v>
      </c>
      <c r="I714" s="66">
        <v>2.61</v>
      </c>
      <c r="J714" s="59">
        <v>2.15</v>
      </c>
      <c r="K714" s="66">
        <v>9.76</v>
      </c>
      <c r="L714" s="59">
        <v>8.0500000000000007</v>
      </c>
      <c r="M714" s="59">
        <f t="shared" si="162"/>
        <v>10.200000000000001</v>
      </c>
      <c r="N714" s="59">
        <f t="shared" si="163"/>
        <v>4.3</v>
      </c>
      <c r="O714" s="59">
        <f t="shared" si="164"/>
        <v>16.100000000000001</v>
      </c>
      <c r="P714" s="59">
        <f t="shared" si="165"/>
        <v>20.399999999999999</v>
      </c>
      <c r="Q714" s="58">
        <f t="shared" si="166"/>
        <v>5.1014854122612006E-6</v>
      </c>
      <c r="S714" s="59">
        <v>2.61</v>
      </c>
      <c r="T714" s="59">
        <v>9.76</v>
      </c>
      <c r="U714" s="59">
        <v>12.37</v>
      </c>
      <c r="V714" s="59">
        <v>5.22</v>
      </c>
      <c r="W714" s="59">
        <v>19.52</v>
      </c>
      <c r="X714" s="59">
        <v>24.74</v>
      </c>
      <c r="Y714" s="91">
        <f t="shared" si="167"/>
        <v>-4.34</v>
      </c>
    </row>
    <row r="715" spans="1:25" s="50" customFormat="1" x14ac:dyDescent="0.2">
      <c r="A715" s="52" t="s">
        <v>2578</v>
      </c>
      <c r="B715" s="3" t="s">
        <v>850</v>
      </c>
      <c r="C715" s="46" t="s">
        <v>516</v>
      </c>
      <c r="D715" s="46" t="s">
        <v>70</v>
      </c>
      <c r="E715" s="48" t="s">
        <v>517</v>
      </c>
      <c r="F715" s="46" t="s">
        <v>133</v>
      </c>
      <c r="G715" s="59">
        <v>2</v>
      </c>
      <c r="H715" s="59">
        <v>2</v>
      </c>
      <c r="I715" s="66">
        <v>0.71</v>
      </c>
      <c r="J715" s="59">
        <v>0.57999999999999996</v>
      </c>
      <c r="K715" s="66">
        <v>8.81</v>
      </c>
      <c r="L715" s="59">
        <v>7.27</v>
      </c>
      <c r="M715" s="59">
        <f t="shared" si="162"/>
        <v>7.85</v>
      </c>
      <c r="N715" s="59">
        <f t="shared" si="163"/>
        <v>1.1599999999999999</v>
      </c>
      <c r="O715" s="59">
        <f t="shared" si="164"/>
        <v>14.54</v>
      </c>
      <c r="P715" s="59">
        <f t="shared" si="165"/>
        <v>15.7</v>
      </c>
      <c r="Q715" s="58">
        <f t="shared" si="166"/>
        <v>3.9261431849265121E-6</v>
      </c>
      <c r="S715" s="59">
        <v>0.71</v>
      </c>
      <c r="T715" s="59">
        <v>8.81</v>
      </c>
      <c r="U715" s="59">
        <v>9.52</v>
      </c>
      <c r="V715" s="59">
        <v>1.42</v>
      </c>
      <c r="W715" s="59">
        <v>17.62</v>
      </c>
      <c r="X715" s="59">
        <v>19.04</v>
      </c>
      <c r="Y715" s="91">
        <f t="shared" si="167"/>
        <v>-3.34</v>
      </c>
    </row>
    <row r="716" spans="1:25" s="50" customFormat="1" x14ac:dyDescent="0.2">
      <c r="A716" s="52" t="s">
        <v>2579</v>
      </c>
      <c r="B716" s="3" t="s">
        <v>851</v>
      </c>
      <c r="C716" s="46">
        <v>81663</v>
      </c>
      <c r="D716" s="47" t="s">
        <v>1470</v>
      </c>
      <c r="E716" s="48" t="s">
        <v>689</v>
      </c>
      <c r="F716" s="46" t="s">
        <v>106</v>
      </c>
      <c r="G716" s="59">
        <v>2</v>
      </c>
      <c r="H716" s="59">
        <v>2</v>
      </c>
      <c r="I716" s="66">
        <v>8.2100000000000009</v>
      </c>
      <c r="J716" s="59">
        <v>6.77</v>
      </c>
      <c r="K716" s="66">
        <v>38.799999999999997</v>
      </c>
      <c r="L716" s="59">
        <v>32.020000000000003</v>
      </c>
      <c r="M716" s="59">
        <f t="shared" si="162"/>
        <v>38.790000000000006</v>
      </c>
      <c r="N716" s="59">
        <f t="shared" si="163"/>
        <v>13.54</v>
      </c>
      <c r="O716" s="59">
        <f t="shared" si="164"/>
        <v>64.040000000000006</v>
      </c>
      <c r="P716" s="59">
        <f t="shared" si="165"/>
        <v>77.58</v>
      </c>
      <c r="Q716" s="58">
        <f t="shared" si="166"/>
        <v>1.9400648935452155E-5</v>
      </c>
      <c r="S716" s="59">
        <v>8.2100000000000009</v>
      </c>
      <c r="T716" s="59">
        <v>38.799999999999997</v>
      </c>
      <c r="U716" s="59">
        <v>47.01</v>
      </c>
      <c r="V716" s="59">
        <v>16.420000000000002</v>
      </c>
      <c r="W716" s="59">
        <v>77.599999999999994</v>
      </c>
      <c r="X716" s="59">
        <v>94.02</v>
      </c>
      <c r="Y716" s="91">
        <f t="shared" si="167"/>
        <v>-16.439999999999998</v>
      </c>
    </row>
    <row r="717" spans="1:25" s="50" customFormat="1" ht="36" x14ac:dyDescent="0.2">
      <c r="A717" s="52" t="s">
        <v>2580</v>
      </c>
      <c r="B717" s="48" t="s">
        <v>1799</v>
      </c>
      <c r="C717" s="47" t="s">
        <v>1766</v>
      </c>
      <c r="D717" s="47" t="s">
        <v>103</v>
      </c>
      <c r="E717" s="48" t="s">
        <v>1767</v>
      </c>
      <c r="F717" s="47" t="s">
        <v>133</v>
      </c>
      <c r="G717" s="59">
        <v>2</v>
      </c>
      <c r="H717" s="59">
        <v>2</v>
      </c>
      <c r="I717" s="66">
        <v>6.15</v>
      </c>
      <c r="J717" s="59">
        <v>5.07</v>
      </c>
      <c r="K717" s="66">
        <v>13.36</v>
      </c>
      <c r="L717" s="59">
        <v>11.02</v>
      </c>
      <c r="M717" s="59">
        <f t="shared" si="162"/>
        <v>16.09</v>
      </c>
      <c r="N717" s="59">
        <f t="shared" si="163"/>
        <v>10.14</v>
      </c>
      <c r="O717" s="59">
        <f t="shared" si="164"/>
        <v>22.04</v>
      </c>
      <c r="P717" s="59">
        <f t="shared" si="165"/>
        <v>32.18</v>
      </c>
      <c r="Q717" s="58">
        <f t="shared" si="166"/>
        <v>8.0473431650277181E-6</v>
      </c>
      <c r="S717" s="59">
        <v>6.15</v>
      </c>
      <c r="T717" s="59">
        <v>13.36</v>
      </c>
      <c r="U717" s="59">
        <v>19.510000000000002</v>
      </c>
      <c r="V717" s="59">
        <v>12.3</v>
      </c>
      <c r="W717" s="59">
        <v>26.72</v>
      </c>
      <c r="X717" s="59">
        <v>39.020000000000003</v>
      </c>
      <c r="Y717" s="91">
        <f t="shared" si="167"/>
        <v>-6.8400000000000034</v>
      </c>
    </row>
    <row r="718" spans="1:25" s="50" customFormat="1" x14ac:dyDescent="0.2">
      <c r="A718" s="52" t="s">
        <v>2581</v>
      </c>
      <c r="B718" s="3" t="s">
        <v>852</v>
      </c>
      <c r="C718" s="46">
        <v>81702</v>
      </c>
      <c r="D718" s="47" t="s">
        <v>1470</v>
      </c>
      <c r="E718" s="48" t="s">
        <v>736</v>
      </c>
      <c r="F718" s="46" t="s">
        <v>106</v>
      </c>
      <c r="G718" s="59">
        <v>2</v>
      </c>
      <c r="H718" s="59">
        <v>2</v>
      </c>
      <c r="I718" s="66">
        <v>12.31</v>
      </c>
      <c r="J718" s="59">
        <v>10.15</v>
      </c>
      <c r="K718" s="66">
        <v>30.93</v>
      </c>
      <c r="L718" s="59">
        <v>25.52</v>
      </c>
      <c r="M718" s="59">
        <f t="shared" si="162"/>
        <v>35.67</v>
      </c>
      <c r="N718" s="59">
        <f t="shared" si="163"/>
        <v>20.3</v>
      </c>
      <c r="O718" s="59">
        <f t="shared" si="164"/>
        <v>51.04</v>
      </c>
      <c r="P718" s="59">
        <f t="shared" si="165"/>
        <v>71.34</v>
      </c>
      <c r="Q718" s="58">
        <f t="shared" si="166"/>
        <v>1.7840194574054614E-5</v>
      </c>
      <c r="S718" s="59">
        <v>12.31</v>
      </c>
      <c r="T718" s="59">
        <v>30.93</v>
      </c>
      <c r="U718" s="59">
        <v>43.24</v>
      </c>
      <c r="V718" s="59">
        <v>24.62</v>
      </c>
      <c r="W718" s="59">
        <v>61.86</v>
      </c>
      <c r="X718" s="59">
        <v>86.48</v>
      </c>
      <c r="Y718" s="91">
        <f t="shared" si="167"/>
        <v>-15.14</v>
      </c>
    </row>
    <row r="719" spans="1:25" s="50" customFormat="1" x14ac:dyDescent="0.2">
      <c r="A719" s="52" t="s">
        <v>2582</v>
      </c>
      <c r="B719" s="44" t="s">
        <v>853</v>
      </c>
      <c r="C719" s="62"/>
      <c r="D719" s="62"/>
      <c r="E719" s="87" t="s">
        <v>691</v>
      </c>
      <c r="F719" s="62"/>
      <c r="G719" s="60"/>
      <c r="H719" s="60"/>
      <c r="I719" s="66"/>
      <c r="J719" s="60"/>
      <c r="K719" s="66"/>
      <c r="L719" s="60"/>
      <c r="M719" s="60"/>
      <c r="N719" s="60"/>
      <c r="O719" s="60"/>
      <c r="P719" s="61">
        <f>SUM(P720:P732)</f>
        <v>2388.38</v>
      </c>
      <c r="Q719" s="57">
        <f t="shared" si="166"/>
        <v>5.9726890828119643E-4</v>
      </c>
      <c r="S719" s="60"/>
      <c r="T719" s="60"/>
      <c r="U719" s="60"/>
      <c r="V719" s="60"/>
      <c r="W719" s="60"/>
      <c r="X719" s="61">
        <v>2894.28</v>
      </c>
      <c r="Y719" s="91">
        <f t="shared" si="167"/>
        <v>-505.90000000000009</v>
      </c>
    </row>
    <row r="720" spans="1:25" s="50" customFormat="1" x14ac:dyDescent="0.2">
      <c r="A720" s="52" t="s">
        <v>2583</v>
      </c>
      <c r="B720" s="3" t="s">
        <v>854</v>
      </c>
      <c r="C720" s="46">
        <v>80532</v>
      </c>
      <c r="D720" s="47" t="s">
        <v>1470</v>
      </c>
      <c r="E720" s="48" t="s">
        <v>743</v>
      </c>
      <c r="F720" s="46" t="s">
        <v>106</v>
      </c>
      <c r="G720" s="59">
        <v>2</v>
      </c>
      <c r="H720" s="59">
        <v>2</v>
      </c>
      <c r="I720" s="66">
        <v>13.07</v>
      </c>
      <c r="J720" s="59">
        <v>10.78</v>
      </c>
      <c r="K720" s="66">
        <v>37.53</v>
      </c>
      <c r="L720" s="59">
        <v>30.97</v>
      </c>
      <c r="M720" s="59">
        <f t="shared" ref="M720:M732" si="168">L720+J720</f>
        <v>41.75</v>
      </c>
      <c r="N720" s="59">
        <f t="shared" ref="N720:N732" si="169">TRUNC(J720*H720,2)</f>
        <v>21.56</v>
      </c>
      <c r="O720" s="59">
        <f t="shared" ref="O720:O732" si="170">TRUNC(L720*H720,2)</f>
        <v>61.94</v>
      </c>
      <c r="P720" s="59">
        <f t="shared" ref="P720:P732" si="171">TRUNC(((J720*H720)+(L720*H720)),2)</f>
        <v>83.5</v>
      </c>
      <c r="Q720" s="58">
        <f t="shared" si="166"/>
        <v>2.0881079996265209E-5</v>
      </c>
      <c r="S720" s="59">
        <v>13.07</v>
      </c>
      <c r="T720" s="59">
        <v>37.53</v>
      </c>
      <c r="U720" s="59">
        <v>50.6</v>
      </c>
      <c r="V720" s="59">
        <v>26.14</v>
      </c>
      <c r="W720" s="59">
        <v>75.06</v>
      </c>
      <c r="X720" s="59">
        <v>101.2</v>
      </c>
      <c r="Y720" s="91">
        <f t="shared" si="167"/>
        <v>-17.700000000000003</v>
      </c>
    </row>
    <row r="721" spans="1:25" s="50" customFormat="1" ht="24" x14ac:dyDescent="0.2">
      <c r="A721" s="52" t="s">
        <v>2584</v>
      </c>
      <c r="B721" s="3" t="s">
        <v>855</v>
      </c>
      <c r="C721" s="46" t="s">
        <v>528</v>
      </c>
      <c r="D721" s="46" t="s">
        <v>70</v>
      </c>
      <c r="E721" s="48" t="s">
        <v>1636</v>
      </c>
      <c r="F721" s="46" t="s">
        <v>133</v>
      </c>
      <c r="G721" s="59">
        <v>2</v>
      </c>
      <c r="H721" s="59">
        <v>2</v>
      </c>
      <c r="I721" s="66">
        <v>3.99</v>
      </c>
      <c r="J721" s="59">
        <v>3.29</v>
      </c>
      <c r="K721" s="66">
        <v>96.18</v>
      </c>
      <c r="L721" s="59">
        <v>79.37</v>
      </c>
      <c r="M721" s="59">
        <f t="shared" si="168"/>
        <v>82.660000000000011</v>
      </c>
      <c r="N721" s="59">
        <f t="shared" si="169"/>
        <v>6.58</v>
      </c>
      <c r="O721" s="59">
        <f t="shared" si="170"/>
        <v>158.74</v>
      </c>
      <c r="P721" s="59">
        <f t="shared" si="171"/>
        <v>165.32</v>
      </c>
      <c r="Q721" s="58">
        <f t="shared" si="166"/>
        <v>4.1342037664461846E-5</v>
      </c>
      <c r="S721" s="59">
        <v>3.99</v>
      </c>
      <c r="T721" s="59">
        <v>96.18</v>
      </c>
      <c r="U721" s="59">
        <v>100.17</v>
      </c>
      <c r="V721" s="59">
        <v>7.98</v>
      </c>
      <c r="W721" s="59">
        <v>192.36</v>
      </c>
      <c r="X721" s="59">
        <v>200.34</v>
      </c>
      <c r="Y721" s="91">
        <f t="shared" si="167"/>
        <v>-35.02000000000001</v>
      </c>
    </row>
    <row r="722" spans="1:25" s="50" customFormat="1" ht="24" x14ac:dyDescent="0.2">
      <c r="A722" s="52" t="s">
        <v>2585</v>
      </c>
      <c r="B722" s="3" t="s">
        <v>856</v>
      </c>
      <c r="C722" s="46">
        <v>95547</v>
      </c>
      <c r="D722" s="46" t="s">
        <v>103</v>
      </c>
      <c r="E722" s="48" t="s">
        <v>1635</v>
      </c>
      <c r="F722" s="46" t="s">
        <v>133</v>
      </c>
      <c r="G722" s="59">
        <v>2</v>
      </c>
      <c r="H722" s="59">
        <v>2</v>
      </c>
      <c r="I722" s="66">
        <v>8.4700000000000006</v>
      </c>
      <c r="J722" s="59">
        <v>6.99</v>
      </c>
      <c r="K722" s="66">
        <v>93.73</v>
      </c>
      <c r="L722" s="59">
        <v>77.349999999999994</v>
      </c>
      <c r="M722" s="59">
        <f t="shared" si="168"/>
        <v>84.339999999999989</v>
      </c>
      <c r="N722" s="59">
        <f t="shared" si="169"/>
        <v>13.98</v>
      </c>
      <c r="O722" s="59">
        <f t="shared" si="170"/>
        <v>154.69999999999999</v>
      </c>
      <c r="P722" s="59">
        <f t="shared" si="171"/>
        <v>168.68</v>
      </c>
      <c r="Q722" s="58">
        <f t="shared" si="166"/>
        <v>4.2182282320598991E-5</v>
      </c>
      <c r="S722" s="59">
        <v>8.4700000000000006</v>
      </c>
      <c r="T722" s="59">
        <v>93.73</v>
      </c>
      <c r="U722" s="59">
        <v>102.2</v>
      </c>
      <c r="V722" s="59">
        <v>16.940000000000001</v>
      </c>
      <c r="W722" s="59">
        <v>187.46</v>
      </c>
      <c r="X722" s="59">
        <v>204.4</v>
      </c>
      <c r="Y722" s="91">
        <f t="shared" si="167"/>
        <v>-35.72</v>
      </c>
    </row>
    <row r="723" spans="1:25" s="50" customFormat="1" x14ac:dyDescent="0.2">
      <c r="A723" s="52" t="s">
        <v>5353</v>
      </c>
      <c r="B723" s="3" t="s">
        <v>857</v>
      </c>
      <c r="C723" s="46">
        <v>80563</v>
      </c>
      <c r="D723" s="47" t="s">
        <v>1470</v>
      </c>
      <c r="E723" s="48" t="s">
        <v>753</v>
      </c>
      <c r="F723" s="46" t="s">
        <v>106</v>
      </c>
      <c r="G723" s="59">
        <v>2</v>
      </c>
      <c r="H723" s="59">
        <v>2</v>
      </c>
      <c r="I723" s="66">
        <v>13.44</v>
      </c>
      <c r="J723" s="59">
        <v>11.09</v>
      </c>
      <c r="K723" s="66">
        <v>49.82</v>
      </c>
      <c r="L723" s="59">
        <v>41.11</v>
      </c>
      <c r="M723" s="59">
        <f t="shared" si="168"/>
        <v>52.2</v>
      </c>
      <c r="N723" s="59">
        <f t="shared" si="169"/>
        <v>22.18</v>
      </c>
      <c r="O723" s="59">
        <f t="shared" si="170"/>
        <v>82.22</v>
      </c>
      <c r="P723" s="59">
        <f t="shared" si="171"/>
        <v>104.4</v>
      </c>
      <c r="Q723" s="58">
        <f t="shared" si="166"/>
        <v>2.6107601815689675E-5</v>
      </c>
      <c r="S723" s="59">
        <v>13.44</v>
      </c>
      <c r="T723" s="59">
        <v>49.82</v>
      </c>
      <c r="U723" s="59">
        <v>63.26</v>
      </c>
      <c r="V723" s="59">
        <v>26.88</v>
      </c>
      <c r="W723" s="59">
        <v>99.64</v>
      </c>
      <c r="X723" s="59">
        <v>126.52</v>
      </c>
      <c r="Y723" s="91">
        <f t="shared" si="167"/>
        <v>-22.11999999999999</v>
      </c>
    </row>
    <row r="724" spans="1:25" s="50" customFormat="1" x14ac:dyDescent="0.2">
      <c r="A724" s="52" t="s">
        <v>5354</v>
      </c>
      <c r="B724" s="3" t="s">
        <v>858</v>
      </c>
      <c r="C724" s="46">
        <v>80556</v>
      </c>
      <c r="D724" s="47" t="s">
        <v>1470</v>
      </c>
      <c r="E724" s="48" t="s">
        <v>755</v>
      </c>
      <c r="F724" s="46" t="s">
        <v>106</v>
      </c>
      <c r="G724" s="59">
        <v>2</v>
      </c>
      <c r="H724" s="59">
        <v>2</v>
      </c>
      <c r="I724" s="66">
        <v>9.33</v>
      </c>
      <c r="J724" s="59">
        <v>7.7</v>
      </c>
      <c r="K724" s="66">
        <v>3.38</v>
      </c>
      <c r="L724" s="59">
        <v>2.78</v>
      </c>
      <c r="M724" s="59">
        <f t="shared" si="168"/>
        <v>10.48</v>
      </c>
      <c r="N724" s="59">
        <f t="shared" si="169"/>
        <v>15.4</v>
      </c>
      <c r="O724" s="59">
        <f t="shared" si="170"/>
        <v>5.56</v>
      </c>
      <c r="P724" s="59">
        <f t="shared" si="171"/>
        <v>20.96</v>
      </c>
      <c r="Q724" s="58">
        <f t="shared" si="166"/>
        <v>5.2415261882840578E-6</v>
      </c>
      <c r="S724" s="59">
        <v>9.33</v>
      </c>
      <c r="T724" s="59">
        <v>3.38</v>
      </c>
      <c r="U724" s="59">
        <v>12.71</v>
      </c>
      <c r="V724" s="59">
        <v>18.66</v>
      </c>
      <c r="W724" s="59">
        <v>6.76</v>
      </c>
      <c r="X724" s="59">
        <v>25.42</v>
      </c>
      <c r="Y724" s="91">
        <f t="shared" si="167"/>
        <v>-4.4600000000000009</v>
      </c>
    </row>
    <row r="725" spans="1:25" s="50" customFormat="1" x14ac:dyDescent="0.2">
      <c r="A725" s="52" t="s">
        <v>5355</v>
      </c>
      <c r="B725" s="3" t="s">
        <v>859</v>
      </c>
      <c r="C725" s="46">
        <v>80570</v>
      </c>
      <c r="D725" s="47" t="s">
        <v>1470</v>
      </c>
      <c r="E725" s="48" t="s">
        <v>757</v>
      </c>
      <c r="F725" s="46" t="s">
        <v>106</v>
      </c>
      <c r="G725" s="59">
        <v>2</v>
      </c>
      <c r="H725" s="59">
        <v>2</v>
      </c>
      <c r="I725" s="66">
        <v>7.47</v>
      </c>
      <c r="J725" s="59">
        <v>6.16</v>
      </c>
      <c r="K725" s="66">
        <v>65.16</v>
      </c>
      <c r="L725" s="59">
        <v>53.77</v>
      </c>
      <c r="M725" s="59">
        <f t="shared" si="168"/>
        <v>59.930000000000007</v>
      </c>
      <c r="N725" s="59">
        <f t="shared" si="169"/>
        <v>12.32</v>
      </c>
      <c r="O725" s="59">
        <f t="shared" si="170"/>
        <v>107.54</v>
      </c>
      <c r="P725" s="59">
        <f t="shared" si="171"/>
        <v>119.86</v>
      </c>
      <c r="Q725" s="58">
        <f t="shared" si="166"/>
        <v>2.997372752517782E-5</v>
      </c>
      <c r="S725" s="59">
        <v>7.47</v>
      </c>
      <c r="T725" s="59">
        <v>65.16</v>
      </c>
      <c r="U725" s="59">
        <v>72.63</v>
      </c>
      <c r="V725" s="59">
        <v>14.94</v>
      </c>
      <c r="W725" s="59">
        <v>130.32</v>
      </c>
      <c r="X725" s="59">
        <v>145.26</v>
      </c>
      <c r="Y725" s="91">
        <f t="shared" si="167"/>
        <v>-25.399999999999991</v>
      </c>
    </row>
    <row r="726" spans="1:25" s="50" customFormat="1" ht="24" x14ac:dyDescent="0.2">
      <c r="A726" s="52" t="s">
        <v>2586</v>
      </c>
      <c r="B726" s="3" t="s">
        <v>860</v>
      </c>
      <c r="C726" s="46">
        <v>86879</v>
      </c>
      <c r="D726" s="46" t="s">
        <v>103</v>
      </c>
      <c r="E726" s="48" t="s">
        <v>1770</v>
      </c>
      <c r="F726" s="46" t="s">
        <v>133</v>
      </c>
      <c r="G726" s="59">
        <v>2</v>
      </c>
      <c r="H726" s="59">
        <v>2</v>
      </c>
      <c r="I726" s="66">
        <v>3.3</v>
      </c>
      <c r="J726" s="59">
        <v>2.72</v>
      </c>
      <c r="K726" s="66">
        <v>6.27</v>
      </c>
      <c r="L726" s="59">
        <v>5.17</v>
      </c>
      <c r="M726" s="59">
        <f t="shared" si="168"/>
        <v>7.8900000000000006</v>
      </c>
      <c r="N726" s="59">
        <f t="shared" si="169"/>
        <v>5.44</v>
      </c>
      <c r="O726" s="59">
        <f t="shared" si="170"/>
        <v>10.34</v>
      </c>
      <c r="P726" s="59">
        <f t="shared" si="171"/>
        <v>15.78</v>
      </c>
      <c r="Q726" s="58">
        <f t="shared" si="166"/>
        <v>3.9461490100726347E-6</v>
      </c>
      <c r="S726" s="59">
        <v>3.3</v>
      </c>
      <c r="T726" s="59">
        <v>6.27</v>
      </c>
      <c r="U726" s="59">
        <v>9.57</v>
      </c>
      <c r="V726" s="59">
        <v>6.6</v>
      </c>
      <c r="W726" s="59">
        <v>12.54</v>
      </c>
      <c r="X726" s="59">
        <v>19.14</v>
      </c>
      <c r="Y726" s="91">
        <f t="shared" si="167"/>
        <v>-3.3600000000000012</v>
      </c>
    </row>
    <row r="727" spans="1:25" s="50" customFormat="1" x14ac:dyDescent="0.2">
      <c r="A727" s="52" t="s">
        <v>2587</v>
      </c>
      <c r="B727" s="3" t="s">
        <v>861</v>
      </c>
      <c r="C727" s="46">
        <v>80590</v>
      </c>
      <c r="D727" s="47" t="s">
        <v>1470</v>
      </c>
      <c r="E727" s="48" t="s">
        <v>760</v>
      </c>
      <c r="F727" s="46" t="s">
        <v>106</v>
      </c>
      <c r="G727" s="59">
        <v>2</v>
      </c>
      <c r="H727" s="59">
        <v>2</v>
      </c>
      <c r="I727" s="66">
        <v>14.56</v>
      </c>
      <c r="J727" s="59">
        <v>12.01</v>
      </c>
      <c r="K727" s="66">
        <v>95.79</v>
      </c>
      <c r="L727" s="59">
        <v>79.05</v>
      </c>
      <c r="M727" s="59">
        <f t="shared" si="168"/>
        <v>91.06</v>
      </c>
      <c r="N727" s="59">
        <f t="shared" si="169"/>
        <v>24.02</v>
      </c>
      <c r="O727" s="59">
        <f t="shared" si="170"/>
        <v>158.1</v>
      </c>
      <c r="P727" s="59">
        <f t="shared" si="171"/>
        <v>182.12</v>
      </c>
      <c r="Q727" s="58">
        <f t="shared" si="166"/>
        <v>4.5543260945147544E-5</v>
      </c>
      <c r="S727" s="59">
        <v>14.56</v>
      </c>
      <c r="T727" s="59">
        <v>95.79</v>
      </c>
      <c r="U727" s="59">
        <v>110.35</v>
      </c>
      <c r="V727" s="59">
        <v>29.12</v>
      </c>
      <c r="W727" s="59">
        <v>191.58</v>
      </c>
      <c r="X727" s="59">
        <v>220.7</v>
      </c>
      <c r="Y727" s="91">
        <f t="shared" si="167"/>
        <v>-38.579999999999984</v>
      </c>
    </row>
    <row r="728" spans="1:25" s="50" customFormat="1" ht="24" x14ac:dyDescent="0.2">
      <c r="A728" s="52" t="s">
        <v>2588</v>
      </c>
      <c r="B728" s="3" t="s">
        <v>862</v>
      </c>
      <c r="C728" s="46">
        <v>80504</v>
      </c>
      <c r="D728" s="47" t="s">
        <v>1470</v>
      </c>
      <c r="E728" s="48" t="s">
        <v>1772</v>
      </c>
      <c r="F728" s="46" t="s">
        <v>106</v>
      </c>
      <c r="G728" s="59">
        <v>2</v>
      </c>
      <c r="H728" s="59">
        <v>2</v>
      </c>
      <c r="I728" s="66">
        <v>89.66</v>
      </c>
      <c r="J728" s="59">
        <v>73.989999999999995</v>
      </c>
      <c r="K728" s="66">
        <v>528.25</v>
      </c>
      <c r="L728" s="59">
        <v>435.96</v>
      </c>
      <c r="M728" s="59">
        <f t="shared" si="168"/>
        <v>509.95</v>
      </c>
      <c r="N728" s="59">
        <f t="shared" si="169"/>
        <v>147.97999999999999</v>
      </c>
      <c r="O728" s="59">
        <f t="shared" si="170"/>
        <v>871.92</v>
      </c>
      <c r="P728" s="59">
        <f t="shared" si="171"/>
        <v>1019.9</v>
      </c>
      <c r="Q728" s="58">
        <f t="shared" si="166"/>
        <v>2.5504926333162737E-4</v>
      </c>
      <c r="S728" s="59">
        <v>89.66</v>
      </c>
      <c r="T728" s="59">
        <v>528.25</v>
      </c>
      <c r="U728" s="59">
        <v>617.91</v>
      </c>
      <c r="V728" s="59">
        <v>179.32</v>
      </c>
      <c r="W728" s="59">
        <v>1056.5</v>
      </c>
      <c r="X728" s="59">
        <v>1235.82</v>
      </c>
      <c r="Y728" s="91">
        <f t="shared" si="167"/>
        <v>-215.91999999999996</v>
      </c>
    </row>
    <row r="729" spans="1:25" s="50" customFormat="1" x14ac:dyDescent="0.2">
      <c r="A729" s="52" t="s">
        <v>2589</v>
      </c>
      <c r="B729" s="3" t="s">
        <v>863</v>
      </c>
      <c r="C729" s="46">
        <v>80520</v>
      </c>
      <c r="D729" s="47" t="s">
        <v>1470</v>
      </c>
      <c r="E729" s="48" t="s">
        <v>541</v>
      </c>
      <c r="F729" s="46" t="s">
        <v>253</v>
      </c>
      <c r="G729" s="59">
        <v>2</v>
      </c>
      <c r="H729" s="59">
        <v>2</v>
      </c>
      <c r="I729" s="66">
        <v>7.47</v>
      </c>
      <c r="J729" s="59">
        <v>6.16</v>
      </c>
      <c r="K729" s="66">
        <v>5.27</v>
      </c>
      <c r="L729" s="59">
        <v>4.34</v>
      </c>
      <c r="M729" s="59">
        <f t="shared" si="168"/>
        <v>10.5</v>
      </c>
      <c r="N729" s="59">
        <f t="shared" si="169"/>
        <v>12.32</v>
      </c>
      <c r="O729" s="59">
        <f t="shared" si="170"/>
        <v>8.68</v>
      </c>
      <c r="P729" s="59">
        <f t="shared" si="171"/>
        <v>21</v>
      </c>
      <c r="Q729" s="58">
        <f t="shared" si="166"/>
        <v>5.2515291008571183E-6</v>
      </c>
      <c r="S729" s="59">
        <v>7.47</v>
      </c>
      <c r="T729" s="59">
        <v>5.27</v>
      </c>
      <c r="U729" s="59">
        <v>12.74</v>
      </c>
      <c r="V729" s="59">
        <v>14.94</v>
      </c>
      <c r="W729" s="59">
        <v>10.54</v>
      </c>
      <c r="X729" s="59">
        <v>25.48</v>
      </c>
      <c r="Y729" s="91">
        <f t="shared" si="167"/>
        <v>-4.4800000000000004</v>
      </c>
    </row>
    <row r="730" spans="1:25" s="50" customFormat="1" ht="24" x14ac:dyDescent="0.2">
      <c r="A730" s="52" t="s">
        <v>2590</v>
      </c>
      <c r="B730" s="3" t="s">
        <v>864</v>
      </c>
      <c r="C730" s="46">
        <v>80526</v>
      </c>
      <c r="D730" s="47" t="s">
        <v>1470</v>
      </c>
      <c r="E730" s="48" t="s">
        <v>1655</v>
      </c>
      <c r="F730" s="46" t="s">
        <v>106</v>
      </c>
      <c r="G730" s="59">
        <v>2</v>
      </c>
      <c r="H730" s="59">
        <v>2</v>
      </c>
      <c r="I730" s="66">
        <v>5.59</v>
      </c>
      <c r="J730" s="59">
        <v>4.6100000000000003</v>
      </c>
      <c r="K730" s="66">
        <v>157.30000000000001</v>
      </c>
      <c r="L730" s="59">
        <v>129.81</v>
      </c>
      <c r="M730" s="59">
        <f t="shared" si="168"/>
        <v>134.42000000000002</v>
      </c>
      <c r="N730" s="59">
        <f t="shared" si="169"/>
        <v>9.2200000000000006</v>
      </c>
      <c r="O730" s="59">
        <f t="shared" si="170"/>
        <v>259.62</v>
      </c>
      <c r="P730" s="59">
        <f t="shared" si="171"/>
        <v>268.83999999999997</v>
      </c>
      <c r="Q730" s="58">
        <f t="shared" si="166"/>
        <v>6.7229575403544178E-5</v>
      </c>
      <c r="S730" s="59">
        <v>5.59</v>
      </c>
      <c r="T730" s="59">
        <v>157.30000000000001</v>
      </c>
      <c r="U730" s="59">
        <v>162.88999999999999</v>
      </c>
      <c r="V730" s="59">
        <v>11.18</v>
      </c>
      <c r="W730" s="59">
        <v>314.60000000000002</v>
      </c>
      <c r="X730" s="59">
        <v>325.77999999999997</v>
      </c>
      <c r="Y730" s="91">
        <f t="shared" si="167"/>
        <v>-56.94</v>
      </c>
    </row>
    <row r="731" spans="1:25" s="50" customFormat="1" ht="24" x14ac:dyDescent="0.2">
      <c r="A731" s="52" t="s">
        <v>2591</v>
      </c>
      <c r="B731" s="3" t="s">
        <v>865</v>
      </c>
      <c r="C731" s="46" t="s">
        <v>532</v>
      </c>
      <c r="D731" s="46" t="s">
        <v>70</v>
      </c>
      <c r="E731" s="48" t="s">
        <v>1638</v>
      </c>
      <c r="F731" s="46" t="s">
        <v>133</v>
      </c>
      <c r="G731" s="59">
        <v>2</v>
      </c>
      <c r="H731" s="59">
        <v>2</v>
      </c>
      <c r="I731" s="66">
        <v>3.99</v>
      </c>
      <c r="J731" s="59">
        <v>3.29</v>
      </c>
      <c r="K731" s="66">
        <v>15.24</v>
      </c>
      <c r="L731" s="59">
        <v>12.57</v>
      </c>
      <c r="M731" s="59">
        <f t="shared" si="168"/>
        <v>15.86</v>
      </c>
      <c r="N731" s="59">
        <f t="shared" si="169"/>
        <v>6.58</v>
      </c>
      <c r="O731" s="59">
        <f t="shared" si="170"/>
        <v>25.14</v>
      </c>
      <c r="P731" s="59">
        <f t="shared" si="171"/>
        <v>31.72</v>
      </c>
      <c r="Q731" s="58">
        <f t="shared" si="166"/>
        <v>7.9323096704375145E-6</v>
      </c>
      <c r="S731" s="59">
        <v>3.99</v>
      </c>
      <c r="T731" s="59">
        <v>15.24</v>
      </c>
      <c r="U731" s="59">
        <v>19.23</v>
      </c>
      <c r="V731" s="59">
        <v>7.98</v>
      </c>
      <c r="W731" s="59">
        <v>30.48</v>
      </c>
      <c r="X731" s="59">
        <v>38.46</v>
      </c>
      <c r="Y731" s="91">
        <f t="shared" si="167"/>
        <v>-6.740000000000002</v>
      </c>
    </row>
    <row r="732" spans="1:25" s="50" customFormat="1" x14ac:dyDescent="0.2">
      <c r="A732" s="52" t="s">
        <v>2592</v>
      </c>
      <c r="B732" s="3" t="s">
        <v>866</v>
      </c>
      <c r="C732" s="46">
        <v>80721</v>
      </c>
      <c r="D732" s="46" t="s">
        <v>1470</v>
      </c>
      <c r="E732" s="48" t="s">
        <v>769</v>
      </c>
      <c r="F732" s="46" t="s">
        <v>106</v>
      </c>
      <c r="G732" s="59">
        <v>2</v>
      </c>
      <c r="H732" s="59">
        <v>2</v>
      </c>
      <c r="I732" s="66">
        <v>18.68</v>
      </c>
      <c r="J732" s="59">
        <v>15.41</v>
      </c>
      <c r="K732" s="66">
        <v>94.2</v>
      </c>
      <c r="L732" s="59">
        <v>77.739999999999995</v>
      </c>
      <c r="M732" s="59">
        <f t="shared" si="168"/>
        <v>93.149999999999991</v>
      </c>
      <c r="N732" s="59">
        <f t="shared" si="169"/>
        <v>30.82</v>
      </c>
      <c r="O732" s="59">
        <f t="shared" si="170"/>
        <v>155.47999999999999</v>
      </c>
      <c r="P732" s="59">
        <f t="shared" si="171"/>
        <v>186.3</v>
      </c>
      <c r="Q732" s="58">
        <f t="shared" si="166"/>
        <v>4.6588565309032443E-5</v>
      </c>
      <c r="S732" s="59">
        <v>18.68</v>
      </c>
      <c r="T732" s="59">
        <v>94.2</v>
      </c>
      <c r="U732" s="59">
        <v>112.88</v>
      </c>
      <c r="V732" s="59">
        <v>37.36</v>
      </c>
      <c r="W732" s="59">
        <v>188.4</v>
      </c>
      <c r="X732" s="59">
        <v>225.76</v>
      </c>
      <c r="Y732" s="91">
        <f t="shared" si="167"/>
        <v>-39.45999999999998</v>
      </c>
    </row>
    <row r="733" spans="1:25" s="50" customFormat="1" x14ac:dyDescent="0.2">
      <c r="A733" s="52" t="s">
        <v>2593</v>
      </c>
      <c r="B733" s="44" t="s">
        <v>2972</v>
      </c>
      <c r="C733" s="62"/>
      <c r="D733" s="62"/>
      <c r="E733" s="87" t="s">
        <v>867</v>
      </c>
      <c r="F733" s="62"/>
      <c r="G733" s="60"/>
      <c r="H733" s="60"/>
      <c r="I733" s="66"/>
      <c r="J733" s="60"/>
      <c r="K733" s="66"/>
      <c r="L733" s="60"/>
      <c r="M733" s="60"/>
      <c r="N733" s="60"/>
      <c r="O733" s="60"/>
      <c r="P733" s="61">
        <f>P734+P737</f>
        <v>77018.070000000007</v>
      </c>
      <c r="Q733" s="57">
        <f t="shared" si="166"/>
        <v>1.926012551889765E-2</v>
      </c>
      <c r="S733" s="60"/>
      <c r="T733" s="60"/>
      <c r="U733" s="60"/>
      <c r="V733" s="60"/>
      <c r="W733" s="60"/>
      <c r="X733" s="61">
        <v>93331.38</v>
      </c>
      <c r="Y733" s="91">
        <f t="shared" si="167"/>
        <v>-16313.309999999998</v>
      </c>
    </row>
    <row r="734" spans="1:25" s="50" customFormat="1" x14ac:dyDescent="0.2">
      <c r="A734" s="52" t="s">
        <v>2594</v>
      </c>
      <c r="B734" s="44" t="s">
        <v>868</v>
      </c>
      <c r="C734" s="62"/>
      <c r="D734" s="62"/>
      <c r="E734" s="87" t="s">
        <v>52</v>
      </c>
      <c r="F734" s="62"/>
      <c r="G734" s="60"/>
      <c r="H734" s="60"/>
      <c r="I734" s="66"/>
      <c r="J734" s="60"/>
      <c r="K734" s="66"/>
      <c r="L734" s="60"/>
      <c r="M734" s="60"/>
      <c r="N734" s="60"/>
      <c r="O734" s="60"/>
      <c r="P734" s="61">
        <f>SUM(P735:P736)</f>
        <v>1928.1299999999999</v>
      </c>
      <c r="Q734" s="57">
        <f t="shared" si="166"/>
        <v>4.8217289548741122E-4</v>
      </c>
      <c r="S734" s="60"/>
      <c r="T734" s="60"/>
      <c r="U734" s="60"/>
      <c r="V734" s="60"/>
      <c r="W734" s="60"/>
      <c r="X734" s="61">
        <v>2336.7399999999998</v>
      </c>
      <c r="Y734" s="91">
        <f t="shared" si="167"/>
        <v>-408.6099999999999</v>
      </c>
    </row>
    <row r="735" spans="1:25" s="50" customFormat="1" x14ac:dyDescent="0.2">
      <c r="A735" s="52" t="s">
        <v>2595</v>
      </c>
      <c r="B735" s="3" t="s">
        <v>869</v>
      </c>
      <c r="C735" s="46">
        <v>40101</v>
      </c>
      <c r="D735" s="47" t="s">
        <v>1470</v>
      </c>
      <c r="E735" s="48" t="s">
        <v>150</v>
      </c>
      <c r="F735" s="46" t="s">
        <v>7</v>
      </c>
      <c r="G735" s="59">
        <v>41.96</v>
      </c>
      <c r="H735" s="59">
        <v>41.96</v>
      </c>
      <c r="I735" s="66">
        <v>34.229999999999997</v>
      </c>
      <c r="J735" s="59">
        <v>28.25</v>
      </c>
      <c r="K735" s="66">
        <v>0</v>
      </c>
      <c r="L735" s="59">
        <v>0</v>
      </c>
      <c r="M735" s="59">
        <f>L735+J735</f>
        <v>28.25</v>
      </c>
      <c r="N735" s="59">
        <f>TRUNC(J735*H735,2)</f>
        <v>1185.3699999999999</v>
      </c>
      <c r="O735" s="59">
        <f>TRUNC(L735*H735,2)</f>
        <v>0</v>
      </c>
      <c r="P735" s="59">
        <f>TRUNC(((J735*H735)+(L735*H735)),2)</f>
        <v>1185.3699999999999</v>
      </c>
      <c r="Q735" s="58">
        <f t="shared" si="166"/>
        <v>2.9642881191823821E-4</v>
      </c>
      <c r="S735" s="59">
        <v>34.229999999999997</v>
      </c>
      <c r="T735" s="59">
        <v>0</v>
      </c>
      <c r="U735" s="59">
        <v>34.229999999999997</v>
      </c>
      <c r="V735" s="59">
        <v>1436.29</v>
      </c>
      <c r="W735" s="59">
        <v>0</v>
      </c>
      <c r="X735" s="59">
        <v>1436.29</v>
      </c>
      <c r="Y735" s="91">
        <f t="shared" si="167"/>
        <v>-250.92000000000007</v>
      </c>
    </row>
    <row r="736" spans="1:25" s="50" customFormat="1" x14ac:dyDescent="0.2">
      <c r="A736" s="52" t="s">
        <v>2596</v>
      </c>
      <c r="B736" s="3" t="s">
        <v>870</v>
      </c>
      <c r="C736" s="46">
        <v>40902</v>
      </c>
      <c r="D736" s="47" t="s">
        <v>1470</v>
      </c>
      <c r="E736" s="48" t="s">
        <v>359</v>
      </c>
      <c r="F736" s="46" t="s">
        <v>7</v>
      </c>
      <c r="G736" s="59">
        <v>39.72</v>
      </c>
      <c r="H736" s="59">
        <v>39.72</v>
      </c>
      <c r="I736" s="66">
        <v>22.67</v>
      </c>
      <c r="J736" s="59">
        <v>18.7</v>
      </c>
      <c r="K736" s="66">
        <v>0</v>
      </c>
      <c r="L736" s="59">
        <v>0</v>
      </c>
      <c r="M736" s="59">
        <f>L736+J736</f>
        <v>18.7</v>
      </c>
      <c r="N736" s="59">
        <f>TRUNC(J736*H736,2)</f>
        <v>742.76</v>
      </c>
      <c r="O736" s="59">
        <f>TRUNC(L736*H736,2)</f>
        <v>0</v>
      </c>
      <c r="P736" s="59">
        <f>TRUNC(((J736*H736)+(L736*H736)),2)</f>
        <v>742.76</v>
      </c>
      <c r="Q736" s="58">
        <f t="shared" si="166"/>
        <v>1.8574408356917301E-4</v>
      </c>
      <c r="S736" s="59">
        <v>22.67</v>
      </c>
      <c r="T736" s="59">
        <v>0</v>
      </c>
      <c r="U736" s="59">
        <v>22.67</v>
      </c>
      <c r="V736" s="59">
        <v>900.45</v>
      </c>
      <c r="W736" s="59">
        <v>0</v>
      </c>
      <c r="X736" s="59">
        <v>900.45</v>
      </c>
      <c r="Y736" s="91">
        <f t="shared" si="167"/>
        <v>-157.69000000000005</v>
      </c>
    </row>
    <row r="737" spans="1:25" s="50" customFormat="1" x14ac:dyDescent="0.2">
      <c r="A737" s="52" t="s">
        <v>2597</v>
      </c>
      <c r="B737" s="44" t="s">
        <v>871</v>
      </c>
      <c r="C737" s="62"/>
      <c r="D737" s="62"/>
      <c r="E737" s="87" t="s">
        <v>657</v>
      </c>
      <c r="F737" s="62"/>
      <c r="G737" s="60"/>
      <c r="H737" s="60"/>
      <c r="I737" s="66"/>
      <c r="J737" s="60"/>
      <c r="K737" s="66"/>
      <c r="L737" s="60"/>
      <c r="M737" s="60"/>
      <c r="N737" s="60"/>
      <c r="O737" s="60"/>
      <c r="P737" s="61">
        <f>P738+P751+P756</f>
        <v>75089.94</v>
      </c>
      <c r="Q737" s="57">
        <f t="shared" si="166"/>
        <v>1.8777952623410237E-2</v>
      </c>
      <c r="S737" s="60"/>
      <c r="T737" s="60"/>
      <c r="U737" s="60"/>
      <c r="V737" s="60"/>
      <c r="W737" s="60"/>
      <c r="X737" s="61">
        <v>90994.64</v>
      </c>
      <c r="Y737" s="91">
        <f t="shared" si="167"/>
        <v>-15904.699999999997</v>
      </c>
    </row>
    <row r="738" spans="1:25" s="50" customFormat="1" x14ac:dyDescent="0.2">
      <c r="A738" s="52" t="s">
        <v>2598</v>
      </c>
      <c r="B738" s="44" t="s">
        <v>872</v>
      </c>
      <c r="C738" s="62"/>
      <c r="D738" s="62"/>
      <c r="E738" s="87" t="s">
        <v>678</v>
      </c>
      <c r="F738" s="62"/>
      <c r="G738" s="60"/>
      <c r="H738" s="60"/>
      <c r="I738" s="66"/>
      <c r="J738" s="60"/>
      <c r="K738" s="66"/>
      <c r="L738" s="60"/>
      <c r="M738" s="60"/>
      <c r="N738" s="60"/>
      <c r="O738" s="60"/>
      <c r="P738" s="61">
        <f>SUM(P739:P750)</f>
        <v>17755.079999999998</v>
      </c>
      <c r="Q738" s="57">
        <f t="shared" si="166"/>
        <v>4.4400628241926766E-3</v>
      </c>
      <c r="S738" s="60"/>
      <c r="T738" s="60"/>
      <c r="U738" s="60"/>
      <c r="V738" s="60"/>
      <c r="W738" s="60"/>
      <c r="X738" s="61">
        <v>21519.1</v>
      </c>
      <c r="Y738" s="91">
        <f t="shared" si="167"/>
        <v>-3764.0200000000004</v>
      </c>
    </row>
    <row r="739" spans="1:25" s="50" customFormat="1" ht="24" x14ac:dyDescent="0.2">
      <c r="A739" s="52" t="s">
        <v>2599</v>
      </c>
      <c r="B739" s="3" t="s">
        <v>873</v>
      </c>
      <c r="C739" s="46">
        <v>89356</v>
      </c>
      <c r="D739" s="46" t="s">
        <v>103</v>
      </c>
      <c r="E739" s="48" t="s">
        <v>1580</v>
      </c>
      <c r="F739" s="46" t="s">
        <v>289</v>
      </c>
      <c r="G739" s="59">
        <v>30.6</v>
      </c>
      <c r="H739" s="59">
        <v>30.6</v>
      </c>
      <c r="I739" s="66">
        <v>14.15</v>
      </c>
      <c r="J739" s="59">
        <v>11.67</v>
      </c>
      <c r="K739" s="66">
        <v>9.75</v>
      </c>
      <c r="L739" s="59">
        <v>8.0399999999999991</v>
      </c>
      <c r="M739" s="59">
        <f t="shared" ref="M739:M750" si="172">L739+J739</f>
        <v>19.71</v>
      </c>
      <c r="N739" s="59">
        <f t="shared" ref="N739:N750" si="173">TRUNC(J739*H739,2)</f>
        <v>357.1</v>
      </c>
      <c r="O739" s="59">
        <f t="shared" ref="O739:O750" si="174">TRUNC(L739*H739,2)</f>
        <v>246.02</v>
      </c>
      <c r="P739" s="59">
        <f t="shared" ref="P739:P750" si="175">TRUNC(((J739*H739)+(L739*H739)),2)</f>
        <v>603.12</v>
      </c>
      <c r="Q739" s="58">
        <f t="shared" si="166"/>
        <v>1.5082391577661645E-4</v>
      </c>
      <c r="S739" s="59">
        <v>14.15</v>
      </c>
      <c r="T739" s="59">
        <v>9.75</v>
      </c>
      <c r="U739" s="59">
        <v>23.9</v>
      </c>
      <c r="V739" s="59">
        <v>432.99</v>
      </c>
      <c r="W739" s="59">
        <v>298.35000000000002</v>
      </c>
      <c r="X739" s="59">
        <v>731.34</v>
      </c>
      <c r="Y739" s="91">
        <f t="shared" si="167"/>
        <v>-128.22000000000003</v>
      </c>
    </row>
    <row r="740" spans="1:25" s="50" customFormat="1" ht="24" x14ac:dyDescent="0.2">
      <c r="A740" s="52" t="s">
        <v>2600</v>
      </c>
      <c r="B740" s="3" t="s">
        <v>874</v>
      </c>
      <c r="C740" s="46">
        <v>89357</v>
      </c>
      <c r="D740" s="46" t="s">
        <v>103</v>
      </c>
      <c r="E740" s="48" t="s">
        <v>1581</v>
      </c>
      <c r="F740" s="46" t="s">
        <v>289</v>
      </c>
      <c r="G740" s="59">
        <v>10.5</v>
      </c>
      <c r="H740" s="59">
        <v>10.5</v>
      </c>
      <c r="I740" s="66">
        <v>16.87</v>
      </c>
      <c r="J740" s="59">
        <v>13.92</v>
      </c>
      <c r="K740" s="66">
        <v>16.93</v>
      </c>
      <c r="L740" s="59">
        <v>13.97</v>
      </c>
      <c r="M740" s="59">
        <f t="shared" si="172"/>
        <v>27.89</v>
      </c>
      <c r="N740" s="59">
        <f t="shared" si="173"/>
        <v>146.16</v>
      </c>
      <c r="O740" s="59">
        <f t="shared" si="174"/>
        <v>146.68</v>
      </c>
      <c r="P740" s="59">
        <f t="shared" si="175"/>
        <v>292.83999999999997</v>
      </c>
      <c r="Q740" s="58">
        <f t="shared" si="166"/>
        <v>7.3231322947380878E-5</v>
      </c>
      <c r="S740" s="59">
        <v>16.87</v>
      </c>
      <c r="T740" s="59">
        <v>16.93</v>
      </c>
      <c r="U740" s="59">
        <v>33.799999999999997</v>
      </c>
      <c r="V740" s="59">
        <v>177.13</v>
      </c>
      <c r="W740" s="59">
        <v>177.77</v>
      </c>
      <c r="X740" s="59">
        <v>354.9</v>
      </c>
      <c r="Y740" s="91">
        <f t="shared" si="167"/>
        <v>-62.06</v>
      </c>
    </row>
    <row r="741" spans="1:25" s="50" customFormat="1" ht="24" x14ac:dyDescent="0.2">
      <c r="A741" s="52" t="s">
        <v>2601</v>
      </c>
      <c r="B741" s="3" t="s">
        <v>875</v>
      </c>
      <c r="C741" s="46">
        <v>89449</v>
      </c>
      <c r="D741" s="46" t="s">
        <v>103</v>
      </c>
      <c r="E741" s="48" t="s">
        <v>1582</v>
      </c>
      <c r="F741" s="46" t="s">
        <v>289</v>
      </c>
      <c r="G741" s="59">
        <v>271.48</v>
      </c>
      <c r="H741" s="59">
        <v>271.48</v>
      </c>
      <c r="I741" s="66">
        <v>1.26</v>
      </c>
      <c r="J741" s="59">
        <v>1.03</v>
      </c>
      <c r="K741" s="66">
        <v>20.82</v>
      </c>
      <c r="L741" s="59">
        <v>17.18</v>
      </c>
      <c r="M741" s="59">
        <f t="shared" si="172"/>
        <v>18.21</v>
      </c>
      <c r="N741" s="59">
        <f t="shared" si="173"/>
        <v>279.62</v>
      </c>
      <c r="O741" s="59">
        <f t="shared" si="174"/>
        <v>4664.0200000000004</v>
      </c>
      <c r="P741" s="59">
        <f t="shared" si="175"/>
        <v>4943.6499999999996</v>
      </c>
      <c r="Q741" s="58">
        <f t="shared" si="166"/>
        <v>1.2362724685453473E-3</v>
      </c>
      <c r="S741" s="59">
        <v>1.26</v>
      </c>
      <c r="T741" s="59">
        <v>20.82</v>
      </c>
      <c r="U741" s="59">
        <v>22.08</v>
      </c>
      <c r="V741" s="59">
        <v>342.06</v>
      </c>
      <c r="W741" s="59">
        <v>5652.21</v>
      </c>
      <c r="X741" s="59">
        <v>5994.27</v>
      </c>
      <c r="Y741" s="91">
        <f t="shared" si="167"/>
        <v>-1050.6200000000008</v>
      </c>
    </row>
    <row r="742" spans="1:25" s="50" customFormat="1" ht="24" x14ac:dyDescent="0.2">
      <c r="A742" s="52" t="s">
        <v>2602</v>
      </c>
      <c r="B742" s="3" t="s">
        <v>876</v>
      </c>
      <c r="C742" s="46">
        <v>89451</v>
      </c>
      <c r="D742" s="46" t="s">
        <v>103</v>
      </c>
      <c r="E742" s="48" t="s">
        <v>1800</v>
      </c>
      <c r="F742" s="46" t="s">
        <v>289</v>
      </c>
      <c r="G742" s="59">
        <v>235.06</v>
      </c>
      <c r="H742" s="59">
        <v>235.06</v>
      </c>
      <c r="I742" s="66">
        <v>1.83</v>
      </c>
      <c r="J742" s="59">
        <v>1.51</v>
      </c>
      <c r="K742" s="66">
        <v>56.26</v>
      </c>
      <c r="L742" s="59">
        <v>46.43</v>
      </c>
      <c r="M742" s="59">
        <f t="shared" si="172"/>
        <v>47.94</v>
      </c>
      <c r="N742" s="59">
        <f t="shared" si="173"/>
        <v>354.94</v>
      </c>
      <c r="O742" s="59">
        <f t="shared" si="174"/>
        <v>10913.83</v>
      </c>
      <c r="P742" s="59">
        <f t="shared" si="175"/>
        <v>11268.77</v>
      </c>
      <c r="Q742" s="58">
        <f t="shared" si="166"/>
        <v>2.8180130278983653E-3</v>
      </c>
      <c r="S742" s="59">
        <v>1.83</v>
      </c>
      <c r="T742" s="59">
        <v>56.26</v>
      </c>
      <c r="U742" s="59">
        <v>58.09</v>
      </c>
      <c r="V742" s="59">
        <v>430.15</v>
      </c>
      <c r="W742" s="59">
        <v>13224.48</v>
      </c>
      <c r="X742" s="59">
        <v>13654.63</v>
      </c>
      <c r="Y742" s="91">
        <f t="shared" si="167"/>
        <v>-2385.8599999999988</v>
      </c>
    </row>
    <row r="743" spans="1:25" s="50" customFormat="1" ht="24" x14ac:dyDescent="0.2">
      <c r="A743" s="52" t="s">
        <v>2603</v>
      </c>
      <c r="B743" s="3" t="s">
        <v>877</v>
      </c>
      <c r="C743" s="46">
        <v>89364</v>
      </c>
      <c r="D743" s="46" t="s">
        <v>103</v>
      </c>
      <c r="E743" s="48" t="s">
        <v>1587</v>
      </c>
      <c r="F743" s="46" t="s">
        <v>133</v>
      </c>
      <c r="G743" s="59">
        <v>2</v>
      </c>
      <c r="H743" s="59">
        <v>2</v>
      </c>
      <c r="I743" s="66">
        <v>5.66</v>
      </c>
      <c r="J743" s="59">
        <v>4.67</v>
      </c>
      <c r="K743" s="66">
        <v>6.51</v>
      </c>
      <c r="L743" s="59">
        <v>5.37</v>
      </c>
      <c r="M743" s="59">
        <f t="shared" si="172"/>
        <v>10.039999999999999</v>
      </c>
      <c r="N743" s="59">
        <f t="shared" si="173"/>
        <v>9.34</v>
      </c>
      <c r="O743" s="59">
        <f t="shared" si="174"/>
        <v>10.74</v>
      </c>
      <c r="P743" s="59">
        <f t="shared" si="175"/>
        <v>20.079999999999998</v>
      </c>
      <c r="Q743" s="58">
        <f t="shared" si="166"/>
        <v>5.0214621116767111E-6</v>
      </c>
      <c r="S743" s="59">
        <v>5.66</v>
      </c>
      <c r="T743" s="59">
        <v>6.51</v>
      </c>
      <c r="U743" s="59">
        <v>12.17</v>
      </c>
      <c r="V743" s="59">
        <v>11.32</v>
      </c>
      <c r="W743" s="59">
        <v>13.02</v>
      </c>
      <c r="X743" s="59">
        <v>24.34</v>
      </c>
      <c r="Y743" s="91">
        <f t="shared" si="167"/>
        <v>-4.2600000000000016</v>
      </c>
    </row>
    <row r="744" spans="1:25" s="50" customFormat="1" ht="24" x14ac:dyDescent="0.2">
      <c r="A744" s="52" t="s">
        <v>5356</v>
      </c>
      <c r="B744" s="3" t="s">
        <v>878</v>
      </c>
      <c r="C744" s="46">
        <v>89369</v>
      </c>
      <c r="D744" s="46" t="s">
        <v>103</v>
      </c>
      <c r="E744" s="48" t="s">
        <v>1588</v>
      </c>
      <c r="F744" s="46" t="s">
        <v>133</v>
      </c>
      <c r="G744" s="59">
        <v>2</v>
      </c>
      <c r="H744" s="59">
        <v>2</v>
      </c>
      <c r="I744" s="66">
        <v>6.75</v>
      </c>
      <c r="J744" s="59">
        <v>5.57</v>
      </c>
      <c r="K744" s="66">
        <v>11.59</v>
      </c>
      <c r="L744" s="59">
        <v>9.56</v>
      </c>
      <c r="M744" s="59">
        <f t="shared" si="172"/>
        <v>15.13</v>
      </c>
      <c r="N744" s="59">
        <f t="shared" si="173"/>
        <v>11.14</v>
      </c>
      <c r="O744" s="59">
        <f t="shared" si="174"/>
        <v>19.12</v>
      </c>
      <c r="P744" s="59">
        <f t="shared" si="175"/>
        <v>30.26</v>
      </c>
      <c r="Q744" s="58">
        <f t="shared" si="166"/>
        <v>7.5672033615207821E-6</v>
      </c>
      <c r="S744" s="59">
        <v>6.75</v>
      </c>
      <c r="T744" s="59">
        <v>11.59</v>
      </c>
      <c r="U744" s="59">
        <v>18.34</v>
      </c>
      <c r="V744" s="59">
        <v>13.5</v>
      </c>
      <c r="W744" s="59">
        <v>23.18</v>
      </c>
      <c r="X744" s="59">
        <v>36.68</v>
      </c>
      <c r="Y744" s="91">
        <f t="shared" si="167"/>
        <v>-6.4199999999999982</v>
      </c>
    </row>
    <row r="745" spans="1:25" s="50" customFormat="1" ht="36" x14ac:dyDescent="0.2">
      <c r="A745" s="52" t="s">
        <v>5357</v>
      </c>
      <c r="B745" s="3" t="s">
        <v>879</v>
      </c>
      <c r="C745" s="46">
        <v>89503</v>
      </c>
      <c r="D745" s="46" t="s">
        <v>103</v>
      </c>
      <c r="E745" s="48" t="s">
        <v>1589</v>
      </c>
      <c r="F745" s="46" t="s">
        <v>133</v>
      </c>
      <c r="G745" s="59">
        <v>13</v>
      </c>
      <c r="H745" s="59">
        <v>13</v>
      </c>
      <c r="I745" s="66">
        <v>4.72</v>
      </c>
      <c r="J745" s="59">
        <v>3.89</v>
      </c>
      <c r="K745" s="66">
        <v>20.56</v>
      </c>
      <c r="L745" s="59">
        <v>16.96</v>
      </c>
      <c r="M745" s="59">
        <f t="shared" si="172"/>
        <v>20.85</v>
      </c>
      <c r="N745" s="59">
        <f t="shared" si="173"/>
        <v>50.57</v>
      </c>
      <c r="O745" s="59">
        <f t="shared" si="174"/>
        <v>220.48</v>
      </c>
      <c r="P745" s="59">
        <f t="shared" si="175"/>
        <v>271.05</v>
      </c>
      <c r="Q745" s="58">
        <f t="shared" si="166"/>
        <v>6.7782236323205819E-5</v>
      </c>
      <c r="S745" s="59">
        <v>4.72</v>
      </c>
      <c r="T745" s="59">
        <v>20.56</v>
      </c>
      <c r="U745" s="59">
        <v>25.28</v>
      </c>
      <c r="V745" s="59">
        <v>61.36</v>
      </c>
      <c r="W745" s="59">
        <v>267.27999999999997</v>
      </c>
      <c r="X745" s="59">
        <v>328.64</v>
      </c>
      <c r="Y745" s="91">
        <f t="shared" si="167"/>
        <v>-57.589999999999975</v>
      </c>
    </row>
    <row r="746" spans="1:25" s="50" customFormat="1" ht="24" x14ac:dyDescent="0.2">
      <c r="A746" s="52" t="s">
        <v>5358</v>
      </c>
      <c r="B746" s="3" t="s">
        <v>880</v>
      </c>
      <c r="C746" s="46">
        <v>89398</v>
      </c>
      <c r="D746" s="46" t="s">
        <v>103</v>
      </c>
      <c r="E746" s="48" t="s">
        <v>1584</v>
      </c>
      <c r="F746" s="46" t="s">
        <v>133</v>
      </c>
      <c r="G746" s="59">
        <v>1</v>
      </c>
      <c r="H746" s="59">
        <v>1</v>
      </c>
      <c r="I746" s="66">
        <v>8.99</v>
      </c>
      <c r="J746" s="59">
        <v>7.41</v>
      </c>
      <c r="K746" s="66">
        <v>9.6300000000000008</v>
      </c>
      <c r="L746" s="59">
        <v>7.94</v>
      </c>
      <c r="M746" s="59">
        <f t="shared" si="172"/>
        <v>15.350000000000001</v>
      </c>
      <c r="N746" s="59">
        <f t="shared" si="173"/>
        <v>7.41</v>
      </c>
      <c r="O746" s="59">
        <f t="shared" si="174"/>
        <v>7.94</v>
      </c>
      <c r="P746" s="59">
        <f t="shared" si="175"/>
        <v>15.35</v>
      </c>
      <c r="Q746" s="58">
        <f t="shared" si="166"/>
        <v>3.8386176999122273E-6</v>
      </c>
      <c r="S746" s="59">
        <v>8.99</v>
      </c>
      <c r="T746" s="59">
        <v>9.6300000000000008</v>
      </c>
      <c r="U746" s="59">
        <v>18.62</v>
      </c>
      <c r="V746" s="59">
        <v>8.99</v>
      </c>
      <c r="W746" s="59">
        <v>9.6300000000000008</v>
      </c>
      <c r="X746" s="59">
        <v>18.62</v>
      </c>
      <c r="Y746" s="91">
        <f t="shared" si="167"/>
        <v>-3.2700000000000014</v>
      </c>
    </row>
    <row r="747" spans="1:25" s="50" customFormat="1" ht="24" x14ac:dyDescent="0.2">
      <c r="A747" s="52" t="s">
        <v>2604</v>
      </c>
      <c r="B747" s="337" t="s">
        <v>881</v>
      </c>
      <c r="C747" s="46">
        <v>89625</v>
      </c>
      <c r="D747" s="46" t="s">
        <v>103</v>
      </c>
      <c r="E747" s="48" t="s">
        <v>1585</v>
      </c>
      <c r="F747" s="46" t="s">
        <v>133</v>
      </c>
      <c r="G747" s="59">
        <v>3</v>
      </c>
      <c r="H747" s="59">
        <v>3</v>
      </c>
      <c r="I747" s="66">
        <v>6.3</v>
      </c>
      <c r="J747" s="59">
        <v>5.19</v>
      </c>
      <c r="K747" s="66">
        <v>18.100000000000001</v>
      </c>
      <c r="L747" s="59">
        <v>14.93</v>
      </c>
      <c r="M747" s="59">
        <f t="shared" si="172"/>
        <v>20.12</v>
      </c>
      <c r="N747" s="59">
        <f t="shared" si="173"/>
        <v>15.57</v>
      </c>
      <c r="O747" s="59">
        <f t="shared" si="174"/>
        <v>44.79</v>
      </c>
      <c r="P747" s="59">
        <f t="shared" si="175"/>
        <v>60.36</v>
      </c>
      <c r="Q747" s="58">
        <f t="shared" si="166"/>
        <v>1.5094395072749317E-5</v>
      </c>
      <c r="S747" s="59">
        <v>6.3</v>
      </c>
      <c r="T747" s="59">
        <v>18.100000000000001</v>
      </c>
      <c r="U747" s="59">
        <v>24.4</v>
      </c>
      <c r="V747" s="59">
        <v>18.899999999999999</v>
      </c>
      <c r="W747" s="59">
        <v>54.3</v>
      </c>
      <c r="X747" s="59">
        <v>73.2</v>
      </c>
      <c r="Y747" s="91">
        <f t="shared" si="167"/>
        <v>-12.840000000000003</v>
      </c>
    </row>
    <row r="748" spans="1:25" s="50" customFormat="1" x14ac:dyDescent="0.2">
      <c r="A748" s="52" t="s">
        <v>2605</v>
      </c>
      <c r="B748" s="337" t="s">
        <v>882</v>
      </c>
      <c r="C748" s="46">
        <v>81425</v>
      </c>
      <c r="D748" s="47" t="s">
        <v>1470</v>
      </c>
      <c r="E748" s="48" t="s">
        <v>480</v>
      </c>
      <c r="F748" s="46" t="s">
        <v>106</v>
      </c>
      <c r="G748" s="59">
        <v>1</v>
      </c>
      <c r="H748" s="59">
        <v>1</v>
      </c>
      <c r="I748" s="66">
        <v>11.2</v>
      </c>
      <c r="J748" s="59">
        <v>9.24</v>
      </c>
      <c r="K748" s="66">
        <v>16.190000000000001</v>
      </c>
      <c r="L748" s="59">
        <v>13.36</v>
      </c>
      <c r="M748" s="59">
        <f t="shared" si="172"/>
        <v>22.6</v>
      </c>
      <c r="N748" s="59">
        <f t="shared" si="173"/>
        <v>9.24</v>
      </c>
      <c r="O748" s="59">
        <f t="shared" si="174"/>
        <v>13.36</v>
      </c>
      <c r="P748" s="59">
        <f t="shared" si="175"/>
        <v>22.6</v>
      </c>
      <c r="Q748" s="58">
        <f t="shared" si="166"/>
        <v>5.6516456037795665E-6</v>
      </c>
      <c r="S748" s="59">
        <v>11.2</v>
      </c>
      <c r="T748" s="59">
        <v>16.190000000000001</v>
      </c>
      <c r="U748" s="59">
        <v>27.39</v>
      </c>
      <c r="V748" s="59">
        <v>11.2</v>
      </c>
      <c r="W748" s="59">
        <v>16.190000000000001</v>
      </c>
      <c r="X748" s="59">
        <v>27.39</v>
      </c>
      <c r="Y748" s="91">
        <f t="shared" si="167"/>
        <v>-4.7899999999999991</v>
      </c>
    </row>
    <row r="749" spans="1:25" s="50" customFormat="1" x14ac:dyDescent="0.2">
      <c r="A749" s="52" t="s">
        <v>2606</v>
      </c>
      <c r="B749" s="3" t="s">
        <v>883</v>
      </c>
      <c r="C749" s="46">
        <v>80926</v>
      </c>
      <c r="D749" s="47" t="s">
        <v>1470</v>
      </c>
      <c r="E749" s="48" t="s">
        <v>493</v>
      </c>
      <c r="F749" s="46" t="s">
        <v>106</v>
      </c>
      <c r="G749" s="59">
        <v>1</v>
      </c>
      <c r="H749" s="59">
        <v>1</v>
      </c>
      <c r="I749" s="66">
        <v>22.78</v>
      </c>
      <c r="J749" s="59">
        <v>18.8</v>
      </c>
      <c r="K749" s="66">
        <v>83.65</v>
      </c>
      <c r="L749" s="59">
        <v>69.03</v>
      </c>
      <c r="M749" s="59">
        <f t="shared" si="172"/>
        <v>87.83</v>
      </c>
      <c r="N749" s="59">
        <f t="shared" si="173"/>
        <v>18.8</v>
      </c>
      <c r="O749" s="59">
        <f t="shared" si="174"/>
        <v>69.03</v>
      </c>
      <c r="P749" s="59">
        <f t="shared" si="175"/>
        <v>87.83</v>
      </c>
      <c r="Q749" s="58">
        <f t="shared" si="166"/>
        <v>2.1963895282299081E-5</v>
      </c>
      <c r="S749" s="59">
        <v>22.78</v>
      </c>
      <c r="T749" s="59">
        <v>83.65</v>
      </c>
      <c r="U749" s="59">
        <v>106.43</v>
      </c>
      <c r="V749" s="59">
        <v>22.78</v>
      </c>
      <c r="W749" s="59">
        <v>83.65</v>
      </c>
      <c r="X749" s="59">
        <v>106.43</v>
      </c>
      <c r="Y749" s="91">
        <f t="shared" si="167"/>
        <v>-18.600000000000009</v>
      </c>
    </row>
    <row r="750" spans="1:25" s="50" customFormat="1" x14ac:dyDescent="0.2">
      <c r="A750" s="52" t="s">
        <v>2607</v>
      </c>
      <c r="B750" s="3" t="s">
        <v>884</v>
      </c>
      <c r="C750" s="46">
        <v>80901</v>
      </c>
      <c r="D750" s="47" t="s">
        <v>1470</v>
      </c>
      <c r="E750" s="48" t="s">
        <v>885</v>
      </c>
      <c r="F750" s="46" t="s">
        <v>106</v>
      </c>
      <c r="G750" s="59">
        <v>3</v>
      </c>
      <c r="H750" s="59">
        <v>3</v>
      </c>
      <c r="I750" s="66">
        <v>20.170000000000002</v>
      </c>
      <c r="J750" s="59">
        <v>16.64</v>
      </c>
      <c r="K750" s="66">
        <v>36.049999999999997</v>
      </c>
      <c r="L750" s="59">
        <v>29.75</v>
      </c>
      <c r="M750" s="59">
        <f t="shared" si="172"/>
        <v>46.39</v>
      </c>
      <c r="N750" s="59">
        <f t="shared" si="173"/>
        <v>49.92</v>
      </c>
      <c r="O750" s="59">
        <f t="shared" si="174"/>
        <v>89.25</v>
      </c>
      <c r="P750" s="59">
        <f t="shared" si="175"/>
        <v>139.16999999999999</v>
      </c>
      <c r="Q750" s="58">
        <f t="shared" si="166"/>
        <v>3.48026335698231E-5</v>
      </c>
      <c r="S750" s="59">
        <v>20.170000000000002</v>
      </c>
      <c r="T750" s="59">
        <v>36.049999999999997</v>
      </c>
      <c r="U750" s="59">
        <v>56.22</v>
      </c>
      <c r="V750" s="59">
        <v>60.51</v>
      </c>
      <c r="W750" s="59">
        <v>108.15</v>
      </c>
      <c r="X750" s="59">
        <v>168.66</v>
      </c>
      <c r="Y750" s="91">
        <f t="shared" si="167"/>
        <v>-29.490000000000009</v>
      </c>
    </row>
    <row r="751" spans="1:25" s="50" customFormat="1" x14ac:dyDescent="0.2">
      <c r="A751" s="52" t="s">
        <v>2608</v>
      </c>
      <c r="B751" s="44" t="s">
        <v>886</v>
      </c>
      <c r="C751" s="62"/>
      <c r="D751" s="62"/>
      <c r="E751" s="87" t="s">
        <v>686</v>
      </c>
      <c r="F751" s="62"/>
      <c r="G751" s="60"/>
      <c r="H751" s="60"/>
      <c r="I751" s="66"/>
      <c r="J751" s="60"/>
      <c r="K751" s="66"/>
      <c r="L751" s="60"/>
      <c r="M751" s="60"/>
      <c r="N751" s="60"/>
      <c r="O751" s="60"/>
      <c r="P751" s="61">
        <f>SUM(P752:P755)</f>
        <v>15437.189999999999</v>
      </c>
      <c r="Q751" s="57">
        <f t="shared" si="166"/>
        <v>3.8604215485933571E-3</v>
      </c>
      <c r="S751" s="60"/>
      <c r="T751" s="60"/>
      <c r="U751" s="60"/>
      <c r="V751" s="60"/>
      <c r="W751" s="60"/>
      <c r="X751" s="61">
        <v>18708.93</v>
      </c>
      <c r="Y751" s="91">
        <f t="shared" si="167"/>
        <v>-3271.7400000000016</v>
      </c>
    </row>
    <row r="752" spans="1:25" s="50" customFormat="1" ht="36" x14ac:dyDescent="0.2">
      <c r="A752" s="52" t="s">
        <v>2609</v>
      </c>
      <c r="B752" s="48" t="s">
        <v>1801</v>
      </c>
      <c r="C752" s="47" t="s">
        <v>1603</v>
      </c>
      <c r="D752" s="47" t="s">
        <v>103</v>
      </c>
      <c r="E752" s="48" t="s">
        <v>1604</v>
      </c>
      <c r="F752" s="47" t="s">
        <v>289</v>
      </c>
      <c r="G752" s="59">
        <v>9.6</v>
      </c>
      <c r="H752" s="59">
        <v>9.6</v>
      </c>
      <c r="I752" s="66">
        <v>11.85</v>
      </c>
      <c r="J752" s="59">
        <v>9.77</v>
      </c>
      <c r="K752" s="66">
        <v>14.84</v>
      </c>
      <c r="L752" s="59">
        <v>12.24</v>
      </c>
      <c r="M752" s="59">
        <f>L752+J752</f>
        <v>22.009999999999998</v>
      </c>
      <c r="N752" s="59">
        <f>TRUNC(J752*H752,2)</f>
        <v>93.79</v>
      </c>
      <c r="O752" s="59">
        <f>TRUNC(L752*H752,2)</f>
        <v>117.5</v>
      </c>
      <c r="P752" s="59">
        <f>TRUNC(((J752*H752)+(L752*H752)),2)</f>
        <v>211.29</v>
      </c>
      <c r="Q752" s="58">
        <f t="shared" si="166"/>
        <v>5.2837884939052405E-5</v>
      </c>
      <c r="S752" s="59">
        <v>11.85</v>
      </c>
      <c r="T752" s="59">
        <v>14.84</v>
      </c>
      <c r="U752" s="59">
        <v>26.69</v>
      </c>
      <c r="V752" s="59">
        <v>113.76</v>
      </c>
      <c r="W752" s="59">
        <v>142.46</v>
      </c>
      <c r="X752" s="59">
        <v>256.22000000000003</v>
      </c>
      <c r="Y752" s="91">
        <f t="shared" si="167"/>
        <v>-44.930000000000035</v>
      </c>
    </row>
    <row r="753" spans="1:25" s="50" customFormat="1" ht="36" x14ac:dyDescent="0.2">
      <c r="A753" s="52" t="s">
        <v>2610</v>
      </c>
      <c r="B753" s="48" t="s">
        <v>1802</v>
      </c>
      <c r="C753" s="47" t="s">
        <v>1606</v>
      </c>
      <c r="D753" s="47" t="s">
        <v>103</v>
      </c>
      <c r="E753" s="48" t="s">
        <v>1607</v>
      </c>
      <c r="F753" s="47" t="s">
        <v>289</v>
      </c>
      <c r="G753" s="59">
        <v>172.7</v>
      </c>
      <c r="H753" s="59">
        <v>172.7</v>
      </c>
      <c r="I753" s="66">
        <v>16.55</v>
      </c>
      <c r="J753" s="59">
        <v>13.65</v>
      </c>
      <c r="K753" s="66">
        <v>20.62</v>
      </c>
      <c r="L753" s="59">
        <v>17.010000000000002</v>
      </c>
      <c r="M753" s="59">
        <f>L753+J753</f>
        <v>30.660000000000004</v>
      </c>
      <c r="N753" s="59">
        <f>TRUNC(J753*H753,2)</f>
        <v>2357.35</v>
      </c>
      <c r="O753" s="59">
        <f>TRUNC(L753*H753,2)</f>
        <v>2937.62</v>
      </c>
      <c r="P753" s="59">
        <f>TRUNC(((J753*H753)+(L753*H753)),2)</f>
        <v>5294.98</v>
      </c>
      <c r="Q753" s="58">
        <f t="shared" si="166"/>
        <v>1.3241305504026869E-3</v>
      </c>
      <c r="S753" s="59">
        <v>16.55</v>
      </c>
      <c r="T753" s="59">
        <v>20.62</v>
      </c>
      <c r="U753" s="59">
        <v>37.17</v>
      </c>
      <c r="V753" s="59">
        <v>2858.18</v>
      </c>
      <c r="W753" s="59">
        <v>3561.07</v>
      </c>
      <c r="X753" s="59">
        <v>6419.25</v>
      </c>
      <c r="Y753" s="91">
        <f t="shared" si="167"/>
        <v>-1124.2700000000004</v>
      </c>
    </row>
    <row r="754" spans="1:25" s="50" customFormat="1" x14ac:dyDescent="0.2">
      <c r="A754" s="52" t="s">
        <v>2611</v>
      </c>
      <c r="B754" s="3" t="s">
        <v>887</v>
      </c>
      <c r="C754" s="46">
        <v>81825</v>
      </c>
      <c r="D754" s="47" t="s">
        <v>1470</v>
      </c>
      <c r="E754" s="48" t="s">
        <v>520</v>
      </c>
      <c r="F754" s="46" t="s">
        <v>106</v>
      </c>
      <c r="G754" s="59">
        <v>19</v>
      </c>
      <c r="H754" s="59">
        <v>19</v>
      </c>
      <c r="I754" s="66">
        <v>269.37</v>
      </c>
      <c r="J754" s="59">
        <v>222.31</v>
      </c>
      <c r="K754" s="66">
        <v>161.44</v>
      </c>
      <c r="L754" s="59">
        <v>133.22999999999999</v>
      </c>
      <c r="M754" s="59">
        <f>L754+J754</f>
        <v>355.53999999999996</v>
      </c>
      <c r="N754" s="59">
        <f>TRUNC(J754*H754,2)</f>
        <v>4223.8900000000003</v>
      </c>
      <c r="O754" s="59">
        <f>TRUNC(L754*H754,2)</f>
        <v>2531.37</v>
      </c>
      <c r="P754" s="59">
        <f>TRUNC(((J754*H754)+(L754*H754)),2)</f>
        <v>6755.26</v>
      </c>
      <c r="Q754" s="58">
        <f t="shared" si="166"/>
        <v>1.6893068797074315E-3</v>
      </c>
      <c r="S754" s="59">
        <v>269.37</v>
      </c>
      <c r="T754" s="59">
        <v>161.44</v>
      </c>
      <c r="U754" s="59">
        <v>430.81</v>
      </c>
      <c r="V754" s="59">
        <v>5118.03</v>
      </c>
      <c r="W754" s="59">
        <v>3067.36</v>
      </c>
      <c r="X754" s="59">
        <v>8185.39</v>
      </c>
      <c r="Y754" s="91">
        <f t="shared" si="167"/>
        <v>-1430.13</v>
      </c>
    </row>
    <row r="755" spans="1:25" s="50" customFormat="1" x14ac:dyDescent="0.2">
      <c r="A755" s="52" t="s">
        <v>2612</v>
      </c>
      <c r="B755" s="3" t="s">
        <v>888</v>
      </c>
      <c r="C755" s="46">
        <v>81840</v>
      </c>
      <c r="D755" s="47" t="s">
        <v>1470</v>
      </c>
      <c r="E755" s="48" t="s">
        <v>522</v>
      </c>
      <c r="F755" s="46" t="s">
        <v>106</v>
      </c>
      <c r="G755" s="59">
        <v>19</v>
      </c>
      <c r="H755" s="59">
        <v>19</v>
      </c>
      <c r="I755" s="66">
        <v>24.41</v>
      </c>
      <c r="J755" s="59">
        <v>20.14</v>
      </c>
      <c r="K755" s="66">
        <v>178.12</v>
      </c>
      <c r="L755" s="59">
        <v>147</v>
      </c>
      <c r="M755" s="59">
        <f>L755+J755</f>
        <v>167.14</v>
      </c>
      <c r="N755" s="59">
        <f>TRUNC(J755*H755,2)</f>
        <v>382.66</v>
      </c>
      <c r="O755" s="59">
        <f>TRUNC(L755*H755,2)</f>
        <v>2793</v>
      </c>
      <c r="P755" s="59">
        <f>TRUNC(((J755*H755)+(L755*H755)),2)</f>
        <v>3175.66</v>
      </c>
      <c r="Q755" s="58">
        <f t="shared" si="166"/>
        <v>7.9414623354418651E-4</v>
      </c>
      <c r="S755" s="59">
        <v>24.41</v>
      </c>
      <c r="T755" s="59">
        <v>178.12</v>
      </c>
      <c r="U755" s="59">
        <v>202.53</v>
      </c>
      <c r="V755" s="59">
        <v>463.79</v>
      </c>
      <c r="W755" s="59">
        <v>3384.28</v>
      </c>
      <c r="X755" s="59">
        <v>3848.07</v>
      </c>
      <c r="Y755" s="91">
        <f t="shared" si="167"/>
        <v>-672.41000000000031</v>
      </c>
    </row>
    <row r="756" spans="1:25" s="50" customFormat="1" x14ac:dyDescent="0.2">
      <c r="A756" s="52" t="s">
        <v>2613</v>
      </c>
      <c r="B756" s="44" t="s">
        <v>889</v>
      </c>
      <c r="C756" s="62"/>
      <c r="D756" s="62"/>
      <c r="E756" s="87" t="s">
        <v>890</v>
      </c>
      <c r="F756" s="62"/>
      <c r="G756" s="60"/>
      <c r="H756" s="60"/>
      <c r="I756" s="66"/>
      <c r="J756" s="60"/>
      <c r="K756" s="66"/>
      <c r="L756" s="60"/>
      <c r="M756" s="60"/>
      <c r="N756" s="60"/>
      <c r="O756" s="60"/>
      <c r="P756" s="61">
        <f>P757</f>
        <v>41897.67</v>
      </c>
      <c r="Q756" s="57">
        <f t="shared" si="166"/>
        <v>1.0477468250624204E-2</v>
      </c>
      <c r="S756" s="60"/>
      <c r="T756" s="60"/>
      <c r="U756" s="60"/>
      <c r="V756" s="60"/>
      <c r="W756" s="60"/>
      <c r="X756" s="61">
        <v>50766.61</v>
      </c>
      <c r="Y756" s="91">
        <f t="shared" si="167"/>
        <v>-8868.9400000000023</v>
      </c>
    </row>
    <row r="757" spans="1:25" s="50" customFormat="1" ht="24" x14ac:dyDescent="0.2">
      <c r="A757" s="52" t="s">
        <v>2614</v>
      </c>
      <c r="B757" s="3" t="s">
        <v>891</v>
      </c>
      <c r="C757" s="46" t="s">
        <v>892</v>
      </c>
      <c r="D757" s="46" t="s">
        <v>70</v>
      </c>
      <c r="E757" s="48" t="s">
        <v>1803</v>
      </c>
      <c r="F757" s="46" t="s">
        <v>133</v>
      </c>
      <c r="G757" s="59">
        <v>1</v>
      </c>
      <c r="H757" s="59">
        <v>1</v>
      </c>
      <c r="I757" s="66">
        <v>560.4</v>
      </c>
      <c r="J757" s="59">
        <v>462.49</v>
      </c>
      <c r="K757" s="66">
        <v>50206.21</v>
      </c>
      <c r="L757" s="59">
        <v>41435.18</v>
      </c>
      <c r="M757" s="59">
        <f>L757+J757</f>
        <v>41897.67</v>
      </c>
      <c r="N757" s="59">
        <f>TRUNC(J757*H757,2)</f>
        <v>462.49</v>
      </c>
      <c r="O757" s="59">
        <f>TRUNC(L757*H757,2)</f>
        <v>41435.18</v>
      </c>
      <c r="P757" s="59">
        <f>TRUNC(((J757*H757)+(L757*H757)),2)</f>
        <v>41897.67</v>
      </c>
      <c r="Q757" s="58">
        <f t="shared" si="166"/>
        <v>1.0477468250624204E-2</v>
      </c>
      <c r="S757" s="59">
        <v>560.4</v>
      </c>
      <c r="T757" s="59">
        <v>50206.21</v>
      </c>
      <c r="U757" s="59">
        <v>50766.61</v>
      </c>
      <c r="V757" s="59">
        <v>560.4</v>
      </c>
      <c r="W757" s="59">
        <v>50206.21</v>
      </c>
      <c r="X757" s="59">
        <v>50766.61</v>
      </c>
      <c r="Y757" s="91">
        <f t="shared" si="167"/>
        <v>-8868.9400000000023</v>
      </c>
    </row>
    <row r="758" spans="1:25" s="50" customFormat="1" x14ac:dyDescent="0.2">
      <c r="A758" s="52" t="s">
        <v>2615</v>
      </c>
      <c r="B758" s="44">
        <v>12</v>
      </c>
      <c r="C758" s="62"/>
      <c r="D758" s="62"/>
      <c r="E758" s="87" t="s">
        <v>31</v>
      </c>
      <c r="F758" s="62"/>
      <c r="G758" s="60"/>
      <c r="H758" s="60"/>
      <c r="I758" s="66"/>
      <c r="J758" s="60"/>
      <c r="K758" s="66"/>
      <c r="L758" s="60"/>
      <c r="M758" s="60"/>
      <c r="N758" s="60"/>
      <c r="O758" s="60"/>
      <c r="P758" s="61">
        <f>P759+P762+P770+P773</f>
        <v>209813.71</v>
      </c>
      <c r="Q758" s="57">
        <f t="shared" si="166"/>
        <v>5.2468704943990294E-2</v>
      </c>
      <c r="S758" s="60"/>
      <c r="T758" s="60"/>
      <c r="U758" s="60"/>
      <c r="V758" s="60"/>
      <c r="W758" s="60"/>
      <c r="X758" s="61">
        <v>254261.11</v>
      </c>
      <c r="Y758" s="91">
        <f t="shared" si="167"/>
        <v>-44447.399999999994</v>
      </c>
    </row>
    <row r="759" spans="1:25" s="50" customFormat="1" x14ac:dyDescent="0.2">
      <c r="A759" s="52" t="s">
        <v>2616</v>
      </c>
      <c r="B759" s="44" t="s">
        <v>2973</v>
      </c>
      <c r="C759" s="62"/>
      <c r="D759" s="62"/>
      <c r="E759" s="87" t="s">
        <v>52</v>
      </c>
      <c r="F759" s="62"/>
      <c r="G759" s="60"/>
      <c r="H759" s="60"/>
      <c r="I759" s="66"/>
      <c r="J759" s="60"/>
      <c r="K759" s="66"/>
      <c r="L759" s="60"/>
      <c r="M759" s="60"/>
      <c r="N759" s="60"/>
      <c r="O759" s="60"/>
      <c r="P759" s="61">
        <f>SUM(P760:P761)</f>
        <v>3158.6800000000003</v>
      </c>
      <c r="Q759" s="57">
        <f t="shared" si="166"/>
        <v>7.8989999715692219E-4</v>
      </c>
      <c r="S759" s="60"/>
      <c r="T759" s="60"/>
      <c r="U759" s="60"/>
      <c r="V759" s="60"/>
      <c r="W759" s="60"/>
      <c r="X759" s="61">
        <v>3828.04</v>
      </c>
      <c r="Y759" s="91">
        <f t="shared" si="167"/>
        <v>-669.35999999999967</v>
      </c>
    </row>
    <row r="760" spans="1:25" s="50" customFormat="1" x14ac:dyDescent="0.2">
      <c r="A760" s="52" t="s">
        <v>2617</v>
      </c>
      <c r="B760" s="3" t="s">
        <v>893</v>
      </c>
      <c r="C760" s="46">
        <v>40101</v>
      </c>
      <c r="D760" s="47" t="s">
        <v>1470</v>
      </c>
      <c r="E760" s="48" t="s">
        <v>150</v>
      </c>
      <c r="F760" s="46" t="s">
        <v>7</v>
      </c>
      <c r="G760" s="59">
        <v>69.52</v>
      </c>
      <c r="H760" s="59">
        <v>69.52</v>
      </c>
      <c r="I760" s="66">
        <v>34.229999999999997</v>
      </c>
      <c r="J760" s="59">
        <v>28.25</v>
      </c>
      <c r="K760" s="66">
        <v>0</v>
      </c>
      <c r="L760" s="59">
        <v>0</v>
      </c>
      <c r="M760" s="59">
        <f>L760+J760</f>
        <v>28.25</v>
      </c>
      <c r="N760" s="59">
        <f>TRUNC(J760*H760,2)</f>
        <v>1963.94</v>
      </c>
      <c r="O760" s="59">
        <f>TRUNC(L760*H760,2)</f>
        <v>0</v>
      </c>
      <c r="P760" s="59">
        <f>TRUNC(((J760*H760)+(L760*H760)),2)</f>
        <v>1963.94</v>
      </c>
      <c r="Q760" s="58">
        <f t="shared" si="166"/>
        <v>4.9112800296844425E-4</v>
      </c>
      <c r="S760" s="59">
        <v>34.229999999999997</v>
      </c>
      <c r="T760" s="59">
        <v>0</v>
      </c>
      <c r="U760" s="59">
        <v>34.229999999999997</v>
      </c>
      <c r="V760" s="59">
        <v>2379.66</v>
      </c>
      <c r="W760" s="59">
        <v>0</v>
      </c>
      <c r="X760" s="59">
        <v>2379.66</v>
      </c>
      <c r="Y760" s="91">
        <f t="shared" si="167"/>
        <v>-415.7199999999998</v>
      </c>
    </row>
    <row r="761" spans="1:25" s="50" customFormat="1" x14ac:dyDescent="0.2">
      <c r="A761" s="52" t="s">
        <v>2618</v>
      </c>
      <c r="B761" s="3" t="s">
        <v>894</v>
      </c>
      <c r="C761" s="46">
        <v>40902</v>
      </c>
      <c r="D761" s="47" t="s">
        <v>1470</v>
      </c>
      <c r="E761" s="48" t="s">
        <v>359</v>
      </c>
      <c r="F761" s="46" t="s">
        <v>7</v>
      </c>
      <c r="G761" s="59">
        <v>63.89</v>
      </c>
      <c r="H761" s="59">
        <v>63.89</v>
      </c>
      <c r="I761" s="66">
        <v>22.67</v>
      </c>
      <c r="J761" s="59">
        <v>18.7</v>
      </c>
      <c r="K761" s="66">
        <v>0</v>
      </c>
      <c r="L761" s="59">
        <v>0</v>
      </c>
      <c r="M761" s="59">
        <f>L761+J761</f>
        <v>18.7</v>
      </c>
      <c r="N761" s="59">
        <f>TRUNC(J761*H761,2)</f>
        <v>1194.74</v>
      </c>
      <c r="O761" s="59">
        <f>TRUNC(L761*H761,2)</f>
        <v>0</v>
      </c>
      <c r="P761" s="59">
        <f>TRUNC(((J761*H761)+(L761*H761)),2)</f>
        <v>1194.74</v>
      </c>
      <c r="Q761" s="58">
        <f t="shared" si="166"/>
        <v>2.9877199418847783E-4</v>
      </c>
      <c r="S761" s="59">
        <v>22.67</v>
      </c>
      <c r="T761" s="59">
        <v>0</v>
      </c>
      <c r="U761" s="59">
        <v>22.67</v>
      </c>
      <c r="V761" s="59">
        <v>1448.38</v>
      </c>
      <c r="W761" s="59">
        <v>0</v>
      </c>
      <c r="X761" s="59">
        <v>1448.38</v>
      </c>
      <c r="Y761" s="91">
        <f t="shared" si="167"/>
        <v>-253.6400000000001</v>
      </c>
    </row>
    <row r="762" spans="1:25" s="50" customFormat="1" x14ac:dyDescent="0.2">
      <c r="A762" s="52" t="s">
        <v>2619</v>
      </c>
      <c r="B762" s="44" t="s">
        <v>2974</v>
      </c>
      <c r="C762" s="62"/>
      <c r="D762" s="62"/>
      <c r="E762" s="87" t="s">
        <v>657</v>
      </c>
      <c r="F762" s="62"/>
      <c r="G762" s="60"/>
      <c r="H762" s="60"/>
      <c r="I762" s="66"/>
      <c r="J762" s="60"/>
      <c r="K762" s="66"/>
      <c r="L762" s="60"/>
      <c r="M762" s="60"/>
      <c r="N762" s="60"/>
      <c r="O762" s="60"/>
      <c r="P762" s="61">
        <f>SUM(P763:P769)</f>
        <v>113839.22</v>
      </c>
      <c r="Q762" s="57">
        <f t="shared" si="166"/>
        <v>2.8468094126136941E-2</v>
      </c>
      <c r="S762" s="60"/>
      <c r="T762" s="60"/>
      <c r="U762" s="60"/>
      <c r="V762" s="60"/>
      <c r="W762" s="60"/>
      <c r="X762" s="61">
        <v>137957.70000000001</v>
      </c>
      <c r="Y762" s="91">
        <f t="shared" si="167"/>
        <v>-24118.48000000001</v>
      </c>
    </row>
    <row r="763" spans="1:25" s="50" customFormat="1" ht="36" x14ac:dyDescent="0.2">
      <c r="A763" s="52" t="s">
        <v>2620</v>
      </c>
      <c r="B763" s="48" t="s">
        <v>1804</v>
      </c>
      <c r="C763" s="47" t="s">
        <v>1805</v>
      </c>
      <c r="D763" s="47" t="s">
        <v>103</v>
      </c>
      <c r="E763" s="48" t="s">
        <v>1806</v>
      </c>
      <c r="F763" s="47" t="s">
        <v>289</v>
      </c>
      <c r="G763" s="59">
        <v>352.25</v>
      </c>
      <c r="H763" s="59">
        <v>352.25</v>
      </c>
      <c r="I763" s="66">
        <v>2.7</v>
      </c>
      <c r="J763" s="59">
        <v>2.2200000000000002</v>
      </c>
      <c r="K763" s="66">
        <v>2.12</v>
      </c>
      <c r="L763" s="59">
        <v>1.74</v>
      </c>
      <c r="M763" s="59">
        <f t="shared" ref="M763:M769" si="176">L763+J763</f>
        <v>3.96</v>
      </c>
      <c r="N763" s="59">
        <f t="shared" ref="N763:N769" si="177">TRUNC(J763*H763,2)</f>
        <v>781.99</v>
      </c>
      <c r="O763" s="59">
        <f t="shared" ref="O763:O769" si="178">TRUNC(L763*H763,2)</f>
        <v>612.91</v>
      </c>
      <c r="P763" s="59">
        <f t="shared" ref="P763:P769" si="179">TRUNC(((J763*H763)+(L763*H763)),2)</f>
        <v>1394.91</v>
      </c>
      <c r="Q763" s="58">
        <f t="shared" si="166"/>
        <v>3.4882906943221924E-4</v>
      </c>
      <c r="S763" s="59">
        <v>2.7</v>
      </c>
      <c r="T763" s="59">
        <v>2.12</v>
      </c>
      <c r="U763" s="59">
        <v>4.82</v>
      </c>
      <c r="V763" s="59">
        <v>951.07</v>
      </c>
      <c r="W763" s="59">
        <v>746.77</v>
      </c>
      <c r="X763" s="59">
        <v>1697.84</v>
      </c>
      <c r="Y763" s="91">
        <f t="shared" si="167"/>
        <v>-302.92999999999984</v>
      </c>
    </row>
    <row r="764" spans="1:25" s="50" customFormat="1" ht="24" x14ac:dyDescent="0.2">
      <c r="A764" s="52" t="s">
        <v>2621</v>
      </c>
      <c r="B764" s="3" t="s">
        <v>895</v>
      </c>
      <c r="C764" s="46" t="s">
        <v>896</v>
      </c>
      <c r="D764" s="46" t="s">
        <v>70</v>
      </c>
      <c r="E764" s="48" t="s">
        <v>1807</v>
      </c>
      <c r="F764" s="46" t="s">
        <v>61</v>
      </c>
      <c r="G764" s="59">
        <v>388.65</v>
      </c>
      <c r="H764" s="59">
        <v>388.65</v>
      </c>
      <c r="I764" s="66">
        <v>41.88</v>
      </c>
      <c r="J764" s="59">
        <v>34.56</v>
      </c>
      <c r="K764" s="66">
        <v>54.32</v>
      </c>
      <c r="L764" s="59">
        <v>44.83</v>
      </c>
      <c r="M764" s="59">
        <f t="shared" si="176"/>
        <v>79.39</v>
      </c>
      <c r="N764" s="59">
        <f t="shared" si="177"/>
        <v>13431.74</v>
      </c>
      <c r="O764" s="59">
        <f t="shared" si="178"/>
        <v>17423.169999999998</v>
      </c>
      <c r="P764" s="59">
        <f t="shared" si="179"/>
        <v>30854.92</v>
      </c>
      <c r="Q764" s="58">
        <f t="shared" si="166"/>
        <v>7.7159766802199197E-3</v>
      </c>
      <c r="S764" s="59">
        <v>41.88</v>
      </c>
      <c r="T764" s="59">
        <v>54.32</v>
      </c>
      <c r="U764" s="59">
        <v>96.2</v>
      </c>
      <c r="V764" s="59">
        <v>16276.66</v>
      </c>
      <c r="W764" s="59">
        <v>21111.47</v>
      </c>
      <c r="X764" s="59">
        <v>37388.129999999997</v>
      </c>
      <c r="Y764" s="91">
        <f t="shared" si="167"/>
        <v>-6533.2099999999991</v>
      </c>
    </row>
    <row r="765" spans="1:25" s="50" customFormat="1" ht="24" x14ac:dyDescent="0.2">
      <c r="A765" s="52" t="s">
        <v>2622</v>
      </c>
      <c r="B765" s="48" t="s">
        <v>1808</v>
      </c>
      <c r="C765" s="47" t="s">
        <v>1809</v>
      </c>
      <c r="D765" s="47" t="s">
        <v>103</v>
      </c>
      <c r="E765" s="48" t="s">
        <v>1810</v>
      </c>
      <c r="F765" s="47" t="s">
        <v>289</v>
      </c>
      <c r="G765" s="59">
        <v>519.94000000000005</v>
      </c>
      <c r="H765" s="59">
        <v>519.94000000000005</v>
      </c>
      <c r="I765" s="66">
        <v>11.55</v>
      </c>
      <c r="J765" s="59">
        <v>9.5299999999999994</v>
      </c>
      <c r="K765" s="66">
        <v>69.3</v>
      </c>
      <c r="L765" s="59">
        <v>57.19</v>
      </c>
      <c r="M765" s="59">
        <f t="shared" si="176"/>
        <v>66.72</v>
      </c>
      <c r="N765" s="59">
        <f t="shared" si="177"/>
        <v>4955.0200000000004</v>
      </c>
      <c r="O765" s="59">
        <f t="shared" si="178"/>
        <v>29735.360000000001</v>
      </c>
      <c r="P765" s="59">
        <f t="shared" si="179"/>
        <v>34690.39</v>
      </c>
      <c r="Q765" s="58">
        <f t="shared" si="166"/>
        <v>8.6751234573848937E-3</v>
      </c>
      <c r="S765" s="59">
        <v>11.55</v>
      </c>
      <c r="T765" s="59">
        <v>69.3</v>
      </c>
      <c r="U765" s="59">
        <v>80.849999999999994</v>
      </c>
      <c r="V765" s="59">
        <v>6005.3</v>
      </c>
      <c r="W765" s="59">
        <v>36031.839999999997</v>
      </c>
      <c r="X765" s="59">
        <v>42037.14</v>
      </c>
      <c r="Y765" s="91">
        <f t="shared" si="167"/>
        <v>-7346.75</v>
      </c>
    </row>
    <row r="766" spans="1:25" s="50" customFormat="1" ht="24" x14ac:dyDescent="0.2">
      <c r="A766" s="52" t="s">
        <v>2623</v>
      </c>
      <c r="B766" s="3" t="s">
        <v>897</v>
      </c>
      <c r="C766" s="46">
        <v>81828</v>
      </c>
      <c r="D766" s="47" t="s">
        <v>1470</v>
      </c>
      <c r="E766" s="48" t="s">
        <v>1811</v>
      </c>
      <c r="F766" s="46" t="s">
        <v>106</v>
      </c>
      <c r="G766" s="59">
        <v>46</v>
      </c>
      <c r="H766" s="59">
        <v>46</v>
      </c>
      <c r="I766" s="66">
        <v>281.73</v>
      </c>
      <c r="J766" s="59">
        <v>232.51</v>
      </c>
      <c r="K766" s="66">
        <v>403.32</v>
      </c>
      <c r="L766" s="59">
        <v>332.85</v>
      </c>
      <c r="M766" s="59">
        <f t="shared" si="176"/>
        <v>565.36</v>
      </c>
      <c r="N766" s="59">
        <f t="shared" si="177"/>
        <v>10695.46</v>
      </c>
      <c r="O766" s="59">
        <f t="shared" si="178"/>
        <v>15311.1</v>
      </c>
      <c r="P766" s="59">
        <f t="shared" si="179"/>
        <v>26006.560000000001</v>
      </c>
      <c r="Q766" s="58">
        <f t="shared" si="166"/>
        <v>6.5035336501517481E-3</v>
      </c>
      <c r="S766" s="59">
        <v>281.73</v>
      </c>
      <c r="T766" s="59">
        <v>403.32</v>
      </c>
      <c r="U766" s="59">
        <v>685.05</v>
      </c>
      <c r="V766" s="59">
        <v>12959.58</v>
      </c>
      <c r="W766" s="59">
        <v>18552.72</v>
      </c>
      <c r="X766" s="59">
        <v>31512.3</v>
      </c>
      <c r="Y766" s="91">
        <f t="shared" si="167"/>
        <v>-5505.739999999998</v>
      </c>
    </row>
    <row r="767" spans="1:25" s="50" customFormat="1" ht="24" x14ac:dyDescent="0.2">
      <c r="A767" s="52" t="s">
        <v>2624</v>
      </c>
      <c r="B767" s="48" t="s">
        <v>1812</v>
      </c>
      <c r="C767" s="47" t="s">
        <v>1813</v>
      </c>
      <c r="D767" s="47" t="s">
        <v>103</v>
      </c>
      <c r="E767" s="48" t="s">
        <v>1814</v>
      </c>
      <c r="F767" s="47" t="s">
        <v>289</v>
      </c>
      <c r="G767" s="59">
        <v>100.1</v>
      </c>
      <c r="H767" s="59">
        <v>100.1</v>
      </c>
      <c r="I767" s="66">
        <v>2.82</v>
      </c>
      <c r="J767" s="59">
        <v>2.3199999999999998</v>
      </c>
      <c r="K767" s="66">
        <v>30.11</v>
      </c>
      <c r="L767" s="59">
        <v>24.84</v>
      </c>
      <c r="M767" s="59">
        <f t="shared" si="176"/>
        <v>27.16</v>
      </c>
      <c r="N767" s="59">
        <f t="shared" si="177"/>
        <v>232.23</v>
      </c>
      <c r="O767" s="59">
        <f t="shared" si="178"/>
        <v>2486.48</v>
      </c>
      <c r="P767" s="59">
        <f t="shared" si="179"/>
        <v>2718.71</v>
      </c>
      <c r="Q767" s="58">
        <f t="shared" si="166"/>
        <v>6.7987546103767888E-4</v>
      </c>
      <c r="S767" s="59">
        <v>2.82</v>
      </c>
      <c r="T767" s="59">
        <v>30.11</v>
      </c>
      <c r="U767" s="59">
        <v>32.93</v>
      </c>
      <c r="V767" s="59">
        <v>282.27999999999997</v>
      </c>
      <c r="W767" s="59">
        <v>3014.01</v>
      </c>
      <c r="X767" s="59">
        <v>3296.29</v>
      </c>
      <c r="Y767" s="91">
        <f t="shared" si="167"/>
        <v>-577.57999999999993</v>
      </c>
    </row>
    <row r="768" spans="1:25" s="50" customFormat="1" ht="24" x14ac:dyDescent="0.2">
      <c r="A768" s="52" t="s">
        <v>2625</v>
      </c>
      <c r="B768" s="48" t="s">
        <v>1815</v>
      </c>
      <c r="C768" s="47" t="s">
        <v>1816</v>
      </c>
      <c r="D768" s="47" t="s">
        <v>103</v>
      </c>
      <c r="E768" s="48" t="s">
        <v>1817</v>
      </c>
      <c r="F768" s="47" t="s">
        <v>289</v>
      </c>
      <c r="G768" s="59">
        <v>273.86</v>
      </c>
      <c r="H768" s="59">
        <v>273.86</v>
      </c>
      <c r="I768" s="66">
        <v>4.87</v>
      </c>
      <c r="J768" s="59">
        <v>4.01</v>
      </c>
      <c r="K768" s="66">
        <v>63.28</v>
      </c>
      <c r="L768" s="59">
        <v>52.22</v>
      </c>
      <c r="M768" s="59">
        <f t="shared" si="176"/>
        <v>56.23</v>
      </c>
      <c r="N768" s="59">
        <f t="shared" si="177"/>
        <v>1098.17</v>
      </c>
      <c r="O768" s="59">
        <f t="shared" si="178"/>
        <v>14300.96</v>
      </c>
      <c r="P768" s="59">
        <f t="shared" si="179"/>
        <v>15399.14</v>
      </c>
      <c r="Q768" s="58">
        <f t="shared" si="166"/>
        <v>3.8509062780082326E-3</v>
      </c>
      <c r="S768" s="59">
        <v>4.87</v>
      </c>
      <c r="T768" s="59">
        <v>63.28</v>
      </c>
      <c r="U768" s="59">
        <v>68.150000000000006</v>
      </c>
      <c r="V768" s="59">
        <v>1333.69</v>
      </c>
      <c r="W768" s="59">
        <v>17329.86</v>
      </c>
      <c r="X768" s="59">
        <v>18663.55</v>
      </c>
      <c r="Y768" s="91">
        <f t="shared" si="167"/>
        <v>-3264.41</v>
      </c>
    </row>
    <row r="769" spans="1:25" s="50" customFormat="1" ht="36" x14ac:dyDescent="0.2">
      <c r="A769" s="52" t="s">
        <v>2626</v>
      </c>
      <c r="B769" s="48" t="s">
        <v>1818</v>
      </c>
      <c r="C769" s="47" t="s">
        <v>1819</v>
      </c>
      <c r="D769" s="47" t="s">
        <v>103</v>
      </c>
      <c r="E769" s="48" t="s">
        <v>1820</v>
      </c>
      <c r="F769" s="47" t="s">
        <v>133</v>
      </c>
      <c r="G769" s="59">
        <v>91</v>
      </c>
      <c r="H769" s="59">
        <v>91</v>
      </c>
      <c r="I769" s="66">
        <v>4.79</v>
      </c>
      <c r="J769" s="59">
        <v>3.95</v>
      </c>
      <c r="K769" s="66">
        <v>32.159999999999997</v>
      </c>
      <c r="L769" s="59">
        <v>26.54</v>
      </c>
      <c r="M769" s="59">
        <f t="shared" si="176"/>
        <v>30.49</v>
      </c>
      <c r="N769" s="59">
        <f t="shared" si="177"/>
        <v>359.45</v>
      </c>
      <c r="O769" s="59">
        <f t="shared" si="178"/>
        <v>2415.14</v>
      </c>
      <c r="P769" s="59">
        <f t="shared" si="179"/>
        <v>2774.59</v>
      </c>
      <c r="Q769" s="58">
        <f t="shared" si="166"/>
        <v>6.9384952990224542E-4</v>
      </c>
      <c r="S769" s="59">
        <v>4.79</v>
      </c>
      <c r="T769" s="59">
        <v>32.159999999999997</v>
      </c>
      <c r="U769" s="59">
        <v>36.950000000000003</v>
      </c>
      <c r="V769" s="59">
        <v>435.89</v>
      </c>
      <c r="W769" s="59">
        <v>2926.56</v>
      </c>
      <c r="X769" s="59">
        <v>3362.45</v>
      </c>
      <c r="Y769" s="91">
        <f t="shared" si="167"/>
        <v>-587.85999999999967</v>
      </c>
    </row>
    <row r="770" spans="1:25" s="50" customFormat="1" x14ac:dyDescent="0.2">
      <c r="A770" s="52" t="s">
        <v>5359</v>
      </c>
      <c r="B770" s="44" t="s">
        <v>2975</v>
      </c>
      <c r="C770" s="62"/>
      <c r="D770" s="62"/>
      <c r="E770" s="87" t="s">
        <v>67</v>
      </c>
      <c r="F770" s="62"/>
      <c r="G770" s="60"/>
      <c r="H770" s="60"/>
      <c r="I770" s="66"/>
      <c r="J770" s="60"/>
      <c r="K770" s="66"/>
      <c r="L770" s="60"/>
      <c r="M770" s="60"/>
      <c r="N770" s="60"/>
      <c r="O770" s="60"/>
      <c r="P770" s="61">
        <f>SUM(P771:P772)</f>
        <v>88456.23</v>
      </c>
      <c r="Q770" s="57">
        <f t="shared" si="166"/>
        <v>2.2120498380814785E-2</v>
      </c>
      <c r="S770" s="60"/>
      <c r="T770" s="60"/>
      <c r="U770" s="60"/>
      <c r="V770" s="60"/>
      <c r="W770" s="60"/>
      <c r="X770" s="61">
        <v>107190.06</v>
      </c>
      <c r="Y770" s="91">
        <f t="shared" si="167"/>
        <v>-18733.830000000002</v>
      </c>
    </row>
    <row r="771" spans="1:25" s="50" customFormat="1" ht="24" x14ac:dyDescent="0.2">
      <c r="A771" s="52" t="s">
        <v>5360</v>
      </c>
      <c r="B771" s="3" t="s">
        <v>898</v>
      </c>
      <c r="C771" s="46">
        <v>271417</v>
      </c>
      <c r="D771" s="47" t="s">
        <v>1470</v>
      </c>
      <c r="E771" s="48" t="s">
        <v>1821</v>
      </c>
      <c r="F771" s="46" t="s">
        <v>61</v>
      </c>
      <c r="G771" s="59">
        <v>446.24</v>
      </c>
      <c r="H771" s="59">
        <v>446.24</v>
      </c>
      <c r="I771" s="66">
        <v>35.86</v>
      </c>
      <c r="J771" s="59">
        <v>29.59</v>
      </c>
      <c r="K771" s="66">
        <v>18.5</v>
      </c>
      <c r="L771" s="59">
        <v>15.26</v>
      </c>
      <c r="M771" s="59">
        <f>L771+J771</f>
        <v>44.85</v>
      </c>
      <c r="N771" s="59">
        <f>TRUNC(J771*H771,2)</f>
        <v>13204.24</v>
      </c>
      <c r="O771" s="59">
        <f>TRUNC(L771*H771,2)</f>
        <v>6809.62</v>
      </c>
      <c r="P771" s="59">
        <f>TRUNC(((J771*H771)+(L771*H771)),2)</f>
        <v>20013.86</v>
      </c>
      <c r="Q771" s="58">
        <f t="shared" si="166"/>
        <v>5.0049222957371554E-3</v>
      </c>
      <c r="S771" s="59">
        <v>35.86</v>
      </c>
      <c r="T771" s="59">
        <v>18.5</v>
      </c>
      <c r="U771" s="59">
        <v>54.36</v>
      </c>
      <c r="V771" s="59">
        <v>16002.16</v>
      </c>
      <c r="W771" s="59">
        <v>8255.44</v>
      </c>
      <c r="X771" s="59">
        <v>24257.599999999999</v>
      </c>
      <c r="Y771" s="91">
        <f t="shared" si="167"/>
        <v>-4243.739999999998</v>
      </c>
    </row>
    <row r="772" spans="1:25" s="50" customFormat="1" ht="24" x14ac:dyDescent="0.2">
      <c r="A772" s="52" t="s">
        <v>5361</v>
      </c>
      <c r="B772" s="3" t="s">
        <v>899</v>
      </c>
      <c r="C772" s="46">
        <v>180323</v>
      </c>
      <c r="D772" s="47" t="s">
        <v>1470</v>
      </c>
      <c r="E772" s="48" t="s">
        <v>1822</v>
      </c>
      <c r="F772" s="46" t="s">
        <v>11</v>
      </c>
      <c r="G772" s="59">
        <v>133.87</v>
      </c>
      <c r="H772" s="59">
        <v>133.87</v>
      </c>
      <c r="I772" s="66">
        <v>69.09</v>
      </c>
      <c r="J772" s="59">
        <v>57.01</v>
      </c>
      <c r="K772" s="66">
        <v>550.41</v>
      </c>
      <c r="L772" s="59">
        <v>454.25</v>
      </c>
      <c r="M772" s="59">
        <f>L772+J772</f>
        <v>511.26</v>
      </c>
      <c r="N772" s="59">
        <f>TRUNC(J772*H772,2)</f>
        <v>7631.92</v>
      </c>
      <c r="O772" s="59">
        <f>TRUNC(L772*H772,2)</f>
        <v>60810.44</v>
      </c>
      <c r="P772" s="59">
        <f>TRUNC(((J772*H772)+(L772*H772)),2)</f>
        <v>68442.37</v>
      </c>
      <c r="Q772" s="58">
        <f t="shared" si="166"/>
        <v>1.7115576085077629E-2</v>
      </c>
      <c r="S772" s="59">
        <v>69.09</v>
      </c>
      <c r="T772" s="59">
        <v>550.41</v>
      </c>
      <c r="U772" s="59">
        <v>619.5</v>
      </c>
      <c r="V772" s="59">
        <v>9249.07</v>
      </c>
      <c r="W772" s="59">
        <v>73683.39</v>
      </c>
      <c r="X772" s="59">
        <v>82932.460000000006</v>
      </c>
      <c r="Y772" s="91">
        <f t="shared" si="167"/>
        <v>-14490.090000000011</v>
      </c>
    </row>
    <row r="773" spans="1:25" s="50" customFormat="1" x14ac:dyDescent="0.2">
      <c r="A773" s="52" t="s">
        <v>2627</v>
      </c>
      <c r="B773" s="44" t="s">
        <v>2976</v>
      </c>
      <c r="C773" s="62"/>
      <c r="D773" s="62"/>
      <c r="E773" s="87" t="s">
        <v>187</v>
      </c>
      <c r="F773" s="62"/>
      <c r="G773" s="60"/>
      <c r="H773" s="60"/>
      <c r="I773" s="66"/>
      <c r="J773" s="60"/>
      <c r="K773" s="66"/>
      <c r="L773" s="60"/>
      <c r="M773" s="60"/>
      <c r="N773" s="60"/>
      <c r="O773" s="60"/>
      <c r="P773" s="61">
        <f>P774</f>
        <v>4359.58</v>
      </c>
      <c r="Q773" s="57">
        <f t="shared" si="166"/>
        <v>1.0902124398816512E-3</v>
      </c>
      <c r="S773" s="60"/>
      <c r="T773" s="60"/>
      <c r="U773" s="60"/>
      <c r="V773" s="60"/>
      <c r="W773" s="60"/>
      <c r="X773" s="61">
        <v>5285.31</v>
      </c>
      <c r="Y773" s="91">
        <f t="shared" si="167"/>
        <v>-925.73000000000047</v>
      </c>
    </row>
    <row r="774" spans="1:25" s="50" customFormat="1" x14ac:dyDescent="0.2">
      <c r="A774" s="52" t="s">
        <v>2628</v>
      </c>
      <c r="B774" s="44" t="s">
        <v>900</v>
      </c>
      <c r="C774" s="62"/>
      <c r="D774" s="62"/>
      <c r="E774" s="87" t="s">
        <v>901</v>
      </c>
      <c r="F774" s="62"/>
      <c r="G774" s="60"/>
      <c r="H774" s="60"/>
      <c r="I774" s="66"/>
      <c r="J774" s="60"/>
      <c r="K774" s="66"/>
      <c r="L774" s="60"/>
      <c r="M774" s="60"/>
      <c r="N774" s="60"/>
      <c r="O774" s="60"/>
      <c r="P774" s="61">
        <f>P775</f>
        <v>4359.58</v>
      </c>
      <c r="Q774" s="57">
        <f t="shared" ref="Q774:Q837" si="180">P774/$O$998</f>
        <v>1.0902124398816512E-3</v>
      </c>
      <c r="S774" s="60"/>
      <c r="T774" s="60"/>
      <c r="U774" s="60"/>
      <c r="V774" s="60"/>
      <c r="W774" s="60"/>
      <c r="X774" s="61">
        <v>5285.31</v>
      </c>
      <c r="Y774" s="91">
        <f t="shared" ref="Y774:Y837" si="181">P774-X774</f>
        <v>-925.73000000000047</v>
      </c>
    </row>
    <row r="775" spans="1:25" s="50" customFormat="1" ht="24" x14ac:dyDescent="0.2">
      <c r="A775" s="52" t="s">
        <v>2629</v>
      </c>
      <c r="B775" s="3" t="s">
        <v>902</v>
      </c>
      <c r="C775" s="46">
        <v>261602</v>
      </c>
      <c r="D775" s="47" t="s">
        <v>1470</v>
      </c>
      <c r="E775" s="48" t="s">
        <v>1527</v>
      </c>
      <c r="F775" s="46" t="s">
        <v>11</v>
      </c>
      <c r="G775" s="59">
        <v>200.81</v>
      </c>
      <c r="H775" s="59">
        <v>200.81</v>
      </c>
      <c r="I775" s="66">
        <v>14.86</v>
      </c>
      <c r="J775" s="59">
        <v>12.26</v>
      </c>
      <c r="K775" s="66">
        <v>11.46</v>
      </c>
      <c r="L775" s="59">
        <v>9.4499999999999993</v>
      </c>
      <c r="M775" s="59">
        <f>L775+J775</f>
        <v>21.71</v>
      </c>
      <c r="N775" s="59">
        <f>TRUNC(J775*H775,2)</f>
        <v>2461.9299999999998</v>
      </c>
      <c r="O775" s="59">
        <f>TRUNC(L775*H775,2)</f>
        <v>1897.65</v>
      </c>
      <c r="P775" s="59">
        <f>TRUNC(((J775*H775)+(L775*H775)),2)</f>
        <v>4359.58</v>
      </c>
      <c r="Q775" s="58">
        <f t="shared" si="180"/>
        <v>1.0902124398816512E-3</v>
      </c>
      <c r="S775" s="59">
        <v>14.86</v>
      </c>
      <c r="T775" s="59">
        <v>11.46</v>
      </c>
      <c r="U775" s="59">
        <v>26.32</v>
      </c>
      <c r="V775" s="59">
        <v>2984.03</v>
      </c>
      <c r="W775" s="59">
        <v>2301.2800000000002</v>
      </c>
      <c r="X775" s="59">
        <v>5285.31</v>
      </c>
      <c r="Y775" s="91">
        <f t="shared" si="181"/>
        <v>-925.73000000000047</v>
      </c>
    </row>
    <row r="776" spans="1:25" s="50" customFormat="1" x14ac:dyDescent="0.2">
      <c r="A776" s="52" t="s">
        <v>2630</v>
      </c>
      <c r="B776" s="44">
        <v>13</v>
      </c>
      <c r="C776" s="62"/>
      <c r="D776" s="62"/>
      <c r="E776" s="87" t="s">
        <v>32</v>
      </c>
      <c r="F776" s="62"/>
      <c r="G776" s="60"/>
      <c r="H776" s="60"/>
      <c r="I776" s="66"/>
      <c r="J776" s="60"/>
      <c r="K776" s="66"/>
      <c r="L776" s="60"/>
      <c r="M776" s="60"/>
      <c r="N776" s="60"/>
      <c r="O776" s="60"/>
      <c r="P776" s="61">
        <f>P777+P800+P805+P823+P835</f>
        <v>199076.52000000002</v>
      </c>
      <c r="Q776" s="57">
        <f t="shared" si="180"/>
        <v>4.9783625622731635E-2</v>
      </c>
      <c r="S776" s="60"/>
      <c r="T776" s="60"/>
      <c r="U776" s="60"/>
      <c r="V776" s="60"/>
      <c r="W776" s="60"/>
      <c r="X776" s="61">
        <v>241233.67</v>
      </c>
      <c r="Y776" s="91">
        <f t="shared" si="181"/>
        <v>-42157.149999999994</v>
      </c>
    </row>
    <row r="777" spans="1:25" s="50" customFormat="1" x14ac:dyDescent="0.2">
      <c r="A777" s="52" t="s">
        <v>2631</v>
      </c>
      <c r="B777" s="44" t="s">
        <v>2977</v>
      </c>
      <c r="C777" s="62"/>
      <c r="D777" s="62"/>
      <c r="E777" s="87" t="s">
        <v>45</v>
      </c>
      <c r="F777" s="62"/>
      <c r="G777" s="60"/>
      <c r="H777" s="60"/>
      <c r="I777" s="66"/>
      <c r="J777" s="60"/>
      <c r="K777" s="66"/>
      <c r="L777" s="60"/>
      <c r="M777" s="60"/>
      <c r="N777" s="60"/>
      <c r="O777" s="60"/>
      <c r="P777" s="61">
        <f>P778+P780+P782+P785+P795+P798</f>
        <v>114045.17</v>
      </c>
      <c r="Q777" s="57">
        <f t="shared" si="180"/>
        <v>2.8519596622247487E-2</v>
      </c>
      <c r="S777" s="60"/>
      <c r="T777" s="60"/>
      <c r="U777" s="60"/>
      <c r="V777" s="60"/>
      <c r="W777" s="60"/>
      <c r="X777" s="61">
        <v>138199.67000000001</v>
      </c>
      <c r="Y777" s="91">
        <f t="shared" si="181"/>
        <v>-24154.500000000015</v>
      </c>
    </row>
    <row r="778" spans="1:25" s="50" customFormat="1" x14ac:dyDescent="0.2">
      <c r="A778" s="52" t="s">
        <v>2632</v>
      </c>
      <c r="B778" s="44" t="s">
        <v>903</v>
      </c>
      <c r="C778" s="62"/>
      <c r="D778" s="62"/>
      <c r="E778" s="87" t="s">
        <v>45</v>
      </c>
      <c r="F778" s="62"/>
      <c r="G778" s="60"/>
      <c r="H778" s="60"/>
      <c r="I778" s="66"/>
      <c r="J778" s="60"/>
      <c r="K778" s="66"/>
      <c r="L778" s="60"/>
      <c r="M778" s="60"/>
      <c r="N778" s="60"/>
      <c r="O778" s="60"/>
      <c r="P778" s="61">
        <f>P779</f>
        <v>801.78</v>
      </c>
      <c r="Q778" s="57">
        <f t="shared" si="180"/>
        <v>2.0050338107072479E-4</v>
      </c>
      <c r="S778" s="60"/>
      <c r="T778" s="60"/>
      <c r="U778" s="60"/>
      <c r="V778" s="60"/>
      <c r="W778" s="60"/>
      <c r="X778" s="61">
        <v>971.52</v>
      </c>
      <c r="Y778" s="91">
        <f t="shared" si="181"/>
        <v>-169.74</v>
      </c>
    </row>
    <row r="779" spans="1:25" s="50" customFormat="1" ht="24" x14ac:dyDescent="0.2">
      <c r="A779" s="52" t="s">
        <v>2633</v>
      </c>
      <c r="B779" s="3" t="s">
        <v>904</v>
      </c>
      <c r="C779" s="46">
        <v>20121</v>
      </c>
      <c r="D779" s="47" t="s">
        <v>1470</v>
      </c>
      <c r="E779" s="48" t="s">
        <v>1500</v>
      </c>
      <c r="F779" s="46" t="s">
        <v>7</v>
      </c>
      <c r="G779" s="59">
        <v>6</v>
      </c>
      <c r="H779" s="59">
        <v>6</v>
      </c>
      <c r="I779" s="66">
        <v>161.91999999999999</v>
      </c>
      <c r="J779" s="59">
        <v>133.63</v>
      </c>
      <c r="K779" s="66">
        <v>0</v>
      </c>
      <c r="L779" s="59">
        <v>0</v>
      </c>
      <c r="M779" s="59">
        <f>L779+J779</f>
        <v>133.63</v>
      </c>
      <c r="N779" s="59">
        <f>TRUNC(J779*H779,2)</f>
        <v>801.78</v>
      </c>
      <c r="O779" s="59">
        <f>TRUNC(L779*H779,2)</f>
        <v>0</v>
      </c>
      <c r="P779" s="59">
        <f>TRUNC(((J779*H779)+(L779*H779)),2)</f>
        <v>801.78</v>
      </c>
      <c r="Q779" s="58">
        <f t="shared" si="180"/>
        <v>2.0050338107072479E-4</v>
      </c>
      <c r="S779" s="59">
        <v>161.91999999999999</v>
      </c>
      <c r="T779" s="59">
        <v>0</v>
      </c>
      <c r="U779" s="59">
        <v>161.91999999999999</v>
      </c>
      <c r="V779" s="59">
        <v>971.52</v>
      </c>
      <c r="W779" s="59">
        <v>0</v>
      </c>
      <c r="X779" s="59">
        <v>971.52</v>
      </c>
      <c r="Y779" s="91">
        <f t="shared" si="181"/>
        <v>-169.74</v>
      </c>
    </row>
    <row r="780" spans="1:25" s="50" customFormat="1" x14ac:dyDescent="0.2">
      <c r="A780" s="52" t="s">
        <v>2634</v>
      </c>
      <c r="B780" s="44" t="s">
        <v>905</v>
      </c>
      <c r="C780" s="62"/>
      <c r="D780" s="62"/>
      <c r="E780" s="87" t="s">
        <v>906</v>
      </c>
      <c r="F780" s="62"/>
      <c r="G780" s="60"/>
      <c r="H780" s="60"/>
      <c r="I780" s="66"/>
      <c r="J780" s="60"/>
      <c r="K780" s="66"/>
      <c r="L780" s="60"/>
      <c r="M780" s="60"/>
      <c r="N780" s="60"/>
      <c r="O780" s="60"/>
      <c r="P780" s="61">
        <f>P781</f>
        <v>217.44</v>
      </c>
      <c r="Q780" s="57">
        <f t="shared" si="180"/>
        <v>5.4375832747160563E-5</v>
      </c>
      <c r="S780" s="60"/>
      <c r="T780" s="60"/>
      <c r="U780" s="60"/>
      <c r="V780" s="60"/>
      <c r="W780" s="60"/>
      <c r="X780" s="61">
        <v>263.52</v>
      </c>
      <c r="Y780" s="91">
        <f t="shared" si="181"/>
        <v>-46.079999999999984</v>
      </c>
    </row>
    <row r="781" spans="1:25" s="50" customFormat="1" x14ac:dyDescent="0.2">
      <c r="A781" s="52" t="s">
        <v>2635</v>
      </c>
      <c r="B781" s="3" t="s">
        <v>907</v>
      </c>
      <c r="C781" s="46">
        <v>30101</v>
      </c>
      <c r="D781" s="47" t="s">
        <v>1470</v>
      </c>
      <c r="E781" s="48" t="s">
        <v>144</v>
      </c>
      <c r="F781" s="46" t="s">
        <v>7</v>
      </c>
      <c r="G781" s="59">
        <v>6</v>
      </c>
      <c r="H781" s="59">
        <v>6</v>
      </c>
      <c r="I781" s="66">
        <v>9.6</v>
      </c>
      <c r="J781" s="59">
        <v>7.92</v>
      </c>
      <c r="K781" s="66">
        <v>34.32</v>
      </c>
      <c r="L781" s="59">
        <v>28.32</v>
      </c>
      <c r="M781" s="59">
        <f>L781+J781</f>
        <v>36.24</v>
      </c>
      <c r="N781" s="59">
        <f>TRUNC(J781*H781,2)</f>
        <v>47.52</v>
      </c>
      <c r="O781" s="59">
        <f>TRUNC(L781*H781,2)</f>
        <v>169.92</v>
      </c>
      <c r="P781" s="59">
        <f>TRUNC(((J781*H781)+(L781*H781)),2)</f>
        <v>217.44</v>
      </c>
      <c r="Q781" s="58">
        <f t="shared" si="180"/>
        <v>5.4375832747160563E-5</v>
      </c>
      <c r="S781" s="59">
        <v>9.6</v>
      </c>
      <c r="T781" s="59">
        <v>34.32</v>
      </c>
      <c r="U781" s="59">
        <v>43.92</v>
      </c>
      <c r="V781" s="59">
        <v>57.6</v>
      </c>
      <c r="W781" s="59">
        <v>205.92</v>
      </c>
      <c r="X781" s="59">
        <v>263.52</v>
      </c>
      <c r="Y781" s="91">
        <f t="shared" si="181"/>
        <v>-46.079999999999984</v>
      </c>
    </row>
    <row r="782" spans="1:25" s="50" customFormat="1" x14ac:dyDescent="0.2">
      <c r="A782" s="52" t="s">
        <v>2636</v>
      </c>
      <c r="B782" s="44" t="s">
        <v>908</v>
      </c>
      <c r="C782" s="62"/>
      <c r="D782" s="62"/>
      <c r="E782" s="87" t="s">
        <v>52</v>
      </c>
      <c r="F782" s="62"/>
      <c r="G782" s="60"/>
      <c r="H782" s="60"/>
      <c r="I782" s="66"/>
      <c r="J782" s="60"/>
      <c r="K782" s="66"/>
      <c r="L782" s="60"/>
      <c r="M782" s="60"/>
      <c r="N782" s="60"/>
      <c r="O782" s="60"/>
      <c r="P782" s="61">
        <f>SUM(P783:P784)</f>
        <v>2711.3500000000004</v>
      </c>
      <c r="Q782" s="57">
        <f t="shared" si="180"/>
        <v>6.7803492512423578E-4</v>
      </c>
      <c r="S782" s="60"/>
      <c r="T782" s="60"/>
      <c r="U782" s="60"/>
      <c r="V782" s="60"/>
      <c r="W782" s="60"/>
      <c r="X782" s="61">
        <v>3285.97</v>
      </c>
      <c r="Y782" s="91">
        <f t="shared" si="181"/>
        <v>-574.61999999999944</v>
      </c>
    </row>
    <row r="783" spans="1:25" s="50" customFormat="1" x14ac:dyDescent="0.2">
      <c r="A783" s="52" t="s">
        <v>2637</v>
      </c>
      <c r="B783" s="3" t="s">
        <v>909</v>
      </c>
      <c r="C783" s="46">
        <v>40101</v>
      </c>
      <c r="D783" s="47" t="s">
        <v>1470</v>
      </c>
      <c r="E783" s="48" t="s">
        <v>150</v>
      </c>
      <c r="F783" s="46" t="s">
        <v>7</v>
      </c>
      <c r="G783" s="59">
        <v>57.75</v>
      </c>
      <c r="H783" s="59">
        <v>57.75</v>
      </c>
      <c r="I783" s="66">
        <v>34.229999999999997</v>
      </c>
      <c r="J783" s="59">
        <v>28.25</v>
      </c>
      <c r="K783" s="66">
        <v>0</v>
      </c>
      <c r="L783" s="59">
        <v>0</v>
      </c>
      <c r="M783" s="59">
        <f>L783+J783</f>
        <v>28.25</v>
      </c>
      <c r="N783" s="59">
        <f>TRUNC(J783*H783,2)</f>
        <v>1631.43</v>
      </c>
      <c r="O783" s="59">
        <f>TRUNC(L783*H783,2)</f>
        <v>0</v>
      </c>
      <c r="P783" s="59">
        <f>TRUNC(((J783*H783)+(L783*H783)),2)</f>
        <v>1631.43</v>
      </c>
      <c r="Q783" s="58">
        <f t="shared" si="180"/>
        <v>4.0797629147672996E-4</v>
      </c>
      <c r="S783" s="59">
        <v>34.229999999999997</v>
      </c>
      <c r="T783" s="59">
        <v>0</v>
      </c>
      <c r="U783" s="59">
        <v>34.229999999999997</v>
      </c>
      <c r="V783" s="59">
        <v>1976.78</v>
      </c>
      <c r="W783" s="59">
        <v>0</v>
      </c>
      <c r="X783" s="59">
        <v>1976.78</v>
      </c>
      <c r="Y783" s="91">
        <f t="shared" si="181"/>
        <v>-345.34999999999991</v>
      </c>
    </row>
    <row r="784" spans="1:25" s="50" customFormat="1" x14ac:dyDescent="0.2">
      <c r="A784" s="52" t="s">
        <v>2638</v>
      </c>
      <c r="B784" s="3" t="s">
        <v>910</v>
      </c>
      <c r="C784" s="46">
        <v>40902</v>
      </c>
      <c r="D784" s="47" t="s">
        <v>1470</v>
      </c>
      <c r="E784" s="48" t="s">
        <v>359</v>
      </c>
      <c r="F784" s="46" t="s">
        <v>7</v>
      </c>
      <c r="G784" s="59">
        <v>57.75</v>
      </c>
      <c r="H784" s="59">
        <v>57.75</v>
      </c>
      <c r="I784" s="66">
        <v>22.67</v>
      </c>
      <c r="J784" s="59">
        <v>18.7</v>
      </c>
      <c r="K784" s="66">
        <v>0</v>
      </c>
      <c r="L784" s="59">
        <v>0</v>
      </c>
      <c r="M784" s="59">
        <f>L784+J784</f>
        <v>18.7</v>
      </c>
      <c r="N784" s="59">
        <f>TRUNC(J784*H784,2)</f>
        <v>1079.92</v>
      </c>
      <c r="O784" s="59">
        <f>TRUNC(L784*H784,2)</f>
        <v>0</v>
      </c>
      <c r="P784" s="59">
        <f>TRUNC(((J784*H784)+(L784*H784)),2)</f>
        <v>1079.92</v>
      </c>
      <c r="Q784" s="58">
        <f t="shared" si="180"/>
        <v>2.7005863364750572E-4</v>
      </c>
      <c r="S784" s="59">
        <v>22.67</v>
      </c>
      <c r="T784" s="59">
        <v>0</v>
      </c>
      <c r="U784" s="59">
        <v>22.67</v>
      </c>
      <c r="V784" s="59">
        <v>1309.19</v>
      </c>
      <c r="W784" s="59">
        <v>0</v>
      </c>
      <c r="X784" s="59">
        <v>1309.19</v>
      </c>
      <c r="Y784" s="91">
        <f t="shared" si="181"/>
        <v>-229.26999999999998</v>
      </c>
    </row>
    <row r="785" spans="1:25" s="50" customFormat="1" x14ac:dyDescent="0.2">
      <c r="A785" s="52" t="s">
        <v>2639</v>
      </c>
      <c r="B785" s="44" t="s">
        <v>911</v>
      </c>
      <c r="C785" s="62"/>
      <c r="D785" s="62"/>
      <c r="E785" s="87" t="s">
        <v>912</v>
      </c>
      <c r="F785" s="62"/>
      <c r="G785" s="60"/>
      <c r="H785" s="60"/>
      <c r="I785" s="66"/>
      <c r="J785" s="60"/>
      <c r="K785" s="66"/>
      <c r="L785" s="60"/>
      <c r="M785" s="60"/>
      <c r="N785" s="60"/>
      <c r="O785" s="60"/>
      <c r="P785" s="61">
        <f>SUM(P786:P794)</f>
        <v>66378.849999999991</v>
      </c>
      <c r="Q785" s="57">
        <f t="shared" si="180"/>
        <v>1.6599545831258548E-2</v>
      </c>
      <c r="S785" s="60"/>
      <c r="T785" s="60"/>
      <c r="U785" s="60"/>
      <c r="V785" s="60"/>
      <c r="W785" s="60"/>
      <c r="X785" s="61">
        <v>80438.41</v>
      </c>
      <c r="Y785" s="91">
        <f t="shared" si="181"/>
        <v>-14059.560000000012</v>
      </c>
    </row>
    <row r="786" spans="1:25" s="50" customFormat="1" x14ac:dyDescent="0.2">
      <c r="A786" s="52" t="s">
        <v>2640</v>
      </c>
      <c r="B786" s="3" t="s">
        <v>913</v>
      </c>
      <c r="C786" s="46">
        <v>82379</v>
      </c>
      <c r="D786" s="47" t="s">
        <v>1470</v>
      </c>
      <c r="E786" s="48" t="s">
        <v>914</v>
      </c>
      <c r="F786" s="46" t="s">
        <v>61</v>
      </c>
      <c r="G786" s="59">
        <v>385</v>
      </c>
      <c r="H786" s="59">
        <v>385</v>
      </c>
      <c r="I786" s="66">
        <v>30.99</v>
      </c>
      <c r="J786" s="59">
        <v>25.57</v>
      </c>
      <c r="K786" s="66">
        <v>142.71</v>
      </c>
      <c r="L786" s="59">
        <v>117.77</v>
      </c>
      <c r="M786" s="59">
        <f t="shared" ref="M786:M794" si="182">L786+J786</f>
        <v>143.34</v>
      </c>
      <c r="N786" s="59">
        <f t="shared" ref="N786:N794" si="183">TRUNC(J786*H786,2)</f>
        <v>9844.4500000000007</v>
      </c>
      <c r="O786" s="59">
        <f t="shared" ref="O786:O794" si="184">TRUNC(L786*H786,2)</f>
        <v>45341.45</v>
      </c>
      <c r="P786" s="59">
        <f t="shared" ref="P786:P794" si="185">TRUNC(((J786*H786)+(L786*H786)),2)</f>
        <v>55185.9</v>
      </c>
      <c r="Q786" s="58">
        <f t="shared" si="180"/>
        <v>1.3800493324142422E-2</v>
      </c>
      <c r="S786" s="59">
        <v>30.99</v>
      </c>
      <c r="T786" s="59">
        <v>142.71</v>
      </c>
      <c r="U786" s="59">
        <v>173.7</v>
      </c>
      <c r="V786" s="59">
        <v>11931.15</v>
      </c>
      <c r="W786" s="59">
        <v>54943.35</v>
      </c>
      <c r="X786" s="59">
        <v>66874.5</v>
      </c>
      <c r="Y786" s="91">
        <f t="shared" si="181"/>
        <v>-11688.599999999999</v>
      </c>
    </row>
    <row r="787" spans="1:25" s="50" customFormat="1" x14ac:dyDescent="0.2">
      <c r="A787" s="52" t="s">
        <v>2641</v>
      </c>
      <c r="B787" s="3" t="s">
        <v>915</v>
      </c>
      <c r="C787" s="46">
        <v>82380</v>
      </c>
      <c r="D787" s="47" t="s">
        <v>1470</v>
      </c>
      <c r="E787" s="48" t="s">
        <v>916</v>
      </c>
      <c r="F787" s="46" t="s">
        <v>61</v>
      </c>
      <c r="G787" s="59">
        <v>24</v>
      </c>
      <c r="H787" s="59">
        <v>24</v>
      </c>
      <c r="I787" s="66">
        <v>36.229999999999997</v>
      </c>
      <c r="J787" s="59">
        <v>29.9</v>
      </c>
      <c r="K787" s="66">
        <v>165.61</v>
      </c>
      <c r="L787" s="59">
        <v>136.66999999999999</v>
      </c>
      <c r="M787" s="59">
        <f t="shared" si="182"/>
        <v>166.57</v>
      </c>
      <c r="N787" s="59">
        <f t="shared" si="183"/>
        <v>717.6</v>
      </c>
      <c r="O787" s="59">
        <f t="shared" si="184"/>
        <v>3280.08</v>
      </c>
      <c r="P787" s="59">
        <f t="shared" si="185"/>
        <v>3997.68</v>
      </c>
      <c r="Q787" s="58">
        <f t="shared" si="180"/>
        <v>9.9971108837688017E-4</v>
      </c>
      <c r="S787" s="59">
        <v>36.229999999999997</v>
      </c>
      <c r="T787" s="59">
        <v>165.61</v>
      </c>
      <c r="U787" s="59">
        <v>201.84</v>
      </c>
      <c r="V787" s="59">
        <v>869.52</v>
      </c>
      <c r="W787" s="59">
        <v>3974.64</v>
      </c>
      <c r="X787" s="59">
        <v>4844.16</v>
      </c>
      <c r="Y787" s="91">
        <f t="shared" si="181"/>
        <v>-846.48</v>
      </c>
    </row>
    <row r="788" spans="1:25" s="50" customFormat="1" x14ac:dyDescent="0.2">
      <c r="A788" s="52" t="s">
        <v>2642</v>
      </c>
      <c r="B788" s="3" t="s">
        <v>917</v>
      </c>
      <c r="C788" s="46">
        <v>85056</v>
      </c>
      <c r="D788" s="47" t="s">
        <v>1470</v>
      </c>
      <c r="E788" s="48" t="s">
        <v>918</v>
      </c>
      <c r="F788" s="46" t="s">
        <v>73</v>
      </c>
      <c r="G788" s="59">
        <v>12</v>
      </c>
      <c r="H788" s="59">
        <v>12</v>
      </c>
      <c r="I788" s="66">
        <v>34.729999999999997</v>
      </c>
      <c r="J788" s="59">
        <v>28.66</v>
      </c>
      <c r="K788" s="66">
        <v>87.2</v>
      </c>
      <c r="L788" s="59">
        <v>71.959999999999994</v>
      </c>
      <c r="M788" s="59">
        <f t="shared" si="182"/>
        <v>100.61999999999999</v>
      </c>
      <c r="N788" s="59">
        <f t="shared" si="183"/>
        <v>343.92</v>
      </c>
      <c r="O788" s="59">
        <f t="shared" si="184"/>
        <v>863.52</v>
      </c>
      <c r="P788" s="59">
        <f t="shared" si="185"/>
        <v>1207.44</v>
      </c>
      <c r="Q788" s="58">
        <f t="shared" si="180"/>
        <v>3.0194791893042476E-4</v>
      </c>
      <c r="S788" s="59">
        <v>34.729999999999997</v>
      </c>
      <c r="T788" s="59">
        <v>87.2</v>
      </c>
      <c r="U788" s="59">
        <v>121.93</v>
      </c>
      <c r="V788" s="59">
        <v>416.76</v>
      </c>
      <c r="W788" s="59">
        <v>1046.4000000000001</v>
      </c>
      <c r="X788" s="59">
        <v>1463.16</v>
      </c>
      <c r="Y788" s="91">
        <f t="shared" si="181"/>
        <v>-255.72000000000003</v>
      </c>
    </row>
    <row r="789" spans="1:25" s="50" customFormat="1" x14ac:dyDescent="0.2">
      <c r="A789" s="52" t="s">
        <v>2643</v>
      </c>
      <c r="B789" s="3" t="s">
        <v>919</v>
      </c>
      <c r="C789" s="47" t="s">
        <v>9396</v>
      </c>
      <c r="D789" s="46" t="s">
        <v>70</v>
      </c>
      <c r="E789" s="48" t="s">
        <v>920</v>
      </c>
      <c r="F789" s="46" t="s">
        <v>133</v>
      </c>
      <c r="G789" s="59">
        <v>45</v>
      </c>
      <c r="H789" s="59">
        <v>45</v>
      </c>
      <c r="I789" s="66">
        <v>1.2</v>
      </c>
      <c r="J789" s="59">
        <v>0.99</v>
      </c>
      <c r="K789" s="66">
        <v>30.55</v>
      </c>
      <c r="L789" s="59">
        <v>25.21</v>
      </c>
      <c r="M789" s="59">
        <f t="shared" si="182"/>
        <v>26.2</v>
      </c>
      <c r="N789" s="59">
        <f t="shared" si="183"/>
        <v>44.55</v>
      </c>
      <c r="O789" s="59">
        <f t="shared" si="184"/>
        <v>1134.45</v>
      </c>
      <c r="P789" s="59">
        <f t="shared" si="185"/>
        <v>1179</v>
      </c>
      <c r="Q789" s="58">
        <f t="shared" si="180"/>
        <v>2.9483584809097821E-4</v>
      </c>
      <c r="S789" s="59">
        <v>1.2</v>
      </c>
      <c r="T789" s="59">
        <v>30.55</v>
      </c>
      <c r="U789" s="59">
        <v>31.75</v>
      </c>
      <c r="V789" s="59">
        <v>54</v>
      </c>
      <c r="W789" s="59">
        <v>1374.75</v>
      </c>
      <c r="X789" s="59">
        <v>1428.75</v>
      </c>
      <c r="Y789" s="91">
        <f t="shared" si="181"/>
        <v>-249.75</v>
      </c>
    </row>
    <row r="790" spans="1:25" s="50" customFormat="1" x14ac:dyDescent="0.2">
      <c r="A790" s="52" t="s">
        <v>2644</v>
      </c>
      <c r="B790" s="3" t="s">
        <v>921</v>
      </c>
      <c r="C790" s="46" t="s">
        <v>1823</v>
      </c>
      <c r="D790" s="46" t="s">
        <v>70</v>
      </c>
      <c r="E790" s="48" t="s">
        <v>922</v>
      </c>
      <c r="F790" s="46" t="s">
        <v>133</v>
      </c>
      <c r="G790" s="59">
        <v>33</v>
      </c>
      <c r="H790" s="59">
        <v>33</v>
      </c>
      <c r="I790" s="66">
        <v>20.51</v>
      </c>
      <c r="J790" s="59">
        <v>16.920000000000002</v>
      </c>
      <c r="K790" s="66">
        <v>99.91</v>
      </c>
      <c r="L790" s="59">
        <v>82.45</v>
      </c>
      <c r="M790" s="59">
        <f t="shared" si="182"/>
        <v>99.37</v>
      </c>
      <c r="N790" s="59">
        <f t="shared" si="183"/>
        <v>558.36</v>
      </c>
      <c r="O790" s="59">
        <f t="shared" si="184"/>
        <v>2720.85</v>
      </c>
      <c r="P790" s="59">
        <f t="shared" si="185"/>
        <v>3279.21</v>
      </c>
      <c r="Q790" s="58">
        <f t="shared" si="180"/>
        <v>8.2004127346769866E-4</v>
      </c>
      <c r="S790" s="59">
        <v>20.51</v>
      </c>
      <c r="T790" s="59">
        <v>99.91</v>
      </c>
      <c r="U790" s="59">
        <v>120.42</v>
      </c>
      <c r="V790" s="59">
        <v>676.83</v>
      </c>
      <c r="W790" s="59">
        <v>3297.03</v>
      </c>
      <c r="X790" s="59">
        <v>3973.86</v>
      </c>
      <c r="Y790" s="91">
        <f t="shared" si="181"/>
        <v>-694.65000000000009</v>
      </c>
    </row>
    <row r="791" spans="1:25" s="50" customFormat="1" ht="24" x14ac:dyDescent="0.2">
      <c r="A791" s="52" t="s">
        <v>2645</v>
      </c>
      <c r="B791" s="337" t="s">
        <v>923</v>
      </c>
      <c r="C791" s="46">
        <v>97599</v>
      </c>
      <c r="D791" s="46" t="s">
        <v>103</v>
      </c>
      <c r="E791" s="48" t="s">
        <v>1824</v>
      </c>
      <c r="F791" s="46" t="s">
        <v>133</v>
      </c>
      <c r="G791" s="59">
        <v>30</v>
      </c>
      <c r="H791" s="59">
        <v>30</v>
      </c>
      <c r="I791" s="66">
        <v>5.24</v>
      </c>
      <c r="J791" s="59">
        <v>4.32</v>
      </c>
      <c r="K791" s="66">
        <v>19.12</v>
      </c>
      <c r="L791" s="59">
        <v>15.77</v>
      </c>
      <c r="M791" s="59">
        <f t="shared" si="182"/>
        <v>20.09</v>
      </c>
      <c r="N791" s="59">
        <f t="shared" si="183"/>
        <v>129.6</v>
      </c>
      <c r="O791" s="59">
        <f t="shared" si="184"/>
        <v>473.1</v>
      </c>
      <c r="P791" s="59">
        <f t="shared" si="185"/>
        <v>602.70000000000005</v>
      </c>
      <c r="Q791" s="58">
        <f t="shared" si="180"/>
        <v>1.507188851945993E-4</v>
      </c>
      <c r="S791" s="59">
        <v>5.24</v>
      </c>
      <c r="T791" s="59">
        <v>19.12</v>
      </c>
      <c r="U791" s="59">
        <v>24.36</v>
      </c>
      <c r="V791" s="59">
        <v>157.19999999999999</v>
      </c>
      <c r="W791" s="59">
        <v>573.6</v>
      </c>
      <c r="X791" s="59">
        <v>730.8</v>
      </c>
      <c r="Y791" s="91">
        <f t="shared" si="181"/>
        <v>-128.09999999999991</v>
      </c>
    </row>
    <row r="792" spans="1:25" s="50" customFormat="1" ht="24" x14ac:dyDescent="0.2">
      <c r="A792" s="52" t="s">
        <v>2646</v>
      </c>
      <c r="B792" s="3" t="s">
        <v>924</v>
      </c>
      <c r="C792" s="46" t="s">
        <v>925</v>
      </c>
      <c r="D792" s="46" t="s">
        <v>70</v>
      </c>
      <c r="E792" s="48" t="s">
        <v>1825</v>
      </c>
      <c r="F792" s="46" t="s">
        <v>133</v>
      </c>
      <c r="G792" s="59">
        <v>4</v>
      </c>
      <c r="H792" s="59">
        <v>4</v>
      </c>
      <c r="I792" s="66">
        <v>5.12</v>
      </c>
      <c r="J792" s="59">
        <v>4.22</v>
      </c>
      <c r="K792" s="66">
        <v>259.8</v>
      </c>
      <c r="L792" s="59">
        <v>214.41</v>
      </c>
      <c r="M792" s="59">
        <f t="shared" si="182"/>
        <v>218.63</v>
      </c>
      <c r="N792" s="59">
        <f t="shared" si="183"/>
        <v>16.88</v>
      </c>
      <c r="O792" s="59">
        <f t="shared" si="184"/>
        <v>857.64</v>
      </c>
      <c r="P792" s="59">
        <f t="shared" si="185"/>
        <v>874.52</v>
      </c>
      <c r="Q792" s="58">
        <f t="shared" si="180"/>
        <v>2.1869367758483655E-4</v>
      </c>
      <c r="S792" s="59">
        <v>5.12</v>
      </c>
      <c r="T792" s="59">
        <v>259.8</v>
      </c>
      <c r="U792" s="59">
        <v>264.92</v>
      </c>
      <c r="V792" s="59">
        <v>20.48</v>
      </c>
      <c r="W792" s="59">
        <v>1039.2</v>
      </c>
      <c r="X792" s="59">
        <v>1059.68</v>
      </c>
      <c r="Y792" s="91">
        <f t="shared" si="181"/>
        <v>-185.16000000000008</v>
      </c>
    </row>
    <row r="793" spans="1:25" s="50" customFormat="1" ht="24" x14ac:dyDescent="0.2">
      <c r="A793" s="52" t="s">
        <v>5362</v>
      </c>
      <c r="B793" s="3" t="s">
        <v>926</v>
      </c>
      <c r="C793" s="47" t="s">
        <v>9391</v>
      </c>
      <c r="D793" s="46" t="s">
        <v>70</v>
      </c>
      <c r="E793" s="48" t="s">
        <v>1826</v>
      </c>
      <c r="F793" s="46" t="s">
        <v>133</v>
      </c>
      <c r="G793" s="59">
        <v>1</v>
      </c>
      <c r="H793" s="59">
        <v>1</v>
      </c>
      <c r="I793" s="66">
        <v>1.2</v>
      </c>
      <c r="J793" s="59">
        <v>0.99</v>
      </c>
      <c r="K793" s="66">
        <v>30.55</v>
      </c>
      <c r="L793" s="59">
        <v>25.21</v>
      </c>
      <c r="M793" s="59">
        <f t="shared" si="182"/>
        <v>26.2</v>
      </c>
      <c r="N793" s="59">
        <f t="shared" si="183"/>
        <v>0.99</v>
      </c>
      <c r="O793" s="59">
        <f t="shared" si="184"/>
        <v>25.21</v>
      </c>
      <c r="P793" s="59">
        <f t="shared" si="185"/>
        <v>26.2</v>
      </c>
      <c r="Q793" s="58">
        <f t="shared" si="180"/>
        <v>6.5519077353550717E-6</v>
      </c>
      <c r="S793" s="59">
        <v>1.2</v>
      </c>
      <c r="T793" s="59">
        <v>30.55</v>
      </c>
      <c r="U793" s="59">
        <v>31.75</v>
      </c>
      <c r="V793" s="59">
        <v>1.2</v>
      </c>
      <c r="W793" s="59">
        <v>30.55</v>
      </c>
      <c r="X793" s="59">
        <v>31.75</v>
      </c>
      <c r="Y793" s="91">
        <f t="shared" si="181"/>
        <v>-5.5500000000000007</v>
      </c>
    </row>
    <row r="794" spans="1:25" s="50" customFormat="1" ht="24" x14ac:dyDescent="0.2">
      <c r="A794" s="52" t="s">
        <v>5363</v>
      </c>
      <c r="B794" s="3" t="s">
        <v>927</v>
      </c>
      <c r="C794" s="47" t="s">
        <v>9392</v>
      </c>
      <c r="D794" s="46" t="s">
        <v>70</v>
      </c>
      <c r="E794" s="48" t="s">
        <v>1827</v>
      </c>
      <c r="F794" s="46" t="s">
        <v>133</v>
      </c>
      <c r="G794" s="59">
        <v>1</v>
      </c>
      <c r="H794" s="59">
        <v>1</v>
      </c>
      <c r="I794" s="66">
        <v>1.2</v>
      </c>
      <c r="J794" s="59">
        <v>0.99</v>
      </c>
      <c r="K794" s="66">
        <v>30.55</v>
      </c>
      <c r="L794" s="59">
        <v>25.21</v>
      </c>
      <c r="M794" s="59">
        <f t="shared" si="182"/>
        <v>26.2</v>
      </c>
      <c r="N794" s="59">
        <f t="shared" si="183"/>
        <v>0.99</v>
      </c>
      <c r="O794" s="59">
        <f t="shared" si="184"/>
        <v>25.21</v>
      </c>
      <c r="P794" s="59">
        <f t="shared" si="185"/>
        <v>26.2</v>
      </c>
      <c r="Q794" s="58">
        <f t="shared" si="180"/>
        <v>6.5519077353550717E-6</v>
      </c>
      <c r="S794" s="59">
        <v>1.2</v>
      </c>
      <c r="T794" s="59">
        <v>30.55</v>
      </c>
      <c r="U794" s="59">
        <v>31.75</v>
      </c>
      <c r="V794" s="59">
        <v>1.2</v>
      </c>
      <c r="W794" s="59">
        <v>30.55</v>
      </c>
      <c r="X794" s="59">
        <v>31.75</v>
      </c>
      <c r="Y794" s="91">
        <f t="shared" si="181"/>
        <v>-5.5500000000000007</v>
      </c>
    </row>
    <row r="795" spans="1:25" s="50" customFormat="1" x14ac:dyDescent="0.2">
      <c r="A795" s="52" t="s">
        <v>5364</v>
      </c>
      <c r="B795" s="44" t="s">
        <v>928</v>
      </c>
      <c r="C795" s="62"/>
      <c r="D795" s="62"/>
      <c r="E795" s="87" t="s">
        <v>233</v>
      </c>
      <c r="F795" s="62"/>
      <c r="G795" s="60"/>
      <c r="H795" s="60"/>
      <c r="I795" s="66"/>
      <c r="J795" s="60"/>
      <c r="K795" s="66"/>
      <c r="L795" s="60"/>
      <c r="M795" s="60"/>
      <c r="N795" s="60"/>
      <c r="O795" s="60"/>
      <c r="P795" s="61">
        <f>SUM(P796:P797)</f>
        <v>40608.800000000003</v>
      </c>
      <c r="Q795" s="57">
        <f t="shared" si="180"/>
        <v>1.0155156902423169E-2</v>
      </c>
      <c r="S795" s="60"/>
      <c r="T795" s="60"/>
      <c r="U795" s="60"/>
      <c r="V795" s="60"/>
      <c r="W795" s="60"/>
      <c r="X795" s="61">
        <v>49207.199999999997</v>
      </c>
      <c r="Y795" s="91">
        <f t="shared" si="181"/>
        <v>-8598.3999999999942</v>
      </c>
    </row>
    <row r="796" spans="1:25" s="50" customFormat="1" ht="48" x14ac:dyDescent="0.2">
      <c r="A796" s="52" t="s">
        <v>2647</v>
      </c>
      <c r="B796" s="48" t="s">
        <v>1828</v>
      </c>
      <c r="C796" s="47" t="s">
        <v>1548</v>
      </c>
      <c r="D796" s="47" t="s">
        <v>103</v>
      </c>
      <c r="E796" s="48" t="s">
        <v>1549</v>
      </c>
      <c r="F796" s="47" t="s">
        <v>289</v>
      </c>
      <c r="G796" s="59">
        <v>80</v>
      </c>
      <c r="H796" s="59">
        <v>80</v>
      </c>
      <c r="I796" s="66">
        <v>198.86</v>
      </c>
      <c r="J796" s="59">
        <v>164.11</v>
      </c>
      <c r="K796" s="66">
        <v>304.8</v>
      </c>
      <c r="L796" s="59">
        <v>251.55</v>
      </c>
      <c r="M796" s="59">
        <f>L796+J796</f>
        <v>415.66</v>
      </c>
      <c r="N796" s="59">
        <f>TRUNC(J796*H796,2)</f>
        <v>13128.8</v>
      </c>
      <c r="O796" s="59">
        <f>TRUNC(L796*H796,2)</f>
        <v>20124</v>
      </c>
      <c r="P796" s="59">
        <f>TRUNC(((J796*H796)+(L796*H796)),2)</f>
        <v>33252.800000000003</v>
      </c>
      <c r="Q796" s="58">
        <f t="shared" si="180"/>
        <v>8.3156212802372193E-3</v>
      </c>
      <c r="S796" s="59">
        <v>198.86</v>
      </c>
      <c r="T796" s="59">
        <v>304.8</v>
      </c>
      <c r="U796" s="59">
        <v>503.66</v>
      </c>
      <c r="V796" s="59">
        <v>15908.8</v>
      </c>
      <c r="W796" s="59">
        <v>24384</v>
      </c>
      <c r="X796" s="59">
        <v>40292.800000000003</v>
      </c>
      <c r="Y796" s="91">
        <f t="shared" si="181"/>
        <v>-7040</v>
      </c>
    </row>
    <row r="797" spans="1:25" s="50" customFormat="1" ht="36" x14ac:dyDescent="0.2">
      <c r="A797" s="52" t="s">
        <v>2648</v>
      </c>
      <c r="B797" s="337" t="s">
        <v>929</v>
      </c>
      <c r="C797" s="46">
        <v>99855</v>
      </c>
      <c r="D797" s="46" t="s">
        <v>103</v>
      </c>
      <c r="E797" s="48" t="s">
        <v>1550</v>
      </c>
      <c r="F797" s="46" t="s">
        <v>289</v>
      </c>
      <c r="G797" s="59">
        <v>80</v>
      </c>
      <c r="H797" s="59">
        <v>80</v>
      </c>
      <c r="I797" s="66">
        <v>32.6</v>
      </c>
      <c r="J797" s="59">
        <v>26.9</v>
      </c>
      <c r="K797" s="66">
        <v>78.83</v>
      </c>
      <c r="L797" s="59">
        <v>65.05</v>
      </c>
      <c r="M797" s="59">
        <f>L797+J797</f>
        <v>91.949999999999989</v>
      </c>
      <c r="N797" s="59">
        <f>TRUNC(J797*H797,2)</f>
        <v>2152</v>
      </c>
      <c r="O797" s="59">
        <f>TRUNC(L797*H797,2)</f>
        <v>5204</v>
      </c>
      <c r="P797" s="59">
        <f>TRUNC(((J797*H797)+(L797*H797)),2)</f>
        <v>7356</v>
      </c>
      <c r="Q797" s="58">
        <f t="shared" si="180"/>
        <v>1.8395356221859508E-3</v>
      </c>
      <c r="S797" s="59">
        <v>32.6</v>
      </c>
      <c r="T797" s="59">
        <v>78.83</v>
      </c>
      <c r="U797" s="59">
        <v>111.43</v>
      </c>
      <c r="V797" s="59">
        <v>2608</v>
      </c>
      <c r="W797" s="59">
        <v>6306.4</v>
      </c>
      <c r="X797" s="59">
        <v>8914.4</v>
      </c>
      <c r="Y797" s="91">
        <f t="shared" si="181"/>
        <v>-1558.3999999999996</v>
      </c>
    </row>
    <row r="798" spans="1:25" s="50" customFormat="1" x14ac:dyDescent="0.2">
      <c r="A798" s="52" t="s">
        <v>2649</v>
      </c>
      <c r="B798" s="44" t="s">
        <v>930</v>
      </c>
      <c r="C798" s="62"/>
      <c r="D798" s="62"/>
      <c r="E798" s="87" t="s">
        <v>9</v>
      </c>
      <c r="F798" s="62"/>
      <c r="G798" s="60"/>
      <c r="H798" s="60"/>
      <c r="I798" s="66"/>
      <c r="J798" s="60"/>
      <c r="K798" s="66"/>
      <c r="L798" s="60"/>
      <c r="M798" s="60"/>
      <c r="N798" s="60"/>
      <c r="O798" s="60"/>
      <c r="P798" s="61">
        <f>P799</f>
        <v>3326.95</v>
      </c>
      <c r="Q798" s="57">
        <f t="shared" si="180"/>
        <v>8.3197974962364717E-4</v>
      </c>
      <c r="S798" s="60"/>
      <c r="T798" s="60"/>
      <c r="U798" s="60"/>
      <c r="V798" s="60"/>
      <c r="W798" s="60"/>
      <c r="X798" s="61">
        <v>4033.05</v>
      </c>
      <c r="Y798" s="91">
        <f t="shared" si="181"/>
        <v>-706.10000000000036</v>
      </c>
    </row>
    <row r="799" spans="1:25" s="50" customFormat="1" x14ac:dyDescent="0.2">
      <c r="A799" s="52" t="s">
        <v>2650</v>
      </c>
      <c r="B799" s="337" t="s">
        <v>931</v>
      </c>
      <c r="C799" s="46">
        <v>220102</v>
      </c>
      <c r="D799" s="47" t="s">
        <v>1470</v>
      </c>
      <c r="E799" s="48" t="s">
        <v>446</v>
      </c>
      <c r="F799" s="46" t="s">
        <v>11</v>
      </c>
      <c r="G799" s="59">
        <v>115</v>
      </c>
      <c r="H799" s="59">
        <v>115</v>
      </c>
      <c r="I799" s="66">
        <v>12.77</v>
      </c>
      <c r="J799" s="59">
        <v>10.53</v>
      </c>
      <c r="K799" s="66">
        <v>22.3</v>
      </c>
      <c r="L799" s="59">
        <v>18.399999999999999</v>
      </c>
      <c r="M799" s="59">
        <f>L799+J799</f>
        <v>28.93</v>
      </c>
      <c r="N799" s="59">
        <f>TRUNC(J799*H799,2)</f>
        <v>1210.95</v>
      </c>
      <c r="O799" s="59">
        <f>TRUNC(L799*H799,2)</f>
        <v>2116</v>
      </c>
      <c r="P799" s="59">
        <f>TRUNC(((J799*H799)+(L799*H799)),2)</f>
        <v>3326.95</v>
      </c>
      <c r="Q799" s="58">
        <f t="shared" si="180"/>
        <v>8.3197974962364717E-4</v>
      </c>
      <c r="S799" s="59">
        <v>12.77</v>
      </c>
      <c r="T799" s="59">
        <v>22.3</v>
      </c>
      <c r="U799" s="59">
        <v>35.07</v>
      </c>
      <c r="V799" s="59">
        <v>1468.55</v>
      </c>
      <c r="W799" s="59">
        <v>2564.5</v>
      </c>
      <c r="X799" s="59">
        <v>4033.05</v>
      </c>
      <c r="Y799" s="91">
        <f t="shared" si="181"/>
        <v>-706.10000000000036</v>
      </c>
    </row>
    <row r="800" spans="1:25" s="50" customFormat="1" x14ac:dyDescent="0.2">
      <c r="A800" s="52" t="s">
        <v>2651</v>
      </c>
      <c r="B800" s="44" t="s">
        <v>2978</v>
      </c>
      <c r="C800" s="62"/>
      <c r="D800" s="62"/>
      <c r="E800" s="87" t="s">
        <v>932</v>
      </c>
      <c r="F800" s="62"/>
      <c r="G800" s="60"/>
      <c r="H800" s="60"/>
      <c r="I800" s="66"/>
      <c r="J800" s="60"/>
      <c r="K800" s="66"/>
      <c r="L800" s="60"/>
      <c r="M800" s="60"/>
      <c r="N800" s="60"/>
      <c r="O800" s="60"/>
      <c r="P800" s="61">
        <f>P801</f>
        <v>3379.62</v>
      </c>
      <c r="Q800" s="57">
        <f t="shared" si="180"/>
        <v>8.4515108475422549E-4</v>
      </c>
      <c r="S800" s="60"/>
      <c r="T800" s="60"/>
      <c r="U800" s="60"/>
      <c r="V800" s="60"/>
      <c r="W800" s="60"/>
      <c r="X800" s="61">
        <v>4095.34</v>
      </c>
      <c r="Y800" s="91">
        <f t="shared" si="181"/>
        <v>-715.72000000000025</v>
      </c>
    </row>
    <row r="801" spans="1:25" s="50" customFormat="1" x14ac:dyDescent="0.2">
      <c r="A801" s="52" t="s">
        <v>2652</v>
      </c>
      <c r="B801" s="44" t="s">
        <v>933</v>
      </c>
      <c r="C801" s="62"/>
      <c r="D801" s="62"/>
      <c r="E801" s="87" t="s">
        <v>912</v>
      </c>
      <c r="F801" s="62"/>
      <c r="G801" s="60"/>
      <c r="H801" s="60"/>
      <c r="I801" s="66"/>
      <c r="J801" s="60"/>
      <c r="K801" s="66"/>
      <c r="L801" s="60"/>
      <c r="M801" s="60"/>
      <c r="N801" s="60"/>
      <c r="O801" s="60"/>
      <c r="P801" s="61">
        <f>SUM(P802:P804)</f>
        <v>3379.62</v>
      </c>
      <c r="Q801" s="57">
        <f t="shared" si="180"/>
        <v>8.4515108475422549E-4</v>
      </c>
      <c r="S801" s="60"/>
      <c r="T801" s="60"/>
      <c r="U801" s="60"/>
      <c r="V801" s="60"/>
      <c r="W801" s="60"/>
      <c r="X801" s="61">
        <v>4095.34</v>
      </c>
      <c r="Y801" s="91">
        <f t="shared" si="181"/>
        <v>-715.72000000000025</v>
      </c>
    </row>
    <row r="802" spans="1:25" s="50" customFormat="1" ht="24" x14ac:dyDescent="0.2">
      <c r="A802" s="52" t="s">
        <v>2653</v>
      </c>
      <c r="B802" s="337" t="s">
        <v>934</v>
      </c>
      <c r="C802" s="46">
        <v>101909</v>
      </c>
      <c r="D802" s="46" t="s">
        <v>103</v>
      </c>
      <c r="E802" s="48" t="s">
        <v>1829</v>
      </c>
      <c r="F802" s="46" t="s">
        <v>133</v>
      </c>
      <c r="G802" s="59">
        <v>2</v>
      </c>
      <c r="H802" s="59">
        <v>2</v>
      </c>
      <c r="I802" s="66">
        <v>17.03</v>
      </c>
      <c r="J802" s="59">
        <v>14.05</v>
      </c>
      <c r="K802" s="66">
        <v>231.32</v>
      </c>
      <c r="L802" s="59">
        <v>190.9</v>
      </c>
      <c r="M802" s="59">
        <f>L802+J802</f>
        <v>204.95000000000002</v>
      </c>
      <c r="N802" s="59">
        <f>TRUNC(J802*H802,2)</f>
        <v>28.1</v>
      </c>
      <c r="O802" s="59">
        <f>TRUNC(L802*H802,2)</f>
        <v>381.8</v>
      </c>
      <c r="P802" s="59">
        <f>TRUNC(((J802*H802)+(L802*H802)),2)</f>
        <v>409.9</v>
      </c>
      <c r="Q802" s="58">
        <f t="shared" si="180"/>
        <v>1.0250484659244442E-4</v>
      </c>
      <c r="S802" s="59">
        <v>17.03</v>
      </c>
      <c r="T802" s="59">
        <v>231.32</v>
      </c>
      <c r="U802" s="59">
        <v>248.35</v>
      </c>
      <c r="V802" s="59">
        <v>34.06</v>
      </c>
      <c r="W802" s="59">
        <v>462.64</v>
      </c>
      <c r="X802" s="59">
        <v>496.7</v>
      </c>
      <c r="Y802" s="91">
        <f t="shared" si="181"/>
        <v>-86.800000000000011</v>
      </c>
    </row>
    <row r="803" spans="1:25" s="50" customFormat="1" ht="24" x14ac:dyDescent="0.2">
      <c r="A803" s="52" t="s">
        <v>2654</v>
      </c>
      <c r="B803" s="337" t="s">
        <v>935</v>
      </c>
      <c r="C803" s="46">
        <v>85006</v>
      </c>
      <c r="D803" s="47" t="s">
        <v>1470</v>
      </c>
      <c r="E803" s="48" t="s">
        <v>1830</v>
      </c>
      <c r="F803" s="46" t="s">
        <v>73</v>
      </c>
      <c r="G803" s="59">
        <v>14</v>
      </c>
      <c r="H803" s="59">
        <v>14</v>
      </c>
      <c r="I803" s="66">
        <v>16.03</v>
      </c>
      <c r="J803" s="59">
        <v>13.22</v>
      </c>
      <c r="K803" s="66">
        <v>204.73</v>
      </c>
      <c r="L803" s="59">
        <v>168.96</v>
      </c>
      <c r="M803" s="59">
        <f>L803+J803</f>
        <v>182.18</v>
      </c>
      <c r="N803" s="59">
        <f>TRUNC(J803*H803,2)</f>
        <v>185.08</v>
      </c>
      <c r="O803" s="59">
        <f>TRUNC(L803*H803,2)</f>
        <v>2365.44</v>
      </c>
      <c r="P803" s="59">
        <f>TRUNC(((J803*H803)+(L803*H803)),2)</f>
        <v>2550.52</v>
      </c>
      <c r="Q803" s="58">
        <f t="shared" si="180"/>
        <v>6.3781571439609991E-4</v>
      </c>
      <c r="S803" s="59">
        <v>16.03</v>
      </c>
      <c r="T803" s="59">
        <v>204.73</v>
      </c>
      <c r="U803" s="59">
        <v>220.76</v>
      </c>
      <c r="V803" s="59">
        <v>224.42</v>
      </c>
      <c r="W803" s="59">
        <v>2866.22</v>
      </c>
      <c r="X803" s="59">
        <v>3090.64</v>
      </c>
      <c r="Y803" s="91">
        <f t="shared" si="181"/>
        <v>-540.11999999999989</v>
      </c>
    </row>
    <row r="804" spans="1:25" s="50" customFormat="1" x14ac:dyDescent="0.2">
      <c r="A804" s="52" t="s">
        <v>2655</v>
      </c>
      <c r="B804" s="337" t="s">
        <v>936</v>
      </c>
      <c r="C804" s="47" t="s">
        <v>9395</v>
      </c>
      <c r="D804" s="46" t="s">
        <v>70</v>
      </c>
      <c r="E804" s="48" t="s">
        <v>937</v>
      </c>
      <c r="F804" s="46" t="s">
        <v>133</v>
      </c>
      <c r="G804" s="59">
        <v>16</v>
      </c>
      <c r="H804" s="59">
        <v>16</v>
      </c>
      <c r="I804" s="66">
        <v>1.2</v>
      </c>
      <c r="J804" s="59">
        <v>0.99</v>
      </c>
      <c r="K804" s="66">
        <v>30.55</v>
      </c>
      <c r="L804" s="59">
        <v>25.21</v>
      </c>
      <c r="M804" s="59">
        <f>L804+J804</f>
        <v>26.2</v>
      </c>
      <c r="N804" s="59">
        <f>TRUNC(J804*H804,2)</f>
        <v>15.84</v>
      </c>
      <c r="O804" s="59">
        <f>TRUNC(L804*H804,2)</f>
        <v>403.36</v>
      </c>
      <c r="P804" s="59">
        <f>TRUNC(((J804*H804)+(L804*H804)),2)</f>
        <v>419.2</v>
      </c>
      <c r="Q804" s="58">
        <f t="shared" si="180"/>
        <v>1.0483052376568115E-4</v>
      </c>
      <c r="S804" s="59">
        <v>1.2</v>
      </c>
      <c r="T804" s="59">
        <v>30.55</v>
      </c>
      <c r="U804" s="59">
        <v>31.75</v>
      </c>
      <c r="V804" s="59">
        <v>19.2</v>
      </c>
      <c r="W804" s="59">
        <v>488.8</v>
      </c>
      <c r="X804" s="59">
        <v>508</v>
      </c>
      <c r="Y804" s="91">
        <f t="shared" si="181"/>
        <v>-88.800000000000011</v>
      </c>
    </row>
    <row r="805" spans="1:25" s="50" customFormat="1" x14ac:dyDescent="0.2">
      <c r="A805" s="52" t="s">
        <v>2656</v>
      </c>
      <c r="B805" s="44" t="s">
        <v>2979</v>
      </c>
      <c r="C805" s="62"/>
      <c r="D805" s="62"/>
      <c r="E805" s="87" t="s">
        <v>938</v>
      </c>
      <c r="F805" s="62"/>
      <c r="G805" s="60"/>
      <c r="H805" s="60"/>
      <c r="I805" s="66"/>
      <c r="J805" s="60"/>
      <c r="K805" s="66"/>
      <c r="L805" s="60"/>
      <c r="M805" s="60"/>
      <c r="N805" s="60"/>
      <c r="O805" s="60"/>
      <c r="P805" s="61">
        <f>P806</f>
        <v>45869.279999999999</v>
      </c>
      <c r="Q805" s="57">
        <f t="shared" si="180"/>
        <v>1.1470659940731591E-2</v>
      </c>
      <c r="S805" s="60"/>
      <c r="T805" s="60"/>
      <c r="U805" s="60"/>
      <c r="V805" s="60"/>
      <c r="W805" s="60"/>
      <c r="X805" s="61">
        <v>55581.26</v>
      </c>
      <c r="Y805" s="91">
        <f t="shared" si="181"/>
        <v>-9711.9800000000032</v>
      </c>
    </row>
    <row r="806" spans="1:25" s="50" customFormat="1" x14ac:dyDescent="0.2">
      <c r="A806" s="52" t="s">
        <v>2657</v>
      </c>
      <c r="B806" s="44" t="s">
        <v>939</v>
      </c>
      <c r="C806" s="62"/>
      <c r="D806" s="62"/>
      <c r="E806" s="87" t="s">
        <v>657</v>
      </c>
      <c r="F806" s="62"/>
      <c r="G806" s="60"/>
      <c r="H806" s="60"/>
      <c r="I806" s="66"/>
      <c r="J806" s="60"/>
      <c r="K806" s="66"/>
      <c r="L806" s="60"/>
      <c r="M806" s="60"/>
      <c r="N806" s="60"/>
      <c r="O806" s="60"/>
      <c r="P806" s="61">
        <f>SUM(P807:P822)</f>
        <v>45869.279999999999</v>
      </c>
      <c r="Q806" s="57">
        <f t="shared" si="180"/>
        <v>1.1470659940731591E-2</v>
      </c>
      <c r="S806" s="60"/>
      <c r="T806" s="60"/>
      <c r="U806" s="60"/>
      <c r="V806" s="60"/>
      <c r="W806" s="60"/>
      <c r="X806" s="61">
        <v>55581.26</v>
      </c>
      <c r="Y806" s="91">
        <f t="shared" si="181"/>
        <v>-9711.9800000000032</v>
      </c>
    </row>
    <row r="807" spans="1:25" s="50" customFormat="1" ht="48" x14ac:dyDescent="0.2">
      <c r="A807" s="52" t="s">
        <v>2658</v>
      </c>
      <c r="B807" s="48" t="s">
        <v>1391</v>
      </c>
      <c r="C807" s="47" t="s">
        <v>1831</v>
      </c>
      <c r="D807" s="47" t="s">
        <v>70</v>
      </c>
      <c r="E807" s="48" t="s">
        <v>1832</v>
      </c>
      <c r="F807" s="47" t="s">
        <v>133</v>
      </c>
      <c r="G807" s="59">
        <v>9</v>
      </c>
      <c r="H807" s="59">
        <v>9</v>
      </c>
      <c r="I807" s="66">
        <v>113.14</v>
      </c>
      <c r="J807" s="59">
        <v>93.37</v>
      </c>
      <c r="K807" s="66">
        <v>2782.97</v>
      </c>
      <c r="L807" s="59">
        <v>2296.7800000000002</v>
      </c>
      <c r="M807" s="59">
        <f t="shared" ref="M807:M822" si="186">L807+J807</f>
        <v>2390.15</v>
      </c>
      <c r="N807" s="59">
        <f t="shared" ref="N807:N822" si="187">TRUNC(J807*H807,2)</f>
        <v>840.33</v>
      </c>
      <c r="O807" s="59">
        <f t="shared" ref="O807:O822" si="188">TRUNC(L807*H807,2)</f>
        <v>20671.02</v>
      </c>
      <c r="P807" s="59">
        <f t="shared" ref="P807:P822" si="189">TRUNC(((J807*H807)+(L807*H807)),2)</f>
        <v>21511.35</v>
      </c>
      <c r="Q807" s="58">
        <f t="shared" si="180"/>
        <v>5.3794038344629888E-3</v>
      </c>
      <c r="S807" s="59">
        <v>113.14</v>
      </c>
      <c r="T807" s="59">
        <v>2782.97</v>
      </c>
      <c r="U807" s="59">
        <v>2896.11</v>
      </c>
      <c r="V807" s="59">
        <v>1018.26</v>
      </c>
      <c r="W807" s="59">
        <v>25046.73</v>
      </c>
      <c r="X807" s="59">
        <v>26064.99</v>
      </c>
      <c r="Y807" s="91">
        <f t="shared" si="181"/>
        <v>-4553.6400000000031</v>
      </c>
    </row>
    <row r="808" spans="1:25" s="50" customFormat="1" x14ac:dyDescent="0.2">
      <c r="A808" s="52" t="s">
        <v>2659</v>
      </c>
      <c r="B808" s="337" t="s">
        <v>940</v>
      </c>
      <c r="C808" s="46">
        <v>85017</v>
      </c>
      <c r="D808" s="47" t="s">
        <v>1470</v>
      </c>
      <c r="E808" s="48" t="s">
        <v>941</v>
      </c>
      <c r="F808" s="46" t="s">
        <v>253</v>
      </c>
      <c r="G808" s="59">
        <v>18</v>
      </c>
      <c r="H808" s="59">
        <v>18</v>
      </c>
      <c r="I808" s="66">
        <v>7.47</v>
      </c>
      <c r="J808" s="59">
        <v>6.16</v>
      </c>
      <c r="K808" s="66">
        <v>396.99</v>
      </c>
      <c r="L808" s="59">
        <v>327.63</v>
      </c>
      <c r="M808" s="59">
        <f t="shared" si="186"/>
        <v>333.79</v>
      </c>
      <c r="N808" s="59">
        <f t="shared" si="187"/>
        <v>110.88</v>
      </c>
      <c r="O808" s="59">
        <f t="shared" si="188"/>
        <v>5897.34</v>
      </c>
      <c r="P808" s="59">
        <f t="shared" si="189"/>
        <v>6008.22</v>
      </c>
      <c r="Q808" s="58">
        <f t="shared" si="180"/>
        <v>1.5024924844929408E-3</v>
      </c>
      <c r="S808" s="59">
        <v>7.47</v>
      </c>
      <c r="T808" s="59">
        <v>396.99</v>
      </c>
      <c r="U808" s="59">
        <v>404.46</v>
      </c>
      <c r="V808" s="59">
        <v>134.46</v>
      </c>
      <c r="W808" s="59">
        <v>7145.82</v>
      </c>
      <c r="X808" s="59">
        <v>7280.28</v>
      </c>
      <c r="Y808" s="91">
        <f t="shared" si="181"/>
        <v>-1272.0599999999995</v>
      </c>
    </row>
    <row r="809" spans="1:25" s="50" customFormat="1" x14ac:dyDescent="0.2">
      <c r="A809" s="52" t="s">
        <v>2660</v>
      </c>
      <c r="B809" s="337" t="s">
        <v>942</v>
      </c>
      <c r="C809" s="46">
        <v>85025</v>
      </c>
      <c r="D809" s="47" t="s">
        <v>1470</v>
      </c>
      <c r="E809" s="48" t="s">
        <v>943</v>
      </c>
      <c r="F809" s="46" t="s">
        <v>106</v>
      </c>
      <c r="G809" s="59">
        <v>9</v>
      </c>
      <c r="H809" s="59">
        <v>9</v>
      </c>
      <c r="I809" s="66">
        <v>3.1</v>
      </c>
      <c r="J809" s="59">
        <v>2.5499999999999998</v>
      </c>
      <c r="K809" s="66">
        <v>203.8</v>
      </c>
      <c r="L809" s="59">
        <v>168.19</v>
      </c>
      <c r="M809" s="59">
        <f t="shared" si="186"/>
        <v>170.74</v>
      </c>
      <c r="N809" s="59">
        <f t="shared" si="187"/>
        <v>22.95</v>
      </c>
      <c r="O809" s="59">
        <f t="shared" si="188"/>
        <v>1513.71</v>
      </c>
      <c r="P809" s="59">
        <f t="shared" si="189"/>
        <v>1536.66</v>
      </c>
      <c r="Q809" s="58">
        <f t="shared" si="180"/>
        <v>3.842768908630048E-4</v>
      </c>
      <c r="S809" s="59">
        <v>3.1</v>
      </c>
      <c r="T809" s="59">
        <v>203.8</v>
      </c>
      <c r="U809" s="59">
        <v>206.9</v>
      </c>
      <c r="V809" s="59">
        <v>27.9</v>
      </c>
      <c r="W809" s="59">
        <v>1834.2</v>
      </c>
      <c r="X809" s="59">
        <v>1862.1</v>
      </c>
      <c r="Y809" s="91">
        <f t="shared" si="181"/>
        <v>-325.43999999999983</v>
      </c>
    </row>
    <row r="810" spans="1:25" s="50" customFormat="1" x14ac:dyDescent="0.2">
      <c r="A810" s="52" t="s">
        <v>2661</v>
      </c>
      <c r="B810" s="337" t="s">
        <v>944</v>
      </c>
      <c r="C810" s="46">
        <v>85027</v>
      </c>
      <c r="D810" s="47" t="s">
        <v>1470</v>
      </c>
      <c r="E810" s="48" t="s">
        <v>945</v>
      </c>
      <c r="F810" s="46" t="s">
        <v>106</v>
      </c>
      <c r="G810" s="59">
        <v>9</v>
      </c>
      <c r="H810" s="59">
        <v>9</v>
      </c>
      <c r="I810" s="66">
        <v>5.59</v>
      </c>
      <c r="J810" s="59">
        <v>4.6100000000000003</v>
      </c>
      <c r="K810" s="66">
        <v>49.94</v>
      </c>
      <c r="L810" s="59">
        <v>41.21</v>
      </c>
      <c r="M810" s="59">
        <f t="shared" si="186"/>
        <v>45.82</v>
      </c>
      <c r="N810" s="59">
        <f t="shared" si="187"/>
        <v>41.49</v>
      </c>
      <c r="O810" s="59">
        <f t="shared" si="188"/>
        <v>370.89</v>
      </c>
      <c r="P810" s="59">
        <f t="shared" si="189"/>
        <v>412.38</v>
      </c>
      <c r="Q810" s="58">
        <f t="shared" si="180"/>
        <v>1.0312502717197421E-4</v>
      </c>
      <c r="S810" s="59">
        <v>5.59</v>
      </c>
      <c r="T810" s="59">
        <v>49.94</v>
      </c>
      <c r="U810" s="59">
        <v>55.53</v>
      </c>
      <c r="V810" s="59">
        <v>50.31</v>
      </c>
      <c r="W810" s="59">
        <v>449.46</v>
      </c>
      <c r="X810" s="59">
        <v>499.77</v>
      </c>
      <c r="Y810" s="91">
        <f t="shared" si="181"/>
        <v>-87.389999999999986</v>
      </c>
    </row>
    <row r="811" spans="1:25" s="50" customFormat="1" x14ac:dyDescent="0.2">
      <c r="A811" s="52" t="s">
        <v>2662</v>
      </c>
      <c r="B811" s="337" t="s">
        <v>946</v>
      </c>
      <c r="C811" s="46">
        <v>85031</v>
      </c>
      <c r="D811" s="47" t="s">
        <v>1470</v>
      </c>
      <c r="E811" s="48" t="s">
        <v>947</v>
      </c>
      <c r="F811" s="46" t="s">
        <v>106</v>
      </c>
      <c r="G811" s="59">
        <v>9</v>
      </c>
      <c r="H811" s="59">
        <v>9</v>
      </c>
      <c r="I811" s="66">
        <v>18.68</v>
      </c>
      <c r="J811" s="59">
        <v>15.41</v>
      </c>
      <c r="K811" s="66">
        <v>309.85000000000002</v>
      </c>
      <c r="L811" s="59">
        <v>255.71</v>
      </c>
      <c r="M811" s="59">
        <f t="shared" si="186"/>
        <v>271.12</v>
      </c>
      <c r="N811" s="59">
        <f t="shared" si="187"/>
        <v>138.69</v>
      </c>
      <c r="O811" s="59">
        <f t="shared" si="188"/>
        <v>2301.39</v>
      </c>
      <c r="P811" s="59">
        <f t="shared" si="189"/>
        <v>2440.08</v>
      </c>
      <c r="Q811" s="58">
        <f t="shared" si="180"/>
        <v>6.1019767278187799E-4</v>
      </c>
      <c r="S811" s="59">
        <v>18.68</v>
      </c>
      <c r="T811" s="59">
        <v>309.85000000000002</v>
      </c>
      <c r="U811" s="59">
        <v>328.53</v>
      </c>
      <c r="V811" s="59">
        <v>168.12</v>
      </c>
      <c r="W811" s="59">
        <v>2788.65</v>
      </c>
      <c r="X811" s="59">
        <v>2956.77</v>
      </c>
      <c r="Y811" s="91">
        <f t="shared" si="181"/>
        <v>-516.69000000000005</v>
      </c>
    </row>
    <row r="812" spans="1:25" s="50" customFormat="1" ht="24" x14ac:dyDescent="0.2">
      <c r="A812" s="52" t="s">
        <v>2663</v>
      </c>
      <c r="B812" s="337" t="s">
        <v>948</v>
      </c>
      <c r="C812" s="47" t="s">
        <v>9394</v>
      </c>
      <c r="D812" s="46" t="s">
        <v>70</v>
      </c>
      <c r="E812" s="48" t="s">
        <v>1833</v>
      </c>
      <c r="F812" s="46" t="s">
        <v>133</v>
      </c>
      <c r="G812" s="59">
        <v>9</v>
      </c>
      <c r="H812" s="59">
        <v>9</v>
      </c>
      <c r="I812" s="66">
        <v>3.34</v>
      </c>
      <c r="J812" s="59">
        <v>2.75</v>
      </c>
      <c r="K812" s="66">
        <v>28.57</v>
      </c>
      <c r="L812" s="59">
        <v>23.57</v>
      </c>
      <c r="M812" s="59">
        <f t="shared" si="186"/>
        <v>26.32</v>
      </c>
      <c r="N812" s="59">
        <f t="shared" si="187"/>
        <v>24.75</v>
      </c>
      <c r="O812" s="59">
        <f t="shared" si="188"/>
        <v>212.13</v>
      </c>
      <c r="P812" s="59">
        <f t="shared" si="189"/>
        <v>236.88</v>
      </c>
      <c r="Q812" s="58">
        <f t="shared" si="180"/>
        <v>5.9237248257668297E-5</v>
      </c>
      <c r="S812" s="59">
        <v>3.34</v>
      </c>
      <c r="T812" s="59">
        <v>28.57</v>
      </c>
      <c r="U812" s="59">
        <v>31.91</v>
      </c>
      <c r="V812" s="59">
        <v>30.06</v>
      </c>
      <c r="W812" s="59">
        <v>257.13</v>
      </c>
      <c r="X812" s="59">
        <v>287.19</v>
      </c>
      <c r="Y812" s="91">
        <f t="shared" si="181"/>
        <v>-50.31</v>
      </c>
    </row>
    <row r="813" spans="1:25" s="50" customFormat="1" x14ac:dyDescent="0.2">
      <c r="A813" s="52" t="s">
        <v>2664</v>
      </c>
      <c r="B813" s="337" t="s">
        <v>949</v>
      </c>
      <c r="C813" s="46" t="s">
        <v>1834</v>
      </c>
      <c r="D813" s="46" t="s">
        <v>70</v>
      </c>
      <c r="E813" s="48" t="s">
        <v>920</v>
      </c>
      <c r="F813" s="46" t="s">
        <v>133</v>
      </c>
      <c r="G813" s="59">
        <v>9</v>
      </c>
      <c r="H813" s="59">
        <v>9</v>
      </c>
      <c r="I813" s="66">
        <v>1.2</v>
      </c>
      <c r="J813" s="59">
        <v>0.99</v>
      </c>
      <c r="K813" s="66">
        <v>30.55</v>
      </c>
      <c r="L813" s="59">
        <v>25.21</v>
      </c>
      <c r="M813" s="59">
        <f t="shared" si="186"/>
        <v>26.2</v>
      </c>
      <c r="N813" s="59">
        <f t="shared" si="187"/>
        <v>8.91</v>
      </c>
      <c r="O813" s="59">
        <f t="shared" si="188"/>
        <v>226.89</v>
      </c>
      <c r="P813" s="59">
        <f t="shared" si="189"/>
        <v>235.8</v>
      </c>
      <c r="Q813" s="58">
        <f t="shared" si="180"/>
        <v>5.8967169618195648E-5</v>
      </c>
      <c r="S813" s="59">
        <v>1.2</v>
      </c>
      <c r="T813" s="59">
        <v>30.55</v>
      </c>
      <c r="U813" s="59">
        <v>31.75</v>
      </c>
      <c r="V813" s="59">
        <v>10.8</v>
      </c>
      <c r="W813" s="59">
        <v>274.95</v>
      </c>
      <c r="X813" s="59">
        <v>285.75</v>
      </c>
      <c r="Y813" s="91">
        <f t="shared" si="181"/>
        <v>-49.949999999999989</v>
      </c>
    </row>
    <row r="814" spans="1:25" s="50" customFormat="1" ht="24" x14ac:dyDescent="0.2">
      <c r="A814" s="52" t="s">
        <v>2665</v>
      </c>
      <c r="B814" s="337" t="s">
        <v>950</v>
      </c>
      <c r="C814" s="47" t="s">
        <v>9393</v>
      </c>
      <c r="D814" s="46" t="s">
        <v>70</v>
      </c>
      <c r="E814" s="48" t="s">
        <v>1835</v>
      </c>
      <c r="F814" s="46" t="s">
        <v>133</v>
      </c>
      <c r="G814" s="59">
        <v>9</v>
      </c>
      <c r="H814" s="59">
        <v>9</v>
      </c>
      <c r="I814" s="66">
        <v>5.96</v>
      </c>
      <c r="J814" s="59">
        <v>4.91</v>
      </c>
      <c r="K814" s="66">
        <v>214.28</v>
      </c>
      <c r="L814" s="59">
        <v>176.84</v>
      </c>
      <c r="M814" s="59">
        <f t="shared" si="186"/>
        <v>181.75</v>
      </c>
      <c r="N814" s="59">
        <f t="shared" si="187"/>
        <v>44.19</v>
      </c>
      <c r="O814" s="59">
        <f t="shared" si="188"/>
        <v>1591.56</v>
      </c>
      <c r="P814" s="59">
        <f t="shared" si="189"/>
        <v>1635.75</v>
      </c>
      <c r="Q814" s="58">
        <f t="shared" si="180"/>
        <v>4.0905660603462058E-4</v>
      </c>
      <c r="S814" s="59">
        <v>5.96</v>
      </c>
      <c r="T814" s="59">
        <v>214.28</v>
      </c>
      <c r="U814" s="59">
        <v>220.24</v>
      </c>
      <c r="V814" s="59">
        <v>53.64</v>
      </c>
      <c r="W814" s="59">
        <v>1928.52</v>
      </c>
      <c r="X814" s="59">
        <v>1982.16</v>
      </c>
      <c r="Y814" s="91">
        <f t="shared" si="181"/>
        <v>-346.41000000000008</v>
      </c>
    </row>
    <row r="815" spans="1:25" s="50" customFormat="1" ht="48" x14ac:dyDescent="0.2">
      <c r="A815" s="52" t="s">
        <v>2666</v>
      </c>
      <c r="B815" s="48" t="s">
        <v>1836</v>
      </c>
      <c r="C815" s="47" t="s">
        <v>1837</v>
      </c>
      <c r="D815" s="47" t="s">
        <v>103</v>
      </c>
      <c r="E815" s="48" t="s">
        <v>1838</v>
      </c>
      <c r="F815" s="47" t="s">
        <v>133</v>
      </c>
      <c r="G815" s="59">
        <v>5</v>
      </c>
      <c r="H815" s="59">
        <v>5</v>
      </c>
      <c r="I815" s="66">
        <v>24.29</v>
      </c>
      <c r="J815" s="59">
        <v>20.04</v>
      </c>
      <c r="K815" s="66">
        <v>147.26</v>
      </c>
      <c r="L815" s="59">
        <v>121.53</v>
      </c>
      <c r="M815" s="59">
        <f t="shared" si="186"/>
        <v>141.57</v>
      </c>
      <c r="N815" s="59">
        <f t="shared" si="187"/>
        <v>100.2</v>
      </c>
      <c r="O815" s="59">
        <f t="shared" si="188"/>
        <v>607.65</v>
      </c>
      <c r="P815" s="59">
        <f t="shared" si="189"/>
        <v>707.85</v>
      </c>
      <c r="Q815" s="58">
        <f t="shared" si="180"/>
        <v>1.7701404162103387E-4</v>
      </c>
      <c r="S815" s="59">
        <v>24.29</v>
      </c>
      <c r="T815" s="59">
        <v>147.26</v>
      </c>
      <c r="U815" s="59">
        <v>171.55</v>
      </c>
      <c r="V815" s="59">
        <v>121.45</v>
      </c>
      <c r="W815" s="59">
        <v>736.3</v>
      </c>
      <c r="X815" s="59">
        <v>857.75</v>
      </c>
      <c r="Y815" s="91">
        <f t="shared" si="181"/>
        <v>-149.89999999999998</v>
      </c>
    </row>
    <row r="816" spans="1:25" s="50" customFormat="1" x14ac:dyDescent="0.2">
      <c r="A816" s="52" t="s">
        <v>5365</v>
      </c>
      <c r="B816" s="337" t="s">
        <v>951</v>
      </c>
      <c r="C816" s="47" t="s">
        <v>9397</v>
      </c>
      <c r="D816" s="46" t="s">
        <v>70</v>
      </c>
      <c r="E816" s="48" t="s">
        <v>922</v>
      </c>
      <c r="F816" s="46" t="s">
        <v>133</v>
      </c>
      <c r="G816" s="59">
        <v>15</v>
      </c>
      <c r="H816" s="59">
        <v>15</v>
      </c>
      <c r="I816" s="66">
        <v>20.51</v>
      </c>
      <c r="J816" s="59">
        <v>16.920000000000002</v>
      </c>
      <c r="K816" s="66">
        <v>99.91</v>
      </c>
      <c r="L816" s="59">
        <v>82.45</v>
      </c>
      <c r="M816" s="59">
        <f t="shared" si="186"/>
        <v>99.37</v>
      </c>
      <c r="N816" s="59">
        <f t="shared" si="187"/>
        <v>253.8</v>
      </c>
      <c r="O816" s="59">
        <f t="shared" si="188"/>
        <v>1236.75</v>
      </c>
      <c r="P816" s="59">
        <f t="shared" si="189"/>
        <v>1490.55</v>
      </c>
      <c r="Q816" s="58">
        <f t="shared" si="180"/>
        <v>3.7274603339440847E-4</v>
      </c>
      <c r="S816" s="59">
        <v>20.51</v>
      </c>
      <c r="T816" s="59">
        <v>99.91</v>
      </c>
      <c r="U816" s="59">
        <v>120.42</v>
      </c>
      <c r="V816" s="59">
        <v>307.64999999999998</v>
      </c>
      <c r="W816" s="59">
        <v>1498.65</v>
      </c>
      <c r="X816" s="59">
        <v>1806.3</v>
      </c>
      <c r="Y816" s="91">
        <f t="shared" si="181"/>
        <v>-315.75</v>
      </c>
    </row>
    <row r="817" spans="1:25" s="50" customFormat="1" x14ac:dyDescent="0.2">
      <c r="A817" s="52" t="s">
        <v>5366</v>
      </c>
      <c r="B817" s="337" t="s">
        <v>952</v>
      </c>
      <c r="C817" s="46">
        <v>85031</v>
      </c>
      <c r="D817" s="47" t="s">
        <v>1470</v>
      </c>
      <c r="E817" s="48" t="s">
        <v>947</v>
      </c>
      <c r="F817" s="46" t="s">
        <v>106</v>
      </c>
      <c r="G817" s="59">
        <v>9</v>
      </c>
      <c r="H817" s="59">
        <v>9</v>
      </c>
      <c r="I817" s="66">
        <v>18.68</v>
      </c>
      <c r="J817" s="59">
        <v>15.41</v>
      </c>
      <c r="K817" s="66">
        <v>309.85000000000002</v>
      </c>
      <c r="L817" s="59">
        <v>255.71</v>
      </c>
      <c r="M817" s="59">
        <f t="shared" si="186"/>
        <v>271.12</v>
      </c>
      <c r="N817" s="59">
        <f t="shared" si="187"/>
        <v>138.69</v>
      </c>
      <c r="O817" s="59">
        <f t="shared" si="188"/>
        <v>2301.39</v>
      </c>
      <c r="P817" s="59">
        <f t="shared" si="189"/>
        <v>2440.08</v>
      </c>
      <c r="Q817" s="58">
        <f t="shared" si="180"/>
        <v>6.1019767278187799E-4</v>
      </c>
      <c r="S817" s="59">
        <v>18.68</v>
      </c>
      <c r="T817" s="59">
        <v>309.85000000000002</v>
      </c>
      <c r="U817" s="59">
        <v>328.53</v>
      </c>
      <c r="V817" s="59">
        <v>168.12</v>
      </c>
      <c r="W817" s="59">
        <v>2788.65</v>
      </c>
      <c r="X817" s="59">
        <v>2956.77</v>
      </c>
      <c r="Y817" s="91">
        <f t="shared" si="181"/>
        <v>-516.69000000000005</v>
      </c>
    </row>
    <row r="818" spans="1:25" s="50" customFormat="1" ht="24" x14ac:dyDescent="0.2">
      <c r="A818" s="52" t="s">
        <v>5367</v>
      </c>
      <c r="B818" s="337" t="s">
        <v>953</v>
      </c>
      <c r="C818" s="47" t="s">
        <v>9399</v>
      </c>
      <c r="D818" s="46" t="s">
        <v>70</v>
      </c>
      <c r="E818" s="48" t="s">
        <v>1839</v>
      </c>
      <c r="F818" s="46" t="s">
        <v>133</v>
      </c>
      <c r="G818" s="59">
        <v>9</v>
      </c>
      <c r="H818" s="59">
        <v>9</v>
      </c>
      <c r="I818" s="66">
        <v>14.94</v>
      </c>
      <c r="J818" s="59">
        <v>12.32</v>
      </c>
      <c r="K818" s="66">
        <v>283.45999999999998</v>
      </c>
      <c r="L818" s="59">
        <v>233.93</v>
      </c>
      <c r="M818" s="59">
        <f t="shared" si="186"/>
        <v>246.25</v>
      </c>
      <c r="N818" s="59">
        <f t="shared" si="187"/>
        <v>110.88</v>
      </c>
      <c r="O818" s="59">
        <f t="shared" si="188"/>
        <v>2105.37</v>
      </c>
      <c r="P818" s="59">
        <f t="shared" si="189"/>
        <v>2216.25</v>
      </c>
      <c r="Q818" s="58">
        <f t="shared" si="180"/>
        <v>5.5422387475117087E-4</v>
      </c>
      <c r="S818" s="59">
        <v>14.94</v>
      </c>
      <c r="T818" s="59">
        <v>283.45999999999998</v>
      </c>
      <c r="U818" s="59">
        <v>298.39999999999998</v>
      </c>
      <c r="V818" s="59">
        <v>134.46</v>
      </c>
      <c r="W818" s="59">
        <v>2551.14</v>
      </c>
      <c r="X818" s="59">
        <v>2685.6</v>
      </c>
      <c r="Y818" s="91">
        <f t="shared" si="181"/>
        <v>-469.34999999999991</v>
      </c>
    </row>
    <row r="819" spans="1:25" s="50" customFormat="1" x14ac:dyDescent="0.2">
      <c r="A819" s="52" t="s">
        <v>2667</v>
      </c>
      <c r="B819" s="337" t="s">
        <v>954</v>
      </c>
      <c r="C819" s="46" t="s">
        <v>955</v>
      </c>
      <c r="D819" s="46" t="s">
        <v>70</v>
      </c>
      <c r="E819" s="48" t="s">
        <v>956</v>
      </c>
      <c r="F819" s="46" t="s">
        <v>3</v>
      </c>
      <c r="G819" s="59">
        <v>9</v>
      </c>
      <c r="H819" s="59">
        <v>9</v>
      </c>
      <c r="I819" s="66">
        <v>6.24</v>
      </c>
      <c r="J819" s="59">
        <v>5.14</v>
      </c>
      <c r="K819" s="66">
        <v>117.14</v>
      </c>
      <c r="L819" s="59">
        <v>96.67</v>
      </c>
      <c r="M819" s="59">
        <f t="shared" si="186"/>
        <v>101.81</v>
      </c>
      <c r="N819" s="59">
        <f t="shared" si="187"/>
        <v>46.26</v>
      </c>
      <c r="O819" s="59">
        <f t="shared" si="188"/>
        <v>870.03</v>
      </c>
      <c r="P819" s="59">
        <f t="shared" si="189"/>
        <v>916.29</v>
      </c>
      <c r="Q819" s="58">
        <f t="shared" si="180"/>
        <v>2.2913921903925568E-4</v>
      </c>
      <c r="S819" s="59">
        <v>6.24</v>
      </c>
      <c r="T819" s="59">
        <v>117.14</v>
      </c>
      <c r="U819" s="59">
        <v>123.38</v>
      </c>
      <c r="V819" s="59">
        <v>56.16</v>
      </c>
      <c r="W819" s="59">
        <v>1054.26</v>
      </c>
      <c r="X819" s="59">
        <v>1110.42</v>
      </c>
      <c r="Y819" s="91">
        <f t="shared" si="181"/>
        <v>-194.13000000000011</v>
      </c>
    </row>
    <row r="820" spans="1:25" s="50" customFormat="1" x14ac:dyDescent="0.2">
      <c r="A820" s="52" t="s">
        <v>2668</v>
      </c>
      <c r="B820" s="337" t="s">
        <v>957</v>
      </c>
      <c r="C820" s="46">
        <v>80910</v>
      </c>
      <c r="D820" s="47" t="s">
        <v>1470</v>
      </c>
      <c r="E820" s="48" t="s">
        <v>729</v>
      </c>
      <c r="F820" s="46" t="s">
        <v>106</v>
      </c>
      <c r="G820" s="59">
        <v>9</v>
      </c>
      <c r="H820" s="59">
        <v>9</v>
      </c>
      <c r="I820" s="66">
        <v>42.95</v>
      </c>
      <c r="J820" s="59">
        <v>35.44</v>
      </c>
      <c r="K820" s="66">
        <v>299.64999999999998</v>
      </c>
      <c r="L820" s="59">
        <v>247.3</v>
      </c>
      <c r="M820" s="59">
        <f t="shared" si="186"/>
        <v>282.74</v>
      </c>
      <c r="N820" s="59">
        <f t="shared" si="187"/>
        <v>318.95999999999998</v>
      </c>
      <c r="O820" s="59">
        <f t="shared" si="188"/>
        <v>2225.6999999999998</v>
      </c>
      <c r="P820" s="59">
        <f t="shared" si="189"/>
        <v>2544.66</v>
      </c>
      <c r="Q820" s="58">
        <f t="shared" si="180"/>
        <v>6.3635028770414647E-4</v>
      </c>
      <c r="S820" s="59">
        <v>42.95</v>
      </c>
      <c r="T820" s="59">
        <v>299.64999999999998</v>
      </c>
      <c r="U820" s="59">
        <v>342.6</v>
      </c>
      <c r="V820" s="59">
        <v>386.55</v>
      </c>
      <c r="W820" s="59">
        <v>2696.85</v>
      </c>
      <c r="X820" s="59">
        <v>3083.4</v>
      </c>
      <c r="Y820" s="91">
        <f t="shared" si="181"/>
        <v>-538.74000000000024</v>
      </c>
    </row>
    <row r="821" spans="1:25" s="50" customFormat="1" x14ac:dyDescent="0.2">
      <c r="A821" s="52" t="s">
        <v>2669</v>
      </c>
      <c r="B821" s="337" t="s">
        <v>958</v>
      </c>
      <c r="C821" s="46" t="s">
        <v>299</v>
      </c>
      <c r="D821" s="46" t="s">
        <v>70</v>
      </c>
      <c r="E821" s="48" t="s">
        <v>300</v>
      </c>
      <c r="F821" s="46" t="s">
        <v>133</v>
      </c>
      <c r="G821" s="59">
        <v>9</v>
      </c>
      <c r="H821" s="59">
        <v>9</v>
      </c>
      <c r="I821" s="66">
        <v>29.88</v>
      </c>
      <c r="J821" s="59">
        <v>24.65</v>
      </c>
      <c r="K821" s="66">
        <v>59.15</v>
      </c>
      <c r="L821" s="59">
        <v>48.81</v>
      </c>
      <c r="M821" s="59">
        <f t="shared" si="186"/>
        <v>73.460000000000008</v>
      </c>
      <c r="N821" s="59">
        <f t="shared" si="187"/>
        <v>221.85</v>
      </c>
      <c r="O821" s="59">
        <f t="shared" si="188"/>
        <v>439.29</v>
      </c>
      <c r="P821" s="59">
        <f t="shared" si="189"/>
        <v>661.14</v>
      </c>
      <c r="Q821" s="58">
        <f t="shared" si="180"/>
        <v>1.6533314046384169E-4</v>
      </c>
      <c r="S821" s="59">
        <v>29.88</v>
      </c>
      <c r="T821" s="59">
        <v>59.15</v>
      </c>
      <c r="U821" s="59">
        <v>89.03</v>
      </c>
      <c r="V821" s="59">
        <v>268.92</v>
      </c>
      <c r="W821" s="59">
        <v>532.35</v>
      </c>
      <c r="X821" s="59">
        <v>801.27</v>
      </c>
      <c r="Y821" s="91">
        <f t="shared" si="181"/>
        <v>-140.13</v>
      </c>
    </row>
    <row r="822" spans="1:25" s="50" customFormat="1" ht="24" x14ac:dyDescent="0.2">
      <c r="A822" s="52" t="s">
        <v>2670</v>
      </c>
      <c r="B822" s="337" t="s">
        <v>959</v>
      </c>
      <c r="C822" s="46" t="s">
        <v>960</v>
      </c>
      <c r="D822" s="46" t="s">
        <v>70</v>
      </c>
      <c r="E822" s="48" t="s">
        <v>1840</v>
      </c>
      <c r="F822" s="46" t="s">
        <v>133</v>
      </c>
      <c r="G822" s="59">
        <v>9</v>
      </c>
      <c r="H822" s="59">
        <v>9</v>
      </c>
      <c r="I822" s="66">
        <v>37.36</v>
      </c>
      <c r="J822" s="59">
        <v>30.83</v>
      </c>
      <c r="K822" s="66">
        <v>80.5</v>
      </c>
      <c r="L822" s="59">
        <v>66.430000000000007</v>
      </c>
      <c r="M822" s="59">
        <f t="shared" si="186"/>
        <v>97.26</v>
      </c>
      <c r="N822" s="59">
        <f t="shared" si="187"/>
        <v>277.47000000000003</v>
      </c>
      <c r="O822" s="59">
        <f t="shared" si="188"/>
        <v>597.87</v>
      </c>
      <c r="P822" s="59">
        <f t="shared" si="189"/>
        <v>875.34</v>
      </c>
      <c r="Q822" s="58">
        <f t="shared" si="180"/>
        <v>2.188987372925843E-4</v>
      </c>
      <c r="S822" s="59">
        <v>37.36</v>
      </c>
      <c r="T822" s="59">
        <v>80.5</v>
      </c>
      <c r="U822" s="59">
        <v>117.86</v>
      </c>
      <c r="V822" s="59">
        <v>336.24</v>
      </c>
      <c r="W822" s="59">
        <v>724.5</v>
      </c>
      <c r="X822" s="59">
        <v>1060.74</v>
      </c>
      <c r="Y822" s="91">
        <f t="shared" si="181"/>
        <v>-185.39999999999998</v>
      </c>
    </row>
    <row r="823" spans="1:25" s="50" customFormat="1" x14ac:dyDescent="0.2">
      <c r="A823" s="52" t="s">
        <v>2671</v>
      </c>
      <c r="B823" s="44" t="s">
        <v>2980</v>
      </c>
      <c r="C823" s="62"/>
      <c r="D823" s="62"/>
      <c r="E823" s="87" t="s">
        <v>961</v>
      </c>
      <c r="F823" s="62"/>
      <c r="G823" s="60"/>
      <c r="H823" s="60"/>
      <c r="I823" s="66"/>
      <c r="J823" s="60"/>
      <c r="K823" s="66"/>
      <c r="L823" s="60"/>
      <c r="M823" s="60"/>
      <c r="N823" s="60"/>
      <c r="O823" s="60"/>
      <c r="P823" s="61">
        <f>P824+P827</f>
        <v>2868.7</v>
      </c>
      <c r="Q823" s="57">
        <f t="shared" si="180"/>
        <v>7.1738388245851505E-4</v>
      </c>
      <c r="S823" s="60"/>
      <c r="T823" s="60"/>
      <c r="U823" s="60"/>
      <c r="V823" s="60"/>
      <c r="W823" s="60"/>
      <c r="X823" s="61">
        <v>3476.09</v>
      </c>
      <c r="Y823" s="91">
        <f t="shared" si="181"/>
        <v>-607.39000000000033</v>
      </c>
    </row>
    <row r="824" spans="1:25" s="50" customFormat="1" x14ac:dyDescent="0.2">
      <c r="A824" s="52" t="s">
        <v>2672</v>
      </c>
      <c r="B824" s="44" t="s">
        <v>962</v>
      </c>
      <c r="C824" s="62"/>
      <c r="D824" s="62"/>
      <c r="E824" s="87" t="s">
        <v>557</v>
      </c>
      <c r="F824" s="62"/>
      <c r="G824" s="60"/>
      <c r="H824" s="60"/>
      <c r="I824" s="66"/>
      <c r="J824" s="60"/>
      <c r="K824" s="66"/>
      <c r="L824" s="60"/>
      <c r="M824" s="60"/>
      <c r="N824" s="60"/>
      <c r="O824" s="60"/>
      <c r="P824" s="61">
        <f>SUM(P825:P826)</f>
        <v>1679.24</v>
      </c>
      <c r="Q824" s="57">
        <f t="shared" si="180"/>
        <v>4.1993227272968132E-4</v>
      </c>
      <c r="S824" s="60"/>
      <c r="T824" s="60"/>
      <c r="U824" s="60"/>
      <c r="V824" s="60"/>
      <c r="W824" s="60"/>
      <c r="X824" s="61">
        <v>2034.74</v>
      </c>
      <c r="Y824" s="91">
        <f t="shared" si="181"/>
        <v>-355.5</v>
      </c>
    </row>
    <row r="825" spans="1:25" s="50" customFormat="1" x14ac:dyDescent="0.2">
      <c r="A825" s="52" t="s">
        <v>2673</v>
      </c>
      <c r="B825" s="337" t="s">
        <v>963</v>
      </c>
      <c r="C825" s="46">
        <v>85042</v>
      </c>
      <c r="D825" s="47" t="s">
        <v>1470</v>
      </c>
      <c r="E825" s="48" t="s">
        <v>297</v>
      </c>
      <c r="F825" s="46" t="s">
        <v>73</v>
      </c>
      <c r="G825" s="59">
        <v>3</v>
      </c>
      <c r="H825" s="59">
        <v>3</v>
      </c>
      <c r="I825" s="66">
        <v>6.22</v>
      </c>
      <c r="J825" s="59">
        <v>5.13</v>
      </c>
      <c r="K825" s="66">
        <v>150</v>
      </c>
      <c r="L825" s="59">
        <v>123.79</v>
      </c>
      <c r="M825" s="59">
        <f>L825+J825</f>
        <v>128.92000000000002</v>
      </c>
      <c r="N825" s="59">
        <f>TRUNC(J825*H825,2)</f>
        <v>15.39</v>
      </c>
      <c r="O825" s="59">
        <f>TRUNC(L825*H825,2)</f>
        <v>371.37</v>
      </c>
      <c r="P825" s="59">
        <f>TRUNC(((J825*H825)+(L825*H825)),2)</f>
        <v>386.76</v>
      </c>
      <c r="Q825" s="58">
        <f t="shared" si="180"/>
        <v>9.6718161668928534E-5</v>
      </c>
      <c r="S825" s="59">
        <v>6.22</v>
      </c>
      <c r="T825" s="59">
        <v>150</v>
      </c>
      <c r="U825" s="59">
        <v>156.22</v>
      </c>
      <c r="V825" s="59">
        <v>18.66</v>
      </c>
      <c r="W825" s="59">
        <v>450</v>
      </c>
      <c r="X825" s="59">
        <v>468.66</v>
      </c>
      <c r="Y825" s="91">
        <f t="shared" si="181"/>
        <v>-81.900000000000034</v>
      </c>
    </row>
    <row r="826" spans="1:25" s="50" customFormat="1" ht="24" x14ac:dyDescent="0.2">
      <c r="A826" s="52" t="s">
        <v>2674</v>
      </c>
      <c r="B826" s="337" t="s">
        <v>964</v>
      </c>
      <c r="C826" s="46" t="s">
        <v>965</v>
      </c>
      <c r="D826" s="46" t="s">
        <v>70</v>
      </c>
      <c r="E826" s="48" t="s">
        <v>1841</v>
      </c>
      <c r="F826" s="46" t="s">
        <v>133</v>
      </c>
      <c r="G826" s="59">
        <v>1</v>
      </c>
      <c r="H826" s="59">
        <v>1</v>
      </c>
      <c r="I826" s="66">
        <v>298.88</v>
      </c>
      <c r="J826" s="59">
        <v>246.66</v>
      </c>
      <c r="K826" s="66">
        <v>1267.2</v>
      </c>
      <c r="L826" s="59">
        <v>1045.82</v>
      </c>
      <c r="M826" s="59">
        <f>L826+J826</f>
        <v>1292.48</v>
      </c>
      <c r="N826" s="59">
        <f>TRUNC(J826*H826,2)</f>
        <v>246.66</v>
      </c>
      <c r="O826" s="59">
        <f>TRUNC(L826*H826,2)</f>
        <v>1045.82</v>
      </c>
      <c r="P826" s="59">
        <f>TRUNC(((J826*H826)+(L826*H826)),2)</f>
        <v>1292.48</v>
      </c>
      <c r="Q826" s="58">
        <f t="shared" si="180"/>
        <v>3.2321411106075282E-4</v>
      </c>
      <c r="S826" s="59">
        <v>298.88</v>
      </c>
      <c r="T826" s="59">
        <v>1267.2</v>
      </c>
      <c r="U826" s="59">
        <v>1566.08</v>
      </c>
      <c r="V826" s="59">
        <v>298.88</v>
      </c>
      <c r="W826" s="59">
        <v>1267.2</v>
      </c>
      <c r="X826" s="59">
        <v>1566.08</v>
      </c>
      <c r="Y826" s="91">
        <f t="shared" si="181"/>
        <v>-273.59999999999991</v>
      </c>
    </row>
    <row r="827" spans="1:25" s="50" customFormat="1" x14ac:dyDescent="0.2">
      <c r="A827" s="52" t="s">
        <v>2675</v>
      </c>
      <c r="B827" s="44" t="s">
        <v>966</v>
      </c>
      <c r="C827" s="62"/>
      <c r="D827" s="62"/>
      <c r="E827" s="87" t="s">
        <v>657</v>
      </c>
      <c r="F827" s="62"/>
      <c r="G827" s="60"/>
      <c r="H827" s="60"/>
      <c r="I827" s="66"/>
      <c r="J827" s="60"/>
      <c r="K827" s="66"/>
      <c r="L827" s="60"/>
      <c r="M827" s="60"/>
      <c r="N827" s="60"/>
      <c r="O827" s="60"/>
      <c r="P827" s="61">
        <f>SUM(P828:P834)</f>
        <v>1189.46</v>
      </c>
      <c r="Q827" s="57">
        <f t="shared" si="180"/>
        <v>2.9745160972883373E-4</v>
      </c>
      <c r="S827" s="60"/>
      <c r="T827" s="60"/>
      <c r="U827" s="60"/>
      <c r="V827" s="60"/>
      <c r="W827" s="60"/>
      <c r="X827" s="61">
        <v>1441.35</v>
      </c>
      <c r="Y827" s="91">
        <f t="shared" si="181"/>
        <v>-251.88999999999987</v>
      </c>
    </row>
    <row r="828" spans="1:25" s="50" customFormat="1" x14ac:dyDescent="0.2">
      <c r="A828" s="52" t="s">
        <v>2676</v>
      </c>
      <c r="B828" s="337" t="s">
        <v>967</v>
      </c>
      <c r="C828" s="46">
        <v>85035</v>
      </c>
      <c r="D828" s="47" t="s">
        <v>1470</v>
      </c>
      <c r="E828" s="48" t="s">
        <v>968</v>
      </c>
      <c r="F828" s="46" t="s">
        <v>106</v>
      </c>
      <c r="G828" s="59">
        <v>1</v>
      </c>
      <c r="H828" s="59">
        <v>1</v>
      </c>
      <c r="I828" s="66">
        <v>5.59</v>
      </c>
      <c r="J828" s="59">
        <v>4.6100000000000003</v>
      </c>
      <c r="K828" s="66">
        <v>129.94999999999999</v>
      </c>
      <c r="L828" s="59">
        <v>107.24</v>
      </c>
      <c r="M828" s="59">
        <f t="shared" ref="M828:M834" si="190">L828+J828</f>
        <v>111.85</v>
      </c>
      <c r="N828" s="59">
        <f t="shared" ref="N828:N834" si="191">TRUNC(J828*H828,2)</f>
        <v>4.6100000000000003</v>
      </c>
      <c r="O828" s="59">
        <f t="shared" ref="O828:O834" si="192">TRUNC(L828*H828,2)</f>
        <v>107.24</v>
      </c>
      <c r="P828" s="59">
        <f t="shared" ref="P828:P834" si="193">TRUNC(((J828*H828)+(L828*H828)),2)</f>
        <v>111.85</v>
      </c>
      <c r="Q828" s="58">
        <f t="shared" si="180"/>
        <v>2.7970644282422319E-5</v>
      </c>
      <c r="S828" s="59">
        <v>5.59</v>
      </c>
      <c r="T828" s="59">
        <v>129.94999999999999</v>
      </c>
      <c r="U828" s="59">
        <v>135.54</v>
      </c>
      <c r="V828" s="59">
        <v>5.59</v>
      </c>
      <c r="W828" s="59">
        <v>129.94999999999999</v>
      </c>
      <c r="X828" s="59">
        <v>135.54</v>
      </c>
      <c r="Y828" s="91">
        <f t="shared" si="181"/>
        <v>-23.689999999999998</v>
      </c>
    </row>
    <row r="829" spans="1:25" s="50" customFormat="1" x14ac:dyDescent="0.2">
      <c r="A829" s="52" t="s">
        <v>2677</v>
      </c>
      <c r="B829" s="337" t="s">
        <v>969</v>
      </c>
      <c r="C829" s="46">
        <v>85027</v>
      </c>
      <c r="D829" s="47" t="s">
        <v>1470</v>
      </c>
      <c r="E829" s="48" t="s">
        <v>945</v>
      </c>
      <c r="F829" s="46" t="s">
        <v>106</v>
      </c>
      <c r="G829" s="59">
        <v>1</v>
      </c>
      <c r="H829" s="59">
        <v>1</v>
      </c>
      <c r="I829" s="66">
        <v>5.59</v>
      </c>
      <c r="J829" s="59">
        <v>4.6100000000000003</v>
      </c>
      <c r="K829" s="66">
        <v>49.94</v>
      </c>
      <c r="L829" s="59">
        <v>41.21</v>
      </c>
      <c r="M829" s="59">
        <f t="shared" si="190"/>
        <v>45.82</v>
      </c>
      <c r="N829" s="59">
        <f t="shared" si="191"/>
        <v>4.6100000000000003</v>
      </c>
      <c r="O829" s="59">
        <f t="shared" si="192"/>
        <v>41.21</v>
      </c>
      <c r="P829" s="59">
        <f t="shared" si="193"/>
        <v>45.82</v>
      </c>
      <c r="Q829" s="58">
        <f t="shared" si="180"/>
        <v>1.145833635244158E-5</v>
      </c>
      <c r="S829" s="59">
        <v>5.59</v>
      </c>
      <c r="T829" s="59">
        <v>49.94</v>
      </c>
      <c r="U829" s="59">
        <v>55.53</v>
      </c>
      <c r="V829" s="59">
        <v>5.59</v>
      </c>
      <c r="W829" s="59">
        <v>49.94</v>
      </c>
      <c r="X829" s="59">
        <v>55.53</v>
      </c>
      <c r="Y829" s="91">
        <f t="shared" si="181"/>
        <v>-9.7100000000000009</v>
      </c>
    </row>
    <row r="830" spans="1:25" s="50" customFormat="1" x14ac:dyDescent="0.2">
      <c r="A830" s="52" t="s">
        <v>2678</v>
      </c>
      <c r="B830" s="337" t="s">
        <v>970</v>
      </c>
      <c r="C830" s="46">
        <v>85015</v>
      </c>
      <c r="D830" s="47" t="s">
        <v>1470</v>
      </c>
      <c r="E830" s="48" t="s">
        <v>971</v>
      </c>
      <c r="F830" s="46" t="s">
        <v>106</v>
      </c>
      <c r="G830" s="59">
        <v>1</v>
      </c>
      <c r="H830" s="59">
        <v>1</v>
      </c>
      <c r="I830" s="66">
        <v>108.69</v>
      </c>
      <c r="J830" s="59">
        <v>89.7</v>
      </c>
      <c r="K830" s="66">
        <v>360.47</v>
      </c>
      <c r="L830" s="59">
        <v>297.49</v>
      </c>
      <c r="M830" s="59">
        <f t="shared" si="190"/>
        <v>387.19</v>
      </c>
      <c r="N830" s="59">
        <f t="shared" si="191"/>
        <v>89.7</v>
      </c>
      <c r="O830" s="59">
        <f t="shared" si="192"/>
        <v>297.49</v>
      </c>
      <c r="P830" s="59">
        <f t="shared" si="193"/>
        <v>387.19</v>
      </c>
      <c r="Q830" s="58">
        <f t="shared" si="180"/>
        <v>9.6825692979088943E-5</v>
      </c>
      <c r="S830" s="59">
        <v>108.69</v>
      </c>
      <c r="T830" s="59">
        <v>360.47</v>
      </c>
      <c r="U830" s="59">
        <v>469.16</v>
      </c>
      <c r="V830" s="59">
        <v>108.69</v>
      </c>
      <c r="W830" s="59">
        <v>360.47</v>
      </c>
      <c r="X830" s="59">
        <v>469.16</v>
      </c>
      <c r="Y830" s="91">
        <f t="shared" si="181"/>
        <v>-81.970000000000027</v>
      </c>
    </row>
    <row r="831" spans="1:25" s="50" customFormat="1" x14ac:dyDescent="0.2">
      <c r="A831" s="52" t="s">
        <v>2679</v>
      </c>
      <c r="B831" s="337" t="s">
        <v>972</v>
      </c>
      <c r="C831" s="46">
        <v>85047</v>
      </c>
      <c r="D831" s="47" t="s">
        <v>1470</v>
      </c>
      <c r="E831" s="48" t="s">
        <v>973</v>
      </c>
      <c r="F831" s="46" t="s">
        <v>106</v>
      </c>
      <c r="G831" s="59">
        <v>2</v>
      </c>
      <c r="H831" s="59">
        <v>2</v>
      </c>
      <c r="I831" s="66">
        <v>14.94</v>
      </c>
      <c r="J831" s="59">
        <v>12.32</v>
      </c>
      <c r="K831" s="66">
        <v>41.71</v>
      </c>
      <c r="L831" s="59">
        <v>34.42</v>
      </c>
      <c r="M831" s="59">
        <f t="shared" si="190"/>
        <v>46.74</v>
      </c>
      <c r="N831" s="59">
        <f t="shared" si="191"/>
        <v>24.64</v>
      </c>
      <c r="O831" s="59">
        <f t="shared" si="192"/>
        <v>68.84</v>
      </c>
      <c r="P831" s="59">
        <f t="shared" si="193"/>
        <v>93.48</v>
      </c>
      <c r="Q831" s="58">
        <f t="shared" si="180"/>
        <v>2.3376806683243974E-5</v>
      </c>
      <c r="S831" s="59">
        <v>14.94</v>
      </c>
      <c r="T831" s="59">
        <v>41.71</v>
      </c>
      <c r="U831" s="59">
        <v>56.65</v>
      </c>
      <c r="V831" s="59">
        <v>29.88</v>
      </c>
      <c r="W831" s="59">
        <v>83.42</v>
      </c>
      <c r="X831" s="59">
        <v>113.3</v>
      </c>
      <c r="Y831" s="91">
        <f t="shared" si="181"/>
        <v>-19.819999999999993</v>
      </c>
    </row>
    <row r="832" spans="1:25" s="50" customFormat="1" x14ac:dyDescent="0.2">
      <c r="A832" s="52" t="s">
        <v>2680</v>
      </c>
      <c r="B832" s="337" t="s">
        <v>974</v>
      </c>
      <c r="C832" s="46">
        <v>71706</v>
      </c>
      <c r="D832" s="47" t="s">
        <v>1470</v>
      </c>
      <c r="E832" s="48" t="s">
        <v>975</v>
      </c>
      <c r="F832" s="46" t="s">
        <v>106</v>
      </c>
      <c r="G832" s="59">
        <v>1</v>
      </c>
      <c r="H832" s="59">
        <v>1</v>
      </c>
      <c r="I832" s="66">
        <v>9.33</v>
      </c>
      <c r="J832" s="59">
        <v>7.7</v>
      </c>
      <c r="K832" s="66">
        <v>15.92</v>
      </c>
      <c r="L832" s="59">
        <v>13.13</v>
      </c>
      <c r="M832" s="59">
        <f t="shared" si="190"/>
        <v>20.830000000000002</v>
      </c>
      <c r="N832" s="59">
        <f t="shared" si="191"/>
        <v>7.7</v>
      </c>
      <c r="O832" s="59">
        <f t="shared" si="192"/>
        <v>13.13</v>
      </c>
      <c r="P832" s="59">
        <f t="shared" si="193"/>
        <v>20.83</v>
      </c>
      <c r="Q832" s="58">
        <f t="shared" si="180"/>
        <v>5.209016722421608E-6</v>
      </c>
      <c r="S832" s="59">
        <v>9.33</v>
      </c>
      <c r="T832" s="59">
        <v>15.92</v>
      </c>
      <c r="U832" s="59">
        <v>25.25</v>
      </c>
      <c r="V832" s="59">
        <v>9.33</v>
      </c>
      <c r="W832" s="59">
        <v>15.92</v>
      </c>
      <c r="X832" s="59">
        <v>25.25</v>
      </c>
      <c r="Y832" s="91">
        <f t="shared" si="181"/>
        <v>-4.4200000000000017</v>
      </c>
    </row>
    <row r="833" spans="1:25" s="50" customFormat="1" x14ac:dyDescent="0.2">
      <c r="A833" s="52" t="s">
        <v>2681</v>
      </c>
      <c r="B833" s="337" t="s">
        <v>976</v>
      </c>
      <c r="C833" s="46">
        <v>85031</v>
      </c>
      <c r="D833" s="47" t="s">
        <v>1470</v>
      </c>
      <c r="E833" s="48" t="s">
        <v>947</v>
      </c>
      <c r="F833" s="46" t="s">
        <v>106</v>
      </c>
      <c r="G833" s="59">
        <v>1</v>
      </c>
      <c r="H833" s="59">
        <v>1</v>
      </c>
      <c r="I833" s="66">
        <v>18.68</v>
      </c>
      <c r="J833" s="59">
        <v>15.41</v>
      </c>
      <c r="K833" s="66">
        <v>309.85000000000002</v>
      </c>
      <c r="L833" s="59">
        <v>255.71</v>
      </c>
      <c r="M833" s="59">
        <f t="shared" si="190"/>
        <v>271.12</v>
      </c>
      <c r="N833" s="59">
        <f t="shared" si="191"/>
        <v>15.41</v>
      </c>
      <c r="O833" s="59">
        <f t="shared" si="192"/>
        <v>255.71</v>
      </c>
      <c r="P833" s="59">
        <f t="shared" si="193"/>
        <v>271.12</v>
      </c>
      <c r="Q833" s="58">
        <f t="shared" si="180"/>
        <v>6.7799741420208667E-5</v>
      </c>
      <c r="S833" s="59">
        <v>18.68</v>
      </c>
      <c r="T833" s="59">
        <v>309.85000000000002</v>
      </c>
      <c r="U833" s="59">
        <v>328.53</v>
      </c>
      <c r="V833" s="59">
        <v>18.68</v>
      </c>
      <c r="W833" s="59">
        <v>309.85000000000002</v>
      </c>
      <c r="X833" s="59">
        <v>328.53</v>
      </c>
      <c r="Y833" s="91">
        <f t="shared" si="181"/>
        <v>-57.409999999999968</v>
      </c>
    </row>
    <row r="834" spans="1:25" s="50" customFormat="1" ht="24" x14ac:dyDescent="0.2">
      <c r="A834" s="52" t="s">
        <v>2682</v>
      </c>
      <c r="B834" s="337" t="s">
        <v>977</v>
      </c>
      <c r="C834" s="46" t="s">
        <v>978</v>
      </c>
      <c r="D834" s="46" t="s">
        <v>70</v>
      </c>
      <c r="E834" s="48" t="s">
        <v>1842</v>
      </c>
      <c r="F834" s="46" t="s">
        <v>133</v>
      </c>
      <c r="G834" s="59">
        <v>1</v>
      </c>
      <c r="H834" s="59">
        <v>1</v>
      </c>
      <c r="I834" s="66">
        <v>28.93</v>
      </c>
      <c r="J834" s="59">
        <v>23.87</v>
      </c>
      <c r="K834" s="66">
        <v>285.11</v>
      </c>
      <c r="L834" s="59">
        <v>235.3</v>
      </c>
      <c r="M834" s="59">
        <f t="shared" si="190"/>
        <v>259.17</v>
      </c>
      <c r="N834" s="59">
        <f t="shared" si="191"/>
        <v>23.87</v>
      </c>
      <c r="O834" s="59">
        <f t="shared" si="192"/>
        <v>235.3</v>
      </c>
      <c r="P834" s="59">
        <f t="shared" si="193"/>
        <v>259.17</v>
      </c>
      <c r="Q834" s="58">
        <f t="shared" si="180"/>
        <v>6.4811371289006647E-5</v>
      </c>
      <c r="S834" s="59">
        <v>28.93</v>
      </c>
      <c r="T834" s="59">
        <v>285.11</v>
      </c>
      <c r="U834" s="59">
        <v>314.04000000000002</v>
      </c>
      <c r="V834" s="59">
        <v>28.93</v>
      </c>
      <c r="W834" s="59">
        <v>285.11</v>
      </c>
      <c r="X834" s="59">
        <v>314.04000000000002</v>
      </c>
      <c r="Y834" s="91">
        <f t="shared" si="181"/>
        <v>-54.870000000000005</v>
      </c>
    </row>
    <row r="835" spans="1:25" s="50" customFormat="1" x14ac:dyDescent="0.2">
      <c r="A835" s="52" t="s">
        <v>2683</v>
      </c>
      <c r="B835" s="44" t="s">
        <v>2981</v>
      </c>
      <c r="C835" s="62"/>
      <c r="D835" s="62"/>
      <c r="E835" s="87" t="s">
        <v>979</v>
      </c>
      <c r="F835" s="62"/>
      <c r="G835" s="60"/>
      <c r="H835" s="60"/>
      <c r="I835" s="66"/>
      <c r="J835" s="60"/>
      <c r="K835" s="66"/>
      <c r="L835" s="60"/>
      <c r="M835" s="60"/>
      <c r="N835" s="60"/>
      <c r="O835" s="60"/>
      <c r="P835" s="61">
        <f>P836</f>
        <v>32913.749999999993</v>
      </c>
      <c r="Q835" s="57">
        <f t="shared" si="180"/>
        <v>8.2308340925398068E-3</v>
      </c>
      <c r="S835" s="60"/>
      <c r="T835" s="60"/>
      <c r="U835" s="60"/>
      <c r="V835" s="60"/>
      <c r="W835" s="60"/>
      <c r="X835" s="61">
        <v>39881.31</v>
      </c>
      <c r="Y835" s="91">
        <f t="shared" si="181"/>
        <v>-6967.5600000000049</v>
      </c>
    </row>
    <row r="836" spans="1:25" s="50" customFormat="1" x14ac:dyDescent="0.2">
      <c r="A836" s="52" t="s">
        <v>2684</v>
      </c>
      <c r="B836" s="44" t="s">
        <v>980</v>
      </c>
      <c r="C836" s="62"/>
      <c r="D836" s="62"/>
      <c r="E836" s="87" t="s">
        <v>30</v>
      </c>
      <c r="F836" s="62"/>
      <c r="G836" s="60"/>
      <c r="H836" s="60"/>
      <c r="I836" s="66"/>
      <c r="J836" s="60"/>
      <c r="K836" s="66"/>
      <c r="L836" s="60"/>
      <c r="M836" s="60"/>
      <c r="N836" s="60"/>
      <c r="O836" s="60"/>
      <c r="P836" s="61">
        <f>SUM(P837:P849)</f>
        <v>32913.749999999993</v>
      </c>
      <c r="Q836" s="57">
        <f t="shared" si="180"/>
        <v>8.2308340925398068E-3</v>
      </c>
      <c r="S836" s="60"/>
      <c r="T836" s="60"/>
      <c r="U836" s="60"/>
      <c r="V836" s="60"/>
      <c r="W836" s="60"/>
      <c r="X836" s="61">
        <v>39881.31</v>
      </c>
      <c r="Y836" s="91">
        <f t="shared" si="181"/>
        <v>-6967.5600000000049</v>
      </c>
    </row>
    <row r="837" spans="1:25" s="50" customFormat="1" x14ac:dyDescent="0.2">
      <c r="A837" s="52" t="s">
        <v>2685</v>
      </c>
      <c r="B837" s="337" t="s">
        <v>981</v>
      </c>
      <c r="C837" s="46">
        <v>80910</v>
      </c>
      <c r="D837" s="47" t="s">
        <v>1470</v>
      </c>
      <c r="E837" s="48" t="s">
        <v>729</v>
      </c>
      <c r="F837" s="46" t="s">
        <v>106</v>
      </c>
      <c r="G837" s="59">
        <v>5</v>
      </c>
      <c r="H837" s="59">
        <v>5</v>
      </c>
      <c r="I837" s="66">
        <v>42.95</v>
      </c>
      <c r="J837" s="59">
        <v>35.44</v>
      </c>
      <c r="K837" s="66">
        <v>299.64999999999998</v>
      </c>
      <c r="L837" s="59">
        <v>247.3</v>
      </c>
      <c r="M837" s="59">
        <f t="shared" ref="M837:M849" si="194">L837+J837</f>
        <v>282.74</v>
      </c>
      <c r="N837" s="59">
        <f t="shared" ref="N837:N849" si="195">TRUNC(J837*H837,2)</f>
        <v>177.2</v>
      </c>
      <c r="O837" s="59">
        <f t="shared" ref="O837:O849" si="196">TRUNC(L837*H837,2)</f>
        <v>1236.5</v>
      </c>
      <c r="P837" s="59">
        <f t="shared" ref="P837:P849" si="197">TRUNC(((J837*H837)+(L837*H837)),2)</f>
        <v>1413.7</v>
      </c>
      <c r="Q837" s="58">
        <f t="shared" si="180"/>
        <v>3.5352793761341472E-4</v>
      </c>
      <c r="S837" s="59">
        <v>42.95</v>
      </c>
      <c r="T837" s="59">
        <v>299.64999999999998</v>
      </c>
      <c r="U837" s="59">
        <v>342.6</v>
      </c>
      <c r="V837" s="59">
        <v>214.75</v>
      </c>
      <c r="W837" s="59">
        <v>1498.25</v>
      </c>
      <c r="X837" s="59">
        <v>1713</v>
      </c>
      <c r="Y837" s="91">
        <f t="shared" si="181"/>
        <v>-299.29999999999995</v>
      </c>
    </row>
    <row r="838" spans="1:25" s="50" customFormat="1" x14ac:dyDescent="0.2">
      <c r="A838" s="52" t="s">
        <v>2686</v>
      </c>
      <c r="B838" s="337" t="s">
        <v>982</v>
      </c>
      <c r="C838" s="46">
        <v>85047</v>
      </c>
      <c r="D838" s="47" t="s">
        <v>1470</v>
      </c>
      <c r="E838" s="48" t="s">
        <v>973</v>
      </c>
      <c r="F838" s="46" t="s">
        <v>106</v>
      </c>
      <c r="G838" s="59">
        <v>9</v>
      </c>
      <c r="H838" s="59">
        <v>9</v>
      </c>
      <c r="I838" s="66">
        <v>14.94</v>
      </c>
      <c r="J838" s="59">
        <v>12.32</v>
      </c>
      <c r="K838" s="66">
        <v>41.71</v>
      </c>
      <c r="L838" s="59">
        <v>34.42</v>
      </c>
      <c r="M838" s="59">
        <f t="shared" si="194"/>
        <v>46.74</v>
      </c>
      <c r="N838" s="59">
        <f t="shared" si="195"/>
        <v>110.88</v>
      </c>
      <c r="O838" s="59">
        <f t="shared" si="196"/>
        <v>309.77999999999997</v>
      </c>
      <c r="P838" s="59">
        <f t="shared" si="197"/>
        <v>420.66</v>
      </c>
      <c r="Q838" s="58">
        <f t="shared" ref="Q838:Q901" si="198">P838/$O$998</f>
        <v>1.0519563007459788E-4</v>
      </c>
      <c r="S838" s="59">
        <v>14.94</v>
      </c>
      <c r="T838" s="59">
        <v>41.71</v>
      </c>
      <c r="U838" s="59">
        <v>56.65</v>
      </c>
      <c r="V838" s="59">
        <v>134.46</v>
      </c>
      <c r="W838" s="59">
        <v>375.39</v>
      </c>
      <c r="X838" s="59">
        <v>509.85</v>
      </c>
      <c r="Y838" s="91">
        <f t="shared" ref="Y838:Y901" si="199">P838-X838</f>
        <v>-89.19</v>
      </c>
    </row>
    <row r="839" spans="1:25" s="50" customFormat="1" x14ac:dyDescent="0.2">
      <c r="A839" s="52" t="s">
        <v>2687</v>
      </c>
      <c r="B839" s="337" t="s">
        <v>983</v>
      </c>
      <c r="C839" s="46" t="s">
        <v>984</v>
      </c>
      <c r="D839" s="46" t="s">
        <v>70</v>
      </c>
      <c r="E839" s="48" t="s">
        <v>985</v>
      </c>
      <c r="F839" s="46" t="s">
        <v>133</v>
      </c>
      <c r="G839" s="59">
        <v>1</v>
      </c>
      <c r="H839" s="59">
        <v>1</v>
      </c>
      <c r="I839" s="66">
        <v>298.88</v>
      </c>
      <c r="J839" s="59">
        <v>246.66</v>
      </c>
      <c r="K839" s="66">
        <v>2297.6999999999998</v>
      </c>
      <c r="L839" s="59">
        <v>1896.29</v>
      </c>
      <c r="M839" s="59">
        <f t="shared" si="194"/>
        <v>2142.9499999999998</v>
      </c>
      <c r="N839" s="59">
        <f t="shared" si="195"/>
        <v>246.66</v>
      </c>
      <c r="O839" s="59">
        <f t="shared" si="196"/>
        <v>1896.29</v>
      </c>
      <c r="P839" s="59">
        <f t="shared" si="197"/>
        <v>2142.9499999999998</v>
      </c>
      <c r="Q839" s="58">
        <f t="shared" si="198"/>
        <v>5.3589353746103625E-4</v>
      </c>
      <c r="S839" s="59">
        <v>298.88</v>
      </c>
      <c r="T839" s="59">
        <v>2297.6999999999998</v>
      </c>
      <c r="U839" s="59">
        <v>2596.58</v>
      </c>
      <c r="V839" s="59">
        <v>298.88</v>
      </c>
      <c r="W839" s="59">
        <v>2297.6999999999998</v>
      </c>
      <c r="X839" s="59">
        <v>2596.58</v>
      </c>
      <c r="Y839" s="91">
        <f t="shared" si="199"/>
        <v>-453.63000000000011</v>
      </c>
    </row>
    <row r="840" spans="1:25" s="50" customFormat="1" x14ac:dyDescent="0.2">
      <c r="A840" s="52" t="s">
        <v>2688</v>
      </c>
      <c r="B840" s="337" t="s">
        <v>986</v>
      </c>
      <c r="C840" s="46">
        <v>85077</v>
      </c>
      <c r="D840" s="47" t="s">
        <v>1470</v>
      </c>
      <c r="E840" s="48" t="s">
        <v>987</v>
      </c>
      <c r="F840" s="46" t="s">
        <v>106</v>
      </c>
      <c r="G840" s="59">
        <v>2</v>
      </c>
      <c r="H840" s="59">
        <v>2</v>
      </c>
      <c r="I840" s="66">
        <v>42.95</v>
      </c>
      <c r="J840" s="59">
        <v>35.44</v>
      </c>
      <c r="K840" s="66">
        <v>441.47</v>
      </c>
      <c r="L840" s="59">
        <v>364.34</v>
      </c>
      <c r="M840" s="59">
        <f t="shared" si="194"/>
        <v>399.78</v>
      </c>
      <c r="N840" s="59">
        <f t="shared" si="195"/>
        <v>70.88</v>
      </c>
      <c r="O840" s="59">
        <f t="shared" si="196"/>
        <v>728.68</v>
      </c>
      <c r="P840" s="59">
        <f t="shared" si="197"/>
        <v>799.56</v>
      </c>
      <c r="Q840" s="58">
        <f t="shared" si="198"/>
        <v>1.9994821942291989E-4</v>
      </c>
      <c r="S840" s="59">
        <v>42.95</v>
      </c>
      <c r="T840" s="59">
        <v>441.47</v>
      </c>
      <c r="U840" s="59">
        <v>484.42</v>
      </c>
      <c r="V840" s="59">
        <v>85.9</v>
      </c>
      <c r="W840" s="59">
        <v>882.94</v>
      </c>
      <c r="X840" s="59">
        <v>968.84</v>
      </c>
      <c r="Y840" s="91">
        <f t="shared" si="199"/>
        <v>-169.28000000000009</v>
      </c>
    </row>
    <row r="841" spans="1:25" s="50" customFormat="1" x14ac:dyDescent="0.2">
      <c r="A841" s="52" t="s">
        <v>2689</v>
      </c>
      <c r="B841" s="337" t="s">
        <v>988</v>
      </c>
      <c r="C841" s="46" t="s">
        <v>989</v>
      </c>
      <c r="D841" s="46" t="s">
        <v>70</v>
      </c>
      <c r="E841" s="48" t="s">
        <v>990</v>
      </c>
      <c r="F841" s="46" t="s">
        <v>133</v>
      </c>
      <c r="G841" s="59">
        <v>1</v>
      </c>
      <c r="H841" s="59">
        <v>1</v>
      </c>
      <c r="I841" s="66">
        <v>347.26</v>
      </c>
      <c r="J841" s="59">
        <v>286.58999999999997</v>
      </c>
      <c r="K841" s="66">
        <v>10750.14</v>
      </c>
      <c r="L841" s="59">
        <v>8872.09</v>
      </c>
      <c r="M841" s="59">
        <f t="shared" si="194"/>
        <v>9158.68</v>
      </c>
      <c r="N841" s="59">
        <f t="shared" si="195"/>
        <v>286.58999999999997</v>
      </c>
      <c r="O841" s="59">
        <f t="shared" si="196"/>
        <v>8872.09</v>
      </c>
      <c r="P841" s="59">
        <f t="shared" si="197"/>
        <v>9158.68</v>
      </c>
      <c r="Q841" s="58">
        <f t="shared" si="198"/>
        <v>2.2903368831160989E-3</v>
      </c>
      <c r="S841" s="59">
        <v>347.26</v>
      </c>
      <c r="T841" s="59">
        <v>10750.14</v>
      </c>
      <c r="U841" s="59">
        <v>11097.4</v>
      </c>
      <c r="V841" s="59">
        <v>347.26</v>
      </c>
      <c r="W841" s="59">
        <v>10750.14</v>
      </c>
      <c r="X841" s="59">
        <v>11097.4</v>
      </c>
      <c r="Y841" s="91">
        <f t="shared" si="199"/>
        <v>-1938.7199999999993</v>
      </c>
    </row>
    <row r="842" spans="1:25" s="50" customFormat="1" x14ac:dyDescent="0.2">
      <c r="A842" s="52" t="s">
        <v>2690</v>
      </c>
      <c r="B842" s="337" t="s">
        <v>991</v>
      </c>
      <c r="C842" s="46" t="s">
        <v>992</v>
      </c>
      <c r="D842" s="46" t="s">
        <v>70</v>
      </c>
      <c r="E842" s="48" t="s">
        <v>993</v>
      </c>
      <c r="F842" s="46" t="s">
        <v>133</v>
      </c>
      <c r="G842" s="59">
        <v>1</v>
      </c>
      <c r="H842" s="59">
        <v>1</v>
      </c>
      <c r="I842" s="66">
        <v>343.48</v>
      </c>
      <c r="J842" s="59">
        <v>283.47000000000003</v>
      </c>
      <c r="K842" s="66">
        <v>13320.92</v>
      </c>
      <c r="L842" s="59">
        <v>10993.75</v>
      </c>
      <c r="M842" s="59">
        <f t="shared" si="194"/>
        <v>11277.22</v>
      </c>
      <c r="N842" s="59">
        <f t="shared" si="195"/>
        <v>283.47000000000003</v>
      </c>
      <c r="O842" s="59">
        <f t="shared" si="196"/>
        <v>10993.75</v>
      </c>
      <c r="P842" s="59">
        <f t="shared" si="197"/>
        <v>11277.22</v>
      </c>
      <c r="Q842" s="58">
        <f t="shared" si="198"/>
        <v>2.8201261431794245E-3</v>
      </c>
      <c r="S842" s="59">
        <v>343.48</v>
      </c>
      <c r="T842" s="59">
        <v>13320.92</v>
      </c>
      <c r="U842" s="59">
        <v>13664.4</v>
      </c>
      <c r="V842" s="59">
        <v>343.48</v>
      </c>
      <c r="W842" s="59">
        <v>13320.92</v>
      </c>
      <c r="X842" s="59">
        <v>13664.4</v>
      </c>
      <c r="Y842" s="91">
        <f t="shared" si="199"/>
        <v>-2387.1800000000003</v>
      </c>
    </row>
    <row r="843" spans="1:25" s="50" customFormat="1" ht="36" x14ac:dyDescent="0.2">
      <c r="A843" s="52" t="s">
        <v>5368</v>
      </c>
      <c r="B843" s="48" t="s">
        <v>1843</v>
      </c>
      <c r="C843" s="47" t="s">
        <v>1844</v>
      </c>
      <c r="D843" s="47" t="s">
        <v>103</v>
      </c>
      <c r="E843" s="48" t="s">
        <v>1845</v>
      </c>
      <c r="F843" s="47" t="s">
        <v>133</v>
      </c>
      <c r="G843" s="59">
        <v>5</v>
      </c>
      <c r="H843" s="59">
        <v>5</v>
      </c>
      <c r="I843" s="66">
        <v>27.41</v>
      </c>
      <c r="J843" s="59">
        <v>22.62</v>
      </c>
      <c r="K843" s="66">
        <v>192.29</v>
      </c>
      <c r="L843" s="59">
        <v>158.69</v>
      </c>
      <c r="M843" s="59">
        <f t="shared" si="194"/>
        <v>181.31</v>
      </c>
      <c r="N843" s="59">
        <f t="shared" si="195"/>
        <v>113.1</v>
      </c>
      <c r="O843" s="59">
        <f t="shared" si="196"/>
        <v>793.45</v>
      </c>
      <c r="P843" s="59">
        <f t="shared" si="197"/>
        <v>906.55</v>
      </c>
      <c r="Q843" s="58">
        <f t="shared" si="198"/>
        <v>2.2670350982771526E-4</v>
      </c>
      <c r="S843" s="59">
        <v>27.41</v>
      </c>
      <c r="T843" s="59">
        <v>192.29</v>
      </c>
      <c r="U843" s="59">
        <v>219.7</v>
      </c>
      <c r="V843" s="59">
        <v>137.05000000000001</v>
      </c>
      <c r="W843" s="59">
        <v>961.45</v>
      </c>
      <c r="X843" s="59">
        <v>1098.5</v>
      </c>
      <c r="Y843" s="91">
        <f t="shared" si="199"/>
        <v>-191.95000000000005</v>
      </c>
    </row>
    <row r="844" spans="1:25" s="50" customFormat="1" x14ac:dyDescent="0.2">
      <c r="A844" s="52" t="s">
        <v>5369</v>
      </c>
      <c r="B844" s="337" t="s">
        <v>994</v>
      </c>
      <c r="C844" s="46">
        <v>85037</v>
      </c>
      <c r="D844" s="47" t="s">
        <v>1470</v>
      </c>
      <c r="E844" s="48" t="s">
        <v>995</v>
      </c>
      <c r="F844" s="46" t="s">
        <v>106</v>
      </c>
      <c r="G844" s="59">
        <v>1</v>
      </c>
      <c r="H844" s="59">
        <v>1</v>
      </c>
      <c r="I844" s="66">
        <v>24.26</v>
      </c>
      <c r="J844" s="59">
        <v>20.02</v>
      </c>
      <c r="K844" s="66">
        <v>240.1</v>
      </c>
      <c r="L844" s="59">
        <v>198.15</v>
      </c>
      <c r="M844" s="59">
        <f t="shared" si="194"/>
        <v>218.17000000000002</v>
      </c>
      <c r="N844" s="59">
        <f t="shared" si="195"/>
        <v>20.02</v>
      </c>
      <c r="O844" s="59">
        <f t="shared" si="196"/>
        <v>198.15</v>
      </c>
      <c r="P844" s="59">
        <f t="shared" si="197"/>
        <v>218.17</v>
      </c>
      <c r="Q844" s="58">
        <f t="shared" si="198"/>
        <v>5.455838590161893E-5</v>
      </c>
      <c r="S844" s="59">
        <v>24.26</v>
      </c>
      <c r="T844" s="59">
        <v>240.1</v>
      </c>
      <c r="U844" s="59">
        <v>264.36</v>
      </c>
      <c r="V844" s="59">
        <v>24.26</v>
      </c>
      <c r="W844" s="59">
        <v>240.1</v>
      </c>
      <c r="X844" s="59">
        <v>264.36</v>
      </c>
      <c r="Y844" s="91">
        <f t="shared" si="199"/>
        <v>-46.190000000000026</v>
      </c>
    </row>
    <row r="845" spans="1:25" s="50" customFormat="1" x14ac:dyDescent="0.2">
      <c r="A845" s="52" t="s">
        <v>5370</v>
      </c>
      <c r="B845" s="337" t="s">
        <v>996</v>
      </c>
      <c r="C845" s="46">
        <v>85039</v>
      </c>
      <c r="D845" s="47" t="s">
        <v>1470</v>
      </c>
      <c r="E845" s="48" t="s">
        <v>997</v>
      </c>
      <c r="F845" s="46" t="s">
        <v>106</v>
      </c>
      <c r="G845" s="59">
        <v>1</v>
      </c>
      <c r="H845" s="59">
        <v>1</v>
      </c>
      <c r="I845" s="66">
        <v>24.26</v>
      </c>
      <c r="J845" s="59">
        <v>20.02</v>
      </c>
      <c r="K845" s="66">
        <v>93.58</v>
      </c>
      <c r="L845" s="59">
        <v>77.23</v>
      </c>
      <c r="M845" s="59">
        <f t="shared" si="194"/>
        <v>97.25</v>
      </c>
      <c r="N845" s="59">
        <f t="shared" si="195"/>
        <v>20.02</v>
      </c>
      <c r="O845" s="59">
        <f t="shared" si="196"/>
        <v>77.23</v>
      </c>
      <c r="P845" s="59">
        <f t="shared" si="197"/>
        <v>97.25</v>
      </c>
      <c r="Q845" s="58">
        <f t="shared" si="198"/>
        <v>2.431958119325499E-5</v>
      </c>
      <c r="S845" s="59">
        <v>24.26</v>
      </c>
      <c r="T845" s="59">
        <v>93.58</v>
      </c>
      <c r="U845" s="59">
        <v>117.84</v>
      </c>
      <c r="V845" s="59">
        <v>24.26</v>
      </c>
      <c r="W845" s="59">
        <v>93.58</v>
      </c>
      <c r="X845" s="59">
        <v>117.84</v>
      </c>
      <c r="Y845" s="91">
        <f t="shared" si="199"/>
        <v>-20.590000000000003</v>
      </c>
    </row>
    <row r="846" spans="1:25" s="50" customFormat="1" x14ac:dyDescent="0.2">
      <c r="A846" s="52" t="s">
        <v>2691</v>
      </c>
      <c r="B846" s="337" t="s">
        <v>998</v>
      </c>
      <c r="C846" s="46">
        <v>85041</v>
      </c>
      <c r="D846" s="47" t="s">
        <v>1470</v>
      </c>
      <c r="E846" s="48" t="s">
        <v>999</v>
      </c>
      <c r="F846" s="46" t="s">
        <v>106</v>
      </c>
      <c r="G846" s="59">
        <v>1</v>
      </c>
      <c r="H846" s="59">
        <v>1</v>
      </c>
      <c r="I846" s="66">
        <v>24.26</v>
      </c>
      <c r="J846" s="59">
        <v>20.02</v>
      </c>
      <c r="K846" s="66">
        <v>157.79</v>
      </c>
      <c r="L846" s="59">
        <v>130.22</v>
      </c>
      <c r="M846" s="59">
        <f t="shared" si="194"/>
        <v>150.24</v>
      </c>
      <c r="N846" s="59">
        <f t="shared" si="195"/>
        <v>20.02</v>
      </c>
      <c r="O846" s="59">
        <f t="shared" si="196"/>
        <v>130.22</v>
      </c>
      <c r="P846" s="59">
        <f t="shared" si="197"/>
        <v>150.24</v>
      </c>
      <c r="Q846" s="58">
        <f t="shared" si="198"/>
        <v>3.7570939624417791E-5</v>
      </c>
      <c r="S846" s="59">
        <v>24.26</v>
      </c>
      <c r="T846" s="59">
        <v>157.79</v>
      </c>
      <c r="U846" s="59">
        <v>182.05</v>
      </c>
      <c r="V846" s="59">
        <v>24.26</v>
      </c>
      <c r="W846" s="59">
        <v>157.79</v>
      </c>
      <c r="X846" s="59">
        <v>182.05</v>
      </c>
      <c r="Y846" s="91">
        <f t="shared" si="199"/>
        <v>-31.810000000000002</v>
      </c>
    </row>
    <row r="847" spans="1:25" s="50" customFormat="1" ht="24" x14ac:dyDescent="0.2">
      <c r="A847" s="52" t="s">
        <v>2692</v>
      </c>
      <c r="B847" s="337" t="s">
        <v>1000</v>
      </c>
      <c r="C847" s="47" t="s">
        <v>1846</v>
      </c>
      <c r="D847" s="46" t="s">
        <v>70</v>
      </c>
      <c r="E847" s="48" t="s">
        <v>1001</v>
      </c>
      <c r="F847" s="46" t="s">
        <v>133</v>
      </c>
      <c r="G847" s="59">
        <v>1</v>
      </c>
      <c r="H847" s="59">
        <v>1</v>
      </c>
      <c r="I847" s="66">
        <v>2.61</v>
      </c>
      <c r="J847" s="59">
        <v>2.15</v>
      </c>
      <c r="K847" s="66">
        <v>45.46</v>
      </c>
      <c r="L847" s="59">
        <v>37.51</v>
      </c>
      <c r="M847" s="59">
        <f t="shared" si="194"/>
        <v>39.659999999999997</v>
      </c>
      <c r="N847" s="59">
        <f t="shared" si="195"/>
        <v>2.15</v>
      </c>
      <c r="O847" s="59">
        <f t="shared" si="196"/>
        <v>37.51</v>
      </c>
      <c r="P847" s="59">
        <f t="shared" si="197"/>
        <v>39.659999999999997</v>
      </c>
      <c r="Q847" s="58">
        <f t="shared" si="198"/>
        <v>9.9178878161901583E-6</v>
      </c>
      <c r="S847" s="59">
        <v>2.61</v>
      </c>
      <c r="T847" s="59">
        <v>45.46</v>
      </c>
      <c r="U847" s="59">
        <v>48.07</v>
      </c>
      <c r="V847" s="59">
        <v>2.61</v>
      </c>
      <c r="W847" s="59">
        <v>45.46</v>
      </c>
      <c r="X847" s="59">
        <v>48.07</v>
      </c>
      <c r="Y847" s="91">
        <f t="shared" si="199"/>
        <v>-8.4100000000000037</v>
      </c>
    </row>
    <row r="848" spans="1:25" s="50" customFormat="1" ht="24" x14ac:dyDescent="0.2">
      <c r="A848" s="52" t="s">
        <v>2693</v>
      </c>
      <c r="B848" s="337" t="s">
        <v>1002</v>
      </c>
      <c r="C848" s="46" t="s">
        <v>960</v>
      </c>
      <c r="D848" s="46" t="s">
        <v>70</v>
      </c>
      <c r="E848" s="48" t="s">
        <v>1840</v>
      </c>
      <c r="F848" s="46" t="s">
        <v>133</v>
      </c>
      <c r="G848" s="59">
        <v>1</v>
      </c>
      <c r="H848" s="59">
        <v>1</v>
      </c>
      <c r="I848" s="66">
        <v>37.36</v>
      </c>
      <c r="J848" s="59">
        <v>30.83</v>
      </c>
      <c r="K848" s="66">
        <v>80.5</v>
      </c>
      <c r="L848" s="59">
        <v>66.430000000000007</v>
      </c>
      <c r="M848" s="59">
        <f t="shared" si="194"/>
        <v>97.26</v>
      </c>
      <c r="N848" s="59">
        <f t="shared" si="195"/>
        <v>30.83</v>
      </c>
      <c r="O848" s="59">
        <f t="shared" si="196"/>
        <v>66.430000000000007</v>
      </c>
      <c r="P848" s="59">
        <f t="shared" si="197"/>
        <v>97.26</v>
      </c>
      <c r="Q848" s="58">
        <f t="shared" si="198"/>
        <v>2.4322081921398256E-5</v>
      </c>
      <c r="S848" s="59">
        <v>37.36</v>
      </c>
      <c r="T848" s="59">
        <v>80.5</v>
      </c>
      <c r="U848" s="59">
        <v>117.86</v>
      </c>
      <c r="V848" s="59">
        <v>37.36</v>
      </c>
      <c r="W848" s="59">
        <v>80.5</v>
      </c>
      <c r="X848" s="59">
        <v>117.86</v>
      </c>
      <c r="Y848" s="91">
        <f t="shared" si="199"/>
        <v>-20.599999999999994</v>
      </c>
    </row>
    <row r="849" spans="1:25" s="50" customFormat="1" ht="24" x14ac:dyDescent="0.2">
      <c r="A849" s="52" t="s">
        <v>2694</v>
      </c>
      <c r="B849" s="337" t="s">
        <v>1003</v>
      </c>
      <c r="C849" s="46" t="s">
        <v>1004</v>
      </c>
      <c r="D849" s="46" t="s">
        <v>70</v>
      </c>
      <c r="E849" s="48" t="s">
        <v>1847</v>
      </c>
      <c r="F849" s="46" t="s">
        <v>133</v>
      </c>
      <c r="G849" s="59">
        <v>1</v>
      </c>
      <c r="H849" s="59">
        <v>1</v>
      </c>
      <c r="I849" s="66">
        <v>2790.74</v>
      </c>
      <c r="J849" s="59">
        <v>2303.19</v>
      </c>
      <c r="K849" s="66">
        <v>4711.82</v>
      </c>
      <c r="L849" s="59">
        <v>3888.66</v>
      </c>
      <c r="M849" s="59">
        <f t="shared" si="194"/>
        <v>6191.85</v>
      </c>
      <c r="N849" s="59">
        <f t="shared" si="195"/>
        <v>2303.19</v>
      </c>
      <c r="O849" s="59">
        <f t="shared" si="196"/>
        <v>3888.66</v>
      </c>
      <c r="P849" s="59">
        <f t="shared" si="197"/>
        <v>6191.85</v>
      </c>
      <c r="Q849" s="58">
        <f t="shared" si="198"/>
        <v>1.5484133553877214E-3</v>
      </c>
      <c r="S849" s="59">
        <v>2790.74</v>
      </c>
      <c r="T849" s="59">
        <v>4711.82</v>
      </c>
      <c r="U849" s="59">
        <v>7502.56</v>
      </c>
      <c r="V849" s="59">
        <v>2790.74</v>
      </c>
      <c r="W849" s="59">
        <v>4711.82</v>
      </c>
      <c r="X849" s="59">
        <v>7502.56</v>
      </c>
      <c r="Y849" s="91">
        <f t="shared" si="199"/>
        <v>-1310.71</v>
      </c>
    </row>
    <row r="850" spans="1:25" s="50" customFormat="1" x14ac:dyDescent="0.2">
      <c r="A850" s="52" t="s">
        <v>2695</v>
      </c>
      <c r="B850" s="44">
        <v>14</v>
      </c>
      <c r="C850" s="62"/>
      <c r="D850" s="62"/>
      <c r="E850" s="87" t="s">
        <v>33</v>
      </c>
      <c r="F850" s="62"/>
      <c r="G850" s="60"/>
      <c r="H850" s="60"/>
      <c r="I850" s="66"/>
      <c r="J850" s="60"/>
      <c r="K850" s="66"/>
      <c r="L850" s="60"/>
      <c r="M850" s="60"/>
      <c r="N850" s="60"/>
      <c r="O850" s="60"/>
      <c r="P850" s="61">
        <f>P851+P854</f>
        <v>13161.390000000001</v>
      </c>
      <c r="Q850" s="57">
        <f t="shared" si="198"/>
        <v>3.291305837749042E-3</v>
      </c>
      <c r="S850" s="60"/>
      <c r="T850" s="60"/>
      <c r="U850" s="60"/>
      <c r="V850" s="60"/>
      <c r="W850" s="60"/>
      <c r="X850" s="61">
        <v>15949.19</v>
      </c>
      <c r="Y850" s="91">
        <f t="shared" si="199"/>
        <v>-2787.7999999999993</v>
      </c>
    </row>
    <row r="851" spans="1:25" s="50" customFormat="1" x14ac:dyDescent="0.2">
      <c r="A851" s="52" t="s">
        <v>2696</v>
      </c>
      <c r="B851" s="44" t="s">
        <v>2982</v>
      </c>
      <c r="C851" s="62"/>
      <c r="D851" s="62"/>
      <c r="E851" s="87" t="s">
        <v>1005</v>
      </c>
      <c r="F851" s="62"/>
      <c r="G851" s="60"/>
      <c r="H851" s="60"/>
      <c r="I851" s="66"/>
      <c r="J851" s="60"/>
      <c r="K851" s="66"/>
      <c r="L851" s="60"/>
      <c r="M851" s="60"/>
      <c r="N851" s="60"/>
      <c r="O851" s="60"/>
      <c r="P851" s="61">
        <f>SUM(P852:P853)</f>
        <v>130.42000000000002</v>
      </c>
      <c r="Q851" s="57">
        <f t="shared" si="198"/>
        <v>3.2614496444465977E-5</v>
      </c>
      <c r="S851" s="60"/>
      <c r="T851" s="60"/>
      <c r="U851" s="60"/>
      <c r="V851" s="60"/>
      <c r="W851" s="60"/>
      <c r="X851" s="61">
        <v>158.07</v>
      </c>
      <c r="Y851" s="91">
        <f t="shared" si="199"/>
        <v>-27.649999999999977</v>
      </c>
    </row>
    <row r="852" spans="1:25" s="50" customFormat="1" ht="24" x14ac:dyDescent="0.2">
      <c r="A852" s="52" t="s">
        <v>2697</v>
      </c>
      <c r="B852" s="337" t="s">
        <v>1006</v>
      </c>
      <c r="C852" s="46">
        <v>93358</v>
      </c>
      <c r="D852" s="46" t="s">
        <v>103</v>
      </c>
      <c r="E852" s="48" t="s">
        <v>1656</v>
      </c>
      <c r="F852" s="46" t="s">
        <v>7</v>
      </c>
      <c r="G852" s="59">
        <v>1.5</v>
      </c>
      <c r="H852" s="59">
        <v>1.5</v>
      </c>
      <c r="I852" s="66">
        <v>53.6</v>
      </c>
      <c r="J852" s="59">
        <v>44.23</v>
      </c>
      <c r="K852" s="66">
        <v>23.22</v>
      </c>
      <c r="L852" s="59">
        <v>19.16</v>
      </c>
      <c r="M852" s="59">
        <f>L852+J852</f>
        <v>63.39</v>
      </c>
      <c r="N852" s="59">
        <f>TRUNC(J852*H852,2)</f>
        <v>66.34</v>
      </c>
      <c r="O852" s="59">
        <f>TRUNC(L852*H852,2)</f>
        <v>28.74</v>
      </c>
      <c r="P852" s="59">
        <f>TRUNC(((J852*H852)+(L852*H852)),2)</f>
        <v>95.08</v>
      </c>
      <c r="Q852" s="58">
        <f t="shared" si="198"/>
        <v>2.3776923186166419E-5</v>
      </c>
      <c r="S852" s="59">
        <v>53.6</v>
      </c>
      <c r="T852" s="59">
        <v>23.22</v>
      </c>
      <c r="U852" s="59">
        <v>76.819999999999993</v>
      </c>
      <c r="V852" s="59">
        <v>80.400000000000006</v>
      </c>
      <c r="W852" s="59">
        <v>34.83</v>
      </c>
      <c r="X852" s="59">
        <v>115.23</v>
      </c>
      <c r="Y852" s="91">
        <f t="shared" si="199"/>
        <v>-20.150000000000006</v>
      </c>
    </row>
    <row r="853" spans="1:25" s="50" customFormat="1" ht="24" x14ac:dyDescent="0.2">
      <c r="A853" s="52" t="s">
        <v>2698</v>
      </c>
      <c r="B853" s="337" t="s">
        <v>1007</v>
      </c>
      <c r="C853" s="46">
        <v>93382</v>
      </c>
      <c r="D853" s="46" t="s">
        <v>103</v>
      </c>
      <c r="E853" s="48" t="s">
        <v>1848</v>
      </c>
      <c r="F853" s="46" t="s">
        <v>7</v>
      </c>
      <c r="G853" s="59">
        <v>1.5</v>
      </c>
      <c r="H853" s="59">
        <v>1.5</v>
      </c>
      <c r="I853" s="66">
        <v>18.29</v>
      </c>
      <c r="J853" s="59">
        <v>15.09</v>
      </c>
      <c r="K853" s="66">
        <v>10.27</v>
      </c>
      <c r="L853" s="59">
        <v>8.4700000000000006</v>
      </c>
      <c r="M853" s="59">
        <f>L853+J853</f>
        <v>23.560000000000002</v>
      </c>
      <c r="N853" s="59">
        <f>TRUNC(J853*H853,2)</f>
        <v>22.63</v>
      </c>
      <c r="O853" s="59">
        <f>TRUNC(L853*H853,2)</f>
        <v>12.7</v>
      </c>
      <c r="P853" s="59">
        <f>TRUNC(((J853*H853)+(L853*H853)),2)</f>
        <v>35.340000000000003</v>
      </c>
      <c r="Q853" s="58">
        <f t="shared" si="198"/>
        <v>8.8375732582995524E-6</v>
      </c>
      <c r="S853" s="59">
        <v>18.29</v>
      </c>
      <c r="T853" s="59">
        <v>10.27</v>
      </c>
      <c r="U853" s="59">
        <v>28.56</v>
      </c>
      <c r="V853" s="59">
        <v>27.43</v>
      </c>
      <c r="W853" s="59">
        <v>15.41</v>
      </c>
      <c r="X853" s="59">
        <v>42.84</v>
      </c>
      <c r="Y853" s="91">
        <f t="shared" si="199"/>
        <v>-7.5</v>
      </c>
    </row>
    <row r="854" spans="1:25" s="50" customFormat="1" x14ac:dyDescent="0.2">
      <c r="A854" s="52" t="s">
        <v>2699</v>
      </c>
      <c r="B854" s="44" t="s">
        <v>2983</v>
      </c>
      <c r="C854" s="62"/>
      <c r="D854" s="62"/>
      <c r="E854" s="87" t="s">
        <v>912</v>
      </c>
      <c r="F854" s="62"/>
      <c r="G854" s="60"/>
      <c r="H854" s="60"/>
      <c r="I854" s="66"/>
      <c r="J854" s="60"/>
      <c r="K854" s="66"/>
      <c r="L854" s="60"/>
      <c r="M854" s="60"/>
      <c r="N854" s="60"/>
      <c r="O854" s="60"/>
      <c r="P854" s="61">
        <f>SUM(P855:P881)</f>
        <v>13030.970000000001</v>
      </c>
      <c r="Q854" s="57">
        <f t="shared" si="198"/>
        <v>3.2586913413045759E-3</v>
      </c>
      <c r="S854" s="60"/>
      <c r="T854" s="60"/>
      <c r="U854" s="60"/>
      <c r="V854" s="60"/>
      <c r="W854" s="60"/>
      <c r="X854" s="61">
        <v>15791.12</v>
      </c>
      <c r="Y854" s="91">
        <f t="shared" si="199"/>
        <v>-2760.1499999999996</v>
      </c>
    </row>
    <row r="855" spans="1:25" s="50" customFormat="1" ht="24" x14ac:dyDescent="0.2">
      <c r="A855" s="52" t="s">
        <v>2700</v>
      </c>
      <c r="B855" s="337" t="s">
        <v>1008</v>
      </c>
      <c r="C855" s="46">
        <v>91009</v>
      </c>
      <c r="D855" s="47" t="s">
        <v>1470</v>
      </c>
      <c r="E855" s="48" t="s">
        <v>1849</v>
      </c>
      <c r="F855" s="46" t="s">
        <v>106</v>
      </c>
      <c r="G855" s="59">
        <v>1</v>
      </c>
      <c r="H855" s="59">
        <v>1</v>
      </c>
      <c r="I855" s="66">
        <v>3704.73</v>
      </c>
      <c r="J855" s="59">
        <v>3057.51</v>
      </c>
      <c r="K855" s="66">
        <v>7234.05</v>
      </c>
      <c r="L855" s="59">
        <v>5970.26</v>
      </c>
      <c r="M855" s="59">
        <f t="shared" ref="M855:M881" si="200">L855+J855</f>
        <v>9027.77</v>
      </c>
      <c r="N855" s="59">
        <f t="shared" ref="N855:N881" si="201">TRUNC(J855*H855,2)</f>
        <v>3057.51</v>
      </c>
      <c r="O855" s="59">
        <f t="shared" ref="O855:O881" si="202">TRUNC(L855*H855,2)</f>
        <v>5970.26</v>
      </c>
      <c r="P855" s="59">
        <f t="shared" ref="P855:P881" si="203">TRUNC(((J855*H855)+(L855*H855)),2)</f>
        <v>9027.77</v>
      </c>
      <c r="Q855" s="58">
        <f t="shared" si="198"/>
        <v>2.2575998509926131E-3</v>
      </c>
      <c r="S855" s="59">
        <v>3704.73</v>
      </c>
      <c r="T855" s="59">
        <v>7234.05</v>
      </c>
      <c r="U855" s="59">
        <v>10938.78</v>
      </c>
      <c r="V855" s="59">
        <v>3704.73</v>
      </c>
      <c r="W855" s="59">
        <v>7234.05</v>
      </c>
      <c r="X855" s="59">
        <v>10938.78</v>
      </c>
      <c r="Y855" s="91">
        <f t="shared" si="199"/>
        <v>-1911.0100000000002</v>
      </c>
    </row>
    <row r="856" spans="1:25" s="50" customFormat="1" ht="36" x14ac:dyDescent="0.2">
      <c r="A856" s="52" t="s">
        <v>2701</v>
      </c>
      <c r="B856" s="48" t="s">
        <v>1850</v>
      </c>
      <c r="C856" s="47" t="s">
        <v>1851</v>
      </c>
      <c r="D856" s="47" t="s">
        <v>103</v>
      </c>
      <c r="E856" s="48" t="s">
        <v>1852</v>
      </c>
      <c r="F856" s="47" t="s">
        <v>289</v>
      </c>
      <c r="G856" s="59">
        <v>20</v>
      </c>
      <c r="H856" s="59">
        <v>20</v>
      </c>
      <c r="I856" s="66">
        <v>6.43</v>
      </c>
      <c r="J856" s="59">
        <v>5.3</v>
      </c>
      <c r="K856" s="66">
        <v>23.09</v>
      </c>
      <c r="L856" s="59">
        <v>19.05</v>
      </c>
      <c r="M856" s="59">
        <f t="shared" si="200"/>
        <v>24.35</v>
      </c>
      <c r="N856" s="59">
        <f t="shared" si="201"/>
        <v>106</v>
      </c>
      <c r="O856" s="59">
        <f t="shared" si="202"/>
        <v>381</v>
      </c>
      <c r="P856" s="59">
        <f t="shared" si="203"/>
        <v>487</v>
      </c>
      <c r="Q856" s="58">
        <f t="shared" si="198"/>
        <v>1.2178546057701984E-4</v>
      </c>
      <c r="S856" s="59">
        <v>6.43</v>
      </c>
      <c r="T856" s="59">
        <v>23.09</v>
      </c>
      <c r="U856" s="59">
        <v>29.52</v>
      </c>
      <c r="V856" s="59">
        <v>128.6</v>
      </c>
      <c r="W856" s="59">
        <v>461.8</v>
      </c>
      <c r="X856" s="59">
        <v>590.4</v>
      </c>
      <c r="Y856" s="91">
        <f t="shared" si="199"/>
        <v>-103.39999999999998</v>
      </c>
    </row>
    <row r="857" spans="1:25" s="50" customFormat="1" ht="36" x14ac:dyDescent="0.2">
      <c r="A857" s="52" t="s">
        <v>2702</v>
      </c>
      <c r="B857" s="48" t="s">
        <v>1853</v>
      </c>
      <c r="C857" s="47" t="s">
        <v>1854</v>
      </c>
      <c r="D857" s="47" t="s">
        <v>103</v>
      </c>
      <c r="E857" s="48" t="s">
        <v>1855</v>
      </c>
      <c r="F857" s="47" t="s">
        <v>133</v>
      </c>
      <c r="G857" s="59">
        <v>7</v>
      </c>
      <c r="H857" s="59">
        <v>7</v>
      </c>
      <c r="I857" s="66">
        <v>9.64</v>
      </c>
      <c r="J857" s="59">
        <v>7.95</v>
      </c>
      <c r="K857" s="66">
        <v>10.52</v>
      </c>
      <c r="L857" s="59">
        <v>8.68</v>
      </c>
      <c r="M857" s="59">
        <f t="shared" si="200"/>
        <v>16.63</v>
      </c>
      <c r="N857" s="59">
        <f t="shared" si="201"/>
        <v>55.65</v>
      </c>
      <c r="O857" s="59">
        <f t="shared" si="202"/>
        <v>60.76</v>
      </c>
      <c r="P857" s="59">
        <f t="shared" si="203"/>
        <v>116.41</v>
      </c>
      <c r="Q857" s="58">
        <f t="shared" si="198"/>
        <v>2.9110976315751295E-5</v>
      </c>
      <c r="S857" s="59">
        <v>9.64</v>
      </c>
      <c r="T857" s="59">
        <v>10.52</v>
      </c>
      <c r="U857" s="59">
        <v>20.16</v>
      </c>
      <c r="V857" s="59">
        <v>67.48</v>
      </c>
      <c r="W857" s="59">
        <v>73.64</v>
      </c>
      <c r="X857" s="59">
        <v>141.12</v>
      </c>
      <c r="Y857" s="91">
        <f t="shared" si="199"/>
        <v>-24.710000000000008</v>
      </c>
    </row>
    <row r="858" spans="1:25" s="50" customFormat="1" ht="36" x14ac:dyDescent="0.2">
      <c r="A858" s="52" t="s">
        <v>2703</v>
      </c>
      <c r="B858" s="48" t="s">
        <v>1856</v>
      </c>
      <c r="C858" s="47" t="s">
        <v>1857</v>
      </c>
      <c r="D858" s="47" t="s">
        <v>103</v>
      </c>
      <c r="E858" s="48" t="s">
        <v>1858</v>
      </c>
      <c r="F858" s="47" t="s">
        <v>133</v>
      </c>
      <c r="G858" s="59">
        <v>2</v>
      </c>
      <c r="H858" s="59">
        <v>2</v>
      </c>
      <c r="I858" s="66">
        <v>12.88</v>
      </c>
      <c r="J858" s="59">
        <v>10.62</v>
      </c>
      <c r="K858" s="66">
        <v>14.26</v>
      </c>
      <c r="L858" s="59">
        <v>11.76</v>
      </c>
      <c r="M858" s="59">
        <f t="shared" si="200"/>
        <v>22.38</v>
      </c>
      <c r="N858" s="59">
        <f t="shared" si="201"/>
        <v>21.24</v>
      </c>
      <c r="O858" s="59">
        <f t="shared" si="202"/>
        <v>23.52</v>
      </c>
      <c r="P858" s="59">
        <f t="shared" si="203"/>
        <v>44.76</v>
      </c>
      <c r="Q858" s="58">
        <f t="shared" si="198"/>
        <v>1.1193259169255458E-5</v>
      </c>
      <c r="S858" s="59">
        <v>12.88</v>
      </c>
      <c r="T858" s="59">
        <v>14.26</v>
      </c>
      <c r="U858" s="59">
        <v>27.14</v>
      </c>
      <c r="V858" s="59">
        <v>25.76</v>
      </c>
      <c r="W858" s="59">
        <v>28.52</v>
      </c>
      <c r="X858" s="59">
        <v>54.28</v>
      </c>
      <c r="Y858" s="91">
        <f t="shared" si="199"/>
        <v>-9.5200000000000031</v>
      </c>
    </row>
    <row r="859" spans="1:25" s="50" customFormat="1" ht="36" x14ac:dyDescent="0.2">
      <c r="A859" s="52" t="s">
        <v>2704</v>
      </c>
      <c r="B859" s="48" t="s">
        <v>1859</v>
      </c>
      <c r="C859" s="47" t="s">
        <v>1860</v>
      </c>
      <c r="D859" s="47" t="s">
        <v>103</v>
      </c>
      <c r="E859" s="48" t="s">
        <v>1861</v>
      </c>
      <c r="F859" s="47" t="s">
        <v>133</v>
      </c>
      <c r="G859" s="59">
        <v>6</v>
      </c>
      <c r="H859" s="59">
        <v>6</v>
      </c>
      <c r="I859" s="66">
        <v>6.43</v>
      </c>
      <c r="J859" s="59">
        <v>5.3</v>
      </c>
      <c r="K859" s="66">
        <v>8.1999999999999993</v>
      </c>
      <c r="L859" s="59">
        <v>6.76</v>
      </c>
      <c r="M859" s="59">
        <f t="shared" si="200"/>
        <v>12.059999999999999</v>
      </c>
      <c r="N859" s="59">
        <f t="shared" si="201"/>
        <v>31.8</v>
      </c>
      <c r="O859" s="59">
        <f t="shared" si="202"/>
        <v>40.56</v>
      </c>
      <c r="P859" s="59">
        <f t="shared" si="203"/>
        <v>72.36</v>
      </c>
      <c r="Q859" s="58">
        <f t="shared" si="198"/>
        <v>1.8095268844667671E-5</v>
      </c>
      <c r="S859" s="59">
        <v>6.43</v>
      </c>
      <c r="T859" s="59">
        <v>8.1999999999999993</v>
      </c>
      <c r="U859" s="59">
        <v>14.63</v>
      </c>
      <c r="V859" s="59">
        <v>38.58</v>
      </c>
      <c r="W859" s="59">
        <v>49.2</v>
      </c>
      <c r="X859" s="59">
        <v>87.78</v>
      </c>
      <c r="Y859" s="91">
        <f t="shared" si="199"/>
        <v>-15.420000000000002</v>
      </c>
    </row>
    <row r="860" spans="1:25" s="50" customFormat="1" ht="36" x14ac:dyDescent="0.2">
      <c r="A860" s="52" t="s">
        <v>2705</v>
      </c>
      <c r="B860" s="48" t="s">
        <v>1862</v>
      </c>
      <c r="C860" s="47" t="s">
        <v>1863</v>
      </c>
      <c r="D860" s="46" t="s">
        <v>1470</v>
      </c>
      <c r="E860" s="48" t="s">
        <v>1864</v>
      </c>
      <c r="F860" s="47" t="s">
        <v>106</v>
      </c>
      <c r="G860" s="59">
        <v>4</v>
      </c>
      <c r="H860" s="59">
        <v>4</v>
      </c>
      <c r="I860" s="66">
        <v>10.45</v>
      </c>
      <c r="J860" s="59">
        <v>8.6199999999999992</v>
      </c>
      <c r="K860" s="66">
        <v>25.75</v>
      </c>
      <c r="L860" s="59">
        <v>21.25</v>
      </c>
      <c r="M860" s="59">
        <f t="shared" si="200"/>
        <v>29.869999999999997</v>
      </c>
      <c r="N860" s="59">
        <f t="shared" si="201"/>
        <v>34.479999999999997</v>
      </c>
      <c r="O860" s="59">
        <f t="shared" si="202"/>
        <v>85</v>
      </c>
      <c r="P860" s="59">
        <f t="shared" si="203"/>
        <v>119.48</v>
      </c>
      <c r="Q860" s="58">
        <f t="shared" si="198"/>
        <v>2.9878699855733741E-5</v>
      </c>
      <c r="S860" s="59">
        <v>10.45</v>
      </c>
      <c r="T860" s="59">
        <v>25.75</v>
      </c>
      <c r="U860" s="59">
        <v>36.200000000000003</v>
      </c>
      <c r="V860" s="59">
        <v>41.8</v>
      </c>
      <c r="W860" s="59">
        <v>103</v>
      </c>
      <c r="X860" s="59">
        <v>144.80000000000001</v>
      </c>
      <c r="Y860" s="91">
        <f t="shared" si="199"/>
        <v>-25.320000000000007</v>
      </c>
    </row>
    <row r="861" spans="1:25" s="50" customFormat="1" x14ac:dyDescent="0.2">
      <c r="A861" s="52" t="s">
        <v>2706</v>
      </c>
      <c r="B861" s="337" t="s">
        <v>1009</v>
      </c>
      <c r="C861" s="46">
        <v>70392</v>
      </c>
      <c r="D861" s="47" t="s">
        <v>1470</v>
      </c>
      <c r="E861" s="48" t="s">
        <v>1010</v>
      </c>
      <c r="F861" s="46" t="s">
        <v>106</v>
      </c>
      <c r="G861" s="59">
        <v>18</v>
      </c>
      <c r="H861" s="59">
        <v>18</v>
      </c>
      <c r="I861" s="66">
        <v>0.59</v>
      </c>
      <c r="J861" s="59">
        <v>0.48</v>
      </c>
      <c r="K861" s="66">
        <v>0.27</v>
      </c>
      <c r="L861" s="59">
        <v>0.22</v>
      </c>
      <c r="M861" s="59">
        <f t="shared" si="200"/>
        <v>0.7</v>
      </c>
      <c r="N861" s="59">
        <f t="shared" si="201"/>
        <v>8.64</v>
      </c>
      <c r="O861" s="59">
        <f t="shared" si="202"/>
        <v>3.96</v>
      </c>
      <c r="P861" s="59">
        <f t="shared" si="203"/>
        <v>12.6</v>
      </c>
      <c r="Q861" s="58">
        <f t="shared" si="198"/>
        <v>3.150917460514271E-6</v>
      </c>
      <c r="S861" s="59">
        <v>0.59</v>
      </c>
      <c r="T861" s="59">
        <v>0.27</v>
      </c>
      <c r="U861" s="59">
        <v>0.86</v>
      </c>
      <c r="V861" s="59">
        <v>10.62</v>
      </c>
      <c r="W861" s="59">
        <v>4.8600000000000003</v>
      </c>
      <c r="X861" s="59">
        <v>15.48</v>
      </c>
      <c r="Y861" s="91">
        <f t="shared" si="199"/>
        <v>-2.8800000000000008</v>
      </c>
    </row>
    <row r="862" spans="1:25" s="50" customFormat="1" x14ac:dyDescent="0.2">
      <c r="A862" s="52" t="s">
        <v>2707</v>
      </c>
      <c r="B862" s="337" t="s">
        <v>1011</v>
      </c>
      <c r="C862" s="46">
        <v>91029</v>
      </c>
      <c r="D862" s="47" t="s">
        <v>1470</v>
      </c>
      <c r="E862" s="48" t="s">
        <v>1012</v>
      </c>
      <c r="F862" s="46" t="s">
        <v>106</v>
      </c>
      <c r="G862" s="59">
        <v>2</v>
      </c>
      <c r="H862" s="59">
        <v>2</v>
      </c>
      <c r="I862" s="66">
        <v>5.96</v>
      </c>
      <c r="J862" s="59">
        <v>4.91</v>
      </c>
      <c r="K862" s="66">
        <v>24.37</v>
      </c>
      <c r="L862" s="59">
        <v>20.11</v>
      </c>
      <c r="M862" s="59">
        <f t="shared" si="200"/>
        <v>25.02</v>
      </c>
      <c r="N862" s="59">
        <f t="shared" si="201"/>
        <v>9.82</v>
      </c>
      <c r="O862" s="59">
        <f t="shared" si="202"/>
        <v>40.22</v>
      </c>
      <c r="P862" s="59">
        <f t="shared" si="203"/>
        <v>50.04</v>
      </c>
      <c r="Q862" s="58">
        <f t="shared" si="198"/>
        <v>1.2513643628899533E-5</v>
      </c>
      <c r="S862" s="59">
        <v>5.96</v>
      </c>
      <c r="T862" s="59">
        <v>24.37</v>
      </c>
      <c r="U862" s="59">
        <v>30.33</v>
      </c>
      <c r="V862" s="59">
        <v>11.92</v>
      </c>
      <c r="W862" s="59">
        <v>48.74</v>
      </c>
      <c r="X862" s="59">
        <v>60.66</v>
      </c>
      <c r="Y862" s="91">
        <f t="shared" si="199"/>
        <v>-10.619999999999997</v>
      </c>
    </row>
    <row r="863" spans="1:25" s="50" customFormat="1" ht="24" x14ac:dyDescent="0.2">
      <c r="A863" s="52" t="s">
        <v>2708</v>
      </c>
      <c r="B863" s="337" t="s">
        <v>1013</v>
      </c>
      <c r="C863" s="46">
        <v>95248</v>
      </c>
      <c r="D863" s="46" t="s">
        <v>103</v>
      </c>
      <c r="E863" s="48" t="s">
        <v>1865</v>
      </c>
      <c r="F863" s="46" t="s">
        <v>133</v>
      </c>
      <c r="G863" s="59">
        <v>2</v>
      </c>
      <c r="H863" s="59">
        <v>2</v>
      </c>
      <c r="I863" s="66">
        <v>2.67</v>
      </c>
      <c r="J863" s="59">
        <v>2.2000000000000002</v>
      </c>
      <c r="K863" s="66">
        <v>53</v>
      </c>
      <c r="L863" s="59">
        <v>43.74</v>
      </c>
      <c r="M863" s="59">
        <f t="shared" si="200"/>
        <v>45.940000000000005</v>
      </c>
      <c r="N863" s="59">
        <f t="shared" si="201"/>
        <v>4.4000000000000004</v>
      </c>
      <c r="O863" s="59">
        <f t="shared" si="202"/>
        <v>87.48</v>
      </c>
      <c r="P863" s="59">
        <f t="shared" si="203"/>
        <v>91.88</v>
      </c>
      <c r="Q863" s="58">
        <f t="shared" si="198"/>
        <v>2.2976690180321526E-5</v>
      </c>
      <c r="S863" s="59">
        <v>2.67</v>
      </c>
      <c r="T863" s="59">
        <v>53</v>
      </c>
      <c r="U863" s="59">
        <v>55.67</v>
      </c>
      <c r="V863" s="59">
        <v>5.34</v>
      </c>
      <c r="W863" s="59">
        <v>106</v>
      </c>
      <c r="X863" s="59">
        <v>111.34</v>
      </c>
      <c r="Y863" s="91">
        <f t="shared" si="199"/>
        <v>-19.460000000000008</v>
      </c>
    </row>
    <row r="864" spans="1:25" s="50" customFormat="1" x14ac:dyDescent="0.2">
      <c r="A864" s="52" t="s">
        <v>2709</v>
      </c>
      <c r="B864" s="337" t="s">
        <v>1014</v>
      </c>
      <c r="C864" s="46" t="s">
        <v>1015</v>
      </c>
      <c r="D864" s="46" t="s">
        <v>70</v>
      </c>
      <c r="E864" s="48" t="s">
        <v>1016</v>
      </c>
      <c r="F864" s="46" t="s">
        <v>133</v>
      </c>
      <c r="G864" s="59">
        <v>2</v>
      </c>
      <c r="H864" s="59">
        <v>2</v>
      </c>
      <c r="I864" s="66">
        <v>9.64</v>
      </c>
      <c r="J864" s="59">
        <v>7.95</v>
      </c>
      <c r="K864" s="66">
        <v>8.7799999999999994</v>
      </c>
      <c r="L864" s="59">
        <v>7.24</v>
      </c>
      <c r="M864" s="59">
        <f t="shared" si="200"/>
        <v>15.190000000000001</v>
      </c>
      <c r="N864" s="59">
        <f t="shared" si="201"/>
        <v>15.9</v>
      </c>
      <c r="O864" s="59">
        <f t="shared" si="202"/>
        <v>14.48</v>
      </c>
      <c r="P864" s="59">
        <f t="shared" si="203"/>
        <v>30.38</v>
      </c>
      <c r="Q864" s="58">
        <f t="shared" si="198"/>
        <v>7.5972120992399651E-6</v>
      </c>
      <c r="S864" s="59">
        <v>9.64</v>
      </c>
      <c r="T864" s="59">
        <v>8.7799999999999994</v>
      </c>
      <c r="U864" s="59">
        <v>18.420000000000002</v>
      </c>
      <c r="V864" s="59">
        <v>19.28</v>
      </c>
      <c r="W864" s="59">
        <v>17.559999999999999</v>
      </c>
      <c r="X864" s="59">
        <v>36.840000000000003</v>
      </c>
      <c r="Y864" s="91">
        <f t="shared" si="199"/>
        <v>-6.4600000000000044</v>
      </c>
    </row>
    <row r="865" spans="1:25" s="50" customFormat="1" x14ac:dyDescent="0.2">
      <c r="A865" s="52" t="s">
        <v>2710</v>
      </c>
      <c r="B865" s="337" t="s">
        <v>1017</v>
      </c>
      <c r="C865" s="46" t="s">
        <v>1018</v>
      </c>
      <c r="D865" s="46" t="s">
        <v>70</v>
      </c>
      <c r="E865" s="48" t="s">
        <v>1019</v>
      </c>
      <c r="F865" s="46" t="s">
        <v>133</v>
      </c>
      <c r="G865" s="59">
        <v>1</v>
      </c>
      <c r="H865" s="59">
        <v>1</v>
      </c>
      <c r="I865" s="66">
        <v>42.95</v>
      </c>
      <c r="J865" s="59">
        <v>35.44</v>
      </c>
      <c r="K865" s="66">
        <v>37.630000000000003</v>
      </c>
      <c r="L865" s="59">
        <v>31.05</v>
      </c>
      <c r="M865" s="59">
        <f t="shared" si="200"/>
        <v>66.489999999999995</v>
      </c>
      <c r="N865" s="59">
        <f t="shared" si="201"/>
        <v>35.44</v>
      </c>
      <c r="O865" s="59">
        <f t="shared" si="202"/>
        <v>31.05</v>
      </c>
      <c r="P865" s="59">
        <f t="shared" si="203"/>
        <v>66.489999999999995</v>
      </c>
      <c r="Q865" s="58">
        <f t="shared" si="198"/>
        <v>1.6627341424570943E-5</v>
      </c>
      <c r="S865" s="59">
        <v>42.95</v>
      </c>
      <c r="T865" s="59">
        <v>37.630000000000003</v>
      </c>
      <c r="U865" s="59">
        <v>80.58</v>
      </c>
      <c r="V865" s="59">
        <v>42.95</v>
      </c>
      <c r="W865" s="59">
        <v>37.630000000000003</v>
      </c>
      <c r="X865" s="59">
        <v>80.58</v>
      </c>
      <c r="Y865" s="91">
        <f t="shared" si="199"/>
        <v>-14.090000000000003</v>
      </c>
    </row>
    <row r="866" spans="1:25" s="50" customFormat="1" ht="24" x14ac:dyDescent="0.2">
      <c r="A866" s="52" t="s">
        <v>2711</v>
      </c>
      <c r="B866" s="337" t="s">
        <v>1020</v>
      </c>
      <c r="C866" s="46" t="s">
        <v>1021</v>
      </c>
      <c r="D866" s="46" t="s">
        <v>70</v>
      </c>
      <c r="E866" s="48" t="s">
        <v>1866</v>
      </c>
      <c r="F866" s="46" t="s">
        <v>133</v>
      </c>
      <c r="G866" s="59">
        <v>1</v>
      </c>
      <c r="H866" s="59">
        <v>1</v>
      </c>
      <c r="I866" s="66">
        <v>42.95</v>
      </c>
      <c r="J866" s="59">
        <v>35.44</v>
      </c>
      <c r="K866" s="66">
        <v>265.97000000000003</v>
      </c>
      <c r="L866" s="59">
        <v>219.5</v>
      </c>
      <c r="M866" s="59">
        <f t="shared" si="200"/>
        <v>254.94</v>
      </c>
      <c r="N866" s="59">
        <f t="shared" si="201"/>
        <v>35.44</v>
      </c>
      <c r="O866" s="59">
        <f t="shared" si="202"/>
        <v>219.5</v>
      </c>
      <c r="P866" s="59">
        <f t="shared" si="203"/>
        <v>254.94</v>
      </c>
      <c r="Q866" s="58">
        <f t="shared" si="198"/>
        <v>6.3753563284405418E-5</v>
      </c>
      <c r="S866" s="59">
        <v>42.95</v>
      </c>
      <c r="T866" s="59">
        <v>265.97000000000003</v>
      </c>
      <c r="U866" s="59">
        <v>308.92</v>
      </c>
      <c r="V866" s="59">
        <v>42.95</v>
      </c>
      <c r="W866" s="59">
        <v>265.97000000000003</v>
      </c>
      <c r="X866" s="59">
        <v>308.92</v>
      </c>
      <c r="Y866" s="91">
        <f t="shared" si="199"/>
        <v>-53.980000000000018</v>
      </c>
    </row>
    <row r="867" spans="1:25" s="50" customFormat="1" ht="36" x14ac:dyDescent="0.2">
      <c r="A867" s="52" t="s">
        <v>2712</v>
      </c>
      <c r="B867" s="337" t="s">
        <v>1022</v>
      </c>
      <c r="C867" s="46" t="s">
        <v>1023</v>
      </c>
      <c r="D867" s="46" t="s">
        <v>70</v>
      </c>
      <c r="E867" s="48" t="s">
        <v>1867</v>
      </c>
      <c r="F867" s="46" t="s">
        <v>3</v>
      </c>
      <c r="G867" s="59">
        <v>4</v>
      </c>
      <c r="H867" s="59">
        <v>4</v>
      </c>
      <c r="I867" s="66">
        <v>22.62</v>
      </c>
      <c r="J867" s="59">
        <v>18.66</v>
      </c>
      <c r="K867" s="66">
        <v>17.440000000000001</v>
      </c>
      <c r="L867" s="59">
        <v>14.39</v>
      </c>
      <c r="M867" s="59">
        <f t="shared" si="200"/>
        <v>33.049999999999997</v>
      </c>
      <c r="N867" s="59">
        <f t="shared" si="201"/>
        <v>74.64</v>
      </c>
      <c r="O867" s="59">
        <f t="shared" si="202"/>
        <v>57.56</v>
      </c>
      <c r="P867" s="59">
        <f t="shared" si="203"/>
        <v>132.19999999999999</v>
      </c>
      <c r="Q867" s="58">
        <f t="shared" si="198"/>
        <v>3.3059626053967189E-5</v>
      </c>
      <c r="S867" s="59">
        <v>22.62</v>
      </c>
      <c r="T867" s="59">
        <v>17.440000000000001</v>
      </c>
      <c r="U867" s="59">
        <v>40.06</v>
      </c>
      <c r="V867" s="59">
        <v>90.48</v>
      </c>
      <c r="W867" s="59">
        <v>69.760000000000005</v>
      </c>
      <c r="X867" s="59">
        <v>160.24</v>
      </c>
      <c r="Y867" s="91">
        <f t="shared" si="199"/>
        <v>-28.04000000000002</v>
      </c>
    </row>
    <row r="868" spans="1:25" s="50" customFormat="1" ht="24" x14ac:dyDescent="0.2">
      <c r="A868" s="52" t="s">
        <v>5371</v>
      </c>
      <c r="B868" s="337" t="s">
        <v>1024</v>
      </c>
      <c r="C868" s="46" t="s">
        <v>1025</v>
      </c>
      <c r="D868" s="46" t="s">
        <v>70</v>
      </c>
      <c r="E868" s="48" t="s">
        <v>1868</v>
      </c>
      <c r="F868" s="46" t="s">
        <v>3</v>
      </c>
      <c r="G868" s="59">
        <v>3</v>
      </c>
      <c r="H868" s="59">
        <v>3</v>
      </c>
      <c r="I868" s="66">
        <v>5.96</v>
      </c>
      <c r="J868" s="59">
        <v>4.91</v>
      </c>
      <c r="K868" s="66">
        <v>6.8</v>
      </c>
      <c r="L868" s="59">
        <v>5.61</v>
      </c>
      <c r="M868" s="59">
        <f t="shared" si="200"/>
        <v>10.52</v>
      </c>
      <c r="N868" s="59">
        <f t="shared" si="201"/>
        <v>14.73</v>
      </c>
      <c r="O868" s="59">
        <f t="shared" si="202"/>
        <v>16.829999999999998</v>
      </c>
      <c r="P868" s="59">
        <f t="shared" si="203"/>
        <v>31.56</v>
      </c>
      <c r="Q868" s="58">
        <f t="shared" si="198"/>
        <v>7.8922980201452694E-6</v>
      </c>
      <c r="S868" s="59">
        <v>5.96</v>
      </c>
      <c r="T868" s="59">
        <v>6.8</v>
      </c>
      <c r="U868" s="59">
        <v>12.76</v>
      </c>
      <c r="V868" s="59">
        <v>17.88</v>
      </c>
      <c r="W868" s="59">
        <v>20.399999999999999</v>
      </c>
      <c r="X868" s="59">
        <v>38.28</v>
      </c>
      <c r="Y868" s="91">
        <f t="shared" si="199"/>
        <v>-6.7200000000000024</v>
      </c>
    </row>
    <row r="869" spans="1:25" s="50" customFormat="1" ht="36" x14ac:dyDescent="0.2">
      <c r="A869" s="52" t="s">
        <v>5372</v>
      </c>
      <c r="B869" s="48" t="s">
        <v>1869</v>
      </c>
      <c r="C869" s="47" t="s">
        <v>1870</v>
      </c>
      <c r="D869" s="47" t="s">
        <v>103</v>
      </c>
      <c r="E869" s="48" t="s">
        <v>1871</v>
      </c>
      <c r="F869" s="47" t="s">
        <v>133</v>
      </c>
      <c r="G869" s="59">
        <v>3</v>
      </c>
      <c r="H869" s="59">
        <v>3</v>
      </c>
      <c r="I869" s="66">
        <v>11.05</v>
      </c>
      <c r="J869" s="59">
        <v>9.11</v>
      </c>
      <c r="K869" s="66">
        <v>38.5</v>
      </c>
      <c r="L869" s="59">
        <v>31.77</v>
      </c>
      <c r="M869" s="59">
        <f t="shared" si="200"/>
        <v>40.879999999999995</v>
      </c>
      <c r="N869" s="59">
        <f t="shared" si="201"/>
        <v>27.33</v>
      </c>
      <c r="O869" s="59">
        <f t="shared" si="202"/>
        <v>95.31</v>
      </c>
      <c r="P869" s="59">
        <f t="shared" si="203"/>
        <v>122.64</v>
      </c>
      <c r="Q869" s="58">
        <f t="shared" si="198"/>
        <v>3.066892994900557E-5</v>
      </c>
      <c r="S869" s="59">
        <v>11.05</v>
      </c>
      <c r="T869" s="59">
        <v>38.5</v>
      </c>
      <c r="U869" s="59">
        <v>49.55</v>
      </c>
      <c r="V869" s="59">
        <v>33.15</v>
      </c>
      <c r="W869" s="59">
        <v>115.5</v>
      </c>
      <c r="X869" s="59">
        <v>148.65</v>
      </c>
      <c r="Y869" s="91">
        <f t="shared" si="199"/>
        <v>-26.010000000000005</v>
      </c>
    </row>
    <row r="870" spans="1:25" s="50" customFormat="1" ht="36" x14ac:dyDescent="0.2">
      <c r="A870" s="52" t="s">
        <v>5373</v>
      </c>
      <c r="B870" s="48" t="s">
        <v>1872</v>
      </c>
      <c r="C870" s="47" t="s">
        <v>1873</v>
      </c>
      <c r="D870" s="47" t="s">
        <v>103</v>
      </c>
      <c r="E870" s="48" t="s">
        <v>1874</v>
      </c>
      <c r="F870" s="47" t="s">
        <v>133</v>
      </c>
      <c r="G870" s="59">
        <v>2</v>
      </c>
      <c r="H870" s="59">
        <v>2</v>
      </c>
      <c r="I870" s="66">
        <v>11.05</v>
      </c>
      <c r="J870" s="59">
        <v>9.11</v>
      </c>
      <c r="K870" s="66">
        <v>13.88</v>
      </c>
      <c r="L870" s="59">
        <v>11.45</v>
      </c>
      <c r="M870" s="59">
        <f t="shared" si="200"/>
        <v>20.56</v>
      </c>
      <c r="N870" s="59">
        <f t="shared" si="201"/>
        <v>18.22</v>
      </c>
      <c r="O870" s="59">
        <f t="shared" si="202"/>
        <v>22.9</v>
      </c>
      <c r="P870" s="59">
        <f t="shared" si="203"/>
        <v>41.12</v>
      </c>
      <c r="Q870" s="58">
        <f t="shared" si="198"/>
        <v>1.028299412510689E-5</v>
      </c>
      <c r="S870" s="59">
        <v>11.05</v>
      </c>
      <c r="T870" s="59">
        <v>13.88</v>
      </c>
      <c r="U870" s="59">
        <v>24.93</v>
      </c>
      <c r="V870" s="59">
        <v>22.1</v>
      </c>
      <c r="W870" s="59">
        <v>27.76</v>
      </c>
      <c r="X870" s="59">
        <v>49.86</v>
      </c>
      <c r="Y870" s="91">
        <f t="shared" si="199"/>
        <v>-8.740000000000002</v>
      </c>
    </row>
    <row r="871" spans="1:25" s="50" customFormat="1" x14ac:dyDescent="0.2">
      <c r="A871" s="52" t="s">
        <v>2713</v>
      </c>
      <c r="B871" s="337" t="s">
        <v>1026</v>
      </c>
      <c r="C871" s="46" t="s">
        <v>1027</v>
      </c>
      <c r="D871" s="46" t="s">
        <v>70</v>
      </c>
      <c r="E871" s="48" t="s">
        <v>1028</v>
      </c>
      <c r="F871" s="46" t="s">
        <v>133</v>
      </c>
      <c r="G871" s="59">
        <v>4</v>
      </c>
      <c r="H871" s="59">
        <v>4</v>
      </c>
      <c r="I871" s="66">
        <v>5.96</v>
      </c>
      <c r="J871" s="59">
        <v>4.91</v>
      </c>
      <c r="K871" s="66">
        <v>7.52</v>
      </c>
      <c r="L871" s="59">
        <v>6.2</v>
      </c>
      <c r="M871" s="59">
        <f t="shared" si="200"/>
        <v>11.11</v>
      </c>
      <c r="N871" s="59">
        <f t="shared" si="201"/>
        <v>19.64</v>
      </c>
      <c r="O871" s="59">
        <f t="shared" si="202"/>
        <v>24.8</v>
      </c>
      <c r="P871" s="59">
        <f t="shared" si="203"/>
        <v>44.44</v>
      </c>
      <c r="Q871" s="58">
        <f t="shared" si="198"/>
        <v>1.1113235868670969E-5</v>
      </c>
      <c r="S871" s="59">
        <v>5.96</v>
      </c>
      <c r="T871" s="59">
        <v>7.52</v>
      </c>
      <c r="U871" s="59">
        <v>13.48</v>
      </c>
      <c r="V871" s="59">
        <v>23.84</v>
      </c>
      <c r="W871" s="59">
        <v>30.08</v>
      </c>
      <c r="X871" s="59">
        <v>53.92</v>
      </c>
      <c r="Y871" s="91">
        <f t="shared" si="199"/>
        <v>-9.480000000000004</v>
      </c>
    </row>
    <row r="872" spans="1:25" s="50" customFormat="1" ht="24" x14ac:dyDescent="0.2">
      <c r="A872" s="52" t="s">
        <v>2714</v>
      </c>
      <c r="B872" s="337" t="s">
        <v>1029</v>
      </c>
      <c r="C872" s="46">
        <v>91031</v>
      </c>
      <c r="D872" s="47" t="s">
        <v>1470</v>
      </c>
      <c r="E872" s="48" t="s">
        <v>1875</v>
      </c>
      <c r="F872" s="46" t="s">
        <v>106</v>
      </c>
      <c r="G872" s="59">
        <v>6</v>
      </c>
      <c r="H872" s="59">
        <v>6</v>
      </c>
      <c r="I872" s="66">
        <v>5.96</v>
      </c>
      <c r="J872" s="59">
        <v>4.91</v>
      </c>
      <c r="K872" s="66">
        <v>7.3</v>
      </c>
      <c r="L872" s="59">
        <v>6.02</v>
      </c>
      <c r="M872" s="59">
        <f t="shared" si="200"/>
        <v>10.93</v>
      </c>
      <c r="N872" s="59">
        <f t="shared" si="201"/>
        <v>29.46</v>
      </c>
      <c r="O872" s="59">
        <f t="shared" si="202"/>
        <v>36.119999999999997</v>
      </c>
      <c r="P872" s="59">
        <f t="shared" si="203"/>
        <v>65.58</v>
      </c>
      <c r="Q872" s="58">
        <f t="shared" si="198"/>
        <v>1.6399775163533802E-5</v>
      </c>
      <c r="S872" s="59">
        <v>5.96</v>
      </c>
      <c r="T872" s="59">
        <v>7.3</v>
      </c>
      <c r="U872" s="59">
        <v>13.26</v>
      </c>
      <c r="V872" s="59">
        <v>35.76</v>
      </c>
      <c r="W872" s="59">
        <v>43.8</v>
      </c>
      <c r="X872" s="59">
        <v>79.56</v>
      </c>
      <c r="Y872" s="91">
        <f t="shared" si="199"/>
        <v>-13.980000000000004</v>
      </c>
    </row>
    <row r="873" spans="1:25" s="50" customFormat="1" x14ac:dyDescent="0.2">
      <c r="A873" s="52" t="s">
        <v>2715</v>
      </c>
      <c r="B873" s="337" t="s">
        <v>1030</v>
      </c>
      <c r="C873" s="46" t="s">
        <v>1031</v>
      </c>
      <c r="D873" s="46" t="s">
        <v>70</v>
      </c>
      <c r="E873" s="48" t="s">
        <v>1032</v>
      </c>
      <c r="F873" s="46" t="s">
        <v>133</v>
      </c>
      <c r="G873" s="59">
        <v>4</v>
      </c>
      <c r="H873" s="59">
        <v>4</v>
      </c>
      <c r="I873" s="66">
        <v>5.96</v>
      </c>
      <c r="J873" s="59">
        <v>4.91</v>
      </c>
      <c r="K873" s="66">
        <v>9.7799999999999994</v>
      </c>
      <c r="L873" s="59">
        <v>8.07</v>
      </c>
      <c r="M873" s="59">
        <f t="shared" si="200"/>
        <v>12.98</v>
      </c>
      <c r="N873" s="59">
        <f t="shared" si="201"/>
        <v>19.64</v>
      </c>
      <c r="O873" s="59">
        <f t="shared" si="202"/>
        <v>32.28</v>
      </c>
      <c r="P873" s="59">
        <f t="shared" si="203"/>
        <v>51.92</v>
      </c>
      <c r="Q873" s="58">
        <f t="shared" si="198"/>
        <v>1.298378051983341E-5</v>
      </c>
      <c r="S873" s="59">
        <v>5.96</v>
      </c>
      <c r="T873" s="59">
        <v>9.7799999999999994</v>
      </c>
      <c r="U873" s="59">
        <v>15.74</v>
      </c>
      <c r="V873" s="59">
        <v>23.84</v>
      </c>
      <c r="W873" s="59">
        <v>39.119999999999997</v>
      </c>
      <c r="X873" s="59">
        <v>62.96</v>
      </c>
      <c r="Y873" s="91">
        <f t="shared" si="199"/>
        <v>-11.04</v>
      </c>
    </row>
    <row r="874" spans="1:25" s="50" customFormat="1" ht="24" x14ac:dyDescent="0.2">
      <c r="A874" s="52" t="s">
        <v>2716</v>
      </c>
      <c r="B874" s="337" t="s">
        <v>1033</v>
      </c>
      <c r="C874" s="46">
        <v>91025</v>
      </c>
      <c r="D874" s="47" t="s">
        <v>1470</v>
      </c>
      <c r="E874" s="48" t="s">
        <v>1876</v>
      </c>
      <c r="F874" s="46" t="s">
        <v>106</v>
      </c>
      <c r="G874" s="59">
        <v>5</v>
      </c>
      <c r="H874" s="59">
        <v>5</v>
      </c>
      <c r="I874" s="66">
        <v>16.13</v>
      </c>
      <c r="J874" s="59">
        <v>13.31</v>
      </c>
      <c r="K874" s="66">
        <v>128.88</v>
      </c>
      <c r="L874" s="59">
        <v>106.36</v>
      </c>
      <c r="M874" s="59">
        <f t="shared" si="200"/>
        <v>119.67</v>
      </c>
      <c r="N874" s="59">
        <f t="shared" si="201"/>
        <v>66.55</v>
      </c>
      <c r="O874" s="59">
        <f t="shared" si="202"/>
        <v>531.79999999999995</v>
      </c>
      <c r="P874" s="59">
        <f t="shared" si="203"/>
        <v>598.35</v>
      </c>
      <c r="Q874" s="58">
        <f t="shared" si="198"/>
        <v>1.496310684522789E-4</v>
      </c>
      <c r="S874" s="59">
        <v>16.13</v>
      </c>
      <c r="T874" s="59">
        <v>128.88</v>
      </c>
      <c r="U874" s="59">
        <v>145.01</v>
      </c>
      <c r="V874" s="59">
        <v>80.650000000000006</v>
      </c>
      <c r="W874" s="59">
        <v>644.4</v>
      </c>
      <c r="X874" s="59">
        <v>725.05</v>
      </c>
      <c r="Y874" s="91">
        <f t="shared" si="199"/>
        <v>-126.69999999999993</v>
      </c>
    </row>
    <row r="875" spans="1:25" s="50" customFormat="1" x14ac:dyDescent="0.2">
      <c r="A875" s="52" t="s">
        <v>2717</v>
      </c>
      <c r="B875" s="337" t="s">
        <v>1034</v>
      </c>
      <c r="C875" s="46" t="s">
        <v>1035</v>
      </c>
      <c r="D875" s="46" t="s">
        <v>70</v>
      </c>
      <c r="E875" s="48" t="s">
        <v>1036</v>
      </c>
      <c r="F875" s="46" t="s">
        <v>133</v>
      </c>
      <c r="G875" s="59">
        <v>2</v>
      </c>
      <c r="H875" s="59">
        <v>2</v>
      </c>
      <c r="I875" s="66">
        <v>16.13</v>
      </c>
      <c r="J875" s="59">
        <v>13.31</v>
      </c>
      <c r="K875" s="66">
        <v>29.59</v>
      </c>
      <c r="L875" s="59">
        <v>24.42</v>
      </c>
      <c r="M875" s="59">
        <f t="shared" si="200"/>
        <v>37.730000000000004</v>
      </c>
      <c r="N875" s="59">
        <f t="shared" si="201"/>
        <v>26.62</v>
      </c>
      <c r="O875" s="59">
        <f t="shared" si="202"/>
        <v>48.84</v>
      </c>
      <c r="P875" s="59">
        <f t="shared" si="203"/>
        <v>75.459999999999994</v>
      </c>
      <c r="Q875" s="58">
        <f t="shared" si="198"/>
        <v>1.8870494569079911E-5</v>
      </c>
      <c r="S875" s="59">
        <v>16.13</v>
      </c>
      <c r="T875" s="59">
        <v>29.59</v>
      </c>
      <c r="U875" s="59">
        <v>45.72</v>
      </c>
      <c r="V875" s="59">
        <v>32.26</v>
      </c>
      <c r="W875" s="59">
        <v>59.18</v>
      </c>
      <c r="X875" s="59">
        <v>91.44</v>
      </c>
      <c r="Y875" s="91">
        <f t="shared" si="199"/>
        <v>-15.980000000000004</v>
      </c>
    </row>
    <row r="876" spans="1:25" s="50" customFormat="1" x14ac:dyDescent="0.2">
      <c r="A876" s="52" t="s">
        <v>2718</v>
      </c>
      <c r="B876" s="337" t="s">
        <v>1037</v>
      </c>
      <c r="C876" s="46" t="s">
        <v>1038</v>
      </c>
      <c r="D876" s="46" t="s">
        <v>70</v>
      </c>
      <c r="E876" s="48" t="s">
        <v>1039</v>
      </c>
      <c r="F876" s="46" t="s">
        <v>133</v>
      </c>
      <c r="G876" s="59">
        <v>2</v>
      </c>
      <c r="H876" s="59">
        <v>2</v>
      </c>
      <c r="I876" s="66">
        <v>16.13</v>
      </c>
      <c r="J876" s="59">
        <v>13.31</v>
      </c>
      <c r="K876" s="66">
        <v>49.32</v>
      </c>
      <c r="L876" s="59">
        <v>40.700000000000003</v>
      </c>
      <c r="M876" s="59">
        <f t="shared" si="200"/>
        <v>54.010000000000005</v>
      </c>
      <c r="N876" s="59">
        <f t="shared" si="201"/>
        <v>26.62</v>
      </c>
      <c r="O876" s="59">
        <f t="shared" si="202"/>
        <v>81.400000000000006</v>
      </c>
      <c r="P876" s="59">
        <f t="shared" si="203"/>
        <v>108.02</v>
      </c>
      <c r="Q876" s="58">
        <f t="shared" si="198"/>
        <v>2.7012865403551712E-5</v>
      </c>
      <c r="S876" s="59">
        <v>16.13</v>
      </c>
      <c r="T876" s="59">
        <v>49.32</v>
      </c>
      <c r="U876" s="59">
        <v>65.45</v>
      </c>
      <c r="V876" s="59">
        <v>32.26</v>
      </c>
      <c r="W876" s="59">
        <v>98.64</v>
      </c>
      <c r="X876" s="59">
        <v>130.9</v>
      </c>
      <c r="Y876" s="91">
        <f t="shared" si="199"/>
        <v>-22.88000000000001</v>
      </c>
    </row>
    <row r="877" spans="1:25" s="50" customFormat="1" x14ac:dyDescent="0.2">
      <c r="A877" s="52" t="s">
        <v>2719</v>
      </c>
      <c r="B877" s="337" t="s">
        <v>1040</v>
      </c>
      <c r="C877" s="46" t="s">
        <v>1041</v>
      </c>
      <c r="D877" s="46" t="s">
        <v>70</v>
      </c>
      <c r="E877" s="48" t="s">
        <v>1042</v>
      </c>
      <c r="F877" s="46" t="s">
        <v>3</v>
      </c>
      <c r="G877" s="59">
        <v>10</v>
      </c>
      <c r="H877" s="59">
        <v>10</v>
      </c>
      <c r="I877" s="66">
        <v>7.47</v>
      </c>
      <c r="J877" s="59">
        <v>6.16</v>
      </c>
      <c r="K877" s="66">
        <v>7.42</v>
      </c>
      <c r="L877" s="59">
        <v>6.12</v>
      </c>
      <c r="M877" s="59">
        <f t="shared" si="200"/>
        <v>12.280000000000001</v>
      </c>
      <c r="N877" s="59">
        <f t="shared" si="201"/>
        <v>61.6</v>
      </c>
      <c r="O877" s="59">
        <f t="shared" si="202"/>
        <v>61.2</v>
      </c>
      <c r="P877" s="59">
        <f t="shared" si="203"/>
        <v>122.8</v>
      </c>
      <c r="Q877" s="58">
        <f t="shared" si="198"/>
        <v>3.0708941599297818E-5</v>
      </c>
      <c r="S877" s="59">
        <v>7.47</v>
      </c>
      <c r="T877" s="59">
        <v>7.42</v>
      </c>
      <c r="U877" s="59">
        <v>14.89</v>
      </c>
      <c r="V877" s="59">
        <v>74.7</v>
      </c>
      <c r="W877" s="59">
        <v>74.2</v>
      </c>
      <c r="X877" s="59">
        <v>148.9</v>
      </c>
      <c r="Y877" s="91">
        <f t="shared" si="199"/>
        <v>-26.100000000000009</v>
      </c>
    </row>
    <row r="878" spans="1:25" s="50" customFormat="1" x14ac:dyDescent="0.2">
      <c r="A878" s="52" t="s">
        <v>2720</v>
      </c>
      <c r="B878" s="337" t="s">
        <v>1043</v>
      </c>
      <c r="C878" s="46">
        <v>70371</v>
      </c>
      <c r="D878" s="47" t="s">
        <v>1470</v>
      </c>
      <c r="E878" s="48" t="s">
        <v>1044</v>
      </c>
      <c r="F878" s="46" t="s">
        <v>106</v>
      </c>
      <c r="G878" s="59">
        <v>10</v>
      </c>
      <c r="H878" s="59">
        <v>10</v>
      </c>
      <c r="I878" s="66">
        <v>0.37</v>
      </c>
      <c r="J878" s="59">
        <v>0.3</v>
      </c>
      <c r="K878" s="66">
        <v>1.47</v>
      </c>
      <c r="L878" s="59">
        <v>1.21</v>
      </c>
      <c r="M878" s="59">
        <f t="shared" si="200"/>
        <v>1.51</v>
      </c>
      <c r="N878" s="59">
        <f t="shared" si="201"/>
        <v>3</v>
      </c>
      <c r="O878" s="59">
        <f t="shared" si="202"/>
        <v>12.1</v>
      </c>
      <c r="P878" s="59">
        <f t="shared" si="203"/>
        <v>15.1</v>
      </c>
      <c r="Q878" s="58">
        <f t="shared" si="198"/>
        <v>3.7760994963305949E-6</v>
      </c>
      <c r="S878" s="59">
        <v>0.37</v>
      </c>
      <c r="T878" s="59">
        <v>1.47</v>
      </c>
      <c r="U878" s="59">
        <v>1.84</v>
      </c>
      <c r="V878" s="59">
        <v>3.7</v>
      </c>
      <c r="W878" s="59">
        <v>14.7</v>
      </c>
      <c r="X878" s="59">
        <v>18.399999999999999</v>
      </c>
      <c r="Y878" s="91">
        <f t="shared" si="199"/>
        <v>-3.2999999999999989</v>
      </c>
    </row>
    <row r="879" spans="1:25" s="50" customFormat="1" x14ac:dyDescent="0.2">
      <c r="A879" s="52" t="s">
        <v>2721</v>
      </c>
      <c r="B879" s="337" t="s">
        <v>1045</v>
      </c>
      <c r="C879" s="46" t="s">
        <v>1046</v>
      </c>
      <c r="D879" s="46" t="s">
        <v>70</v>
      </c>
      <c r="E879" s="48" t="s">
        <v>1047</v>
      </c>
      <c r="F879" s="46" t="s">
        <v>3</v>
      </c>
      <c r="G879" s="59">
        <v>1</v>
      </c>
      <c r="H879" s="59">
        <v>1</v>
      </c>
      <c r="I879" s="66">
        <v>1447.52</v>
      </c>
      <c r="J879" s="59">
        <v>1194.6300000000001</v>
      </c>
      <c r="K879" s="66">
        <v>0</v>
      </c>
      <c r="L879" s="59">
        <v>0</v>
      </c>
      <c r="M879" s="59">
        <f t="shared" si="200"/>
        <v>1194.6300000000001</v>
      </c>
      <c r="N879" s="59">
        <f t="shared" si="201"/>
        <v>1194.6300000000001</v>
      </c>
      <c r="O879" s="59">
        <f t="shared" si="202"/>
        <v>0</v>
      </c>
      <c r="P879" s="59">
        <f t="shared" si="203"/>
        <v>1194.6300000000001</v>
      </c>
      <c r="Q879" s="58">
        <f t="shared" si="198"/>
        <v>2.9874448617890192E-4</v>
      </c>
      <c r="S879" s="59">
        <v>1447.52</v>
      </c>
      <c r="T879" s="59">
        <v>0</v>
      </c>
      <c r="U879" s="59">
        <v>1447.52</v>
      </c>
      <c r="V879" s="59">
        <v>1447.52</v>
      </c>
      <c r="W879" s="59">
        <v>0</v>
      </c>
      <c r="X879" s="59">
        <v>1447.52</v>
      </c>
      <c r="Y879" s="91">
        <f t="shared" si="199"/>
        <v>-252.88999999999987</v>
      </c>
    </row>
    <row r="880" spans="1:25" s="50" customFormat="1" x14ac:dyDescent="0.2">
      <c r="A880" s="52" t="s">
        <v>2722</v>
      </c>
      <c r="B880" s="337" t="s">
        <v>1048</v>
      </c>
      <c r="C880" s="46">
        <v>71863</v>
      </c>
      <c r="D880" s="47" t="s">
        <v>1470</v>
      </c>
      <c r="E880" s="48" t="s">
        <v>1049</v>
      </c>
      <c r="F880" s="46" t="s">
        <v>106</v>
      </c>
      <c r="G880" s="59">
        <v>18</v>
      </c>
      <c r="H880" s="59">
        <v>18</v>
      </c>
      <c r="I880" s="66">
        <v>1.05</v>
      </c>
      <c r="J880" s="59">
        <v>0.86</v>
      </c>
      <c r="K880" s="66">
        <v>0.56999999999999995</v>
      </c>
      <c r="L880" s="59">
        <v>0.47</v>
      </c>
      <c r="M880" s="59">
        <f t="shared" si="200"/>
        <v>1.33</v>
      </c>
      <c r="N880" s="59">
        <f t="shared" si="201"/>
        <v>15.48</v>
      </c>
      <c r="O880" s="59">
        <f t="shared" si="202"/>
        <v>8.4600000000000009</v>
      </c>
      <c r="P880" s="59">
        <f t="shared" si="203"/>
        <v>23.94</v>
      </c>
      <c r="Q880" s="58">
        <f t="shared" si="198"/>
        <v>5.9867431749771159E-6</v>
      </c>
      <c r="S880" s="59">
        <v>1.05</v>
      </c>
      <c r="T880" s="59">
        <v>0.56999999999999995</v>
      </c>
      <c r="U880" s="59">
        <v>1.62</v>
      </c>
      <c r="V880" s="59">
        <v>18.899999999999999</v>
      </c>
      <c r="W880" s="59">
        <v>10.26</v>
      </c>
      <c r="X880" s="59">
        <v>29.16</v>
      </c>
      <c r="Y880" s="91">
        <f t="shared" si="199"/>
        <v>-5.2199999999999989</v>
      </c>
    </row>
    <row r="881" spans="1:25" s="50" customFormat="1" ht="48" x14ac:dyDescent="0.2">
      <c r="A881" s="52" t="s">
        <v>2723</v>
      </c>
      <c r="B881" s="48" t="s">
        <v>1877</v>
      </c>
      <c r="C881" s="47" t="s">
        <v>1878</v>
      </c>
      <c r="D881" s="47" t="s">
        <v>1470</v>
      </c>
      <c r="E881" s="48" t="s">
        <v>1879</v>
      </c>
      <c r="F881" s="47" t="s">
        <v>106</v>
      </c>
      <c r="G881" s="59">
        <v>2</v>
      </c>
      <c r="H881" s="59">
        <v>2</v>
      </c>
      <c r="I881" s="66">
        <v>9.68</v>
      </c>
      <c r="J881" s="59">
        <v>7.98</v>
      </c>
      <c r="K881" s="66">
        <v>7.97</v>
      </c>
      <c r="L881" s="59">
        <v>6.57</v>
      </c>
      <c r="M881" s="59">
        <f t="shared" si="200"/>
        <v>14.55</v>
      </c>
      <c r="N881" s="59">
        <f t="shared" si="201"/>
        <v>15.96</v>
      </c>
      <c r="O881" s="59">
        <f t="shared" si="202"/>
        <v>13.14</v>
      </c>
      <c r="P881" s="59">
        <f t="shared" si="203"/>
        <v>29.1</v>
      </c>
      <c r="Q881" s="58">
        <f t="shared" si="198"/>
        <v>7.2771188969020072E-6</v>
      </c>
      <c r="S881" s="59">
        <v>9.68</v>
      </c>
      <c r="T881" s="59">
        <v>7.97</v>
      </c>
      <c r="U881" s="59">
        <v>17.649999999999999</v>
      </c>
      <c r="V881" s="59">
        <v>19.36</v>
      </c>
      <c r="W881" s="59">
        <v>15.94</v>
      </c>
      <c r="X881" s="59">
        <v>35.299999999999997</v>
      </c>
      <c r="Y881" s="91">
        <f t="shared" si="199"/>
        <v>-6.1999999999999957</v>
      </c>
    </row>
    <row r="882" spans="1:25" s="50" customFormat="1" x14ac:dyDescent="0.2">
      <c r="A882" s="52" t="s">
        <v>2724</v>
      </c>
      <c r="B882" s="44">
        <v>15</v>
      </c>
      <c r="C882" s="62"/>
      <c r="D882" s="62"/>
      <c r="E882" s="87" t="s">
        <v>5</v>
      </c>
      <c r="F882" s="62"/>
      <c r="G882" s="60"/>
      <c r="H882" s="60"/>
      <c r="I882" s="66"/>
      <c r="J882" s="60"/>
      <c r="K882" s="66"/>
      <c r="L882" s="60"/>
      <c r="M882" s="60"/>
      <c r="N882" s="60"/>
      <c r="O882" s="60"/>
      <c r="P882" s="61">
        <f>P883+P954+P975</f>
        <v>321567.51</v>
      </c>
      <c r="Q882" s="57">
        <f t="shared" si="198"/>
        <v>8.0415292221674414E-2</v>
      </c>
      <c r="S882" s="60"/>
      <c r="T882" s="60"/>
      <c r="U882" s="60"/>
      <c r="V882" s="60"/>
      <c r="W882" s="60"/>
      <c r="X882" s="61">
        <v>389999.44</v>
      </c>
      <c r="Y882" s="91">
        <f t="shared" si="199"/>
        <v>-68431.929999999993</v>
      </c>
    </row>
    <row r="883" spans="1:25" s="50" customFormat="1" x14ac:dyDescent="0.2">
      <c r="A883" s="52" t="s">
        <v>2725</v>
      </c>
      <c r="B883" s="44" t="s">
        <v>2984</v>
      </c>
      <c r="C883" s="62"/>
      <c r="D883" s="62"/>
      <c r="E883" s="87" t="s">
        <v>1050</v>
      </c>
      <c r="F883" s="62"/>
      <c r="G883" s="60"/>
      <c r="H883" s="60"/>
      <c r="I883" s="66"/>
      <c r="J883" s="60"/>
      <c r="K883" s="66"/>
      <c r="L883" s="60"/>
      <c r="M883" s="60"/>
      <c r="N883" s="60"/>
      <c r="O883" s="60"/>
      <c r="P883" s="61">
        <f>P884+P896+P908+P920+P932+P944</f>
        <v>23597.319999999996</v>
      </c>
      <c r="Q883" s="57">
        <f t="shared" si="198"/>
        <v>5.9010482229636995E-3</v>
      </c>
      <c r="S883" s="60"/>
      <c r="T883" s="60"/>
      <c r="U883" s="60"/>
      <c r="V883" s="60"/>
      <c r="W883" s="60"/>
      <c r="X883" s="61">
        <v>28610.82</v>
      </c>
      <c r="Y883" s="91">
        <f t="shared" si="199"/>
        <v>-5013.5000000000036</v>
      </c>
    </row>
    <row r="884" spans="1:25" s="50" customFormat="1" x14ac:dyDescent="0.2">
      <c r="A884" s="52" t="s">
        <v>2726</v>
      </c>
      <c r="B884" s="44" t="s">
        <v>1051</v>
      </c>
      <c r="C884" s="62"/>
      <c r="D884" s="62"/>
      <c r="E884" s="87" t="s">
        <v>1052</v>
      </c>
      <c r="F884" s="62"/>
      <c r="G884" s="60"/>
      <c r="H884" s="60"/>
      <c r="I884" s="66"/>
      <c r="J884" s="60"/>
      <c r="K884" s="66"/>
      <c r="L884" s="60"/>
      <c r="M884" s="60"/>
      <c r="N884" s="60"/>
      <c r="O884" s="60"/>
      <c r="P884" s="61">
        <f>SUM(P885:P895)</f>
        <v>3162.97</v>
      </c>
      <c r="Q884" s="57">
        <f t="shared" si="198"/>
        <v>7.9097280953038286E-4</v>
      </c>
      <c r="S884" s="60"/>
      <c r="T884" s="60"/>
      <c r="U884" s="60"/>
      <c r="V884" s="60"/>
      <c r="W884" s="60"/>
      <c r="X884" s="61">
        <v>3834.82</v>
      </c>
      <c r="Y884" s="91">
        <f t="shared" si="199"/>
        <v>-671.85000000000036</v>
      </c>
    </row>
    <row r="885" spans="1:25" s="50" customFormat="1" x14ac:dyDescent="0.2">
      <c r="A885" s="52" t="s">
        <v>2727</v>
      </c>
      <c r="B885" s="337" t="s">
        <v>1053</v>
      </c>
      <c r="C885" s="46">
        <v>50301</v>
      </c>
      <c r="D885" s="47" t="s">
        <v>1470</v>
      </c>
      <c r="E885" s="48" t="s">
        <v>1054</v>
      </c>
      <c r="F885" s="46" t="s">
        <v>289</v>
      </c>
      <c r="G885" s="59">
        <v>33</v>
      </c>
      <c r="H885" s="59">
        <v>33</v>
      </c>
      <c r="I885" s="66">
        <v>26.01</v>
      </c>
      <c r="J885" s="59">
        <v>21.46</v>
      </c>
      <c r="K885" s="66">
        <v>22.07</v>
      </c>
      <c r="L885" s="59">
        <v>18.21</v>
      </c>
      <c r="M885" s="59">
        <f t="shared" ref="M885:M895" si="204">L885+J885</f>
        <v>39.67</v>
      </c>
      <c r="N885" s="59">
        <f t="shared" ref="N885:N895" si="205">TRUNC(J885*H885,2)</f>
        <v>708.18</v>
      </c>
      <c r="O885" s="59">
        <f t="shared" ref="O885:O895" si="206">TRUNC(L885*H885,2)</f>
        <v>600.92999999999995</v>
      </c>
      <c r="P885" s="59">
        <f t="shared" ref="P885:P895" si="207">TRUNC(((J885*H885)+(L885*H885)),2)</f>
        <v>1309.1099999999999</v>
      </c>
      <c r="Q885" s="58">
        <f t="shared" si="198"/>
        <v>3.2737282196300296E-4</v>
      </c>
      <c r="S885" s="59">
        <v>26.01</v>
      </c>
      <c r="T885" s="59">
        <v>22.07</v>
      </c>
      <c r="U885" s="59">
        <v>48.08</v>
      </c>
      <c r="V885" s="59">
        <v>858.33</v>
      </c>
      <c r="W885" s="59">
        <v>728.31</v>
      </c>
      <c r="X885" s="59">
        <v>1586.64</v>
      </c>
      <c r="Y885" s="91">
        <f t="shared" si="199"/>
        <v>-277.5300000000002</v>
      </c>
    </row>
    <row r="886" spans="1:25" s="50" customFormat="1" x14ac:dyDescent="0.2">
      <c r="A886" s="52" t="s">
        <v>2728</v>
      </c>
      <c r="B886" s="337" t="s">
        <v>1055</v>
      </c>
      <c r="C886" s="46">
        <v>50901</v>
      </c>
      <c r="D886" s="47" t="s">
        <v>1470</v>
      </c>
      <c r="E886" s="48" t="s">
        <v>336</v>
      </c>
      <c r="F886" s="46" t="s">
        <v>7</v>
      </c>
      <c r="G886" s="59">
        <v>1.05</v>
      </c>
      <c r="H886" s="59">
        <v>1.05</v>
      </c>
      <c r="I886" s="66">
        <v>43.34</v>
      </c>
      <c r="J886" s="59">
        <v>35.76</v>
      </c>
      <c r="K886" s="66">
        <v>0</v>
      </c>
      <c r="L886" s="59">
        <v>0</v>
      </c>
      <c r="M886" s="59">
        <f t="shared" si="204"/>
        <v>35.76</v>
      </c>
      <c r="N886" s="59">
        <f t="shared" si="205"/>
        <v>37.54</v>
      </c>
      <c r="O886" s="59">
        <f t="shared" si="206"/>
        <v>0</v>
      </c>
      <c r="P886" s="59">
        <f t="shared" si="207"/>
        <v>37.54</v>
      </c>
      <c r="Q886" s="58">
        <f t="shared" si="198"/>
        <v>9.3877334498179158E-6</v>
      </c>
      <c r="S886" s="59">
        <v>43.34</v>
      </c>
      <c r="T886" s="59">
        <v>0</v>
      </c>
      <c r="U886" s="59">
        <v>43.34</v>
      </c>
      <c r="V886" s="59">
        <v>45.5</v>
      </c>
      <c r="W886" s="59">
        <v>0</v>
      </c>
      <c r="X886" s="59">
        <v>45.5</v>
      </c>
      <c r="Y886" s="91">
        <f t="shared" si="199"/>
        <v>-7.9600000000000009</v>
      </c>
    </row>
    <row r="887" spans="1:25" s="50" customFormat="1" x14ac:dyDescent="0.2">
      <c r="A887" s="52" t="s">
        <v>2729</v>
      </c>
      <c r="B887" s="337" t="s">
        <v>1056</v>
      </c>
      <c r="C887" s="46">
        <v>50902</v>
      </c>
      <c r="D887" s="47" t="s">
        <v>1470</v>
      </c>
      <c r="E887" s="48" t="s">
        <v>338</v>
      </c>
      <c r="F887" s="46" t="s">
        <v>11</v>
      </c>
      <c r="G887" s="59">
        <v>3.52</v>
      </c>
      <c r="H887" s="59">
        <v>3.52</v>
      </c>
      <c r="I887" s="66">
        <v>5.33</v>
      </c>
      <c r="J887" s="59">
        <v>4.3899999999999997</v>
      </c>
      <c r="K887" s="66">
        <v>0</v>
      </c>
      <c r="L887" s="59">
        <v>0</v>
      </c>
      <c r="M887" s="59">
        <f t="shared" si="204"/>
        <v>4.3899999999999997</v>
      </c>
      <c r="N887" s="59">
        <f t="shared" si="205"/>
        <v>15.45</v>
      </c>
      <c r="O887" s="59">
        <f t="shared" si="206"/>
        <v>0</v>
      </c>
      <c r="P887" s="59">
        <f t="shared" si="207"/>
        <v>15.45</v>
      </c>
      <c r="Q887" s="58">
        <f t="shared" si="198"/>
        <v>3.8636249813448801E-6</v>
      </c>
      <c r="S887" s="59">
        <v>5.33</v>
      </c>
      <c r="T887" s="59">
        <v>0</v>
      </c>
      <c r="U887" s="59">
        <v>5.33</v>
      </c>
      <c r="V887" s="59">
        <v>18.760000000000002</v>
      </c>
      <c r="W887" s="59">
        <v>0</v>
      </c>
      <c r="X887" s="59">
        <v>18.760000000000002</v>
      </c>
      <c r="Y887" s="91">
        <f t="shared" si="199"/>
        <v>-3.3100000000000023</v>
      </c>
    </row>
    <row r="888" spans="1:25" s="50" customFormat="1" ht="24" x14ac:dyDescent="0.2">
      <c r="A888" s="52" t="s">
        <v>2730</v>
      </c>
      <c r="B888" s="337" t="s">
        <v>1057</v>
      </c>
      <c r="C888" s="46">
        <v>96616</v>
      </c>
      <c r="D888" s="46" t="s">
        <v>103</v>
      </c>
      <c r="E888" s="48" t="s">
        <v>1558</v>
      </c>
      <c r="F888" s="46" t="s">
        <v>7</v>
      </c>
      <c r="G888" s="59">
        <v>7.0000000000000007E-2</v>
      </c>
      <c r="H888" s="59">
        <v>7.0000000000000007E-2</v>
      </c>
      <c r="I888" s="66">
        <v>220</v>
      </c>
      <c r="J888" s="59">
        <v>181.56</v>
      </c>
      <c r="K888" s="66">
        <v>440.77</v>
      </c>
      <c r="L888" s="59">
        <v>363.76</v>
      </c>
      <c r="M888" s="59">
        <f t="shared" si="204"/>
        <v>545.31999999999994</v>
      </c>
      <c r="N888" s="59">
        <f t="shared" si="205"/>
        <v>12.7</v>
      </c>
      <c r="O888" s="59">
        <f t="shared" si="206"/>
        <v>25.46</v>
      </c>
      <c r="P888" s="59">
        <f t="shared" si="207"/>
        <v>38.17</v>
      </c>
      <c r="Q888" s="58">
        <f t="shared" si="198"/>
        <v>9.5452793228436305E-6</v>
      </c>
      <c r="S888" s="59">
        <v>220</v>
      </c>
      <c r="T888" s="59">
        <v>440.77</v>
      </c>
      <c r="U888" s="59">
        <v>660.77</v>
      </c>
      <c r="V888" s="59">
        <v>15.4</v>
      </c>
      <c r="W888" s="59">
        <v>30.85</v>
      </c>
      <c r="X888" s="59">
        <v>46.25</v>
      </c>
      <c r="Y888" s="91">
        <f t="shared" si="199"/>
        <v>-8.0799999999999983</v>
      </c>
    </row>
    <row r="889" spans="1:25" s="50" customFormat="1" ht="24" x14ac:dyDescent="0.2">
      <c r="A889" s="52" t="s">
        <v>2731</v>
      </c>
      <c r="B889" s="337" t="s">
        <v>1058</v>
      </c>
      <c r="C889" s="46">
        <v>51030</v>
      </c>
      <c r="D889" s="47" t="s">
        <v>1470</v>
      </c>
      <c r="E889" s="48" t="s">
        <v>1559</v>
      </c>
      <c r="F889" s="46" t="s">
        <v>7</v>
      </c>
      <c r="G889" s="59">
        <v>0.59</v>
      </c>
      <c r="H889" s="59">
        <v>0.59</v>
      </c>
      <c r="I889" s="66">
        <v>79.12</v>
      </c>
      <c r="J889" s="59">
        <v>65.290000000000006</v>
      </c>
      <c r="K889" s="66">
        <v>435.6</v>
      </c>
      <c r="L889" s="59">
        <v>359.5</v>
      </c>
      <c r="M889" s="59">
        <f t="shared" si="204"/>
        <v>424.79</v>
      </c>
      <c r="N889" s="59">
        <f t="shared" si="205"/>
        <v>38.520000000000003</v>
      </c>
      <c r="O889" s="59">
        <f t="shared" si="206"/>
        <v>212.1</v>
      </c>
      <c r="P889" s="59">
        <f t="shared" si="207"/>
        <v>250.62</v>
      </c>
      <c r="Q889" s="58">
        <f t="shared" si="198"/>
        <v>6.2673248726514809E-5</v>
      </c>
      <c r="S889" s="59">
        <v>79.12</v>
      </c>
      <c r="T889" s="59">
        <v>435.6</v>
      </c>
      <c r="U889" s="59">
        <v>514.72</v>
      </c>
      <c r="V889" s="59">
        <v>46.68</v>
      </c>
      <c r="W889" s="59">
        <v>257</v>
      </c>
      <c r="X889" s="59">
        <v>303.68</v>
      </c>
      <c r="Y889" s="91">
        <f t="shared" si="199"/>
        <v>-53.06</v>
      </c>
    </row>
    <row r="890" spans="1:25" s="50" customFormat="1" ht="24" x14ac:dyDescent="0.2">
      <c r="A890" s="52" t="s">
        <v>2732</v>
      </c>
      <c r="B890" s="337" t="s">
        <v>1059</v>
      </c>
      <c r="C890" s="46">
        <v>51026</v>
      </c>
      <c r="D890" s="47" t="s">
        <v>1470</v>
      </c>
      <c r="E890" s="48" t="s">
        <v>1880</v>
      </c>
      <c r="F890" s="46" t="s">
        <v>7</v>
      </c>
      <c r="G890" s="59">
        <v>0.59</v>
      </c>
      <c r="H890" s="59">
        <v>0.59</v>
      </c>
      <c r="I890" s="66">
        <v>40.18</v>
      </c>
      <c r="J890" s="59">
        <v>33.159999999999997</v>
      </c>
      <c r="K890" s="66">
        <v>0.11</v>
      </c>
      <c r="L890" s="59">
        <v>0.09</v>
      </c>
      <c r="M890" s="59">
        <f t="shared" si="204"/>
        <v>33.25</v>
      </c>
      <c r="N890" s="59">
        <f t="shared" si="205"/>
        <v>19.559999999999999</v>
      </c>
      <c r="O890" s="59">
        <f t="shared" si="206"/>
        <v>0.05</v>
      </c>
      <c r="P890" s="59">
        <f t="shared" si="207"/>
        <v>19.61</v>
      </c>
      <c r="Q890" s="58">
        <f t="shared" si="198"/>
        <v>4.9039278889432425E-6</v>
      </c>
      <c r="S890" s="59">
        <v>40.18</v>
      </c>
      <c r="T890" s="59">
        <v>0.11</v>
      </c>
      <c r="U890" s="59">
        <v>40.29</v>
      </c>
      <c r="V890" s="59">
        <v>23.7</v>
      </c>
      <c r="W890" s="59">
        <v>7.0000000000000007E-2</v>
      </c>
      <c r="X890" s="59">
        <v>23.77</v>
      </c>
      <c r="Y890" s="91">
        <f t="shared" si="199"/>
        <v>-4.16</v>
      </c>
    </row>
    <row r="891" spans="1:25" s="50" customFormat="1" x14ac:dyDescent="0.2">
      <c r="A891" s="52" t="s">
        <v>2733</v>
      </c>
      <c r="B891" s="337" t="s">
        <v>1060</v>
      </c>
      <c r="C891" s="46">
        <v>52014</v>
      </c>
      <c r="D891" s="47" t="s">
        <v>1470</v>
      </c>
      <c r="E891" s="48" t="s">
        <v>344</v>
      </c>
      <c r="F891" s="46" t="s">
        <v>345</v>
      </c>
      <c r="G891" s="59">
        <v>22</v>
      </c>
      <c r="H891" s="59">
        <v>22</v>
      </c>
      <c r="I891" s="66">
        <v>2.61</v>
      </c>
      <c r="J891" s="59">
        <v>2.15</v>
      </c>
      <c r="K891" s="66">
        <v>12.68</v>
      </c>
      <c r="L891" s="59">
        <v>10.46</v>
      </c>
      <c r="M891" s="59">
        <f t="shared" si="204"/>
        <v>12.610000000000001</v>
      </c>
      <c r="N891" s="59">
        <f t="shared" si="205"/>
        <v>47.3</v>
      </c>
      <c r="O891" s="59">
        <f t="shared" si="206"/>
        <v>230.12</v>
      </c>
      <c r="P891" s="59">
        <f t="shared" si="207"/>
        <v>277.42</v>
      </c>
      <c r="Q891" s="58">
        <f t="shared" si="198"/>
        <v>6.9375200150465801E-5</v>
      </c>
      <c r="S891" s="59">
        <v>2.61</v>
      </c>
      <c r="T891" s="59">
        <v>12.68</v>
      </c>
      <c r="U891" s="59">
        <v>15.29</v>
      </c>
      <c r="V891" s="59">
        <v>57.42</v>
      </c>
      <c r="W891" s="59">
        <v>278.95999999999998</v>
      </c>
      <c r="X891" s="59">
        <v>336.38</v>
      </c>
      <c r="Y891" s="91">
        <f t="shared" si="199"/>
        <v>-58.95999999999998</v>
      </c>
    </row>
    <row r="892" spans="1:25" s="50" customFormat="1" x14ac:dyDescent="0.2">
      <c r="A892" s="52" t="s">
        <v>2734</v>
      </c>
      <c r="B892" s="337" t="s">
        <v>1061</v>
      </c>
      <c r="C892" s="46">
        <v>52005</v>
      </c>
      <c r="D892" s="47" t="s">
        <v>1470</v>
      </c>
      <c r="E892" s="48" t="s">
        <v>351</v>
      </c>
      <c r="F892" s="46" t="s">
        <v>345</v>
      </c>
      <c r="G892" s="59">
        <v>45.07</v>
      </c>
      <c r="H892" s="59">
        <v>45.07</v>
      </c>
      <c r="I892" s="66">
        <v>2.98</v>
      </c>
      <c r="J892" s="59">
        <v>2.4500000000000002</v>
      </c>
      <c r="K892" s="66">
        <v>8.99</v>
      </c>
      <c r="L892" s="59">
        <v>7.41</v>
      </c>
      <c r="M892" s="59">
        <f t="shared" si="204"/>
        <v>9.86</v>
      </c>
      <c r="N892" s="59">
        <f t="shared" si="205"/>
        <v>110.42</v>
      </c>
      <c r="O892" s="59">
        <f t="shared" si="206"/>
        <v>333.96</v>
      </c>
      <c r="P892" s="59">
        <f t="shared" si="207"/>
        <v>444.39</v>
      </c>
      <c r="Q892" s="58">
        <f t="shared" si="198"/>
        <v>1.1112985795856643E-4</v>
      </c>
      <c r="S892" s="59">
        <v>2.98</v>
      </c>
      <c r="T892" s="59">
        <v>8.99</v>
      </c>
      <c r="U892" s="59">
        <v>11.97</v>
      </c>
      <c r="V892" s="59">
        <v>134.30000000000001</v>
      </c>
      <c r="W892" s="59">
        <v>405.18</v>
      </c>
      <c r="X892" s="59">
        <v>539.48</v>
      </c>
      <c r="Y892" s="91">
        <f t="shared" si="199"/>
        <v>-95.090000000000032</v>
      </c>
    </row>
    <row r="893" spans="1:25" s="50" customFormat="1" x14ac:dyDescent="0.2">
      <c r="A893" s="52" t="s">
        <v>2735</v>
      </c>
      <c r="B893" s="337" t="s">
        <v>1062</v>
      </c>
      <c r="C893" s="46">
        <v>51009</v>
      </c>
      <c r="D893" s="47" t="s">
        <v>1470</v>
      </c>
      <c r="E893" s="48" t="s">
        <v>1063</v>
      </c>
      <c r="F893" s="46" t="s">
        <v>11</v>
      </c>
      <c r="G893" s="59">
        <v>7.92</v>
      </c>
      <c r="H893" s="59">
        <v>7.92</v>
      </c>
      <c r="I893" s="66">
        <v>48.56</v>
      </c>
      <c r="J893" s="59">
        <v>40.07</v>
      </c>
      <c r="K893" s="66">
        <v>31.48</v>
      </c>
      <c r="L893" s="59">
        <v>25.98</v>
      </c>
      <c r="M893" s="59">
        <f t="shared" si="204"/>
        <v>66.05</v>
      </c>
      <c r="N893" s="59">
        <f t="shared" si="205"/>
        <v>317.35000000000002</v>
      </c>
      <c r="O893" s="59">
        <f t="shared" si="206"/>
        <v>205.76</v>
      </c>
      <c r="P893" s="59">
        <f t="shared" si="207"/>
        <v>523.11</v>
      </c>
      <c r="Q893" s="58">
        <f t="shared" si="198"/>
        <v>1.3081558990235082E-4</v>
      </c>
      <c r="S893" s="59">
        <v>48.56</v>
      </c>
      <c r="T893" s="59">
        <v>31.48</v>
      </c>
      <c r="U893" s="59">
        <v>80.040000000000006</v>
      </c>
      <c r="V893" s="59">
        <v>384.59</v>
      </c>
      <c r="W893" s="59">
        <v>249.32</v>
      </c>
      <c r="X893" s="59">
        <v>633.91</v>
      </c>
      <c r="Y893" s="91">
        <f t="shared" si="199"/>
        <v>-110.79999999999995</v>
      </c>
    </row>
    <row r="894" spans="1:25" s="50" customFormat="1" x14ac:dyDescent="0.2">
      <c r="A894" s="52" t="s">
        <v>2736</v>
      </c>
      <c r="B894" s="337" t="s">
        <v>1064</v>
      </c>
      <c r="C894" s="46">
        <v>50903</v>
      </c>
      <c r="D894" s="47" t="s">
        <v>1470</v>
      </c>
      <c r="E894" s="48" t="s">
        <v>1065</v>
      </c>
      <c r="F894" s="46" t="s">
        <v>7</v>
      </c>
      <c r="G894" s="59">
        <v>0.46</v>
      </c>
      <c r="H894" s="59">
        <v>0.46</v>
      </c>
      <c r="I894" s="66">
        <v>22.67</v>
      </c>
      <c r="J894" s="59">
        <v>18.7</v>
      </c>
      <c r="K894" s="66">
        <v>0</v>
      </c>
      <c r="L894" s="59">
        <v>0</v>
      </c>
      <c r="M894" s="59">
        <f t="shared" si="204"/>
        <v>18.7</v>
      </c>
      <c r="N894" s="59">
        <f t="shared" si="205"/>
        <v>8.6</v>
      </c>
      <c r="O894" s="59">
        <f t="shared" si="206"/>
        <v>0</v>
      </c>
      <c r="P894" s="59">
        <f t="shared" si="207"/>
        <v>8.6</v>
      </c>
      <c r="Q894" s="58">
        <f t="shared" si="198"/>
        <v>2.1506262032081533E-6</v>
      </c>
      <c r="S894" s="59">
        <v>22.67</v>
      </c>
      <c r="T894" s="59">
        <v>0</v>
      </c>
      <c r="U894" s="59">
        <v>22.67</v>
      </c>
      <c r="V894" s="59">
        <v>10.42</v>
      </c>
      <c r="W894" s="59">
        <v>0</v>
      </c>
      <c r="X894" s="59">
        <v>10.42</v>
      </c>
      <c r="Y894" s="91">
        <f t="shared" si="199"/>
        <v>-1.8200000000000003</v>
      </c>
    </row>
    <row r="895" spans="1:25" s="50" customFormat="1" x14ac:dyDescent="0.2">
      <c r="A895" s="52" t="s">
        <v>2737</v>
      </c>
      <c r="B895" s="337" t="s">
        <v>1066</v>
      </c>
      <c r="C895" s="46">
        <v>52006</v>
      </c>
      <c r="D895" s="47" t="s">
        <v>1470</v>
      </c>
      <c r="E895" s="48" t="s">
        <v>1067</v>
      </c>
      <c r="F895" s="46" t="s">
        <v>345</v>
      </c>
      <c r="G895" s="59">
        <v>23.11</v>
      </c>
      <c r="H895" s="59">
        <v>23.11</v>
      </c>
      <c r="I895" s="66">
        <v>3.73</v>
      </c>
      <c r="J895" s="59">
        <v>3.07</v>
      </c>
      <c r="K895" s="66">
        <v>8.82</v>
      </c>
      <c r="L895" s="59">
        <v>7.27</v>
      </c>
      <c r="M895" s="59">
        <f t="shared" si="204"/>
        <v>10.34</v>
      </c>
      <c r="N895" s="59">
        <f t="shared" si="205"/>
        <v>70.94</v>
      </c>
      <c r="O895" s="59">
        <f t="shared" si="206"/>
        <v>168</v>
      </c>
      <c r="P895" s="59">
        <f t="shared" si="207"/>
        <v>238.95</v>
      </c>
      <c r="Q895" s="58">
        <f t="shared" si="198"/>
        <v>5.9754898983324208E-5</v>
      </c>
      <c r="S895" s="59">
        <v>3.73</v>
      </c>
      <c r="T895" s="59">
        <v>8.82</v>
      </c>
      <c r="U895" s="59">
        <v>12.55</v>
      </c>
      <c r="V895" s="59">
        <v>86.2</v>
      </c>
      <c r="W895" s="59">
        <v>203.83</v>
      </c>
      <c r="X895" s="59">
        <v>290.02999999999997</v>
      </c>
      <c r="Y895" s="91">
        <f t="shared" si="199"/>
        <v>-51.079999999999984</v>
      </c>
    </row>
    <row r="896" spans="1:25" s="50" customFormat="1" x14ac:dyDescent="0.2">
      <c r="A896" s="52" t="s">
        <v>2738</v>
      </c>
      <c r="B896" s="44" t="s">
        <v>1068</v>
      </c>
      <c r="C896" s="62"/>
      <c r="D896" s="62"/>
      <c r="E896" s="87" t="s">
        <v>1069</v>
      </c>
      <c r="F896" s="62"/>
      <c r="G896" s="60"/>
      <c r="H896" s="60"/>
      <c r="I896" s="66"/>
      <c r="J896" s="60"/>
      <c r="K896" s="66"/>
      <c r="L896" s="60"/>
      <c r="M896" s="60"/>
      <c r="N896" s="60"/>
      <c r="O896" s="60"/>
      <c r="P896" s="61">
        <f>SUM(P897:P907)</f>
        <v>1182.1099999999999</v>
      </c>
      <c r="Q896" s="57">
        <f t="shared" si="198"/>
        <v>2.956135745435337E-4</v>
      </c>
      <c r="S896" s="60"/>
      <c r="T896" s="60"/>
      <c r="U896" s="60"/>
      <c r="V896" s="60"/>
      <c r="W896" s="60"/>
      <c r="X896" s="61">
        <v>1433.24</v>
      </c>
      <c r="Y896" s="91">
        <f t="shared" si="199"/>
        <v>-251.13000000000011</v>
      </c>
    </row>
    <row r="897" spans="1:25" s="50" customFormat="1" x14ac:dyDescent="0.2">
      <c r="A897" s="52" t="s">
        <v>5374</v>
      </c>
      <c r="B897" s="337" t="s">
        <v>1070</v>
      </c>
      <c r="C897" s="46">
        <v>50301</v>
      </c>
      <c r="D897" s="47" t="s">
        <v>1470</v>
      </c>
      <c r="E897" s="48" t="s">
        <v>1054</v>
      </c>
      <c r="F897" s="46" t="s">
        <v>289</v>
      </c>
      <c r="G897" s="59">
        <v>12</v>
      </c>
      <c r="H897" s="59">
        <v>12</v>
      </c>
      <c r="I897" s="66">
        <v>26.01</v>
      </c>
      <c r="J897" s="59">
        <v>21.46</v>
      </c>
      <c r="K897" s="66">
        <v>22.07</v>
      </c>
      <c r="L897" s="59">
        <v>18.21</v>
      </c>
      <c r="M897" s="59">
        <f t="shared" ref="M897:M907" si="208">L897+J897</f>
        <v>39.67</v>
      </c>
      <c r="N897" s="59">
        <f t="shared" ref="N897:N907" si="209">TRUNC(J897*H897,2)</f>
        <v>257.52</v>
      </c>
      <c r="O897" s="59">
        <f t="shared" ref="O897:O907" si="210">TRUNC(L897*H897,2)</f>
        <v>218.52</v>
      </c>
      <c r="P897" s="59">
        <f t="shared" ref="P897:P907" si="211">TRUNC(((J897*H897)+(L897*H897)),2)</f>
        <v>476.04</v>
      </c>
      <c r="Q897" s="58">
        <f t="shared" si="198"/>
        <v>1.1904466253200108E-4</v>
      </c>
      <c r="S897" s="59">
        <v>26.01</v>
      </c>
      <c r="T897" s="59">
        <v>22.07</v>
      </c>
      <c r="U897" s="59">
        <v>48.08</v>
      </c>
      <c r="V897" s="59">
        <v>312.12</v>
      </c>
      <c r="W897" s="59">
        <v>264.83999999999997</v>
      </c>
      <c r="X897" s="59">
        <v>576.96</v>
      </c>
      <c r="Y897" s="91">
        <f t="shared" si="199"/>
        <v>-100.92000000000002</v>
      </c>
    </row>
    <row r="898" spans="1:25" s="50" customFormat="1" x14ac:dyDescent="0.2">
      <c r="A898" s="52" t="s">
        <v>5375</v>
      </c>
      <c r="B898" s="337" t="s">
        <v>1071</v>
      </c>
      <c r="C898" s="46">
        <v>50901</v>
      </c>
      <c r="D898" s="47" t="s">
        <v>1470</v>
      </c>
      <c r="E898" s="48" t="s">
        <v>336</v>
      </c>
      <c r="F898" s="46" t="s">
        <v>7</v>
      </c>
      <c r="G898" s="59">
        <v>0.38</v>
      </c>
      <c r="H898" s="59">
        <v>0.38</v>
      </c>
      <c r="I898" s="66">
        <v>43.34</v>
      </c>
      <c r="J898" s="59">
        <v>35.76</v>
      </c>
      <c r="K898" s="66">
        <v>0</v>
      </c>
      <c r="L898" s="59">
        <v>0</v>
      </c>
      <c r="M898" s="59">
        <f t="shared" si="208"/>
        <v>35.76</v>
      </c>
      <c r="N898" s="59">
        <f t="shared" si="209"/>
        <v>13.58</v>
      </c>
      <c r="O898" s="59">
        <f t="shared" si="210"/>
        <v>0</v>
      </c>
      <c r="P898" s="59">
        <f t="shared" si="211"/>
        <v>13.58</v>
      </c>
      <c r="Q898" s="58">
        <f t="shared" si="198"/>
        <v>3.39598881855427E-6</v>
      </c>
      <c r="S898" s="59">
        <v>43.34</v>
      </c>
      <c r="T898" s="59">
        <v>0</v>
      </c>
      <c r="U898" s="59">
        <v>43.34</v>
      </c>
      <c r="V898" s="59">
        <v>16.46</v>
      </c>
      <c r="W898" s="59">
        <v>0</v>
      </c>
      <c r="X898" s="59">
        <v>16.46</v>
      </c>
      <c r="Y898" s="91">
        <f t="shared" si="199"/>
        <v>-2.8800000000000008</v>
      </c>
    </row>
    <row r="899" spans="1:25" s="50" customFormat="1" x14ac:dyDescent="0.2">
      <c r="A899" s="52" t="s">
        <v>5376</v>
      </c>
      <c r="B899" s="337" t="s">
        <v>1072</v>
      </c>
      <c r="C899" s="46">
        <v>50902</v>
      </c>
      <c r="D899" s="47" t="s">
        <v>1470</v>
      </c>
      <c r="E899" s="48" t="s">
        <v>338</v>
      </c>
      <c r="F899" s="46" t="s">
        <v>11</v>
      </c>
      <c r="G899" s="59">
        <v>1.28</v>
      </c>
      <c r="H899" s="59">
        <v>1.28</v>
      </c>
      <c r="I899" s="66">
        <v>5.33</v>
      </c>
      <c r="J899" s="59">
        <v>4.3899999999999997</v>
      </c>
      <c r="K899" s="66">
        <v>0</v>
      </c>
      <c r="L899" s="59">
        <v>0</v>
      </c>
      <c r="M899" s="59">
        <f t="shared" si="208"/>
        <v>4.3899999999999997</v>
      </c>
      <c r="N899" s="59">
        <f t="shared" si="209"/>
        <v>5.61</v>
      </c>
      <c r="O899" s="59">
        <f t="shared" si="210"/>
        <v>0</v>
      </c>
      <c r="P899" s="59">
        <f t="shared" si="211"/>
        <v>5.61</v>
      </c>
      <c r="Q899" s="58">
        <f t="shared" si="198"/>
        <v>1.4029084883718303E-6</v>
      </c>
      <c r="S899" s="59">
        <v>5.33</v>
      </c>
      <c r="T899" s="59">
        <v>0</v>
      </c>
      <c r="U899" s="59">
        <v>5.33</v>
      </c>
      <c r="V899" s="59">
        <v>6.82</v>
      </c>
      <c r="W899" s="59">
        <v>0</v>
      </c>
      <c r="X899" s="59">
        <v>6.82</v>
      </c>
      <c r="Y899" s="91">
        <f t="shared" si="199"/>
        <v>-1.21</v>
      </c>
    </row>
    <row r="900" spans="1:25" s="50" customFormat="1" ht="24" x14ac:dyDescent="0.2">
      <c r="A900" s="52" t="s">
        <v>2739</v>
      </c>
      <c r="B900" s="337" t="s">
        <v>1073</v>
      </c>
      <c r="C900" s="46">
        <v>96616</v>
      </c>
      <c r="D900" s="46" t="s">
        <v>103</v>
      </c>
      <c r="E900" s="48" t="s">
        <v>1558</v>
      </c>
      <c r="F900" s="46" t="s">
        <v>7</v>
      </c>
      <c r="G900" s="59">
        <v>0.02</v>
      </c>
      <c r="H900" s="59">
        <v>0.02</v>
      </c>
      <c r="I900" s="66">
        <v>220</v>
      </c>
      <c r="J900" s="59">
        <v>181.56</v>
      </c>
      <c r="K900" s="66">
        <v>440.77</v>
      </c>
      <c r="L900" s="59">
        <v>363.76</v>
      </c>
      <c r="M900" s="59">
        <f t="shared" si="208"/>
        <v>545.31999999999994</v>
      </c>
      <c r="N900" s="59">
        <f t="shared" si="209"/>
        <v>3.63</v>
      </c>
      <c r="O900" s="59">
        <f t="shared" si="210"/>
        <v>7.27</v>
      </c>
      <c r="P900" s="59">
        <f t="shared" si="211"/>
        <v>10.9</v>
      </c>
      <c r="Q900" s="58">
        <f t="shared" si="198"/>
        <v>2.7257936761591712E-6</v>
      </c>
      <c r="S900" s="59">
        <v>220</v>
      </c>
      <c r="T900" s="59">
        <v>440.77</v>
      </c>
      <c r="U900" s="59">
        <v>660.77</v>
      </c>
      <c r="V900" s="59">
        <v>4.4000000000000004</v>
      </c>
      <c r="W900" s="59">
        <v>8.81</v>
      </c>
      <c r="X900" s="59">
        <v>13.21</v>
      </c>
      <c r="Y900" s="91">
        <f t="shared" si="199"/>
        <v>-2.3100000000000005</v>
      </c>
    </row>
    <row r="901" spans="1:25" s="50" customFormat="1" ht="24" x14ac:dyDescent="0.2">
      <c r="A901" s="52" t="s">
        <v>2740</v>
      </c>
      <c r="B901" s="337" t="s">
        <v>1074</v>
      </c>
      <c r="C901" s="46">
        <v>51030</v>
      </c>
      <c r="D901" s="47" t="s">
        <v>1470</v>
      </c>
      <c r="E901" s="48" t="s">
        <v>1559</v>
      </c>
      <c r="F901" s="46" t="s">
        <v>7</v>
      </c>
      <c r="G901" s="59">
        <v>0.22</v>
      </c>
      <c r="H901" s="59">
        <v>0.22</v>
      </c>
      <c r="I901" s="66">
        <v>79.12</v>
      </c>
      <c r="J901" s="59">
        <v>65.290000000000006</v>
      </c>
      <c r="K901" s="66">
        <v>435.6</v>
      </c>
      <c r="L901" s="59">
        <v>359.5</v>
      </c>
      <c r="M901" s="59">
        <f t="shared" si="208"/>
        <v>424.79</v>
      </c>
      <c r="N901" s="59">
        <f t="shared" si="209"/>
        <v>14.36</v>
      </c>
      <c r="O901" s="59">
        <f t="shared" si="210"/>
        <v>79.09</v>
      </c>
      <c r="P901" s="59">
        <f t="shared" si="211"/>
        <v>93.45</v>
      </c>
      <c r="Q901" s="58">
        <f t="shared" si="198"/>
        <v>2.336930449881418E-5</v>
      </c>
      <c r="S901" s="59">
        <v>79.12</v>
      </c>
      <c r="T901" s="59">
        <v>435.6</v>
      </c>
      <c r="U901" s="59">
        <v>514.72</v>
      </c>
      <c r="V901" s="59">
        <v>17.399999999999999</v>
      </c>
      <c r="W901" s="59">
        <v>95.83</v>
      </c>
      <c r="X901" s="59">
        <v>113.23</v>
      </c>
      <c r="Y901" s="91">
        <f t="shared" si="199"/>
        <v>-19.78</v>
      </c>
    </row>
    <row r="902" spans="1:25" s="50" customFormat="1" ht="24" x14ac:dyDescent="0.2">
      <c r="A902" s="52" t="s">
        <v>2741</v>
      </c>
      <c r="B902" s="337" t="s">
        <v>1075</v>
      </c>
      <c r="C902" s="46">
        <v>51026</v>
      </c>
      <c r="D902" s="47" t="s">
        <v>1470</v>
      </c>
      <c r="E902" s="48" t="s">
        <v>1880</v>
      </c>
      <c r="F902" s="46" t="s">
        <v>7</v>
      </c>
      <c r="G902" s="59">
        <v>0.22</v>
      </c>
      <c r="H902" s="59">
        <v>0.22</v>
      </c>
      <c r="I902" s="66">
        <v>40.18</v>
      </c>
      <c r="J902" s="59">
        <v>33.159999999999997</v>
      </c>
      <c r="K902" s="66">
        <v>0.11</v>
      </c>
      <c r="L902" s="59">
        <v>0.09</v>
      </c>
      <c r="M902" s="59">
        <f t="shared" si="208"/>
        <v>33.25</v>
      </c>
      <c r="N902" s="59">
        <f t="shared" si="209"/>
        <v>7.29</v>
      </c>
      <c r="O902" s="59">
        <f t="shared" si="210"/>
        <v>0.01</v>
      </c>
      <c r="P902" s="59">
        <f t="shared" si="211"/>
        <v>7.31</v>
      </c>
      <c r="Q902" s="58">
        <f t="shared" ref="Q902:Q965" si="212">P902/$O$998</f>
        <v>1.8280322727269303E-6</v>
      </c>
      <c r="S902" s="59">
        <v>40.18</v>
      </c>
      <c r="T902" s="59">
        <v>0.11</v>
      </c>
      <c r="U902" s="59">
        <v>40.29</v>
      </c>
      <c r="V902" s="59">
        <v>8.83</v>
      </c>
      <c r="W902" s="59">
        <v>0.03</v>
      </c>
      <c r="X902" s="59">
        <v>8.86</v>
      </c>
      <c r="Y902" s="91">
        <f t="shared" ref="Y902:Y965" si="213">P902-X902</f>
        <v>-1.5499999999999998</v>
      </c>
    </row>
    <row r="903" spans="1:25" s="50" customFormat="1" x14ac:dyDescent="0.2">
      <c r="A903" s="52" t="s">
        <v>2742</v>
      </c>
      <c r="B903" s="337" t="s">
        <v>1076</v>
      </c>
      <c r="C903" s="46">
        <v>51009</v>
      </c>
      <c r="D903" s="47" t="s">
        <v>1470</v>
      </c>
      <c r="E903" s="48" t="s">
        <v>1063</v>
      </c>
      <c r="F903" s="46" t="s">
        <v>11</v>
      </c>
      <c r="G903" s="59">
        <v>2.88</v>
      </c>
      <c r="H903" s="59">
        <v>2.88</v>
      </c>
      <c r="I903" s="66">
        <v>48.56</v>
      </c>
      <c r="J903" s="59">
        <v>40.07</v>
      </c>
      <c r="K903" s="66">
        <v>31.48</v>
      </c>
      <c r="L903" s="59">
        <v>25.98</v>
      </c>
      <c r="M903" s="59">
        <f t="shared" si="208"/>
        <v>66.05</v>
      </c>
      <c r="N903" s="59">
        <f t="shared" si="209"/>
        <v>115.4</v>
      </c>
      <c r="O903" s="59">
        <f t="shared" si="210"/>
        <v>74.819999999999993</v>
      </c>
      <c r="P903" s="59">
        <f t="shared" si="211"/>
        <v>190.22</v>
      </c>
      <c r="Q903" s="58">
        <f t="shared" si="212"/>
        <v>4.7568850741192434E-5</v>
      </c>
      <c r="S903" s="59">
        <v>48.56</v>
      </c>
      <c r="T903" s="59">
        <v>31.48</v>
      </c>
      <c r="U903" s="59">
        <v>80.040000000000006</v>
      </c>
      <c r="V903" s="59">
        <v>139.85</v>
      </c>
      <c r="W903" s="59">
        <v>90.66</v>
      </c>
      <c r="X903" s="59">
        <v>230.51</v>
      </c>
      <c r="Y903" s="91">
        <f t="shared" si="213"/>
        <v>-40.289999999999992</v>
      </c>
    </row>
    <row r="904" spans="1:25" s="50" customFormat="1" x14ac:dyDescent="0.2">
      <c r="A904" s="52" t="s">
        <v>2743</v>
      </c>
      <c r="B904" s="337" t="s">
        <v>1077</v>
      </c>
      <c r="C904" s="46">
        <v>52014</v>
      </c>
      <c r="D904" s="47" t="s">
        <v>1470</v>
      </c>
      <c r="E904" s="48" t="s">
        <v>344</v>
      </c>
      <c r="F904" s="46" t="s">
        <v>345</v>
      </c>
      <c r="G904" s="59">
        <v>8</v>
      </c>
      <c r="H904" s="59">
        <v>8</v>
      </c>
      <c r="I904" s="66">
        <v>2.61</v>
      </c>
      <c r="J904" s="59">
        <v>2.15</v>
      </c>
      <c r="K904" s="66">
        <v>12.68</v>
      </c>
      <c r="L904" s="59">
        <v>10.46</v>
      </c>
      <c r="M904" s="59">
        <f t="shared" si="208"/>
        <v>12.610000000000001</v>
      </c>
      <c r="N904" s="59">
        <f t="shared" si="209"/>
        <v>17.2</v>
      </c>
      <c r="O904" s="59">
        <f t="shared" si="210"/>
        <v>83.68</v>
      </c>
      <c r="P904" s="59">
        <f t="shared" si="211"/>
        <v>100.88</v>
      </c>
      <c r="Q904" s="58">
        <f t="shared" si="212"/>
        <v>2.5227345509260292E-5</v>
      </c>
      <c r="S904" s="59">
        <v>2.61</v>
      </c>
      <c r="T904" s="59">
        <v>12.68</v>
      </c>
      <c r="U904" s="59">
        <v>15.29</v>
      </c>
      <c r="V904" s="59">
        <v>20.88</v>
      </c>
      <c r="W904" s="59">
        <v>101.44</v>
      </c>
      <c r="X904" s="59">
        <v>122.32</v>
      </c>
      <c r="Y904" s="91">
        <f t="shared" si="213"/>
        <v>-21.439999999999998</v>
      </c>
    </row>
    <row r="905" spans="1:25" s="50" customFormat="1" x14ac:dyDescent="0.2">
      <c r="A905" s="52" t="s">
        <v>2744</v>
      </c>
      <c r="B905" s="337" t="s">
        <v>1078</v>
      </c>
      <c r="C905" s="46">
        <v>52005</v>
      </c>
      <c r="D905" s="47" t="s">
        <v>1470</v>
      </c>
      <c r="E905" s="48" t="s">
        <v>351</v>
      </c>
      <c r="F905" s="46" t="s">
        <v>345</v>
      </c>
      <c r="G905" s="59">
        <v>16.39</v>
      </c>
      <c r="H905" s="59">
        <v>16.39</v>
      </c>
      <c r="I905" s="66">
        <v>2.98</v>
      </c>
      <c r="J905" s="59">
        <v>2.4500000000000002</v>
      </c>
      <c r="K905" s="66">
        <v>8.99</v>
      </c>
      <c r="L905" s="59">
        <v>7.41</v>
      </c>
      <c r="M905" s="59">
        <f t="shared" si="208"/>
        <v>9.86</v>
      </c>
      <c r="N905" s="59">
        <f t="shared" si="209"/>
        <v>40.15</v>
      </c>
      <c r="O905" s="59">
        <f t="shared" si="210"/>
        <v>121.44</v>
      </c>
      <c r="P905" s="59">
        <f t="shared" si="211"/>
        <v>161.6</v>
      </c>
      <c r="Q905" s="58">
        <f t="shared" si="212"/>
        <v>4.041176679516716E-5</v>
      </c>
      <c r="S905" s="59">
        <v>2.98</v>
      </c>
      <c r="T905" s="59">
        <v>8.99</v>
      </c>
      <c r="U905" s="59">
        <v>11.97</v>
      </c>
      <c r="V905" s="59">
        <v>48.84</v>
      </c>
      <c r="W905" s="59">
        <v>147.34</v>
      </c>
      <c r="X905" s="59">
        <v>196.18</v>
      </c>
      <c r="Y905" s="91">
        <f t="shared" si="213"/>
        <v>-34.580000000000013</v>
      </c>
    </row>
    <row r="906" spans="1:25" s="50" customFormat="1" x14ac:dyDescent="0.2">
      <c r="A906" s="52" t="s">
        <v>2745</v>
      </c>
      <c r="B906" s="337" t="s">
        <v>1079</v>
      </c>
      <c r="C906" s="46">
        <v>50903</v>
      </c>
      <c r="D906" s="47" t="s">
        <v>1470</v>
      </c>
      <c r="E906" s="48" t="s">
        <v>1065</v>
      </c>
      <c r="F906" s="46" t="s">
        <v>7</v>
      </c>
      <c r="G906" s="59">
        <v>0.16</v>
      </c>
      <c r="H906" s="59">
        <v>0.16</v>
      </c>
      <c r="I906" s="66">
        <v>22.67</v>
      </c>
      <c r="J906" s="59">
        <v>18.7</v>
      </c>
      <c r="K906" s="66">
        <v>0</v>
      </c>
      <c r="L906" s="59">
        <v>0</v>
      </c>
      <c r="M906" s="59">
        <f t="shared" si="208"/>
        <v>18.7</v>
      </c>
      <c r="N906" s="59">
        <f t="shared" si="209"/>
        <v>2.99</v>
      </c>
      <c r="O906" s="59">
        <f t="shared" si="210"/>
        <v>0</v>
      </c>
      <c r="P906" s="59">
        <f t="shared" si="211"/>
        <v>2.99</v>
      </c>
      <c r="Q906" s="58">
        <f t="shared" si="212"/>
        <v>7.4771771483632311E-7</v>
      </c>
      <c r="S906" s="59">
        <v>22.67</v>
      </c>
      <c r="T906" s="59">
        <v>0</v>
      </c>
      <c r="U906" s="59">
        <v>22.67</v>
      </c>
      <c r="V906" s="59">
        <v>3.62</v>
      </c>
      <c r="W906" s="59">
        <v>0</v>
      </c>
      <c r="X906" s="59">
        <v>3.62</v>
      </c>
      <c r="Y906" s="91">
        <f t="shared" si="213"/>
        <v>-0.62999999999999989</v>
      </c>
    </row>
    <row r="907" spans="1:25" s="50" customFormat="1" x14ac:dyDescent="0.2">
      <c r="A907" s="52" t="s">
        <v>2746</v>
      </c>
      <c r="B907" s="337" t="s">
        <v>1080</v>
      </c>
      <c r="C907" s="46">
        <v>52006</v>
      </c>
      <c r="D907" s="47" t="s">
        <v>1470</v>
      </c>
      <c r="E907" s="48" t="s">
        <v>1067</v>
      </c>
      <c r="F907" s="46" t="s">
        <v>345</v>
      </c>
      <c r="G907" s="59">
        <v>11.56</v>
      </c>
      <c r="H907" s="59">
        <v>11.56</v>
      </c>
      <c r="I907" s="66">
        <v>3.73</v>
      </c>
      <c r="J907" s="59">
        <v>3.07</v>
      </c>
      <c r="K907" s="66">
        <v>8.82</v>
      </c>
      <c r="L907" s="59">
        <v>7.27</v>
      </c>
      <c r="M907" s="59">
        <f t="shared" si="208"/>
        <v>10.34</v>
      </c>
      <c r="N907" s="59">
        <f t="shared" si="209"/>
        <v>35.479999999999997</v>
      </c>
      <c r="O907" s="59">
        <f t="shared" si="210"/>
        <v>84.04</v>
      </c>
      <c r="P907" s="59">
        <f t="shared" si="211"/>
        <v>119.53</v>
      </c>
      <c r="Q907" s="58">
        <f t="shared" si="212"/>
        <v>2.9891203496450067E-5</v>
      </c>
      <c r="S907" s="59">
        <v>3.73</v>
      </c>
      <c r="T907" s="59">
        <v>8.82</v>
      </c>
      <c r="U907" s="59">
        <v>12.55</v>
      </c>
      <c r="V907" s="59">
        <v>43.11</v>
      </c>
      <c r="W907" s="59">
        <v>101.96</v>
      </c>
      <c r="X907" s="59">
        <v>145.07</v>
      </c>
      <c r="Y907" s="91">
        <f t="shared" si="213"/>
        <v>-25.539999999999992</v>
      </c>
    </row>
    <row r="908" spans="1:25" s="50" customFormat="1" x14ac:dyDescent="0.2">
      <c r="A908" s="52" t="s">
        <v>2747</v>
      </c>
      <c r="B908" s="44" t="s">
        <v>1081</v>
      </c>
      <c r="C908" s="62"/>
      <c r="D908" s="62"/>
      <c r="E908" s="87" t="s">
        <v>1082</v>
      </c>
      <c r="F908" s="62"/>
      <c r="G908" s="60"/>
      <c r="H908" s="60"/>
      <c r="I908" s="66"/>
      <c r="J908" s="60"/>
      <c r="K908" s="66"/>
      <c r="L908" s="60"/>
      <c r="M908" s="60"/>
      <c r="N908" s="60"/>
      <c r="O908" s="60"/>
      <c r="P908" s="61">
        <f>SUM(P909:P919)</f>
        <v>1182.1099999999999</v>
      </c>
      <c r="Q908" s="57">
        <f t="shared" si="212"/>
        <v>2.956135745435337E-4</v>
      </c>
      <c r="S908" s="60"/>
      <c r="T908" s="60"/>
      <c r="U908" s="60"/>
      <c r="V908" s="60"/>
      <c r="W908" s="60"/>
      <c r="X908" s="61">
        <v>1433.24</v>
      </c>
      <c r="Y908" s="91">
        <f t="shared" si="213"/>
        <v>-251.13000000000011</v>
      </c>
    </row>
    <row r="909" spans="1:25" s="50" customFormat="1" x14ac:dyDescent="0.2">
      <c r="A909" s="52" t="s">
        <v>2748</v>
      </c>
      <c r="B909" s="337" t="s">
        <v>1083</v>
      </c>
      <c r="C909" s="46">
        <v>50301</v>
      </c>
      <c r="D909" s="47" t="s">
        <v>1470</v>
      </c>
      <c r="E909" s="48" t="s">
        <v>1054</v>
      </c>
      <c r="F909" s="46" t="s">
        <v>289</v>
      </c>
      <c r="G909" s="59">
        <v>12</v>
      </c>
      <c r="H909" s="59">
        <v>12</v>
      </c>
      <c r="I909" s="66">
        <v>26.01</v>
      </c>
      <c r="J909" s="59">
        <v>21.46</v>
      </c>
      <c r="K909" s="66">
        <v>22.07</v>
      </c>
      <c r="L909" s="59">
        <v>18.21</v>
      </c>
      <c r="M909" s="59">
        <f t="shared" ref="M909:M919" si="214">L909+J909</f>
        <v>39.67</v>
      </c>
      <c r="N909" s="59">
        <f t="shared" ref="N909:N919" si="215">TRUNC(J909*H909,2)</f>
        <v>257.52</v>
      </c>
      <c r="O909" s="59">
        <f t="shared" ref="O909:O919" si="216">TRUNC(L909*H909,2)</f>
        <v>218.52</v>
      </c>
      <c r="P909" s="59">
        <f t="shared" ref="P909:P919" si="217">TRUNC(((J909*H909)+(L909*H909)),2)</f>
        <v>476.04</v>
      </c>
      <c r="Q909" s="58">
        <f t="shared" si="212"/>
        <v>1.1904466253200108E-4</v>
      </c>
      <c r="S909" s="59">
        <v>26.01</v>
      </c>
      <c r="T909" s="59">
        <v>22.07</v>
      </c>
      <c r="U909" s="59">
        <v>48.08</v>
      </c>
      <c r="V909" s="59">
        <v>312.12</v>
      </c>
      <c r="W909" s="59">
        <v>264.83999999999997</v>
      </c>
      <c r="X909" s="59">
        <v>576.96</v>
      </c>
      <c r="Y909" s="91">
        <f t="shared" si="213"/>
        <v>-100.92000000000002</v>
      </c>
    </row>
    <row r="910" spans="1:25" s="50" customFormat="1" x14ac:dyDescent="0.2">
      <c r="A910" s="52" t="s">
        <v>2749</v>
      </c>
      <c r="B910" s="337" t="s">
        <v>1084</v>
      </c>
      <c r="C910" s="46">
        <v>50901</v>
      </c>
      <c r="D910" s="47" t="s">
        <v>1470</v>
      </c>
      <c r="E910" s="48" t="s">
        <v>336</v>
      </c>
      <c r="F910" s="46" t="s">
        <v>7</v>
      </c>
      <c r="G910" s="59">
        <v>0.38</v>
      </c>
      <c r="H910" s="59">
        <v>0.38</v>
      </c>
      <c r="I910" s="66">
        <v>43.34</v>
      </c>
      <c r="J910" s="59">
        <v>35.76</v>
      </c>
      <c r="K910" s="66">
        <v>0</v>
      </c>
      <c r="L910" s="59">
        <v>0</v>
      </c>
      <c r="M910" s="59">
        <f t="shared" si="214"/>
        <v>35.76</v>
      </c>
      <c r="N910" s="59">
        <f t="shared" si="215"/>
        <v>13.58</v>
      </c>
      <c r="O910" s="59">
        <f t="shared" si="216"/>
        <v>0</v>
      </c>
      <c r="P910" s="59">
        <f t="shared" si="217"/>
        <v>13.58</v>
      </c>
      <c r="Q910" s="58">
        <f t="shared" si="212"/>
        <v>3.39598881855427E-6</v>
      </c>
      <c r="S910" s="59">
        <v>43.34</v>
      </c>
      <c r="T910" s="59">
        <v>0</v>
      </c>
      <c r="U910" s="59">
        <v>43.34</v>
      </c>
      <c r="V910" s="59">
        <v>16.46</v>
      </c>
      <c r="W910" s="59">
        <v>0</v>
      </c>
      <c r="X910" s="59">
        <v>16.46</v>
      </c>
      <c r="Y910" s="91">
        <f t="shared" si="213"/>
        <v>-2.8800000000000008</v>
      </c>
    </row>
    <row r="911" spans="1:25" s="50" customFormat="1" x14ac:dyDescent="0.2">
      <c r="A911" s="52" t="s">
        <v>2750</v>
      </c>
      <c r="B911" s="337" t="s">
        <v>1085</v>
      </c>
      <c r="C911" s="46">
        <v>50902</v>
      </c>
      <c r="D911" s="47" t="s">
        <v>1470</v>
      </c>
      <c r="E911" s="48" t="s">
        <v>338</v>
      </c>
      <c r="F911" s="46" t="s">
        <v>11</v>
      </c>
      <c r="G911" s="59">
        <v>1.28</v>
      </c>
      <c r="H911" s="59">
        <v>1.28</v>
      </c>
      <c r="I911" s="66">
        <v>5.33</v>
      </c>
      <c r="J911" s="59">
        <v>4.3899999999999997</v>
      </c>
      <c r="K911" s="66">
        <v>0</v>
      </c>
      <c r="L911" s="59">
        <v>0</v>
      </c>
      <c r="M911" s="59">
        <f t="shared" si="214"/>
        <v>4.3899999999999997</v>
      </c>
      <c r="N911" s="59">
        <f t="shared" si="215"/>
        <v>5.61</v>
      </c>
      <c r="O911" s="59">
        <f t="shared" si="216"/>
        <v>0</v>
      </c>
      <c r="P911" s="59">
        <f t="shared" si="217"/>
        <v>5.61</v>
      </c>
      <c r="Q911" s="58">
        <f t="shared" si="212"/>
        <v>1.4029084883718303E-6</v>
      </c>
      <c r="S911" s="59">
        <v>5.33</v>
      </c>
      <c r="T911" s="59">
        <v>0</v>
      </c>
      <c r="U911" s="59">
        <v>5.33</v>
      </c>
      <c r="V911" s="59">
        <v>6.82</v>
      </c>
      <c r="W911" s="59">
        <v>0</v>
      </c>
      <c r="X911" s="59">
        <v>6.82</v>
      </c>
      <c r="Y911" s="91">
        <f t="shared" si="213"/>
        <v>-1.21</v>
      </c>
    </row>
    <row r="912" spans="1:25" s="50" customFormat="1" ht="24" x14ac:dyDescent="0.2">
      <c r="A912" s="52" t="s">
        <v>2751</v>
      </c>
      <c r="B912" s="337" t="s">
        <v>1086</v>
      </c>
      <c r="C912" s="46">
        <v>96616</v>
      </c>
      <c r="D912" s="46" t="s">
        <v>103</v>
      </c>
      <c r="E912" s="48" t="s">
        <v>1558</v>
      </c>
      <c r="F912" s="46" t="s">
        <v>7</v>
      </c>
      <c r="G912" s="59">
        <v>0.02</v>
      </c>
      <c r="H912" s="59">
        <v>0.02</v>
      </c>
      <c r="I912" s="66">
        <v>220</v>
      </c>
      <c r="J912" s="59">
        <v>181.56</v>
      </c>
      <c r="K912" s="66">
        <v>440.77</v>
      </c>
      <c r="L912" s="59">
        <v>363.76</v>
      </c>
      <c r="M912" s="59">
        <f t="shared" si="214"/>
        <v>545.31999999999994</v>
      </c>
      <c r="N912" s="59">
        <f t="shared" si="215"/>
        <v>3.63</v>
      </c>
      <c r="O912" s="59">
        <f t="shared" si="216"/>
        <v>7.27</v>
      </c>
      <c r="P912" s="59">
        <f t="shared" si="217"/>
        <v>10.9</v>
      </c>
      <c r="Q912" s="58">
        <f t="shared" si="212"/>
        <v>2.7257936761591712E-6</v>
      </c>
      <c r="S912" s="59">
        <v>220</v>
      </c>
      <c r="T912" s="59">
        <v>440.77</v>
      </c>
      <c r="U912" s="59">
        <v>660.77</v>
      </c>
      <c r="V912" s="59">
        <v>4.4000000000000004</v>
      </c>
      <c r="W912" s="59">
        <v>8.81</v>
      </c>
      <c r="X912" s="59">
        <v>13.21</v>
      </c>
      <c r="Y912" s="91">
        <f t="shared" si="213"/>
        <v>-2.3100000000000005</v>
      </c>
    </row>
    <row r="913" spans="1:25" s="50" customFormat="1" ht="24" x14ac:dyDescent="0.2">
      <c r="A913" s="52" t="s">
        <v>2752</v>
      </c>
      <c r="B913" s="337" t="s">
        <v>1087</v>
      </c>
      <c r="C913" s="46">
        <v>51030</v>
      </c>
      <c r="D913" s="47" t="s">
        <v>1470</v>
      </c>
      <c r="E913" s="48" t="s">
        <v>1559</v>
      </c>
      <c r="F913" s="46" t="s">
        <v>7</v>
      </c>
      <c r="G913" s="59">
        <v>0.22</v>
      </c>
      <c r="H913" s="59">
        <v>0.22</v>
      </c>
      <c r="I913" s="66">
        <v>79.12</v>
      </c>
      <c r="J913" s="59">
        <v>65.290000000000006</v>
      </c>
      <c r="K913" s="66">
        <v>435.6</v>
      </c>
      <c r="L913" s="59">
        <v>359.5</v>
      </c>
      <c r="M913" s="59">
        <f t="shared" si="214"/>
        <v>424.79</v>
      </c>
      <c r="N913" s="59">
        <f t="shared" si="215"/>
        <v>14.36</v>
      </c>
      <c r="O913" s="59">
        <f t="shared" si="216"/>
        <v>79.09</v>
      </c>
      <c r="P913" s="59">
        <f t="shared" si="217"/>
        <v>93.45</v>
      </c>
      <c r="Q913" s="58">
        <f t="shared" si="212"/>
        <v>2.336930449881418E-5</v>
      </c>
      <c r="S913" s="59">
        <v>79.12</v>
      </c>
      <c r="T913" s="59">
        <v>435.6</v>
      </c>
      <c r="U913" s="59">
        <v>514.72</v>
      </c>
      <c r="V913" s="59">
        <v>17.399999999999999</v>
      </c>
      <c r="W913" s="59">
        <v>95.83</v>
      </c>
      <c r="X913" s="59">
        <v>113.23</v>
      </c>
      <c r="Y913" s="91">
        <f t="shared" si="213"/>
        <v>-19.78</v>
      </c>
    </row>
    <row r="914" spans="1:25" s="50" customFormat="1" ht="24" x14ac:dyDescent="0.2">
      <c r="A914" s="52" t="s">
        <v>2753</v>
      </c>
      <c r="B914" s="337" t="s">
        <v>1088</v>
      </c>
      <c r="C914" s="46">
        <v>51026</v>
      </c>
      <c r="D914" s="47" t="s">
        <v>1470</v>
      </c>
      <c r="E914" s="48" t="s">
        <v>1880</v>
      </c>
      <c r="F914" s="46" t="s">
        <v>7</v>
      </c>
      <c r="G914" s="59">
        <v>0.22</v>
      </c>
      <c r="H914" s="59">
        <v>0.22</v>
      </c>
      <c r="I914" s="66">
        <v>40.18</v>
      </c>
      <c r="J914" s="59">
        <v>33.159999999999997</v>
      </c>
      <c r="K914" s="66">
        <v>0.11</v>
      </c>
      <c r="L914" s="59">
        <v>0.09</v>
      </c>
      <c r="M914" s="59">
        <f t="shared" si="214"/>
        <v>33.25</v>
      </c>
      <c r="N914" s="59">
        <f t="shared" si="215"/>
        <v>7.29</v>
      </c>
      <c r="O914" s="59">
        <f t="shared" si="216"/>
        <v>0.01</v>
      </c>
      <c r="P914" s="59">
        <f t="shared" si="217"/>
        <v>7.31</v>
      </c>
      <c r="Q914" s="58">
        <f t="shared" si="212"/>
        <v>1.8280322727269303E-6</v>
      </c>
      <c r="S914" s="59">
        <v>40.18</v>
      </c>
      <c r="T914" s="59">
        <v>0.11</v>
      </c>
      <c r="U914" s="59">
        <v>40.29</v>
      </c>
      <c r="V914" s="59">
        <v>8.83</v>
      </c>
      <c r="W914" s="59">
        <v>0.03</v>
      </c>
      <c r="X914" s="59">
        <v>8.86</v>
      </c>
      <c r="Y914" s="91">
        <f t="shared" si="213"/>
        <v>-1.5499999999999998</v>
      </c>
    </row>
    <row r="915" spans="1:25" s="50" customFormat="1" x14ac:dyDescent="0.2">
      <c r="A915" s="52" t="s">
        <v>2754</v>
      </c>
      <c r="B915" s="337" t="s">
        <v>1089</v>
      </c>
      <c r="C915" s="46">
        <v>51009</v>
      </c>
      <c r="D915" s="47" t="s">
        <v>1470</v>
      </c>
      <c r="E915" s="48" t="s">
        <v>1063</v>
      </c>
      <c r="F915" s="46" t="s">
        <v>11</v>
      </c>
      <c r="G915" s="59">
        <v>2.88</v>
      </c>
      <c r="H915" s="59">
        <v>2.88</v>
      </c>
      <c r="I915" s="66">
        <v>48.56</v>
      </c>
      <c r="J915" s="59">
        <v>40.07</v>
      </c>
      <c r="K915" s="66">
        <v>31.48</v>
      </c>
      <c r="L915" s="59">
        <v>25.98</v>
      </c>
      <c r="M915" s="59">
        <f t="shared" si="214"/>
        <v>66.05</v>
      </c>
      <c r="N915" s="59">
        <f t="shared" si="215"/>
        <v>115.4</v>
      </c>
      <c r="O915" s="59">
        <f t="shared" si="216"/>
        <v>74.819999999999993</v>
      </c>
      <c r="P915" s="59">
        <f t="shared" si="217"/>
        <v>190.22</v>
      </c>
      <c r="Q915" s="58">
        <f t="shared" si="212"/>
        <v>4.7568850741192434E-5</v>
      </c>
      <c r="S915" s="59">
        <v>48.56</v>
      </c>
      <c r="T915" s="59">
        <v>31.48</v>
      </c>
      <c r="U915" s="59">
        <v>80.040000000000006</v>
      </c>
      <c r="V915" s="59">
        <v>139.85</v>
      </c>
      <c r="W915" s="59">
        <v>90.66</v>
      </c>
      <c r="X915" s="59">
        <v>230.51</v>
      </c>
      <c r="Y915" s="91">
        <f t="shared" si="213"/>
        <v>-40.289999999999992</v>
      </c>
    </row>
    <row r="916" spans="1:25" s="50" customFormat="1" x14ac:dyDescent="0.2">
      <c r="A916" s="52" t="s">
        <v>2755</v>
      </c>
      <c r="B916" s="337" t="s">
        <v>1090</v>
      </c>
      <c r="C916" s="46">
        <v>52014</v>
      </c>
      <c r="D916" s="47" t="s">
        <v>1470</v>
      </c>
      <c r="E916" s="48" t="s">
        <v>344</v>
      </c>
      <c r="F916" s="46" t="s">
        <v>345</v>
      </c>
      <c r="G916" s="59">
        <v>8</v>
      </c>
      <c r="H916" s="59">
        <v>8</v>
      </c>
      <c r="I916" s="66">
        <v>2.61</v>
      </c>
      <c r="J916" s="59">
        <v>2.15</v>
      </c>
      <c r="K916" s="66">
        <v>12.68</v>
      </c>
      <c r="L916" s="59">
        <v>10.46</v>
      </c>
      <c r="M916" s="59">
        <f t="shared" si="214"/>
        <v>12.610000000000001</v>
      </c>
      <c r="N916" s="59">
        <f t="shared" si="215"/>
        <v>17.2</v>
      </c>
      <c r="O916" s="59">
        <f t="shared" si="216"/>
        <v>83.68</v>
      </c>
      <c r="P916" s="59">
        <f t="shared" si="217"/>
        <v>100.88</v>
      </c>
      <c r="Q916" s="58">
        <f t="shared" si="212"/>
        <v>2.5227345509260292E-5</v>
      </c>
      <c r="S916" s="59">
        <v>2.61</v>
      </c>
      <c r="T916" s="59">
        <v>12.68</v>
      </c>
      <c r="U916" s="59">
        <v>15.29</v>
      </c>
      <c r="V916" s="59">
        <v>20.88</v>
      </c>
      <c r="W916" s="59">
        <v>101.44</v>
      </c>
      <c r="X916" s="59">
        <v>122.32</v>
      </c>
      <c r="Y916" s="91">
        <f t="shared" si="213"/>
        <v>-21.439999999999998</v>
      </c>
    </row>
    <row r="917" spans="1:25" s="50" customFormat="1" x14ac:dyDescent="0.2">
      <c r="A917" s="52" t="s">
        <v>2756</v>
      </c>
      <c r="B917" s="337" t="s">
        <v>1091</v>
      </c>
      <c r="C917" s="46">
        <v>52005</v>
      </c>
      <c r="D917" s="47" t="s">
        <v>1470</v>
      </c>
      <c r="E917" s="48" t="s">
        <v>351</v>
      </c>
      <c r="F917" s="46" t="s">
        <v>345</v>
      </c>
      <c r="G917" s="59">
        <v>16.39</v>
      </c>
      <c r="H917" s="59">
        <v>16.39</v>
      </c>
      <c r="I917" s="66">
        <v>2.98</v>
      </c>
      <c r="J917" s="59">
        <v>2.4500000000000002</v>
      </c>
      <c r="K917" s="66">
        <v>8.99</v>
      </c>
      <c r="L917" s="59">
        <v>7.41</v>
      </c>
      <c r="M917" s="59">
        <f t="shared" si="214"/>
        <v>9.86</v>
      </c>
      <c r="N917" s="59">
        <f t="shared" si="215"/>
        <v>40.15</v>
      </c>
      <c r="O917" s="59">
        <f t="shared" si="216"/>
        <v>121.44</v>
      </c>
      <c r="P917" s="59">
        <f t="shared" si="217"/>
        <v>161.6</v>
      </c>
      <c r="Q917" s="58">
        <f t="shared" si="212"/>
        <v>4.041176679516716E-5</v>
      </c>
      <c r="S917" s="59">
        <v>2.98</v>
      </c>
      <c r="T917" s="59">
        <v>8.99</v>
      </c>
      <c r="U917" s="59">
        <v>11.97</v>
      </c>
      <c r="V917" s="59">
        <v>48.84</v>
      </c>
      <c r="W917" s="59">
        <v>147.34</v>
      </c>
      <c r="X917" s="59">
        <v>196.18</v>
      </c>
      <c r="Y917" s="91">
        <f t="shared" si="213"/>
        <v>-34.580000000000013</v>
      </c>
    </row>
    <row r="918" spans="1:25" s="50" customFormat="1" x14ac:dyDescent="0.2">
      <c r="A918" s="52" t="s">
        <v>2757</v>
      </c>
      <c r="B918" s="337" t="s">
        <v>1092</v>
      </c>
      <c r="C918" s="46">
        <v>50903</v>
      </c>
      <c r="D918" s="47" t="s">
        <v>1470</v>
      </c>
      <c r="E918" s="48" t="s">
        <v>1065</v>
      </c>
      <c r="F918" s="46" t="s">
        <v>7</v>
      </c>
      <c r="G918" s="59">
        <v>0.16</v>
      </c>
      <c r="H918" s="59">
        <v>0.16</v>
      </c>
      <c r="I918" s="66">
        <v>22.67</v>
      </c>
      <c r="J918" s="59">
        <v>18.7</v>
      </c>
      <c r="K918" s="66">
        <v>0</v>
      </c>
      <c r="L918" s="59">
        <v>0</v>
      </c>
      <c r="M918" s="59">
        <f t="shared" si="214"/>
        <v>18.7</v>
      </c>
      <c r="N918" s="59">
        <f t="shared" si="215"/>
        <v>2.99</v>
      </c>
      <c r="O918" s="59">
        <f t="shared" si="216"/>
        <v>0</v>
      </c>
      <c r="P918" s="59">
        <f t="shared" si="217"/>
        <v>2.99</v>
      </c>
      <c r="Q918" s="58">
        <f t="shared" si="212"/>
        <v>7.4771771483632311E-7</v>
      </c>
      <c r="S918" s="59">
        <v>22.67</v>
      </c>
      <c r="T918" s="59">
        <v>0</v>
      </c>
      <c r="U918" s="59">
        <v>22.67</v>
      </c>
      <c r="V918" s="59">
        <v>3.62</v>
      </c>
      <c r="W918" s="59">
        <v>0</v>
      </c>
      <c r="X918" s="59">
        <v>3.62</v>
      </c>
      <c r="Y918" s="91">
        <f t="shared" si="213"/>
        <v>-0.62999999999999989</v>
      </c>
    </row>
    <row r="919" spans="1:25" s="50" customFormat="1" x14ac:dyDescent="0.2">
      <c r="A919" s="52" t="s">
        <v>2758</v>
      </c>
      <c r="B919" s="337" t="s">
        <v>1093</v>
      </c>
      <c r="C919" s="46">
        <v>52006</v>
      </c>
      <c r="D919" s="47" t="s">
        <v>1470</v>
      </c>
      <c r="E919" s="48" t="s">
        <v>1067</v>
      </c>
      <c r="F919" s="46" t="s">
        <v>345</v>
      </c>
      <c r="G919" s="59">
        <v>11.56</v>
      </c>
      <c r="H919" s="59">
        <v>11.56</v>
      </c>
      <c r="I919" s="66">
        <v>3.73</v>
      </c>
      <c r="J919" s="59">
        <v>3.07</v>
      </c>
      <c r="K919" s="66">
        <v>8.82</v>
      </c>
      <c r="L919" s="59">
        <v>7.27</v>
      </c>
      <c r="M919" s="59">
        <f t="shared" si="214"/>
        <v>10.34</v>
      </c>
      <c r="N919" s="59">
        <f t="shared" si="215"/>
        <v>35.479999999999997</v>
      </c>
      <c r="O919" s="59">
        <f t="shared" si="216"/>
        <v>84.04</v>
      </c>
      <c r="P919" s="59">
        <f t="shared" si="217"/>
        <v>119.53</v>
      </c>
      <c r="Q919" s="58">
        <f t="shared" si="212"/>
        <v>2.9891203496450067E-5</v>
      </c>
      <c r="S919" s="59">
        <v>3.73</v>
      </c>
      <c r="T919" s="59">
        <v>8.82</v>
      </c>
      <c r="U919" s="59">
        <v>12.55</v>
      </c>
      <c r="V919" s="59">
        <v>43.11</v>
      </c>
      <c r="W919" s="59">
        <v>101.96</v>
      </c>
      <c r="X919" s="59">
        <v>145.07</v>
      </c>
      <c r="Y919" s="91">
        <f t="shared" si="213"/>
        <v>-25.539999999999992</v>
      </c>
    </row>
    <row r="920" spans="1:25" s="50" customFormat="1" x14ac:dyDescent="0.2">
      <c r="A920" s="52" t="s">
        <v>2759</v>
      </c>
      <c r="B920" s="44" t="s">
        <v>1094</v>
      </c>
      <c r="C920" s="62"/>
      <c r="D920" s="62"/>
      <c r="E920" s="87" t="s">
        <v>1095</v>
      </c>
      <c r="F920" s="62"/>
      <c r="G920" s="60"/>
      <c r="H920" s="60"/>
      <c r="I920" s="66"/>
      <c r="J920" s="60"/>
      <c r="K920" s="66"/>
      <c r="L920" s="60"/>
      <c r="M920" s="60"/>
      <c r="N920" s="60"/>
      <c r="O920" s="60"/>
      <c r="P920" s="61">
        <f>SUM(P921:P931)</f>
        <v>3954.1100000000006</v>
      </c>
      <c r="Q920" s="57">
        <f t="shared" si="212"/>
        <v>9.8881541585667363E-4</v>
      </c>
      <c r="S920" s="60"/>
      <c r="T920" s="60"/>
      <c r="U920" s="60"/>
      <c r="V920" s="60"/>
      <c r="W920" s="60"/>
      <c r="X920" s="61">
        <v>4793.91</v>
      </c>
      <c r="Y920" s="91">
        <f t="shared" si="213"/>
        <v>-839.79999999999927</v>
      </c>
    </row>
    <row r="921" spans="1:25" s="50" customFormat="1" x14ac:dyDescent="0.2">
      <c r="A921" s="52" t="s">
        <v>2760</v>
      </c>
      <c r="B921" s="337" t="s">
        <v>1096</v>
      </c>
      <c r="C921" s="46">
        <v>50301</v>
      </c>
      <c r="D921" s="47" t="s">
        <v>1470</v>
      </c>
      <c r="E921" s="48" t="s">
        <v>1054</v>
      </c>
      <c r="F921" s="46" t="s">
        <v>289</v>
      </c>
      <c r="G921" s="59">
        <v>42</v>
      </c>
      <c r="H921" s="59">
        <v>42</v>
      </c>
      <c r="I921" s="66">
        <v>26.01</v>
      </c>
      <c r="J921" s="59">
        <v>21.46</v>
      </c>
      <c r="K921" s="66">
        <v>22.07</v>
      </c>
      <c r="L921" s="59">
        <v>18.21</v>
      </c>
      <c r="M921" s="59">
        <f t="shared" ref="M921:M931" si="218">L921+J921</f>
        <v>39.67</v>
      </c>
      <c r="N921" s="59">
        <f t="shared" ref="N921:N931" si="219">TRUNC(J921*H921,2)</f>
        <v>901.32</v>
      </c>
      <c r="O921" s="59">
        <f t="shared" ref="O921:O931" si="220">TRUNC(L921*H921,2)</f>
        <v>764.82</v>
      </c>
      <c r="P921" s="59">
        <f t="shared" ref="P921:P931" si="221">TRUNC(((J921*H921)+(L921*H921)),2)</f>
        <v>1666.14</v>
      </c>
      <c r="Q921" s="58">
        <f t="shared" si="212"/>
        <v>4.1665631886200381E-4</v>
      </c>
      <c r="S921" s="59">
        <v>26.01</v>
      </c>
      <c r="T921" s="59">
        <v>22.07</v>
      </c>
      <c r="U921" s="59">
        <v>48.08</v>
      </c>
      <c r="V921" s="59">
        <v>1092.42</v>
      </c>
      <c r="W921" s="59">
        <v>926.94</v>
      </c>
      <c r="X921" s="59">
        <v>2019.36</v>
      </c>
      <c r="Y921" s="91">
        <f t="shared" si="213"/>
        <v>-353.2199999999998</v>
      </c>
    </row>
    <row r="922" spans="1:25" s="50" customFormat="1" x14ac:dyDescent="0.2">
      <c r="A922" s="52" t="s">
        <v>5377</v>
      </c>
      <c r="B922" s="337" t="s">
        <v>1097</v>
      </c>
      <c r="C922" s="46">
        <v>50901</v>
      </c>
      <c r="D922" s="47" t="s">
        <v>1470</v>
      </c>
      <c r="E922" s="48" t="s">
        <v>336</v>
      </c>
      <c r="F922" s="46" t="s">
        <v>7</v>
      </c>
      <c r="G922" s="59">
        <v>1.34</v>
      </c>
      <c r="H922" s="59">
        <v>1.34</v>
      </c>
      <c r="I922" s="66">
        <v>43.34</v>
      </c>
      <c r="J922" s="59">
        <v>35.76</v>
      </c>
      <c r="K922" s="66">
        <v>0</v>
      </c>
      <c r="L922" s="59">
        <v>0</v>
      </c>
      <c r="M922" s="59">
        <f t="shared" si="218"/>
        <v>35.76</v>
      </c>
      <c r="N922" s="59">
        <f t="shared" si="219"/>
        <v>47.91</v>
      </c>
      <c r="O922" s="59">
        <f t="shared" si="220"/>
        <v>0</v>
      </c>
      <c r="P922" s="59">
        <f t="shared" si="221"/>
        <v>47.91</v>
      </c>
      <c r="Q922" s="58">
        <f t="shared" si="212"/>
        <v>1.1980988534384025E-5</v>
      </c>
      <c r="S922" s="59">
        <v>43.34</v>
      </c>
      <c r="T922" s="59">
        <v>0</v>
      </c>
      <c r="U922" s="59">
        <v>43.34</v>
      </c>
      <c r="V922" s="59">
        <v>58.07</v>
      </c>
      <c r="W922" s="59">
        <v>0</v>
      </c>
      <c r="X922" s="59">
        <v>58.07</v>
      </c>
      <c r="Y922" s="91">
        <f t="shared" si="213"/>
        <v>-10.160000000000004</v>
      </c>
    </row>
    <row r="923" spans="1:25" s="50" customFormat="1" x14ac:dyDescent="0.2">
      <c r="A923" s="52" t="s">
        <v>5378</v>
      </c>
      <c r="B923" s="337" t="s">
        <v>1098</v>
      </c>
      <c r="C923" s="46">
        <v>50902</v>
      </c>
      <c r="D923" s="47" t="s">
        <v>1470</v>
      </c>
      <c r="E923" s="48" t="s">
        <v>338</v>
      </c>
      <c r="F923" s="46" t="s">
        <v>11</v>
      </c>
      <c r="G923" s="59">
        <v>4.4800000000000004</v>
      </c>
      <c r="H923" s="59">
        <v>4.4800000000000004</v>
      </c>
      <c r="I923" s="66">
        <v>5.33</v>
      </c>
      <c r="J923" s="59">
        <v>4.3899999999999997</v>
      </c>
      <c r="K923" s="66">
        <v>0</v>
      </c>
      <c r="L923" s="59">
        <v>0</v>
      </c>
      <c r="M923" s="59">
        <f t="shared" si="218"/>
        <v>4.3899999999999997</v>
      </c>
      <c r="N923" s="59">
        <f t="shared" si="219"/>
        <v>19.66</v>
      </c>
      <c r="O923" s="59">
        <f t="shared" si="220"/>
        <v>0</v>
      </c>
      <c r="P923" s="59">
        <f t="shared" si="221"/>
        <v>19.66</v>
      </c>
      <c r="Q923" s="58">
        <f t="shared" si="212"/>
        <v>4.9164315296595689E-6</v>
      </c>
      <c r="S923" s="59">
        <v>5.33</v>
      </c>
      <c r="T923" s="59">
        <v>0</v>
      </c>
      <c r="U923" s="59">
        <v>5.33</v>
      </c>
      <c r="V923" s="59">
        <v>23.87</v>
      </c>
      <c r="W923" s="59">
        <v>0</v>
      </c>
      <c r="X923" s="59">
        <v>23.87</v>
      </c>
      <c r="Y923" s="91">
        <f t="shared" si="213"/>
        <v>-4.2100000000000009</v>
      </c>
    </row>
    <row r="924" spans="1:25" s="50" customFormat="1" ht="24" x14ac:dyDescent="0.2">
      <c r="A924" s="52" t="s">
        <v>5379</v>
      </c>
      <c r="B924" s="337" t="s">
        <v>1099</v>
      </c>
      <c r="C924" s="46">
        <v>96616</v>
      </c>
      <c r="D924" s="46" t="s">
        <v>103</v>
      </c>
      <c r="E924" s="48" t="s">
        <v>1558</v>
      </c>
      <c r="F924" s="46" t="s">
        <v>7</v>
      </c>
      <c r="G924" s="59">
        <v>7.0000000000000007E-2</v>
      </c>
      <c r="H924" s="59">
        <v>7.0000000000000007E-2</v>
      </c>
      <c r="I924" s="66">
        <v>220</v>
      </c>
      <c r="J924" s="59">
        <v>181.56</v>
      </c>
      <c r="K924" s="66">
        <v>440.77</v>
      </c>
      <c r="L924" s="59">
        <v>363.76</v>
      </c>
      <c r="M924" s="59">
        <f t="shared" si="218"/>
        <v>545.31999999999994</v>
      </c>
      <c r="N924" s="59">
        <f t="shared" si="219"/>
        <v>12.7</v>
      </c>
      <c r="O924" s="59">
        <f t="shared" si="220"/>
        <v>25.46</v>
      </c>
      <c r="P924" s="59">
        <f t="shared" si="221"/>
        <v>38.17</v>
      </c>
      <c r="Q924" s="58">
        <f t="shared" si="212"/>
        <v>9.5452793228436305E-6</v>
      </c>
      <c r="S924" s="59">
        <v>220</v>
      </c>
      <c r="T924" s="59">
        <v>440.77</v>
      </c>
      <c r="U924" s="59">
        <v>660.77</v>
      </c>
      <c r="V924" s="59">
        <v>15.4</v>
      </c>
      <c r="W924" s="59">
        <v>30.85</v>
      </c>
      <c r="X924" s="59">
        <v>46.25</v>
      </c>
      <c r="Y924" s="91">
        <f t="shared" si="213"/>
        <v>-8.0799999999999983</v>
      </c>
    </row>
    <row r="925" spans="1:25" s="50" customFormat="1" ht="24" x14ac:dyDescent="0.2">
      <c r="A925" s="52" t="s">
        <v>2761</v>
      </c>
      <c r="B925" s="337" t="s">
        <v>1100</v>
      </c>
      <c r="C925" s="46">
        <v>51030</v>
      </c>
      <c r="D925" s="47" t="s">
        <v>1470</v>
      </c>
      <c r="E925" s="48" t="s">
        <v>1559</v>
      </c>
      <c r="F925" s="46" t="s">
        <v>7</v>
      </c>
      <c r="G925" s="59">
        <v>0.76</v>
      </c>
      <c r="H925" s="59">
        <v>0.76</v>
      </c>
      <c r="I925" s="66">
        <v>79.12</v>
      </c>
      <c r="J925" s="59">
        <v>65.290000000000006</v>
      </c>
      <c r="K925" s="66">
        <v>435.6</v>
      </c>
      <c r="L925" s="59">
        <v>359.5</v>
      </c>
      <c r="M925" s="59">
        <f t="shared" si="218"/>
        <v>424.79</v>
      </c>
      <c r="N925" s="59">
        <f t="shared" si="219"/>
        <v>49.62</v>
      </c>
      <c r="O925" s="59">
        <f t="shared" si="220"/>
        <v>273.22000000000003</v>
      </c>
      <c r="P925" s="59">
        <f t="shared" si="221"/>
        <v>322.83999999999997</v>
      </c>
      <c r="Q925" s="58">
        <f t="shared" si="212"/>
        <v>8.0733507377176759E-5</v>
      </c>
      <c r="S925" s="59">
        <v>79.12</v>
      </c>
      <c r="T925" s="59">
        <v>435.6</v>
      </c>
      <c r="U925" s="59">
        <v>514.72</v>
      </c>
      <c r="V925" s="59">
        <v>60.13</v>
      </c>
      <c r="W925" s="59">
        <v>331.05</v>
      </c>
      <c r="X925" s="59">
        <v>391.18</v>
      </c>
      <c r="Y925" s="91">
        <f t="shared" si="213"/>
        <v>-68.340000000000032</v>
      </c>
    </row>
    <row r="926" spans="1:25" s="50" customFormat="1" ht="24" x14ac:dyDescent="0.2">
      <c r="A926" s="52" t="s">
        <v>2762</v>
      </c>
      <c r="B926" s="337" t="s">
        <v>1101</v>
      </c>
      <c r="C926" s="46">
        <v>51026</v>
      </c>
      <c r="D926" s="47" t="s">
        <v>1470</v>
      </c>
      <c r="E926" s="48" t="s">
        <v>1880</v>
      </c>
      <c r="F926" s="46" t="s">
        <v>7</v>
      </c>
      <c r="G926" s="59">
        <v>0.76</v>
      </c>
      <c r="H926" s="59">
        <v>0.76</v>
      </c>
      <c r="I926" s="66">
        <v>40.18</v>
      </c>
      <c r="J926" s="59">
        <v>33.159999999999997</v>
      </c>
      <c r="K926" s="66">
        <v>0.11</v>
      </c>
      <c r="L926" s="59">
        <v>0.09</v>
      </c>
      <c r="M926" s="59">
        <f t="shared" si="218"/>
        <v>33.25</v>
      </c>
      <c r="N926" s="59">
        <f t="shared" si="219"/>
        <v>25.2</v>
      </c>
      <c r="O926" s="59">
        <f t="shared" si="220"/>
        <v>0.06</v>
      </c>
      <c r="P926" s="59">
        <f t="shared" si="221"/>
        <v>25.27</v>
      </c>
      <c r="Q926" s="58">
        <f t="shared" si="212"/>
        <v>6.3193400180313994E-6</v>
      </c>
      <c r="S926" s="59">
        <v>40.18</v>
      </c>
      <c r="T926" s="59">
        <v>0.11</v>
      </c>
      <c r="U926" s="59">
        <v>40.29</v>
      </c>
      <c r="V926" s="59">
        <v>30.53</v>
      </c>
      <c r="W926" s="59">
        <v>0.09</v>
      </c>
      <c r="X926" s="59">
        <v>30.62</v>
      </c>
      <c r="Y926" s="91">
        <f t="shared" si="213"/>
        <v>-5.3500000000000014</v>
      </c>
    </row>
    <row r="927" spans="1:25" s="50" customFormat="1" x14ac:dyDescent="0.2">
      <c r="A927" s="52" t="s">
        <v>2763</v>
      </c>
      <c r="B927" s="337" t="s">
        <v>1102</v>
      </c>
      <c r="C927" s="46">
        <v>51009</v>
      </c>
      <c r="D927" s="47" t="s">
        <v>1470</v>
      </c>
      <c r="E927" s="48" t="s">
        <v>1063</v>
      </c>
      <c r="F927" s="46" t="s">
        <v>11</v>
      </c>
      <c r="G927" s="59">
        <v>10.08</v>
      </c>
      <c r="H927" s="59">
        <v>10.08</v>
      </c>
      <c r="I927" s="66">
        <v>48.56</v>
      </c>
      <c r="J927" s="59">
        <v>40.07</v>
      </c>
      <c r="K927" s="66">
        <v>31.48</v>
      </c>
      <c r="L927" s="59">
        <v>25.98</v>
      </c>
      <c r="M927" s="59">
        <f t="shared" si="218"/>
        <v>66.05</v>
      </c>
      <c r="N927" s="59">
        <f t="shared" si="219"/>
        <v>403.9</v>
      </c>
      <c r="O927" s="59">
        <f t="shared" si="220"/>
        <v>261.87</v>
      </c>
      <c r="P927" s="59">
        <f t="shared" si="221"/>
        <v>665.78</v>
      </c>
      <c r="Q927" s="58">
        <f t="shared" si="212"/>
        <v>1.6649347832231677E-4</v>
      </c>
      <c r="S927" s="59">
        <v>48.56</v>
      </c>
      <c r="T927" s="59">
        <v>31.48</v>
      </c>
      <c r="U927" s="59">
        <v>80.040000000000006</v>
      </c>
      <c r="V927" s="59">
        <v>489.48</v>
      </c>
      <c r="W927" s="59">
        <v>317.32</v>
      </c>
      <c r="X927" s="59">
        <v>806.8</v>
      </c>
      <c r="Y927" s="91">
        <f t="shared" si="213"/>
        <v>-141.01999999999998</v>
      </c>
    </row>
    <row r="928" spans="1:25" s="50" customFormat="1" x14ac:dyDescent="0.2">
      <c r="A928" s="52" t="s">
        <v>2764</v>
      </c>
      <c r="B928" s="337" t="s">
        <v>1103</v>
      </c>
      <c r="C928" s="46">
        <v>52014</v>
      </c>
      <c r="D928" s="47" t="s">
        <v>1470</v>
      </c>
      <c r="E928" s="48" t="s">
        <v>344</v>
      </c>
      <c r="F928" s="46" t="s">
        <v>345</v>
      </c>
      <c r="G928" s="59">
        <v>28</v>
      </c>
      <c r="H928" s="59">
        <v>28</v>
      </c>
      <c r="I928" s="66">
        <v>2.61</v>
      </c>
      <c r="J928" s="59">
        <v>2.15</v>
      </c>
      <c r="K928" s="66">
        <v>12.68</v>
      </c>
      <c r="L928" s="59">
        <v>10.46</v>
      </c>
      <c r="M928" s="59">
        <f t="shared" si="218"/>
        <v>12.610000000000001</v>
      </c>
      <c r="N928" s="59">
        <f t="shared" si="219"/>
        <v>60.2</v>
      </c>
      <c r="O928" s="59">
        <f t="shared" si="220"/>
        <v>292.88</v>
      </c>
      <c r="P928" s="59">
        <f t="shared" si="221"/>
        <v>353.08</v>
      </c>
      <c r="Q928" s="58">
        <f t="shared" si="212"/>
        <v>8.8295709282411024E-5</v>
      </c>
      <c r="S928" s="59">
        <v>2.61</v>
      </c>
      <c r="T928" s="59">
        <v>12.68</v>
      </c>
      <c r="U928" s="59">
        <v>15.29</v>
      </c>
      <c r="V928" s="59">
        <v>73.08</v>
      </c>
      <c r="W928" s="59">
        <v>355.04</v>
      </c>
      <c r="X928" s="59">
        <v>428.12</v>
      </c>
      <c r="Y928" s="91">
        <f t="shared" si="213"/>
        <v>-75.04000000000002</v>
      </c>
    </row>
    <row r="929" spans="1:25" s="50" customFormat="1" x14ac:dyDescent="0.2">
      <c r="A929" s="52" t="s">
        <v>2765</v>
      </c>
      <c r="B929" s="337" t="s">
        <v>1104</v>
      </c>
      <c r="C929" s="46">
        <v>52005</v>
      </c>
      <c r="D929" s="47" t="s">
        <v>1470</v>
      </c>
      <c r="E929" s="48" t="s">
        <v>351</v>
      </c>
      <c r="F929" s="46" t="s">
        <v>345</v>
      </c>
      <c r="G929" s="59">
        <v>57.35</v>
      </c>
      <c r="H929" s="59">
        <v>57.35</v>
      </c>
      <c r="I929" s="66">
        <v>2.98</v>
      </c>
      <c r="J929" s="59">
        <v>2.4500000000000002</v>
      </c>
      <c r="K929" s="66">
        <v>8.99</v>
      </c>
      <c r="L929" s="59">
        <v>7.41</v>
      </c>
      <c r="M929" s="59">
        <f t="shared" si="218"/>
        <v>9.86</v>
      </c>
      <c r="N929" s="59">
        <f t="shared" si="219"/>
        <v>140.5</v>
      </c>
      <c r="O929" s="59">
        <f t="shared" si="220"/>
        <v>424.96</v>
      </c>
      <c r="P929" s="59">
        <f t="shared" si="221"/>
        <v>565.47</v>
      </c>
      <c r="Q929" s="58">
        <f t="shared" si="212"/>
        <v>1.4140867431722262E-4</v>
      </c>
      <c r="S929" s="59">
        <v>2.98</v>
      </c>
      <c r="T929" s="59">
        <v>8.99</v>
      </c>
      <c r="U929" s="59">
        <v>11.97</v>
      </c>
      <c r="V929" s="59">
        <v>170.9</v>
      </c>
      <c r="W929" s="59">
        <v>515.57000000000005</v>
      </c>
      <c r="X929" s="59">
        <v>686.47</v>
      </c>
      <c r="Y929" s="91">
        <f t="shared" si="213"/>
        <v>-121</v>
      </c>
    </row>
    <row r="930" spans="1:25" s="50" customFormat="1" x14ac:dyDescent="0.2">
      <c r="A930" s="52" t="s">
        <v>2766</v>
      </c>
      <c r="B930" s="337" t="s">
        <v>1105</v>
      </c>
      <c r="C930" s="46">
        <v>50903</v>
      </c>
      <c r="D930" s="47" t="s">
        <v>1470</v>
      </c>
      <c r="E930" s="48" t="s">
        <v>1065</v>
      </c>
      <c r="F930" s="46" t="s">
        <v>7</v>
      </c>
      <c r="G930" s="59">
        <v>0.57999999999999996</v>
      </c>
      <c r="H930" s="59">
        <v>0.57999999999999996</v>
      </c>
      <c r="I930" s="66">
        <v>22.67</v>
      </c>
      <c r="J930" s="59">
        <v>18.7</v>
      </c>
      <c r="K930" s="66">
        <v>0</v>
      </c>
      <c r="L930" s="59">
        <v>0</v>
      </c>
      <c r="M930" s="59">
        <f t="shared" si="218"/>
        <v>18.7</v>
      </c>
      <c r="N930" s="59">
        <f t="shared" si="219"/>
        <v>10.84</v>
      </c>
      <c r="O930" s="59">
        <f t="shared" si="220"/>
        <v>0</v>
      </c>
      <c r="P930" s="59">
        <f t="shared" si="221"/>
        <v>10.84</v>
      </c>
      <c r="Q930" s="58">
        <f t="shared" si="212"/>
        <v>2.7107893072995793E-6</v>
      </c>
      <c r="S930" s="59">
        <v>22.67</v>
      </c>
      <c r="T930" s="59">
        <v>0</v>
      </c>
      <c r="U930" s="59">
        <v>22.67</v>
      </c>
      <c r="V930" s="59">
        <v>13.14</v>
      </c>
      <c r="W930" s="59">
        <v>0</v>
      </c>
      <c r="X930" s="59">
        <v>13.14</v>
      </c>
      <c r="Y930" s="91">
        <f t="shared" si="213"/>
        <v>-2.3000000000000007</v>
      </c>
    </row>
    <row r="931" spans="1:25" s="50" customFormat="1" x14ac:dyDescent="0.2">
      <c r="A931" s="52" t="s">
        <v>2767</v>
      </c>
      <c r="B931" s="337" t="s">
        <v>1106</v>
      </c>
      <c r="C931" s="46">
        <v>52006</v>
      </c>
      <c r="D931" s="47" t="s">
        <v>1470</v>
      </c>
      <c r="E931" s="48" t="s">
        <v>1067</v>
      </c>
      <c r="F931" s="46" t="s">
        <v>345</v>
      </c>
      <c r="G931" s="59">
        <v>23.11</v>
      </c>
      <c r="H931" s="59">
        <v>23.11</v>
      </c>
      <c r="I931" s="66">
        <v>3.73</v>
      </c>
      <c r="J931" s="59">
        <v>3.07</v>
      </c>
      <c r="K931" s="66">
        <v>8.82</v>
      </c>
      <c r="L931" s="59">
        <v>7.27</v>
      </c>
      <c r="M931" s="59">
        <f t="shared" si="218"/>
        <v>10.34</v>
      </c>
      <c r="N931" s="59">
        <f t="shared" si="219"/>
        <v>70.94</v>
      </c>
      <c r="O931" s="59">
        <f t="shared" si="220"/>
        <v>168</v>
      </c>
      <c r="P931" s="59">
        <f t="shared" si="221"/>
        <v>238.95</v>
      </c>
      <c r="Q931" s="58">
        <f t="shared" si="212"/>
        <v>5.9754898983324208E-5</v>
      </c>
      <c r="S931" s="59">
        <v>3.73</v>
      </c>
      <c r="T931" s="59">
        <v>8.82</v>
      </c>
      <c r="U931" s="59">
        <v>12.55</v>
      </c>
      <c r="V931" s="59">
        <v>86.2</v>
      </c>
      <c r="W931" s="59">
        <v>203.83</v>
      </c>
      <c r="X931" s="59">
        <v>290.02999999999997</v>
      </c>
      <c r="Y931" s="91">
        <f t="shared" si="213"/>
        <v>-51.079999999999984</v>
      </c>
    </row>
    <row r="932" spans="1:25" s="50" customFormat="1" x14ac:dyDescent="0.2">
      <c r="A932" s="52" t="s">
        <v>2768</v>
      </c>
      <c r="B932" s="44" t="s">
        <v>1107</v>
      </c>
      <c r="C932" s="62"/>
      <c r="D932" s="62"/>
      <c r="E932" s="87" t="s">
        <v>1108</v>
      </c>
      <c r="F932" s="62"/>
      <c r="G932" s="60"/>
      <c r="H932" s="60"/>
      <c r="I932" s="66"/>
      <c r="J932" s="60"/>
      <c r="K932" s="66"/>
      <c r="L932" s="60"/>
      <c r="M932" s="60"/>
      <c r="N932" s="60"/>
      <c r="O932" s="60"/>
      <c r="P932" s="61">
        <f>SUM(P933:P943)</f>
        <v>3213.12</v>
      </c>
      <c r="Q932" s="57">
        <f t="shared" si="212"/>
        <v>8.0351396116885832E-4</v>
      </c>
      <c r="S932" s="60"/>
      <c r="T932" s="60"/>
      <c r="U932" s="60"/>
      <c r="V932" s="60"/>
      <c r="W932" s="60"/>
      <c r="X932" s="61">
        <v>3895.62</v>
      </c>
      <c r="Y932" s="91">
        <f t="shared" si="213"/>
        <v>-682.5</v>
      </c>
    </row>
    <row r="933" spans="1:25" s="50" customFormat="1" x14ac:dyDescent="0.2">
      <c r="A933" s="52" t="s">
        <v>2769</v>
      </c>
      <c r="B933" s="337" t="s">
        <v>1109</v>
      </c>
      <c r="C933" s="46">
        <v>50901</v>
      </c>
      <c r="D933" s="47" t="s">
        <v>1470</v>
      </c>
      <c r="E933" s="48" t="s">
        <v>336</v>
      </c>
      <c r="F933" s="46" t="s">
        <v>7</v>
      </c>
      <c r="G933" s="59">
        <v>3.68</v>
      </c>
      <c r="H933" s="59">
        <v>3.68</v>
      </c>
      <c r="I933" s="66">
        <v>43.34</v>
      </c>
      <c r="J933" s="59">
        <v>35.76</v>
      </c>
      <c r="K933" s="66">
        <v>0</v>
      </c>
      <c r="L933" s="59">
        <v>0</v>
      </c>
      <c r="M933" s="59">
        <f t="shared" ref="M933:M943" si="222">L933+J933</f>
        <v>35.76</v>
      </c>
      <c r="N933" s="59">
        <f t="shared" ref="N933:N943" si="223">TRUNC(J933*H933,2)</f>
        <v>131.59</v>
      </c>
      <c r="O933" s="59">
        <f t="shared" ref="O933:O943" si="224">TRUNC(L933*H933,2)</f>
        <v>0</v>
      </c>
      <c r="P933" s="59">
        <f t="shared" ref="P933:P943" si="225">TRUNC(((J933*H933)+(L933*H933)),2)</f>
        <v>131.59</v>
      </c>
      <c r="Q933" s="58">
        <f t="shared" si="212"/>
        <v>3.2907081637228013E-5</v>
      </c>
      <c r="S933" s="59">
        <v>43.34</v>
      </c>
      <c r="T933" s="59">
        <v>0</v>
      </c>
      <c r="U933" s="59">
        <v>43.34</v>
      </c>
      <c r="V933" s="59">
        <v>159.49</v>
      </c>
      <c r="W933" s="59">
        <v>0</v>
      </c>
      <c r="X933" s="59">
        <v>159.49</v>
      </c>
      <c r="Y933" s="91">
        <f t="shared" si="213"/>
        <v>-27.900000000000006</v>
      </c>
    </row>
    <row r="934" spans="1:25" s="50" customFormat="1" x14ac:dyDescent="0.2">
      <c r="A934" s="52" t="s">
        <v>2770</v>
      </c>
      <c r="B934" s="337" t="s">
        <v>1110</v>
      </c>
      <c r="C934" s="46">
        <v>50902</v>
      </c>
      <c r="D934" s="47" t="s">
        <v>1470</v>
      </c>
      <c r="E934" s="48" t="s">
        <v>338</v>
      </c>
      <c r="F934" s="46" t="s">
        <v>11</v>
      </c>
      <c r="G934" s="59">
        <v>4.9000000000000004</v>
      </c>
      <c r="H934" s="59">
        <v>4.9000000000000004</v>
      </c>
      <c r="I934" s="66">
        <v>5.33</v>
      </c>
      <c r="J934" s="59">
        <v>4.3899999999999997</v>
      </c>
      <c r="K934" s="66">
        <v>0</v>
      </c>
      <c r="L934" s="59">
        <v>0</v>
      </c>
      <c r="M934" s="59">
        <f t="shared" si="222"/>
        <v>4.3899999999999997</v>
      </c>
      <c r="N934" s="59">
        <f t="shared" si="223"/>
        <v>21.51</v>
      </c>
      <c r="O934" s="59">
        <f t="shared" si="224"/>
        <v>0</v>
      </c>
      <c r="P934" s="59">
        <f t="shared" si="225"/>
        <v>21.51</v>
      </c>
      <c r="Q934" s="58">
        <f t="shared" si="212"/>
        <v>5.3790662361636491E-6</v>
      </c>
      <c r="S934" s="59">
        <v>5.33</v>
      </c>
      <c r="T934" s="59">
        <v>0</v>
      </c>
      <c r="U934" s="59">
        <v>5.33</v>
      </c>
      <c r="V934" s="59">
        <v>26.11</v>
      </c>
      <c r="W934" s="59">
        <v>0</v>
      </c>
      <c r="X934" s="59">
        <v>26.11</v>
      </c>
      <c r="Y934" s="91">
        <f t="shared" si="213"/>
        <v>-4.5999999999999979</v>
      </c>
    </row>
    <row r="935" spans="1:25" s="50" customFormat="1" ht="24" x14ac:dyDescent="0.2">
      <c r="A935" s="52" t="s">
        <v>2771</v>
      </c>
      <c r="B935" s="337" t="s">
        <v>1111</v>
      </c>
      <c r="C935" s="46">
        <v>96616</v>
      </c>
      <c r="D935" s="46" t="s">
        <v>103</v>
      </c>
      <c r="E935" s="48" t="s">
        <v>1558</v>
      </c>
      <c r="F935" s="46" t="s">
        <v>7</v>
      </c>
      <c r="G935" s="59">
        <v>0.25</v>
      </c>
      <c r="H935" s="59">
        <v>0.25</v>
      </c>
      <c r="I935" s="66">
        <v>220</v>
      </c>
      <c r="J935" s="59">
        <v>181.56</v>
      </c>
      <c r="K935" s="66">
        <v>440.77</v>
      </c>
      <c r="L935" s="59">
        <v>363.76</v>
      </c>
      <c r="M935" s="59">
        <f t="shared" si="222"/>
        <v>545.31999999999994</v>
      </c>
      <c r="N935" s="59">
        <f t="shared" si="223"/>
        <v>45.39</v>
      </c>
      <c r="O935" s="59">
        <f t="shared" si="224"/>
        <v>90.94</v>
      </c>
      <c r="P935" s="59">
        <f t="shared" si="225"/>
        <v>136.33000000000001</v>
      </c>
      <c r="Q935" s="58">
        <f t="shared" si="212"/>
        <v>3.4092426777135765E-5</v>
      </c>
      <c r="S935" s="59">
        <v>220</v>
      </c>
      <c r="T935" s="59">
        <v>440.77</v>
      </c>
      <c r="U935" s="59">
        <v>660.77</v>
      </c>
      <c r="V935" s="59">
        <v>55</v>
      </c>
      <c r="W935" s="59">
        <v>110.19</v>
      </c>
      <c r="X935" s="59">
        <v>165.19</v>
      </c>
      <c r="Y935" s="91">
        <f t="shared" si="213"/>
        <v>-28.859999999999985</v>
      </c>
    </row>
    <row r="936" spans="1:25" s="50" customFormat="1" ht="24" x14ac:dyDescent="0.2">
      <c r="A936" s="52" t="s">
        <v>2772</v>
      </c>
      <c r="B936" s="337" t="s">
        <v>1112</v>
      </c>
      <c r="C936" s="46">
        <v>51030</v>
      </c>
      <c r="D936" s="47" t="s">
        <v>1470</v>
      </c>
      <c r="E936" s="48" t="s">
        <v>1559</v>
      </c>
      <c r="F936" s="46" t="s">
        <v>7</v>
      </c>
      <c r="G936" s="59">
        <v>1.99</v>
      </c>
      <c r="H936" s="59">
        <v>1.99</v>
      </c>
      <c r="I936" s="66">
        <v>79.12</v>
      </c>
      <c r="J936" s="59">
        <v>65.290000000000006</v>
      </c>
      <c r="K936" s="66">
        <v>435.6</v>
      </c>
      <c r="L936" s="59">
        <v>359.5</v>
      </c>
      <c r="M936" s="59">
        <f t="shared" si="222"/>
        <v>424.79</v>
      </c>
      <c r="N936" s="59">
        <f t="shared" si="223"/>
        <v>129.91999999999999</v>
      </c>
      <c r="O936" s="59">
        <f t="shared" si="224"/>
        <v>715.4</v>
      </c>
      <c r="P936" s="59">
        <f t="shared" si="225"/>
        <v>845.33</v>
      </c>
      <c r="Q936" s="58">
        <f t="shared" si="212"/>
        <v>2.1139405213464515E-4</v>
      </c>
      <c r="S936" s="59">
        <v>79.12</v>
      </c>
      <c r="T936" s="59">
        <v>435.6</v>
      </c>
      <c r="U936" s="59">
        <v>514.72</v>
      </c>
      <c r="V936" s="59">
        <v>157.44</v>
      </c>
      <c r="W936" s="59">
        <v>866.85</v>
      </c>
      <c r="X936" s="59">
        <v>1024.29</v>
      </c>
      <c r="Y936" s="91">
        <f t="shared" si="213"/>
        <v>-178.95999999999992</v>
      </c>
    </row>
    <row r="937" spans="1:25" s="50" customFormat="1" ht="24" x14ac:dyDescent="0.2">
      <c r="A937" s="52" t="s">
        <v>2773</v>
      </c>
      <c r="B937" s="337" t="s">
        <v>1113</v>
      </c>
      <c r="C937" s="46">
        <v>51026</v>
      </c>
      <c r="D937" s="47" t="s">
        <v>1470</v>
      </c>
      <c r="E937" s="48" t="s">
        <v>1880</v>
      </c>
      <c r="F937" s="46" t="s">
        <v>7</v>
      </c>
      <c r="G937" s="59">
        <v>1.99</v>
      </c>
      <c r="H937" s="59">
        <v>1.99</v>
      </c>
      <c r="I937" s="66">
        <v>40.18</v>
      </c>
      <c r="J937" s="59">
        <v>33.159999999999997</v>
      </c>
      <c r="K937" s="66">
        <v>0.11</v>
      </c>
      <c r="L937" s="59">
        <v>0.09</v>
      </c>
      <c r="M937" s="59">
        <f t="shared" si="222"/>
        <v>33.25</v>
      </c>
      <c r="N937" s="59">
        <f t="shared" si="223"/>
        <v>65.98</v>
      </c>
      <c r="O937" s="59">
        <f t="shared" si="224"/>
        <v>0.17</v>
      </c>
      <c r="P937" s="59">
        <f t="shared" si="225"/>
        <v>66.16</v>
      </c>
      <c r="Q937" s="58">
        <f t="shared" si="212"/>
        <v>1.6544817395843187E-5</v>
      </c>
      <c r="S937" s="59">
        <v>40.18</v>
      </c>
      <c r="T937" s="59">
        <v>0.11</v>
      </c>
      <c r="U937" s="59">
        <v>40.29</v>
      </c>
      <c r="V937" s="59">
        <v>79.95</v>
      </c>
      <c r="W937" s="59">
        <v>0.22</v>
      </c>
      <c r="X937" s="59">
        <v>80.17</v>
      </c>
      <c r="Y937" s="91">
        <f t="shared" si="213"/>
        <v>-14.010000000000005</v>
      </c>
    </row>
    <row r="938" spans="1:25" s="50" customFormat="1" x14ac:dyDescent="0.2">
      <c r="A938" s="52" t="s">
        <v>2774</v>
      </c>
      <c r="B938" s="337" t="s">
        <v>1114</v>
      </c>
      <c r="C938" s="46">
        <v>52004</v>
      </c>
      <c r="D938" s="47" t="s">
        <v>1470</v>
      </c>
      <c r="E938" s="48" t="s">
        <v>349</v>
      </c>
      <c r="F938" s="46" t="s">
        <v>345</v>
      </c>
      <c r="G938" s="59">
        <v>48.96</v>
      </c>
      <c r="H938" s="59">
        <v>48.96</v>
      </c>
      <c r="I938" s="66">
        <v>2.98</v>
      </c>
      <c r="J938" s="59">
        <v>2.4500000000000002</v>
      </c>
      <c r="K938" s="66">
        <v>9.3800000000000008</v>
      </c>
      <c r="L938" s="59">
        <v>7.74</v>
      </c>
      <c r="M938" s="59">
        <f t="shared" si="222"/>
        <v>10.190000000000001</v>
      </c>
      <c r="N938" s="59">
        <f t="shared" si="223"/>
        <v>119.95</v>
      </c>
      <c r="O938" s="59">
        <f t="shared" si="224"/>
        <v>378.95</v>
      </c>
      <c r="P938" s="59">
        <f t="shared" si="225"/>
        <v>498.9</v>
      </c>
      <c r="Q938" s="58">
        <f t="shared" si="212"/>
        <v>1.2476132706750555E-4</v>
      </c>
      <c r="S938" s="59">
        <v>2.98</v>
      </c>
      <c r="T938" s="59">
        <v>9.3800000000000008</v>
      </c>
      <c r="U938" s="59">
        <v>12.36</v>
      </c>
      <c r="V938" s="59">
        <v>145.9</v>
      </c>
      <c r="W938" s="59">
        <v>459.24</v>
      </c>
      <c r="X938" s="59">
        <v>605.14</v>
      </c>
      <c r="Y938" s="91">
        <f t="shared" si="213"/>
        <v>-106.24000000000001</v>
      </c>
    </row>
    <row r="939" spans="1:25" s="50" customFormat="1" x14ac:dyDescent="0.2">
      <c r="A939" s="52" t="s">
        <v>2775</v>
      </c>
      <c r="B939" s="337" t="s">
        <v>1115</v>
      </c>
      <c r="C939" s="46">
        <v>52005</v>
      </c>
      <c r="D939" s="47" t="s">
        <v>1470</v>
      </c>
      <c r="E939" s="48" t="s">
        <v>351</v>
      </c>
      <c r="F939" s="46" t="s">
        <v>345</v>
      </c>
      <c r="G939" s="59">
        <v>42.2</v>
      </c>
      <c r="H939" s="59">
        <v>42.2</v>
      </c>
      <c r="I939" s="66">
        <v>2.98</v>
      </c>
      <c r="J939" s="59">
        <v>2.4500000000000002</v>
      </c>
      <c r="K939" s="66">
        <v>8.99</v>
      </c>
      <c r="L939" s="59">
        <v>7.41</v>
      </c>
      <c r="M939" s="59">
        <f t="shared" si="222"/>
        <v>9.86</v>
      </c>
      <c r="N939" s="59">
        <f t="shared" si="223"/>
        <v>103.39</v>
      </c>
      <c r="O939" s="59">
        <f t="shared" si="224"/>
        <v>312.7</v>
      </c>
      <c r="P939" s="59">
        <f t="shared" si="225"/>
        <v>416.09</v>
      </c>
      <c r="Q939" s="58">
        <f t="shared" si="212"/>
        <v>1.0405279731312564E-4</v>
      </c>
      <c r="S939" s="59">
        <v>2.98</v>
      </c>
      <c r="T939" s="59">
        <v>8.99</v>
      </c>
      <c r="U939" s="59">
        <v>11.97</v>
      </c>
      <c r="V939" s="59">
        <v>125.75</v>
      </c>
      <c r="W939" s="59">
        <v>379.38</v>
      </c>
      <c r="X939" s="59">
        <v>505.13</v>
      </c>
      <c r="Y939" s="91">
        <f t="shared" si="213"/>
        <v>-89.04000000000002</v>
      </c>
    </row>
    <row r="940" spans="1:25" s="50" customFormat="1" x14ac:dyDescent="0.2">
      <c r="A940" s="52" t="s">
        <v>2776</v>
      </c>
      <c r="B940" s="337" t="s">
        <v>1116</v>
      </c>
      <c r="C940" s="46">
        <v>52014</v>
      </c>
      <c r="D940" s="47" t="s">
        <v>1470</v>
      </c>
      <c r="E940" s="48" t="s">
        <v>344</v>
      </c>
      <c r="F940" s="46" t="s">
        <v>345</v>
      </c>
      <c r="G940" s="59">
        <v>9.86</v>
      </c>
      <c r="H940" s="59">
        <v>9.86</v>
      </c>
      <c r="I940" s="66">
        <v>2.61</v>
      </c>
      <c r="J940" s="59">
        <v>2.15</v>
      </c>
      <c r="K940" s="66">
        <v>12.68</v>
      </c>
      <c r="L940" s="59">
        <v>10.46</v>
      </c>
      <c r="M940" s="59">
        <f t="shared" si="222"/>
        <v>12.610000000000001</v>
      </c>
      <c r="N940" s="59">
        <f t="shared" si="223"/>
        <v>21.19</v>
      </c>
      <c r="O940" s="59">
        <f t="shared" si="224"/>
        <v>103.13</v>
      </c>
      <c r="P940" s="59">
        <f t="shared" si="225"/>
        <v>124.33</v>
      </c>
      <c r="Q940" s="58">
        <f t="shared" si="212"/>
        <v>3.1091553005217408E-5</v>
      </c>
      <c r="S940" s="59">
        <v>2.61</v>
      </c>
      <c r="T940" s="59">
        <v>12.68</v>
      </c>
      <c r="U940" s="59">
        <v>15.29</v>
      </c>
      <c r="V940" s="59">
        <v>25.73</v>
      </c>
      <c r="W940" s="59">
        <v>125.02</v>
      </c>
      <c r="X940" s="59">
        <v>150.75</v>
      </c>
      <c r="Y940" s="91">
        <f t="shared" si="213"/>
        <v>-26.42</v>
      </c>
    </row>
    <row r="941" spans="1:25" s="50" customFormat="1" x14ac:dyDescent="0.2">
      <c r="A941" s="52" t="s">
        <v>2777</v>
      </c>
      <c r="B941" s="337" t="s">
        <v>1117</v>
      </c>
      <c r="C941" s="46">
        <v>51009</v>
      </c>
      <c r="D941" s="47" t="s">
        <v>1470</v>
      </c>
      <c r="E941" s="48" t="s">
        <v>1063</v>
      </c>
      <c r="F941" s="46" t="s">
        <v>11</v>
      </c>
      <c r="G941" s="59">
        <v>7.15</v>
      </c>
      <c r="H941" s="59">
        <v>7.15</v>
      </c>
      <c r="I941" s="66">
        <v>48.56</v>
      </c>
      <c r="J941" s="59">
        <v>40.07</v>
      </c>
      <c r="K941" s="66">
        <v>31.48</v>
      </c>
      <c r="L941" s="59">
        <v>25.98</v>
      </c>
      <c r="M941" s="59">
        <f t="shared" si="222"/>
        <v>66.05</v>
      </c>
      <c r="N941" s="59">
        <f t="shared" si="223"/>
        <v>286.5</v>
      </c>
      <c r="O941" s="59">
        <f t="shared" si="224"/>
        <v>185.75</v>
      </c>
      <c r="P941" s="59">
        <f t="shared" si="225"/>
        <v>472.25</v>
      </c>
      <c r="Q941" s="58">
        <f t="shared" si="212"/>
        <v>1.1809688656570354E-4</v>
      </c>
      <c r="S941" s="59">
        <v>48.56</v>
      </c>
      <c r="T941" s="59">
        <v>31.48</v>
      </c>
      <c r="U941" s="59">
        <v>80.040000000000006</v>
      </c>
      <c r="V941" s="59">
        <v>347.2</v>
      </c>
      <c r="W941" s="59">
        <v>225.08</v>
      </c>
      <c r="X941" s="59">
        <v>572.28</v>
      </c>
      <c r="Y941" s="91">
        <f t="shared" si="213"/>
        <v>-100.02999999999997</v>
      </c>
    </row>
    <row r="942" spans="1:25" s="50" customFormat="1" x14ac:dyDescent="0.2">
      <c r="A942" s="52" t="s">
        <v>2778</v>
      </c>
      <c r="B942" s="337" t="s">
        <v>1118</v>
      </c>
      <c r="C942" s="46">
        <v>50903</v>
      </c>
      <c r="D942" s="47" t="s">
        <v>1470</v>
      </c>
      <c r="E942" s="48" t="s">
        <v>1065</v>
      </c>
      <c r="F942" s="46" t="s">
        <v>7</v>
      </c>
      <c r="G942" s="59">
        <v>1.69</v>
      </c>
      <c r="H942" s="59">
        <v>1.69</v>
      </c>
      <c r="I942" s="66">
        <v>22.67</v>
      </c>
      <c r="J942" s="59">
        <v>18.7</v>
      </c>
      <c r="K942" s="66">
        <v>0</v>
      </c>
      <c r="L942" s="59">
        <v>0</v>
      </c>
      <c r="M942" s="59">
        <f t="shared" si="222"/>
        <v>18.7</v>
      </c>
      <c r="N942" s="59">
        <f t="shared" si="223"/>
        <v>31.6</v>
      </c>
      <c r="O942" s="59">
        <f t="shared" si="224"/>
        <v>0</v>
      </c>
      <c r="P942" s="59">
        <f t="shared" si="225"/>
        <v>31.6</v>
      </c>
      <c r="Q942" s="58">
        <f t="shared" si="212"/>
        <v>7.9023009327183315E-6</v>
      </c>
      <c r="S942" s="59">
        <v>22.67</v>
      </c>
      <c r="T942" s="59">
        <v>0</v>
      </c>
      <c r="U942" s="59">
        <v>22.67</v>
      </c>
      <c r="V942" s="59">
        <v>38.31</v>
      </c>
      <c r="W942" s="59">
        <v>0</v>
      </c>
      <c r="X942" s="59">
        <v>38.31</v>
      </c>
      <c r="Y942" s="91">
        <f t="shared" si="213"/>
        <v>-6.7100000000000009</v>
      </c>
    </row>
    <row r="943" spans="1:25" s="50" customFormat="1" x14ac:dyDescent="0.2">
      <c r="A943" s="52" t="s">
        <v>2779</v>
      </c>
      <c r="B943" s="337" t="s">
        <v>1119</v>
      </c>
      <c r="C943" s="46">
        <v>52007</v>
      </c>
      <c r="D943" s="47" t="s">
        <v>1470</v>
      </c>
      <c r="E943" s="48" t="s">
        <v>1120</v>
      </c>
      <c r="F943" s="46" t="s">
        <v>345</v>
      </c>
      <c r="G943" s="59">
        <v>43.55</v>
      </c>
      <c r="H943" s="59">
        <v>43.55</v>
      </c>
      <c r="I943" s="66">
        <v>3.73</v>
      </c>
      <c r="J943" s="59">
        <v>3.07</v>
      </c>
      <c r="K943" s="66">
        <v>9.33</v>
      </c>
      <c r="L943" s="59">
        <v>7.7</v>
      </c>
      <c r="M943" s="59">
        <f t="shared" si="222"/>
        <v>10.77</v>
      </c>
      <c r="N943" s="59">
        <f t="shared" si="223"/>
        <v>133.69</v>
      </c>
      <c r="O943" s="59">
        <f t="shared" si="224"/>
        <v>335.33</v>
      </c>
      <c r="P943" s="59">
        <f t="shared" si="225"/>
        <v>469.03</v>
      </c>
      <c r="Q943" s="58">
        <f t="shared" si="212"/>
        <v>1.1729165210357211E-4</v>
      </c>
      <c r="S943" s="59">
        <v>3.73</v>
      </c>
      <c r="T943" s="59">
        <v>9.33</v>
      </c>
      <c r="U943" s="59">
        <v>13.06</v>
      </c>
      <c r="V943" s="59">
        <v>162.44</v>
      </c>
      <c r="W943" s="59">
        <v>406.32</v>
      </c>
      <c r="X943" s="59">
        <v>568.76</v>
      </c>
      <c r="Y943" s="91">
        <f t="shared" si="213"/>
        <v>-99.730000000000018</v>
      </c>
    </row>
    <row r="944" spans="1:25" s="50" customFormat="1" x14ac:dyDescent="0.2">
      <c r="A944" s="52" t="s">
        <v>2780</v>
      </c>
      <c r="B944" s="44" t="s">
        <v>1121</v>
      </c>
      <c r="C944" s="62"/>
      <c r="D944" s="62"/>
      <c r="E944" s="87" t="s">
        <v>890</v>
      </c>
      <c r="F944" s="62"/>
      <c r="G944" s="60"/>
      <c r="H944" s="60"/>
      <c r="I944" s="66"/>
      <c r="J944" s="60"/>
      <c r="K944" s="66"/>
      <c r="L944" s="60"/>
      <c r="M944" s="60"/>
      <c r="N944" s="60"/>
      <c r="O944" s="60"/>
      <c r="P944" s="61">
        <f>SUM(P945:P953)</f>
        <v>10902.899999999998</v>
      </c>
      <c r="Q944" s="57">
        <f t="shared" si="212"/>
        <v>2.7265188873207176E-3</v>
      </c>
      <c r="S944" s="60"/>
      <c r="T944" s="60"/>
      <c r="U944" s="60"/>
      <c r="V944" s="60"/>
      <c r="W944" s="60"/>
      <c r="X944" s="61">
        <v>13219.99</v>
      </c>
      <c r="Y944" s="91">
        <f t="shared" si="213"/>
        <v>-2317.090000000002</v>
      </c>
    </row>
    <row r="945" spans="1:25" s="50" customFormat="1" x14ac:dyDescent="0.2">
      <c r="A945" s="52" t="s">
        <v>2781</v>
      </c>
      <c r="B945" s="337" t="s">
        <v>1122</v>
      </c>
      <c r="C945" s="46">
        <v>50901</v>
      </c>
      <c r="D945" s="47" t="s">
        <v>1470</v>
      </c>
      <c r="E945" s="48" t="s">
        <v>336</v>
      </c>
      <c r="F945" s="46" t="s">
        <v>7</v>
      </c>
      <c r="G945" s="59">
        <v>4.88</v>
      </c>
      <c r="H945" s="59">
        <v>4.88</v>
      </c>
      <c r="I945" s="66">
        <v>43.34</v>
      </c>
      <c r="J945" s="59">
        <v>35.76</v>
      </c>
      <c r="K945" s="66">
        <v>0</v>
      </c>
      <c r="L945" s="59">
        <v>0</v>
      </c>
      <c r="M945" s="59">
        <f t="shared" ref="M945:M953" si="226">L945+J945</f>
        <v>35.76</v>
      </c>
      <c r="N945" s="59">
        <f t="shared" ref="N945:N953" si="227">TRUNC(J945*H945,2)</f>
        <v>174.5</v>
      </c>
      <c r="O945" s="59">
        <f t="shared" ref="O945:O953" si="228">TRUNC(L945*H945,2)</f>
        <v>0</v>
      </c>
      <c r="P945" s="59">
        <f t="shared" ref="P945:P953" si="229">TRUNC(((J945*H945)+(L945*H945)),2)</f>
        <v>174.5</v>
      </c>
      <c r="Q945" s="58">
        <f t="shared" si="212"/>
        <v>4.3637706099979392E-5</v>
      </c>
      <c r="S945" s="59">
        <v>43.34</v>
      </c>
      <c r="T945" s="59">
        <v>0</v>
      </c>
      <c r="U945" s="59">
        <v>43.34</v>
      </c>
      <c r="V945" s="59">
        <v>211.49</v>
      </c>
      <c r="W945" s="59">
        <v>0</v>
      </c>
      <c r="X945" s="59">
        <v>211.49</v>
      </c>
      <c r="Y945" s="91">
        <f t="shared" si="213"/>
        <v>-36.990000000000009</v>
      </c>
    </row>
    <row r="946" spans="1:25" s="50" customFormat="1" ht="36" x14ac:dyDescent="0.2">
      <c r="A946" s="52" t="s">
        <v>2782</v>
      </c>
      <c r="B946" s="48" t="s">
        <v>1881</v>
      </c>
      <c r="C946" s="47" t="s">
        <v>1882</v>
      </c>
      <c r="D946" s="47" t="s">
        <v>103</v>
      </c>
      <c r="E946" s="48" t="s">
        <v>1883</v>
      </c>
      <c r="F946" s="47" t="s">
        <v>289</v>
      </c>
      <c r="G946" s="59">
        <v>42</v>
      </c>
      <c r="H946" s="59">
        <v>42</v>
      </c>
      <c r="I946" s="66">
        <v>6.96</v>
      </c>
      <c r="J946" s="59">
        <v>5.74</v>
      </c>
      <c r="K946" s="66">
        <v>117.84</v>
      </c>
      <c r="L946" s="59">
        <v>97.25</v>
      </c>
      <c r="M946" s="59">
        <f t="shared" si="226"/>
        <v>102.99</v>
      </c>
      <c r="N946" s="59">
        <f t="shared" si="227"/>
        <v>241.08</v>
      </c>
      <c r="O946" s="59">
        <f t="shared" si="228"/>
        <v>4084.5</v>
      </c>
      <c r="P946" s="59">
        <f t="shared" si="229"/>
        <v>4325.58</v>
      </c>
      <c r="Q946" s="58">
        <f t="shared" si="212"/>
        <v>1.0817099641945492E-3</v>
      </c>
      <c r="S946" s="59">
        <v>6.96</v>
      </c>
      <c r="T946" s="59">
        <v>117.84</v>
      </c>
      <c r="U946" s="59">
        <v>124.8</v>
      </c>
      <c r="V946" s="59">
        <v>292.32</v>
      </c>
      <c r="W946" s="59">
        <v>4949.28</v>
      </c>
      <c r="X946" s="59">
        <v>5241.6000000000004</v>
      </c>
      <c r="Y946" s="91">
        <f t="shared" si="213"/>
        <v>-916.02000000000044</v>
      </c>
    </row>
    <row r="947" spans="1:25" s="50" customFormat="1" ht="24" x14ac:dyDescent="0.2">
      <c r="A947" s="52" t="s">
        <v>2783</v>
      </c>
      <c r="B947" s="337" t="s">
        <v>1123</v>
      </c>
      <c r="C947" s="46">
        <v>95601</v>
      </c>
      <c r="D947" s="46" t="s">
        <v>103</v>
      </c>
      <c r="E947" s="48" t="s">
        <v>1884</v>
      </c>
      <c r="F947" s="46" t="s">
        <v>133</v>
      </c>
      <c r="G947" s="59">
        <v>6</v>
      </c>
      <c r="H947" s="59">
        <v>6</v>
      </c>
      <c r="I947" s="66">
        <v>9.31</v>
      </c>
      <c r="J947" s="59">
        <v>7.68</v>
      </c>
      <c r="K947" s="66">
        <v>4.46</v>
      </c>
      <c r="L947" s="59">
        <v>3.68</v>
      </c>
      <c r="M947" s="59">
        <f t="shared" si="226"/>
        <v>11.36</v>
      </c>
      <c r="N947" s="59">
        <f t="shared" si="227"/>
        <v>46.08</v>
      </c>
      <c r="O947" s="59">
        <f t="shared" si="228"/>
        <v>22.08</v>
      </c>
      <c r="P947" s="59">
        <f t="shared" si="229"/>
        <v>68.16</v>
      </c>
      <c r="Q947" s="58">
        <f t="shared" si="212"/>
        <v>1.7044963024496246E-5</v>
      </c>
      <c r="S947" s="59">
        <v>9.31</v>
      </c>
      <c r="T947" s="59">
        <v>4.46</v>
      </c>
      <c r="U947" s="59">
        <v>13.77</v>
      </c>
      <c r="V947" s="59">
        <v>55.86</v>
      </c>
      <c r="W947" s="59">
        <v>26.76</v>
      </c>
      <c r="X947" s="59">
        <v>82.62</v>
      </c>
      <c r="Y947" s="91">
        <f t="shared" si="213"/>
        <v>-14.460000000000008</v>
      </c>
    </row>
    <row r="948" spans="1:25" s="50" customFormat="1" ht="24" x14ac:dyDescent="0.2">
      <c r="A948" s="52" t="s">
        <v>2784</v>
      </c>
      <c r="B948" s="337" t="s">
        <v>1124</v>
      </c>
      <c r="C948" s="46">
        <v>96616</v>
      </c>
      <c r="D948" s="46" t="s">
        <v>103</v>
      </c>
      <c r="E948" s="48" t="s">
        <v>1558</v>
      </c>
      <c r="F948" s="46" t="s">
        <v>7</v>
      </c>
      <c r="G948" s="59">
        <v>0.38</v>
      </c>
      <c r="H948" s="59">
        <v>0.38</v>
      </c>
      <c r="I948" s="66">
        <v>220</v>
      </c>
      <c r="J948" s="59">
        <v>181.56</v>
      </c>
      <c r="K948" s="66">
        <v>440.77</v>
      </c>
      <c r="L948" s="59">
        <v>363.76</v>
      </c>
      <c r="M948" s="59">
        <f t="shared" si="226"/>
        <v>545.31999999999994</v>
      </c>
      <c r="N948" s="59">
        <f t="shared" si="227"/>
        <v>68.989999999999995</v>
      </c>
      <c r="O948" s="59">
        <f t="shared" si="228"/>
        <v>138.22</v>
      </c>
      <c r="P948" s="59">
        <f t="shared" si="229"/>
        <v>207.22</v>
      </c>
      <c r="Q948" s="58">
        <f t="shared" si="212"/>
        <v>5.1820088584743431E-5</v>
      </c>
      <c r="S948" s="59">
        <v>220</v>
      </c>
      <c r="T948" s="59">
        <v>440.77</v>
      </c>
      <c r="U948" s="59">
        <v>660.77</v>
      </c>
      <c r="V948" s="59">
        <v>83.6</v>
      </c>
      <c r="W948" s="59">
        <v>167.49</v>
      </c>
      <c r="X948" s="59">
        <v>251.09</v>
      </c>
      <c r="Y948" s="91">
        <f t="shared" si="213"/>
        <v>-43.870000000000005</v>
      </c>
    </row>
    <row r="949" spans="1:25" s="50" customFormat="1" ht="24" x14ac:dyDescent="0.2">
      <c r="A949" s="52" t="s">
        <v>2785</v>
      </c>
      <c r="B949" s="337" t="s">
        <v>1125</v>
      </c>
      <c r="C949" s="46">
        <v>51030</v>
      </c>
      <c r="D949" s="47" t="s">
        <v>1470</v>
      </c>
      <c r="E949" s="48" t="s">
        <v>1559</v>
      </c>
      <c r="F949" s="46" t="s">
        <v>7</v>
      </c>
      <c r="G949" s="59">
        <v>4.51</v>
      </c>
      <c r="H949" s="59">
        <v>4.51</v>
      </c>
      <c r="I949" s="66">
        <v>79.12</v>
      </c>
      <c r="J949" s="59">
        <v>65.290000000000006</v>
      </c>
      <c r="K949" s="66">
        <v>435.6</v>
      </c>
      <c r="L949" s="59">
        <v>359.5</v>
      </c>
      <c r="M949" s="59">
        <f t="shared" si="226"/>
        <v>424.79</v>
      </c>
      <c r="N949" s="59">
        <f t="shared" si="227"/>
        <v>294.45</v>
      </c>
      <c r="O949" s="59">
        <f t="shared" si="228"/>
        <v>1621.34</v>
      </c>
      <c r="P949" s="59">
        <f t="shared" si="229"/>
        <v>1915.8</v>
      </c>
      <c r="Q949" s="58">
        <f t="shared" si="212"/>
        <v>4.7908949768676515E-4</v>
      </c>
      <c r="S949" s="59">
        <v>79.12</v>
      </c>
      <c r="T949" s="59">
        <v>435.6</v>
      </c>
      <c r="U949" s="59">
        <v>514.72</v>
      </c>
      <c r="V949" s="59">
        <v>356.83</v>
      </c>
      <c r="W949" s="59">
        <v>1964.55</v>
      </c>
      <c r="X949" s="59">
        <v>2321.38</v>
      </c>
      <c r="Y949" s="91">
        <f t="shared" si="213"/>
        <v>-405.58000000000015</v>
      </c>
    </row>
    <row r="950" spans="1:25" s="50" customFormat="1" ht="24" x14ac:dyDescent="0.2">
      <c r="A950" s="52" t="s">
        <v>2786</v>
      </c>
      <c r="B950" s="337" t="s">
        <v>1126</v>
      </c>
      <c r="C950" s="46">
        <v>51026</v>
      </c>
      <c r="D950" s="47" t="s">
        <v>1470</v>
      </c>
      <c r="E950" s="48" t="s">
        <v>1880</v>
      </c>
      <c r="F950" s="46" t="s">
        <v>7</v>
      </c>
      <c r="G950" s="59">
        <v>4.51</v>
      </c>
      <c r="H950" s="59">
        <v>4.51</v>
      </c>
      <c r="I950" s="66">
        <v>40.18</v>
      </c>
      <c r="J950" s="59">
        <v>33.159999999999997</v>
      </c>
      <c r="K950" s="66">
        <v>0.11</v>
      </c>
      <c r="L950" s="59">
        <v>0.09</v>
      </c>
      <c r="M950" s="59">
        <f t="shared" si="226"/>
        <v>33.25</v>
      </c>
      <c r="N950" s="59">
        <f t="shared" si="227"/>
        <v>149.55000000000001</v>
      </c>
      <c r="O950" s="59">
        <f t="shared" si="228"/>
        <v>0.4</v>
      </c>
      <c r="P950" s="59">
        <f t="shared" si="229"/>
        <v>149.94999999999999</v>
      </c>
      <c r="Q950" s="58">
        <f t="shared" si="212"/>
        <v>3.7498418508263092E-5</v>
      </c>
      <c r="S950" s="59">
        <v>40.18</v>
      </c>
      <c r="T950" s="59">
        <v>0.11</v>
      </c>
      <c r="U950" s="59">
        <v>40.29</v>
      </c>
      <c r="V950" s="59">
        <v>181.21</v>
      </c>
      <c r="W950" s="59">
        <v>0.49</v>
      </c>
      <c r="X950" s="59">
        <v>181.7</v>
      </c>
      <c r="Y950" s="91">
        <f t="shared" si="213"/>
        <v>-31.75</v>
      </c>
    </row>
    <row r="951" spans="1:25" s="50" customFormat="1" x14ac:dyDescent="0.2">
      <c r="A951" s="52" t="s">
        <v>5380</v>
      </c>
      <c r="B951" s="337" t="s">
        <v>1127</v>
      </c>
      <c r="C951" s="46">
        <v>52014</v>
      </c>
      <c r="D951" s="47" t="s">
        <v>1470</v>
      </c>
      <c r="E951" s="48" t="s">
        <v>344</v>
      </c>
      <c r="F951" s="46" t="s">
        <v>345</v>
      </c>
      <c r="G951" s="59">
        <v>29</v>
      </c>
      <c r="H951" s="59">
        <v>29</v>
      </c>
      <c r="I951" s="66">
        <v>2.61</v>
      </c>
      <c r="J951" s="59">
        <v>2.15</v>
      </c>
      <c r="K951" s="66">
        <v>12.68</v>
      </c>
      <c r="L951" s="59">
        <v>10.46</v>
      </c>
      <c r="M951" s="59">
        <f t="shared" si="226"/>
        <v>12.610000000000001</v>
      </c>
      <c r="N951" s="59">
        <f t="shared" si="227"/>
        <v>62.35</v>
      </c>
      <c r="O951" s="59">
        <f t="shared" si="228"/>
        <v>303.33999999999997</v>
      </c>
      <c r="P951" s="59">
        <f t="shared" si="229"/>
        <v>365.69</v>
      </c>
      <c r="Q951" s="58">
        <f t="shared" si="212"/>
        <v>9.1449127471068557E-5</v>
      </c>
      <c r="S951" s="59">
        <v>2.61</v>
      </c>
      <c r="T951" s="59">
        <v>12.68</v>
      </c>
      <c r="U951" s="59">
        <v>15.29</v>
      </c>
      <c r="V951" s="59">
        <v>75.69</v>
      </c>
      <c r="W951" s="59">
        <v>367.72</v>
      </c>
      <c r="X951" s="59">
        <v>443.41</v>
      </c>
      <c r="Y951" s="91">
        <f t="shared" si="213"/>
        <v>-77.720000000000027</v>
      </c>
    </row>
    <row r="952" spans="1:25" s="50" customFormat="1" x14ac:dyDescent="0.2">
      <c r="A952" s="52" t="s">
        <v>5381</v>
      </c>
      <c r="B952" s="337" t="s">
        <v>1128</v>
      </c>
      <c r="C952" s="46">
        <v>52005</v>
      </c>
      <c r="D952" s="47" t="s">
        <v>1470</v>
      </c>
      <c r="E952" s="48" t="s">
        <v>351</v>
      </c>
      <c r="F952" s="46" t="s">
        <v>345</v>
      </c>
      <c r="G952" s="59">
        <v>364</v>
      </c>
      <c r="H952" s="59">
        <v>364</v>
      </c>
      <c r="I952" s="66">
        <v>2.98</v>
      </c>
      <c r="J952" s="59">
        <v>2.4500000000000002</v>
      </c>
      <c r="K952" s="66">
        <v>8.99</v>
      </c>
      <c r="L952" s="59">
        <v>7.41</v>
      </c>
      <c r="M952" s="59">
        <f t="shared" si="226"/>
        <v>9.86</v>
      </c>
      <c r="N952" s="59">
        <f t="shared" si="227"/>
        <v>891.8</v>
      </c>
      <c r="O952" s="59">
        <f t="shared" si="228"/>
        <v>2697.24</v>
      </c>
      <c r="P952" s="59">
        <f t="shared" si="229"/>
        <v>3589.04</v>
      </c>
      <c r="Q952" s="58">
        <f t="shared" si="212"/>
        <v>8.9752133353048727E-4</v>
      </c>
      <c r="S952" s="59">
        <v>2.98</v>
      </c>
      <c r="T952" s="59">
        <v>8.99</v>
      </c>
      <c r="U952" s="59">
        <v>11.97</v>
      </c>
      <c r="V952" s="59">
        <v>1084.72</v>
      </c>
      <c r="W952" s="59">
        <v>3272.36</v>
      </c>
      <c r="X952" s="59">
        <v>4357.08</v>
      </c>
      <c r="Y952" s="91">
        <f t="shared" si="213"/>
        <v>-768.04</v>
      </c>
    </row>
    <row r="953" spans="1:25" s="50" customFormat="1" ht="24" x14ac:dyDescent="0.2">
      <c r="A953" s="52" t="s">
        <v>5382</v>
      </c>
      <c r="B953" s="337" t="s">
        <v>1129</v>
      </c>
      <c r="C953" s="46">
        <v>60209</v>
      </c>
      <c r="D953" s="47" t="s">
        <v>1470</v>
      </c>
      <c r="E953" s="48" t="s">
        <v>1885</v>
      </c>
      <c r="F953" s="46" t="s">
        <v>11</v>
      </c>
      <c r="G953" s="59">
        <v>1.53</v>
      </c>
      <c r="H953" s="59">
        <v>1.53</v>
      </c>
      <c r="I953" s="66">
        <v>46.09</v>
      </c>
      <c r="J953" s="59">
        <v>38.03</v>
      </c>
      <c r="K953" s="66">
        <v>38.630000000000003</v>
      </c>
      <c r="L953" s="59">
        <v>31.88</v>
      </c>
      <c r="M953" s="59">
        <f t="shared" si="226"/>
        <v>69.91</v>
      </c>
      <c r="N953" s="59">
        <f t="shared" si="227"/>
        <v>58.18</v>
      </c>
      <c r="O953" s="59">
        <f t="shared" si="228"/>
        <v>48.77</v>
      </c>
      <c r="P953" s="59">
        <f t="shared" si="229"/>
        <v>106.96</v>
      </c>
      <c r="Q953" s="58">
        <f t="shared" si="212"/>
        <v>2.6747788220365588E-5</v>
      </c>
      <c r="S953" s="59">
        <v>46.09</v>
      </c>
      <c r="T953" s="59">
        <v>38.630000000000003</v>
      </c>
      <c r="U953" s="59">
        <v>84.72</v>
      </c>
      <c r="V953" s="59">
        <v>70.510000000000005</v>
      </c>
      <c r="W953" s="59">
        <v>59.11</v>
      </c>
      <c r="X953" s="59">
        <v>129.62</v>
      </c>
      <c r="Y953" s="91">
        <f t="shared" si="213"/>
        <v>-22.660000000000011</v>
      </c>
    </row>
    <row r="954" spans="1:25" s="50" customFormat="1" x14ac:dyDescent="0.2">
      <c r="A954" s="52" t="s">
        <v>2787</v>
      </c>
      <c r="B954" s="44" t="s">
        <v>2985</v>
      </c>
      <c r="C954" s="62"/>
      <c r="D954" s="62"/>
      <c r="E954" s="87" t="s">
        <v>1130</v>
      </c>
      <c r="F954" s="62"/>
      <c r="G954" s="60"/>
      <c r="H954" s="60"/>
      <c r="I954" s="66"/>
      <c r="J954" s="60"/>
      <c r="K954" s="66"/>
      <c r="L954" s="60"/>
      <c r="M954" s="60"/>
      <c r="N954" s="60"/>
      <c r="O954" s="60"/>
      <c r="P954" s="61">
        <f>P955+P957+P959+P961+P963+P965+P967+P969+P971+P973</f>
        <v>271474.43</v>
      </c>
      <c r="Q954" s="57">
        <f t="shared" si="212"/>
        <v>6.7888374727790413E-2</v>
      </c>
      <c r="S954" s="60"/>
      <c r="T954" s="60"/>
      <c r="U954" s="60"/>
      <c r="V954" s="60"/>
      <c r="W954" s="60"/>
      <c r="X954" s="61">
        <v>329252.40000000002</v>
      </c>
      <c r="Y954" s="91">
        <f t="shared" si="213"/>
        <v>-57777.97000000003</v>
      </c>
    </row>
    <row r="955" spans="1:25" s="50" customFormat="1" x14ac:dyDescent="0.2">
      <c r="A955" s="52" t="s">
        <v>2788</v>
      </c>
      <c r="B955" s="44" t="s">
        <v>1131</v>
      </c>
      <c r="C955" s="62"/>
      <c r="D955" s="62"/>
      <c r="E955" s="87" t="s">
        <v>1052</v>
      </c>
      <c r="F955" s="62"/>
      <c r="G955" s="60"/>
      <c r="H955" s="60"/>
      <c r="I955" s="66"/>
      <c r="J955" s="60"/>
      <c r="K955" s="66"/>
      <c r="L955" s="60"/>
      <c r="M955" s="60"/>
      <c r="N955" s="60"/>
      <c r="O955" s="60"/>
      <c r="P955" s="61">
        <f>P956</f>
        <v>18276.91</v>
      </c>
      <c r="Q955" s="57">
        <f t="shared" si="212"/>
        <v>4.5705583208926898E-3</v>
      </c>
      <c r="S955" s="60"/>
      <c r="T955" s="60"/>
      <c r="U955" s="60"/>
      <c r="V955" s="60"/>
      <c r="W955" s="60"/>
      <c r="X955" s="61">
        <v>22166.79</v>
      </c>
      <c r="Y955" s="91">
        <f t="shared" si="213"/>
        <v>-3889.880000000001</v>
      </c>
    </row>
    <row r="956" spans="1:25" s="50" customFormat="1" ht="48" x14ac:dyDescent="0.2">
      <c r="A956" s="52" t="s">
        <v>2789</v>
      </c>
      <c r="B956" s="48" t="s">
        <v>1886</v>
      </c>
      <c r="C956" s="47" t="s">
        <v>1566</v>
      </c>
      <c r="D956" s="47" t="s">
        <v>103</v>
      </c>
      <c r="E956" s="48" t="s">
        <v>1567</v>
      </c>
      <c r="F956" s="47" t="s">
        <v>1283</v>
      </c>
      <c r="G956" s="59">
        <v>1379.39</v>
      </c>
      <c r="H956" s="59">
        <v>1379.39</v>
      </c>
      <c r="I956" s="66">
        <v>0.88</v>
      </c>
      <c r="J956" s="59">
        <v>0.72</v>
      </c>
      <c r="K956" s="66">
        <v>15.19</v>
      </c>
      <c r="L956" s="59">
        <v>12.53</v>
      </c>
      <c r="M956" s="59">
        <f>L956+J956</f>
        <v>13.25</v>
      </c>
      <c r="N956" s="59">
        <f>TRUNC(J956*H956,2)</f>
        <v>993.16</v>
      </c>
      <c r="O956" s="59">
        <f>TRUNC(L956*H956,2)</f>
        <v>17283.75</v>
      </c>
      <c r="P956" s="59">
        <f>TRUNC(((J956*H956)+(L956*H956)),2)</f>
        <v>18276.91</v>
      </c>
      <c r="Q956" s="58">
        <f t="shared" si="212"/>
        <v>4.5705583208926898E-3</v>
      </c>
      <c r="S956" s="59">
        <v>0.88</v>
      </c>
      <c r="T956" s="59">
        <v>15.19</v>
      </c>
      <c r="U956" s="59">
        <v>16.07</v>
      </c>
      <c r="V956" s="59">
        <v>1213.8599999999999</v>
      </c>
      <c r="W956" s="59">
        <v>20952.93</v>
      </c>
      <c r="X956" s="59">
        <v>22166.79</v>
      </c>
      <c r="Y956" s="91">
        <f t="shared" si="213"/>
        <v>-3889.880000000001</v>
      </c>
    </row>
    <row r="957" spans="1:25" s="50" customFormat="1" x14ac:dyDescent="0.2">
      <c r="A957" s="52" t="s">
        <v>2790</v>
      </c>
      <c r="B957" s="44" t="s">
        <v>1132</v>
      </c>
      <c r="C957" s="62"/>
      <c r="D957" s="62"/>
      <c r="E957" s="87" t="s">
        <v>1069</v>
      </c>
      <c r="F957" s="62"/>
      <c r="G957" s="60"/>
      <c r="H957" s="60"/>
      <c r="I957" s="66"/>
      <c r="J957" s="60"/>
      <c r="K957" s="66"/>
      <c r="L957" s="60"/>
      <c r="M957" s="60"/>
      <c r="N957" s="60"/>
      <c r="O957" s="60"/>
      <c r="P957" s="61">
        <f>P958</f>
        <v>6763.72</v>
      </c>
      <c r="Q957" s="57">
        <f t="shared" si="212"/>
        <v>1.6914224957166339E-3</v>
      </c>
      <c r="S957" s="60"/>
      <c r="T957" s="60"/>
      <c r="U957" s="60"/>
      <c r="V957" s="60"/>
      <c r="W957" s="60"/>
      <c r="X957" s="61">
        <v>8203.25</v>
      </c>
      <c r="Y957" s="91">
        <f t="shared" si="213"/>
        <v>-1439.5299999999997</v>
      </c>
    </row>
    <row r="958" spans="1:25" s="50" customFormat="1" ht="48" x14ac:dyDescent="0.2">
      <c r="A958" s="52" t="s">
        <v>2791</v>
      </c>
      <c r="B958" s="48" t="s">
        <v>1887</v>
      </c>
      <c r="C958" s="47" t="s">
        <v>1566</v>
      </c>
      <c r="D958" s="47" t="s">
        <v>103</v>
      </c>
      <c r="E958" s="48" t="s">
        <v>1567</v>
      </c>
      <c r="F958" s="47" t="s">
        <v>1283</v>
      </c>
      <c r="G958" s="59">
        <v>510.47</v>
      </c>
      <c r="H958" s="59">
        <v>510.47</v>
      </c>
      <c r="I958" s="66">
        <v>0.88</v>
      </c>
      <c r="J958" s="59">
        <v>0.72</v>
      </c>
      <c r="K958" s="66">
        <v>15.19</v>
      </c>
      <c r="L958" s="59">
        <v>12.53</v>
      </c>
      <c r="M958" s="59">
        <f>L958+J958</f>
        <v>13.25</v>
      </c>
      <c r="N958" s="59">
        <f>TRUNC(J958*H958,2)</f>
        <v>367.53</v>
      </c>
      <c r="O958" s="59">
        <f>TRUNC(L958*H958,2)</f>
        <v>6396.18</v>
      </c>
      <c r="P958" s="59">
        <f>TRUNC(((J958*H958)+(L958*H958)),2)</f>
        <v>6763.72</v>
      </c>
      <c r="Q958" s="58">
        <f t="shared" si="212"/>
        <v>1.6914224957166339E-3</v>
      </c>
      <c r="S958" s="59">
        <v>0.88</v>
      </c>
      <c r="T958" s="59">
        <v>15.19</v>
      </c>
      <c r="U958" s="59">
        <v>16.07</v>
      </c>
      <c r="V958" s="59">
        <v>449.21</v>
      </c>
      <c r="W958" s="59">
        <v>7754.04</v>
      </c>
      <c r="X958" s="59">
        <v>8203.25</v>
      </c>
      <c r="Y958" s="91">
        <f t="shared" si="213"/>
        <v>-1439.5299999999997</v>
      </c>
    </row>
    <row r="959" spans="1:25" s="50" customFormat="1" x14ac:dyDescent="0.2">
      <c r="A959" s="52" t="s">
        <v>2792</v>
      </c>
      <c r="B959" s="44" t="s">
        <v>1133</v>
      </c>
      <c r="C959" s="62"/>
      <c r="D959" s="62"/>
      <c r="E959" s="87" t="s">
        <v>1082</v>
      </c>
      <c r="F959" s="62"/>
      <c r="G959" s="60"/>
      <c r="H959" s="60"/>
      <c r="I959" s="66"/>
      <c r="J959" s="60"/>
      <c r="K959" s="66"/>
      <c r="L959" s="60"/>
      <c r="M959" s="60"/>
      <c r="N959" s="60"/>
      <c r="O959" s="60"/>
      <c r="P959" s="61">
        <f>P960</f>
        <v>6763.72</v>
      </c>
      <c r="Q959" s="57">
        <f t="shared" si="212"/>
        <v>1.6914224957166339E-3</v>
      </c>
      <c r="S959" s="60"/>
      <c r="T959" s="60"/>
      <c r="U959" s="60"/>
      <c r="V959" s="60"/>
      <c r="W959" s="60"/>
      <c r="X959" s="61">
        <v>8203.25</v>
      </c>
      <c r="Y959" s="91">
        <f t="shared" si="213"/>
        <v>-1439.5299999999997</v>
      </c>
    </row>
    <row r="960" spans="1:25" s="50" customFormat="1" ht="48" x14ac:dyDescent="0.2">
      <c r="A960" s="52" t="s">
        <v>2793</v>
      </c>
      <c r="B960" s="48" t="s">
        <v>1888</v>
      </c>
      <c r="C960" s="47" t="s">
        <v>1566</v>
      </c>
      <c r="D960" s="47" t="s">
        <v>103</v>
      </c>
      <c r="E960" s="48" t="s">
        <v>1567</v>
      </c>
      <c r="F960" s="47" t="s">
        <v>1283</v>
      </c>
      <c r="G960" s="59">
        <v>510.47</v>
      </c>
      <c r="H960" s="59">
        <v>510.47</v>
      </c>
      <c r="I960" s="66">
        <v>0.88</v>
      </c>
      <c r="J960" s="59">
        <v>0.72</v>
      </c>
      <c r="K960" s="66">
        <v>15.19</v>
      </c>
      <c r="L960" s="59">
        <v>12.53</v>
      </c>
      <c r="M960" s="59">
        <f>L960+J960</f>
        <v>13.25</v>
      </c>
      <c r="N960" s="59">
        <f>TRUNC(J960*H960,2)</f>
        <v>367.53</v>
      </c>
      <c r="O960" s="59">
        <f>TRUNC(L960*H960,2)</f>
        <v>6396.18</v>
      </c>
      <c r="P960" s="59">
        <f>TRUNC(((J960*H960)+(L960*H960)),2)</f>
        <v>6763.72</v>
      </c>
      <c r="Q960" s="58">
        <f t="shared" si="212"/>
        <v>1.6914224957166339E-3</v>
      </c>
      <c r="S960" s="59">
        <v>0.88</v>
      </c>
      <c r="T960" s="59">
        <v>15.19</v>
      </c>
      <c r="U960" s="59">
        <v>16.07</v>
      </c>
      <c r="V960" s="59">
        <v>449.21</v>
      </c>
      <c r="W960" s="59">
        <v>7754.04</v>
      </c>
      <c r="X960" s="59">
        <v>8203.25</v>
      </c>
      <c r="Y960" s="91">
        <f t="shared" si="213"/>
        <v>-1439.5299999999997</v>
      </c>
    </row>
    <row r="961" spans="1:25" s="50" customFormat="1" x14ac:dyDescent="0.2">
      <c r="A961" s="52" t="s">
        <v>2794</v>
      </c>
      <c r="B961" s="44" t="s">
        <v>1134</v>
      </c>
      <c r="C961" s="62"/>
      <c r="D961" s="62"/>
      <c r="E961" s="87" t="s">
        <v>1095</v>
      </c>
      <c r="F961" s="62"/>
      <c r="G961" s="60"/>
      <c r="H961" s="60"/>
      <c r="I961" s="66"/>
      <c r="J961" s="60"/>
      <c r="K961" s="66"/>
      <c r="L961" s="60"/>
      <c r="M961" s="60"/>
      <c r="N961" s="60"/>
      <c r="O961" s="60"/>
      <c r="P961" s="61">
        <f>P962</f>
        <v>20370.41</v>
      </c>
      <c r="Q961" s="57">
        <f t="shared" si="212"/>
        <v>5.094085757685279E-3</v>
      </c>
      <c r="S961" s="60"/>
      <c r="T961" s="60"/>
      <c r="U961" s="60"/>
      <c r="V961" s="60"/>
      <c r="W961" s="60"/>
      <c r="X961" s="61">
        <v>24705.85</v>
      </c>
      <c r="Y961" s="91">
        <f t="shared" si="213"/>
        <v>-4335.4399999999987</v>
      </c>
    </row>
    <row r="962" spans="1:25" s="50" customFormat="1" ht="48" x14ac:dyDescent="0.2">
      <c r="A962" s="52" t="s">
        <v>2795</v>
      </c>
      <c r="B962" s="48" t="s">
        <v>1889</v>
      </c>
      <c r="C962" s="47" t="s">
        <v>1566</v>
      </c>
      <c r="D962" s="47" t="s">
        <v>103</v>
      </c>
      <c r="E962" s="48" t="s">
        <v>1567</v>
      </c>
      <c r="F962" s="47" t="s">
        <v>1283</v>
      </c>
      <c r="G962" s="59">
        <v>1537.39</v>
      </c>
      <c r="H962" s="59">
        <v>1537.39</v>
      </c>
      <c r="I962" s="66">
        <v>0.88</v>
      </c>
      <c r="J962" s="59">
        <v>0.72</v>
      </c>
      <c r="K962" s="66">
        <v>15.19</v>
      </c>
      <c r="L962" s="59">
        <v>12.53</v>
      </c>
      <c r="M962" s="59">
        <f>L962+J962</f>
        <v>13.25</v>
      </c>
      <c r="N962" s="59">
        <f>TRUNC(J962*H962,2)</f>
        <v>1106.92</v>
      </c>
      <c r="O962" s="59">
        <f>TRUNC(L962*H962,2)</f>
        <v>19263.490000000002</v>
      </c>
      <c r="P962" s="59">
        <f>TRUNC(((J962*H962)+(L962*H962)),2)</f>
        <v>20370.41</v>
      </c>
      <c r="Q962" s="58">
        <f t="shared" si="212"/>
        <v>5.094085757685279E-3</v>
      </c>
      <c r="S962" s="59">
        <v>0.88</v>
      </c>
      <c r="T962" s="59">
        <v>15.19</v>
      </c>
      <c r="U962" s="59">
        <v>16.07</v>
      </c>
      <c r="V962" s="59">
        <v>1352.9</v>
      </c>
      <c r="W962" s="59">
        <v>23352.95</v>
      </c>
      <c r="X962" s="59">
        <v>24705.85</v>
      </c>
      <c r="Y962" s="91">
        <f t="shared" si="213"/>
        <v>-4335.4399999999987</v>
      </c>
    </row>
    <row r="963" spans="1:25" s="50" customFormat="1" x14ac:dyDescent="0.2">
      <c r="A963" s="52" t="s">
        <v>2796</v>
      </c>
      <c r="B963" s="44" t="s">
        <v>1135</v>
      </c>
      <c r="C963" s="62"/>
      <c r="D963" s="62"/>
      <c r="E963" s="87" t="s">
        <v>1108</v>
      </c>
      <c r="F963" s="62"/>
      <c r="G963" s="60"/>
      <c r="H963" s="60"/>
      <c r="I963" s="66"/>
      <c r="J963" s="60"/>
      <c r="K963" s="66"/>
      <c r="L963" s="60"/>
      <c r="M963" s="60"/>
      <c r="N963" s="60"/>
      <c r="O963" s="60"/>
      <c r="P963" s="61">
        <f>P964</f>
        <v>44649.32</v>
      </c>
      <c r="Q963" s="57">
        <f t="shared" si="212"/>
        <v>1.1165581110165797E-2</v>
      </c>
      <c r="S963" s="60"/>
      <c r="T963" s="60"/>
      <c r="U963" s="60"/>
      <c r="V963" s="60"/>
      <c r="W963" s="60"/>
      <c r="X963" s="61">
        <v>54152.04</v>
      </c>
      <c r="Y963" s="91">
        <f t="shared" si="213"/>
        <v>-9502.7200000000012</v>
      </c>
    </row>
    <row r="964" spans="1:25" s="50" customFormat="1" ht="48" x14ac:dyDescent="0.2">
      <c r="A964" s="52" t="s">
        <v>2797</v>
      </c>
      <c r="B964" s="48" t="s">
        <v>1890</v>
      </c>
      <c r="C964" s="47" t="s">
        <v>1566</v>
      </c>
      <c r="D964" s="47" t="s">
        <v>103</v>
      </c>
      <c r="E964" s="48" t="s">
        <v>1567</v>
      </c>
      <c r="F964" s="47" t="s">
        <v>1283</v>
      </c>
      <c r="G964" s="59">
        <v>3369.76</v>
      </c>
      <c r="H964" s="59">
        <v>3369.76</v>
      </c>
      <c r="I964" s="66">
        <v>0.88</v>
      </c>
      <c r="J964" s="59">
        <v>0.72</v>
      </c>
      <c r="K964" s="66">
        <v>15.19</v>
      </c>
      <c r="L964" s="59">
        <v>12.53</v>
      </c>
      <c r="M964" s="59">
        <f>L964+J964</f>
        <v>13.25</v>
      </c>
      <c r="N964" s="59">
        <f>TRUNC(J964*H964,2)</f>
        <v>2426.2199999999998</v>
      </c>
      <c r="O964" s="59">
        <f>TRUNC(L964*H964,2)</f>
        <v>42223.09</v>
      </c>
      <c r="P964" s="59">
        <f>TRUNC(((J964*H964)+(L964*H964)),2)</f>
        <v>44649.32</v>
      </c>
      <c r="Q964" s="58">
        <f t="shared" si="212"/>
        <v>1.1165581110165797E-2</v>
      </c>
      <c r="S964" s="59">
        <v>0.88</v>
      </c>
      <c r="T964" s="59">
        <v>15.19</v>
      </c>
      <c r="U964" s="59">
        <v>16.07</v>
      </c>
      <c r="V964" s="59">
        <v>2965.38</v>
      </c>
      <c r="W964" s="59">
        <v>51186.66</v>
      </c>
      <c r="X964" s="59">
        <v>54152.04</v>
      </c>
      <c r="Y964" s="91">
        <f t="shared" si="213"/>
        <v>-9502.7200000000012</v>
      </c>
    </row>
    <row r="965" spans="1:25" s="50" customFormat="1" x14ac:dyDescent="0.2">
      <c r="A965" s="52" t="s">
        <v>2798</v>
      </c>
      <c r="B965" s="44" t="s">
        <v>1136</v>
      </c>
      <c r="C965" s="62"/>
      <c r="D965" s="62"/>
      <c r="E965" s="87" t="s">
        <v>1137</v>
      </c>
      <c r="F965" s="62"/>
      <c r="G965" s="60"/>
      <c r="H965" s="60"/>
      <c r="I965" s="66"/>
      <c r="J965" s="60"/>
      <c r="K965" s="66"/>
      <c r="L965" s="60"/>
      <c r="M965" s="60"/>
      <c r="N965" s="60"/>
      <c r="O965" s="60"/>
      <c r="P965" s="61">
        <f>P966</f>
        <v>63490.95</v>
      </c>
      <c r="Q965" s="57">
        <f t="shared" si="212"/>
        <v>1.5877360550764965E-2</v>
      </c>
      <c r="S965" s="60"/>
      <c r="T965" s="60"/>
      <c r="U965" s="60"/>
      <c r="V965" s="60"/>
      <c r="W965" s="60"/>
      <c r="X965" s="61">
        <v>77003.740000000005</v>
      </c>
      <c r="Y965" s="91">
        <f t="shared" si="213"/>
        <v>-13512.790000000008</v>
      </c>
    </row>
    <row r="966" spans="1:25" s="50" customFormat="1" ht="48" x14ac:dyDescent="0.2">
      <c r="A966" s="52" t="s">
        <v>2799</v>
      </c>
      <c r="B966" s="48" t="s">
        <v>1891</v>
      </c>
      <c r="C966" s="47" t="s">
        <v>1566</v>
      </c>
      <c r="D966" s="47" t="s">
        <v>103</v>
      </c>
      <c r="E966" s="48" t="s">
        <v>1567</v>
      </c>
      <c r="F966" s="47" t="s">
        <v>1283</v>
      </c>
      <c r="G966" s="59">
        <v>4791.7700000000004</v>
      </c>
      <c r="H966" s="59">
        <v>4791.7700000000004</v>
      </c>
      <c r="I966" s="66">
        <v>0.88</v>
      </c>
      <c r="J966" s="59">
        <v>0.72</v>
      </c>
      <c r="K966" s="66">
        <v>15.19</v>
      </c>
      <c r="L966" s="59">
        <v>12.53</v>
      </c>
      <c r="M966" s="59">
        <f>L966+J966</f>
        <v>13.25</v>
      </c>
      <c r="N966" s="59">
        <f>TRUNC(J966*H966,2)</f>
        <v>3450.07</v>
      </c>
      <c r="O966" s="59">
        <f>TRUNC(L966*H966,2)</f>
        <v>60040.87</v>
      </c>
      <c r="P966" s="59">
        <f>TRUNC(((J966*H966)+(L966*H966)),2)</f>
        <v>63490.95</v>
      </c>
      <c r="Q966" s="58">
        <f t="shared" ref="Q966:Q1029" si="230">P966/$O$998</f>
        <v>1.5877360550764965E-2</v>
      </c>
      <c r="S966" s="59">
        <v>0.88</v>
      </c>
      <c r="T966" s="59">
        <v>15.19</v>
      </c>
      <c r="U966" s="59">
        <v>16.07</v>
      </c>
      <c r="V966" s="59">
        <v>4216.75</v>
      </c>
      <c r="W966" s="59">
        <v>72786.990000000005</v>
      </c>
      <c r="X966" s="59">
        <v>77003.740000000005</v>
      </c>
      <c r="Y966" s="91">
        <f t="shared" ref="Y966:Y1029" si="231">P966-X966</f>
        <v>-13512.790000000008</v>
      </c>
    </row>
    <row r="967" spans="1:25" s="50" customFormat="1" x14ac:dyDescent="0.2">
      <c r="A967" s="52" t="s">
        <v>2800</v>
      </c>
      <c r="B967" s="44" t="s">
        <v>1138</v>
      </c>
      <c r="C967" s="62"/>
      <c r="D967" s="62"/>
      <c r="E967" s="87" t="s">
        <v>1139</v>
      </c>
      <c r="F967" s="62"/>
      <c r="G967" s="60"/>
      <c r="H967" s="60"/>
      <c r="I967" s="66"/>
      <c r="J967" s="60"/>
      <c r="K967" s="66"/>
      <c r="L967" s="60"/>
      <c r="M967" s="60"/>
      <c r="N967" s="60"/>
      <c r="O967" s="60"/>
      <c r="P967" s="61">
        <f>P968</f>
        <v>20281.77</v>
      </c>
      <c r="Q967" s="57">
        <f t="shared" si="230"/>
        <v>5.0719193034233752E-3</v>
      </c>
      <c r="S967" s="60"/>
      <c r="T967" s="60"/>
      <c r="U967" s="60"/>
      <c r="V967" s="60"/>
      <c r="W967" s="60"/>
      <c r="X967" s="61">
        <v>24598.34</v>
      </c>
      <c r="Y967" s="91">
        <f t="shared" si="231"/>
        <v>-4316.57</v>
      </c>
    </row>
    <row r="968" spans="1:25" s="50" customFormat="1" ht="48" x14ac:dyDescent="0.2">
      <c r="A968" s="52" t="s">
        <v>2801</v>
      </c>
      <c r="B968" s="48" t="s">
        <v>1892</v>
      </c>
      <c r="C968" s="47" t="s">
        <v>1566</v>
      </c>
      <c r="D968" s="47" t="s">
        <v>103</v>
      </c>
      <c r="E968" s="48" t="s">
        <v>1567</v>
      </c>
      <c r="F968" s="47" t="s">
        <v>1283</v>
      </c>
      <c r="G968" s="59">
        <v>1530.7</v>
      </c>
      <c r="H968" s="59">
        <v>1530.7</v>
      </c>
      <c r="I968" s="66">
        <v>0.88</v>
      </c>
      <c r="J968" s="59">
        <v>0.72</v>
      </c>
      <c r="K968" s="66">
        <v>15.19</v>
      </c>
      <c r="L968" s="59">
        <v>12.53</v>
      </c>
      <c r="M968" s="59">
        <f>L968+J968</f>
        <v>13.25</v>
      </c>
      <c r="N968" s="59">
        <f>TRUNC(J968*H968,2)</f>
        <v>1102.0999999999999</v>
      </c>
      <c r="O968" s="59">
        <f>TRUNC(L968*H968,2)</f>
        <v>19179.669999999998</v>
      </c>
      <c r="P968" s="59">
        <f>TRUNC(((J968*H968)+(L968*H968)),2)</f>
        <v>20281.77</v>
      </c>
      <c r="Q968" s="58">
        <f t="shared" si="230"/>
        <v>5.0719193034233752E-3</v>
      </c>
      <c r="S968" s="59">
        <v>0.88</v>
      </c>
      <c r="T968" s="59">
        <v>15.19</v>
      </c>
      <c r="U968" s="59">
        <v>16.07</v>
      </c>
      <c r="V968" s="59">
        <v>1347.01</v>
      </c>
      <c r="W968" s="59">
        <v>23251.33</v>
      </c>
      <c r="X968" s="59">
        <v>24598.34</v>
      </c>
      <c r="Y968" s="91">
        <f t="shared" si="231"/>
        <v>-4316.57</v>
      </c>
    </row>
    <row r="969" spans="1:25" s="50" customFormat="1" x14ac:dyDescent="0.2">
      <c r="A969" s="52" t="s">
        <v>2802</v>
      </c>
      <c r="B969" s="44" t="s">
        <v>1140</v>
      </c>
      <c r="C969" s="62"/>
      <c r="D969" s="62"/>
      <c r="E969" s="87" t="s">
        <v>1141</v>
      </c>
      <c r="F969" s="62"/>
      <c r="G969" s="60"/>
      <c r="H969" s="60"/>
      <c r="I969" s="66"/>
      <c r="J969" s="60"/>
      <c r="K969" s="66"/>
      <c r="L969" s="60"/>
      <c r="M969" s="60"/>
      <c r="N969" s="60"/>
      <c r="O969" s="60"/>
      <c r="P969" s="61">
        <f>P970</f>
        <v>67853.64</v>
      </c>
      <c r="Q969" s="57">
        <f t="shared" si="230"/>
        <v>1.6968350717099172E-2</v>
      </c>
      <c r="S969" s="60"/>
      <c r="T969" s="60"/>
      <c r="U969" s="60"/>
      <c r="V969" s="60"/>
      <c r="W969" s="60"/>
      <c r="X969" s="61">
        <v>82294.95</v>
      </c>
      <c r="Y969" s="91">
        <f t="shared" si="231"/>
        <v>-14441.309999999998</v>
      </c>
    </row>
    <row r="970" spans="1:25" s="50" customFormat="1" ht="48" x14ac:dyDescent="0.2">
      <c r="A970" s="52" t="s">
        <v>2803</v>
      </c>
      <c r="B970" s="48" t="s">
        <v>1893</v>
      </c>
      <c r="C970" s="47" t="s">
        <v>1566</v>
      </c>
      <c r="D970" s="47" t="s">
        <v>103</v>
      </c>
      <c r="E970" s="48" t="s">
        <v>1567</v>
      </c>
      <c r="F970" s="47" t="s">
        <v>1283</v>
      </c>
      <c r="G970" s="59">
        <v>5121.03</v>
      </c>
      <c r="H970" s="59">
        <v>5121.03</v>
      </c>
      <c r="I970" s="66">
        <v>0.88</v>
      </c>
      <c r="J970" s="59">
        <v>0.72</v>
      </c>
      <c r="K970" s="66">
        <v>15.19</v>
      </c>
      <c r="L970" s="59">
        <v>12.53</v>
      </c>
      <c r="M970" s="59">
        <f>L970+J970</f>
        <v>13.25</v>
      </c>
      <c r="N970" s="59">
        <f>TRUNC(J970*H970,2)</f>
        <v>3687.14</v>
      </c>
      <c r="O970" s="59">
        <f>TRUNC(L970*H970,2)</f>
        <v>64166.5</v>
      </c>
      <c r="P970" s="59">
        <f>TRUNC(((J970*H970)+(L970*H970)),2)</f>
        <v>67853.64</v>
      </c>
      <c r="Q970" s="58">
        <f t="shared" si="230"/>
        <v>1.6968350717099172E-2</v>
      </c>
      <c r="S970" s="59">
        <v>0.88</v>
      </c>
      <c r="T970" s="59">
        <v>15.19</v>
      </c>
      <c r="U970" s="59">
        <v>16.07</v>
      </c>
      <c r="V970" s="59">
        <v>4506.5</v>
      </c>
      <c r="W970" s="59">
        <v>77788.45</v>
      </c>
      <c r="X970" s="59">
        <v>82294.95</v>
      </c>
      <c r="Y970" s="91">
        <f t="shared" si="231"/>
        <v>-14441.309999999998</v>
      </c>
    </row>
    <row r="971" spans="1:25" s="50" customFormat="1" x14ac:dyDescent="0.2">
      <c r="A971" s="52" t="s">
        <v>2804</v>
      </c>
      <c r="B971" s="44" t="s">
        <v>1142</v>
      </c>
      <c r="C971" s="62"/>
      <c r="D971" s="62"/>
      <c r="E971" s="87" t="s">
        <v>1143</v>
      </c>
      <c r="F971" s="62"/>
      <c r="G971" s="60"/>
      <c r="H971" s="60"/>
      <c r="I971" s="66"/>
      <c r="J971" s="60"/>
      <c r="K971" s="66"/>
      <c r="L971" s="60"/>
      <c r="M971" s="60"/>
      <c r="N971" s="60"/>
      <c r="O971" s="60"/>
      <c r="P971" s="61">
        <f>P972</f>
        <v>11501.26</v>
      </c>
      <c r="Q971" s="57">
        <f t="shared" si="230"/>
        <v>2.8761524565011401E-3</v>
      </c>
      <c r="S971" s="60"/>
      <c r="T971" s="60"/>
      <c r="U971" s="60"/>
      <c r="V971" s="60"/>
      <c r="W971" s="60"/>
      <c r="X971" s="61">
        <v>13949.08</v>
      </c>
      <c r="Y971" s="91">
        <f t="shared" si="231"/>
        <v>-2447.8199999999997</v>
      </c>
    </row>
    <row r="972" spans="1:25" s="50" customFormat="1" ht="48" x14ac:dyDescent="0.2">
      <c r="A972" s="52" t="s">
        <v>2805</v>
      </c>
      <c r="B972" s="48" t="s">
        <v>1894</v>
      </c>
      <c r="C972" s="47" t="s">
        <v>1566</v>
      </c>
      <c r="D972" s="47" t="s">
        <v>103</v>
      </c>
      <c r="E972" s="48" t="s">
        <v>1567</v>
      </c>
      <c r="F972" s="47" t="s">
        <v>1283</v>
      </c>
      <c r="G972" s="59">
        <v>868.02</v>
      </c>
      <c r="H972" s="59">
        <v>868.02</v>
      </c>
      <c r="I972" s="66">
        <v>0.88</v>
      </c>
      <c r="J972" s="59">
        <v>0.72</v>
      </c>
      <c r="K972" s="66">
        <v>15.19</v>
      </c>
      <c r="L972" s="59">
        <v>12.53</v>
      </c>
      <c r="M972" s="59">
        <f>L972+J972</f>
        <v>13.25</v>
      </c>
      <c r="N972" s="59">
        <f>TRUNC(J972*H972,2)</f>
        <v>624.97</v>
      </c>
      <c r="O972" s="59">
        <f>TRUNC(L972*H972,2)</f>
        <v>10876.29</v>
      </c>
      <c r="P972" s="59">
        <f>TRUNC(((J972*H972)+(L972*H972)),2)</f>
        <v>11501.26</v>
      </c>
      <c r="Q972" s="58">
        <f t="shared" si="230"/>
        <v>2.8761524565011401E-3</v>
      </c>
      <c r="S972" s="59">
        <v>0.88</v>
      </c>
      <c r="T972" s="59">
        <v>15.19</v>
      </c>
      <c r="U972" s="59">
        <v>16.07</v>
      </c>
      <c r="V972" s="59">
        <v>763.85</v>
      </c>
      <c r="W972" s="59">
        <v>13185.23</v>
      </c>
      <c r="X972" s="59">
        <v>13949.08</v>
      </c>
      <c r="Y972" s="91">
        <f t="shared" si="231"/>
        <v>-2447.8199999999997</v>
      </c>
    </row>
    <row r="973" spans="1:25" s="50" customFormat="1" x14ac:dyDescent="0.2">
      <c r="A973" s="52" t="s">
        <v>2806</v>
      </c>
      <c r="B973" s="44" t="s">
        <v>1144</v>
      </c>
      <c r="C973" s="62"/>
      <c r="D973" s="62"/>
      <c r="E973" s="87" t="s">
        <v>1145</v>
      </c>
      <c r="F973" s="62"/>
      <c r="G973" s="60"/>
      <c r="H973" s="60"/>
      <c r="I973" s="66"/>
      <c r="J973" s="60"/>
      <c r="K973" s="66"/>
      <c r="L973" s="60"/>
      <c r="M973" s="60"/>
      <c r="N973" s="60"/>
      <c r="O973" s="60"/>
      <c r="P973" s="61">
        <f>P974</f>
        <v>11522.73</v>
      </c>
      <c r="Q973" s="57">
        <f t="shared" si="230"/>
        <v>2.8815215198247307E-3</v>
      </c>
      <c r="S973" s="60"/>
      <c r="T973" s="60"/>
      <c r="U973" s="60"/>
      <c r="V973" s="60"/>
      <c r="W973" s="60"/>
      <c r="X973" s="61">
        <v>13975.11</v>
      </c>
      <c r="Y973" s="91">
        <f t="shared" si="231"/>
        <v>-2452.380000000001</v>
      </c>
    </row>
    <row r="974" spans="1:25" s="50" customFormat="1" ht="48" x14ac:dyDescent="0.2">
      <c r="A974" s="52" t="s">
        <v>2807</v>
      </c>
      <c r="B974" s="48" t="s">
        <v>1895</v>
      </c>
      <c r="C974" s="47" t="s">
        <v>1566</v>
      </c>
      <c r="D974" s="47" t="s">
        <v>103</v>
      </c>
      <c r="E974" s="48" t="s">
        <v>1567</v>
      </c>
      <c r="F974" s="47" t="s">
        <v>1283</v>
      </c>
      <c r="G974" s="59">
        <v>869.64</v>
      </c>
      <c r="H974" s="59">
        <v>869.64</v>
      </c>
      <c r="I974" s="66">
        <v>0.88</v>
      </c>
      <c r="J974" s="59">
        <v>0.72</v>
      </c>
      <c r="K974" s="66">
        <v>15.19</v>
      </c>
      <c r="L974" s="59">
        <v>12.53</v>
      </c>
      <c r="M974" s="59">
        <f>L974+J974</f>
        <v>13.25</v>
      </c>
      <c r="N974" s="59">
        <f>TRUNC(J974*H974,2)</f>
        <v>626.14</v>
      </c>
      <c r="O974" s="59">
        <f>TRUNC(L974*H974,2)</f>
        <v>10896.58</v>
      </c>
      <c r="P974" s="59">
        <f>TRUNC(((J974*H974)+(L974*H974)),2)</f>
        <v>11522.73</v>
      </c>
      <c r="Q974" s="58">
        <f t="shared" si="230"/>
        <v>2.8815215198247307E-3</v>
      </c>
      <c r="S974" s="59">
        <v>0.88</v>
      </c>
      <c r="T974" s="59">
        <v>15.19</v>
      </c>
      <c r="U974" s="59">
        <v>16.07</v>
      </c>
      <c r="V974" s="59">
        <v>765.28</v>
      </c>
      <c r="W974" s="59">
        <v>13209.83</v>
      </c>
      <c r="X974" s="59">
        <v>13975.11</v>
      </c>
      <c r="Y974" s="91">
        <f t="shared" si="231"/>
        <v>-2452.380000000001</v>
      </c>
    </row>
    <row r="975" spans="1:25" s="50" customFormat="1" x14ac:dyDescent="0.2">
      <c r="A975" s="52" t="s">
        <v>5383</v>
      </c>
      <c r="B975" s="44" t="s">
        <v>2986</v>
      </c>
      <c r="C975" s="62"/>
      <c r="D975" s="62"/>
      <c r="E975" s="87" t="s">
        <v>210</v>
      </c>
      <c r="F975" s="62"/>
      <c r="G975" s="60"/>
      <c r="H975" s="60"/>
      <c r="I975" s="66"/>
      <c r="J975" s="60"/>
      <c r="K975" s="66"/>
      <c r="L975" s="60"/>
      <c r="M975" s="60"/>
      <c r="N975" s="60"/>
      <c r="O975" s="60"/>
      <c r="P975" s="61">
        <f>P976+P978+P980+P982+P984+P986+P988+P990+P992+P994</f>
        <v>26495.760000000002</v>
      </c>
      <c r="Q975" s="57">
        <f t="shared" si="230"/>
        <v>6.6258692709202866E-3</v>
      </c>
      <c r="S975" s="60"/>
      <c r="T975" s="60"/>
      <c r="U975" s="60"/>
      <c r="V975" s="60"/>
      <c r="W975" s="60"/>
      <c r="X975" s="61">
        <v>32136.22</v>
      </c>
      <c r="Y975" s="91">
        <f t="shared" si="231"/>
        <v>-5640.4599999999991</v>
      </c>
    </row>
    <row r="976" spans="1:25" s="50" customFormat="1" x14ac:dyDescent="0.2">
      <c r="A976" s="52" t="s">
        <v>5384</v>
      </c>
      <c r="B976" s="44" t="s">
        <v>1146</v>
      </c>
      <c r="C976" s="62"/>
      <c r="D976" s="62"/>
      <c r="E976" s="87" t="s">
        <v>1052</v>
      </c>
      <c r="F976" s="62"/>
      <c r="G976" s="60"/>
      <c r="H976" s="60"/>
      <c r="I976" s="66"/>
      <c r="J976" s="60"/>
      <c r="K976" s="66"/>
      <c r="L976" s="60"/>
      <c r="M976" s="60"/>
      <c r="N976" s="60"/>
      <c r="O976" s="60"/>
      <c r="P976" s="61">
        <f>P977</f>
        <v>1130.6300000000001</v>
      </c>
      <c r="Q976" s="57">
        <f t="shared" si="230"/>
        <v>2.8273982606200402E-4</v>
      </c>
      <c r="S976" s="60"/>
      <c r="T976" s="60"/>
      <c r="U976" s="60"/>
      <c r="V976" s="60"/>
      <c r="W976" s="60"/>
      <c r="X976" s="61">
        <v>1371.32</v>
      </c>
      <c r="Y976" s="91">
        <f t="shared" si="231"/>
        <v>-240.68999999999983</v>
      </c>
    </row>
    <row r="977" spans="1:25" s="50" customFormat="1" x14ac:dyDescent="0.2">
      <c r="A977" s="52" t="s">
        <v>5385</v>
      </c>
      <c r="B977" s="337" t="s">
        <v>1147</v>
      </c>
      <c r="C977" s="46">
        <v>261609</v>
      </c>
      <c r="D977" s="47" t="s">
        <v>1470</v>
      </c>
      <c r="E977" s="48" t="s">
        <v>210</v>
      </c>
      <c r="F977" s="46" t="s">
        <v>11</v>
      </c>
      <c r="G977" s="59">
        <v>101.13</v>
      </c>
      <c r="H977" s="59">
        <v>101.13</v>
      </c>
      <c r="I977" s="66">
        <v>3.94</v>
      </c>
      <c r="J977" s="59">
        <v>3.25</v>
      </c>
      <c r="K977" s="66">
        <v>9.6199999999999992</v>
      </c>
      <c r="L977" s="59">
        <v>7.93</v>
      </c>
      <c r="M977" s="59">
        <f>L977+J977</f>
        <v>11.18</v>
      </c>
      <c r="N977" s="59">
        <f>TRUNC(J977*H977,2)</f>
        <v>328.67</v>
      </c>
      <c r="O977" s="59">
        <f>TRUNC(L977*H977,2)</f>
        <v>801.96</v>
      </c>
      <c r="P977" s="59">
        <f>TRUNC(((J977*H977)+(L977*H977)),2)</f>
        <v>1130.6300000000001</v>
      </c>
      <c r="Q977" s="58">
        <f t="shared" si="230"/>
        <v>2.8273982606200402E-4</v>
      </c>
      <c r="S977" s="59">
        <v>3.94</v>
      </c>
      <c r="T977" s="59">
        <v>9.6199999999999992</v>
      </c>
      <c r="U977" s="59">
        <v>13.56</v>
      </c>
      <c r="V977" s="59">
        <v>398.45</v>
      </c>
      <c r="W977" s="59">
        <v>972.87</v>
      </c>
      <c r="X977" s="59">
        <v>1371.32</v>
      </c>
      <c r="Y977" s="91">
        <f t="shared" si="231"/>
        <v>-240.68999999999983</v>
      </c>
    </row>
    <row r="978" spans="1:25" s="50" customFormat="1" x14ac:dyDescent="0.2">
      <c r="A978" s="52" t="s">
        <v>2808</v>
      </c>
      <c r="B978" s="44" t="s">
        <v>1148</v>
      </c>
      <c r="C978" s="62"/>
      <c r="D978" s="62"/>
      <c r="E978" s="87" t="s">
        <v>1069</v>
      </c>
      <c r="F978" s="62"/>
      <c r="G978" s="60"/>
      <c r="H978" s="60"/>
      <c r="I978" s="66"/>
      <c r="J978" s="60"/>
      <c r="K978" s="66"/>
      <c r="L978" s="60"/>
      <c r="M978" s="60"/>
      <c r="N978" s="60"/>
      <c r="O978" s="60"/>
      <c r="P978" s="61">
        <f>P979</f>
        <v>340.09</v>
      </c>
      <c r="Q978" s="57">
        <f t="shared" si="230"/>
        <v>8.5047263424309398E-5</v>
      </c>
      <c r="S978" s="60"/>
      <c r="T978" s="60"/>
      <c r="U978" s="60"/>
      <c r="V978" s="60"/>
      <c r="W978" s="60"/>
      <c r="X978" s="61">
        <v>412.49</v>
      </c>
      <c r="Y978" s="91">
        <f t="shared" si="231"/>
        <v>-72.400000000000034</v>
      </c>
    </row>
    <row r="979" spans="1:25" s="50" customFormat="1" x14ac:dyDescent="0.2">
      <c r="A979" s="52" t="s">
        <v>2809</v>
      </c>
      <c r="B979" s="337" t="s">
        <v>1149</v>
      </c>
      <c r="C979" s="46">
        <v>261609</v>
      </c>
      <c r="D979" s="47" t="s">
        <v>1470</v>
      </c>
      <c r="E979" s="48" t="s">
        <v>210</v>
      </c>
      <c r="F979" s="46" t="s">
        <v>11</v>
      </c>
      <c r="G979" s="59">
        <v>30.42</v>
      </c>
      <c r="H979" s="59">
        <v>30.42</v>
      </c>
      <c r="I979" s="66">
        <v>3.94</v>
      </c>
      <c r="J979" s="59">
        <v>3.25</v>
      </c>
      <c r="K979" s="66">
        <v>9.6199999999999992</v>
      </c>
      <c r="L979" s="59">
        <v>7.93</v>
      </c>
      <c r="M979" s="59">
        <f>L979+J979</f>
        <v>11.18</v>
      </c>
      <c r="N979" s="59">
        <f>TRUNC(J979*H979,2)</f>
        <v>98.86</v>
      </c>
      <c r="O979" s="59">
        <f>TRUNC(L979*H979,2)</f>
        <v>241.23</v>
      </c>
      <c r="P979" s="59">
        <f>TRUNC(((J979*H979)+(L979*H979)),2)</f>
        <v>340.09</v>
      </c>
      <c r="Q979" s="58">
        <f t="shared" si="230"/>
        <v>8.5047263424309398E-5</v>
      </c>
      <c r="S979" s="59">
        <v>3.94</v>
      </c>
      <c r="T979" s="59">
        <v>9.6199999999999992</v>
      </c>
      <c r="U979" s="59">
        <v>13.56</v>
      </c>
      <c r="V979" s="59">
        <v>119.85</v>
      </c>
      <c r="W979" s="59">
        <v>292.64</v>
      </c>
      <c r="X979" s="59">
        <v>412.49</v>
      </c>
      <c r="Y979" s="91">
        <f t="shared" si="231"/>
        <v>-72.400000000000034</v>
      </c>
    </row>
    <row r="980" spans="1:25" s="50" customFormat="1" x14ac:dyDescent="0.2">
      <c r="A980" s="52" t="s">
        <v>2810</v>
      </c>
      <c r="B980" s="44" t="s">
        <v>1150</v>
      </c>
      <c r="C980" s="62"/>
      <c r="D980" s="62"/>
      <c r="E980" s="87" t="s">
        <v>1082</v>
      </c>
      <c r="F980" s="62"/>
      <c r="G980" s="60"/>
      <c r="H980" s="60"/>
      <c r="I980" s="66"/>
      <c r="J980" s="60"/>
      <c r="K980" s="66"/>
      <c r="L980" s="60"/>
      <c r="M980" s="60"/>
      <c r="N980" s="60"/>
      <c r="O980" s="60"/>
      <c r="P980" s="61">
        <f>P981</f>
        <v>304.87</v>
      </c>
      <c r="Q980" s="57">
        <f t="shared" si="230"/>
        <v>7.6239698903729039E-5</v>
      </c>
      <c r="S980" s="60"/>
      <c r="T980" s="60"/>
      <c r="U980" s="60"/>
      <c r="V980" s="60"/>
      <c r="W980" s="60"/>
      <c r="X980" s="61">
        <v>369.78</v>
      </c>
      <c r="Y980" s="91">
        <f t="shared" si="231"/>
        <v>-64.909999999999968</v>
      </c>
    </row>
    <row r="981" spans="1:25" s="50" customFormat="1" x14ac:dyDescent="0.2">
      <c r="A981" s="52" t="s">
        <v>2811</v>
      </c>
      <c r="B981" s="337" t="s">
        <v>1151</v>
      </c>
      <c r="C981" s="46">
        <v>261609</v>
      </c>
      <c r="D981" s="47" t="s">
        <v>1470</v>
      </c>
      <c r="E981" s="48" t="s">
        <v>210</v>
      </c>
      <c r="F981" s="46" t="s">
        <v>11</v>
      </c>
      <c r="G981" s="59">
        <v>27.27</v>
      </c>
      <c r="H981" s="59">
        <v>27.27</v>
      </c>
      <c r="I981" s="66">
        <v>3.94</v>
      </c>
      <c r="J981" s="59">
        <v>3.25</v>
      </c>
      <c r="K981" s="66">
        <v>9.6199999999999992</v>
      </c>
      <c r="L981" s="59">
        <v>7.93</v>
      </c>
      <c r="M981" s="59">
        <f>L981+J981</f>
        <v>11.18</v>
      </c>
      <c r="N981" s="59">
        <f>TRUNC(J981*H981,2)</f>
        <v>88.62</v>
      </c>
      <c r="O981" s="59">
        <f>TRUNC(L981*H981,2)</f>
        <v>216.25</v>
      </c>
      <c r="P981" s="59">
        <f>TRUNC(((J981*H981)+(L981*H981)),2)</f>
        <v>304.87</v>
      </c>
      <c r="Q981" s="58">
        <f t="shared" si="230"/>
        <v>7.6239698903729039E-5</v>
      </c>
      <c r="S981" s="59">
        <v>3.94</v>
      </c>
      <c r="T981" s="59">
        <v>9.6199999999999992</v>
      </c>
      <c r="U981" s="59">
        <v>13.56</v>
      </c>
      <c r="V981" s="59">
        <v>107.44</v>
      </c>
      <c r="W981" s="59">
        <v>262.33999999999997</v>
      </c>
      <c r="X981" s="59">
        <v>369.78</v>
      </c>
      <c r="Y981" s="91">
        <f t="shared" si="231"/>
        <v>-64.909999999999968</v>
      </c>
    </row>
    <row r="982" spans="1:25" s="50" customFormat="1" x14ac:dyDescent="0.2">
      <c r="A982" s="52" t="s">
        <v>2812</v>
      </c>
      <c r="B982" s="44" t="s">
        <v>1152</v>
      </c>
      <c r="C982" s="62"/>
      <c r="D982" s="62"/>
      <c r="E982" s="87" t="s">
        <v>1095</v>
      </c>
      <c r="F982" s="62"/>
      <c r="G982" s="60"/>
      <c r="H982" s="60"/>
      <c r="I982" s="66"/>
      <c r="J982" s="60"/>
      <c r="K982" s="66"/>
      <c r="L982" s="60"/>
      <c r="M982" s="60"/>
      <c r="N982" s="60"/>
      <c r="O982" s="60"/>
      <c r="P982" s="61">
        <f>P983</f>
        <v>1065.9000000000001</v>
      </c>
      <c r="Q982" s="57">
        <f t="shared" si="230"/>
        <v>2.6655261279064779E-4</v>
      </c>
      <c r="S982" s="60"/>
      <c r="T982" s="60"/>
      <c r="U982" s="60"/>
      <c r="V982" s="60"/>
      <c r="W982" s="60"/>
      <c r="X982" s="61">
        <v>1292.81</v>
      </c>
      <c r="Y982" s="91">
        <f t="shared" si="231"/>
        <v>-226.90999999999985</v>
      </c>
    </row>
    <row r="983" spans="1:25" s="50" customFormat="1" x14ac:dyDescent="0.2">
      <c r="A983" s="52" t="s">
        <v>2813</v>
      </c>
      <c r="B983" s="337" t="s">
        <v>1153</v>
      </c>
      <c r="C983" s="46">
        <v>261609</v>
      </c>
      <c r="D983" s="47" t="s">
        <v>1470</v>
      </c>
      <c r="E983" s="48" t="s">
        <v>210</v>
      </c>
      <c r="F983" s="46" t="s">
        <v>11</v>
      </c>
      <c r="G983" s="59">
        <v>95.34</v>
      </c>
      <c r="H983" s="59">
        <v>95.34</v>
      </c>
      <c r="I983" s="66">
        <v>3.94</v>
      </c>
      <c r="J983" s="59">
        <v>3.25</v>
      </c>
      <c r="K983" s="66">
        <v>9.6199999999999992</v>
      </c>
      <c r="L983" s="59">
        <v>7.93</v>
      </c>
      <c r="M983" s="59">
        <f>L983+J983</f>
        <v>11.18</v>
      </c>
      <c r="N983" s="59">
        <f>TRUNC(J983*H983,2)</f>
        <v>309.85000000000002</v>
      </c>
      <c r="O983" s="59">
        <f>TRUNC(L983*H983,2)</f>
        <v>756.04</v>
      </c>
      <c r="P983" s="59">
        <f>TRUNC(((J983*H983)+(L983*H983)),2)</f>
        <v>1065.9000000000001</v>
      </c>
      <c r="Q983" s="58">
        <f t="shared" si="230"/>
        <v>2.6655261279064779E-4</v>
      </c>
      <c r="S983" s="59">
        <v>3.94</v>
      </c>
      <c r="T983" s="59">
        <v>9.6199999999999992</v>
      </c>
      <c r="U983" s="59">
        <v>13.56</v>
      </c>
      <c r="V983" s="59">
        <v>375.63</v>
      </c>
      <c r="W983" s="59">
        <v>917.18</v>
      </c>
      <c r="X983" s="59">
        <v>1292.81</v>
      </c>
      <c r="Y983" s="91">
        <f t="shared" si="231"/>
        <v>-226.90999999999985</v>
      </c>
    </row>
    <row r="984" spans="1:25" s="50" customFormat="1" x14ac:dyDescent="0.2">
      <c r="A984" s="52" t="s">
        <v>2814</v>
      </c>
      <c r="B984" s="44" t="s">
        <v>1154</v>
      </c>
      <c r="C984" s="62"/>
      <c r="D984" s="62"/>
      <c r="E984" s="87" t="s">
        <v>1108</v>
      </c>
      <c r="F984" s="62"/>
      <c r="G984" s="60"/>
      <c r="H984" s="60"/>
      <c r="I984" s="66"/>
      <c r="J984" s="60"/>
      <c r="K984" s="66"/>
      <c r="L984" s="60"/>
      <c r="M984" s="60"/>
      <c r="N984" s="60"/>
      <c r="O984" s="60"/>
      <c r="P984" s="61">
        <f>P985</f>
        <v>4265.72</v>
      </c>
      <c r="Q984" s="57">
        <f t="shared" si="230"/>
        <v>1.0667406055289634E-3</v>
      </c>
      <c r="S984" s="60"/>
      <c r="T984" s="60"/>
      <c r="U984" s="60"/>
      <c r="V984" s="60"/>
      <c r="W984" s="60"/>
      <c r="X984" s="61">
        <v>5173.8100000000004</v>
      </c>
      <c r="Y984" s="91">
        <f t="shared" si="231"/>
        <v>-908.09000000000015</v>
      </c>
    </row>
    <row r="985" spans="1:25" s="50" customFormat="1" x14ac:dyDescent="0.2">
      <c r="A985" s="52" t="s">
        <v>2815</v>
      </c>
      <c r="B985" s="337" t="s">
        <v>1155</v>
      </c>
      <c r="C985" s="46">
        <v>261609</v>
      </c>
      <c r="D985" s="47" t="s">
        <v>1470</v>
      </c>
      <c r="E985" s="48" t="s">
        <v>210</v>
      </c>
      <c r="F985" s="46" t="s">
        <v>11</v>
      </c>
      <c r="G985" s="59">
        <v>381.55</v>
      </c>
      <c r="H985" s="59">
        <v>381.55</v>
      </c>
      <c r="I985" s="66">
        <v>3.94</v>
      </c>
      <c r="J985" s="59">
        <v>3.25</v>
      </c>
      <c r="K985" s="66">
        <v>9.6199999999999992</v>
      </c>
      <c r="L985" s="59">
        <v>7.93</v>
      </c>
      <c r="M985" s="59">
        <f>L985+J985</f>
        <v>11.18</v>
      </c>
      <c r="N985" s="59">
        <f>TRUNC(J985*H985,2)</f>
        <v>1240.03</v>
      </c>
      <c r="O985" s="59">
        <f>TRUNC(L985*H985,2)</f>
        <v>3025.69</v>
      </c>
      <c r="P985" s="59">
        <f>TRUNC(((J985*H985)+(L985*H985)),2)</f>
        <v>4265.72</v>
      </c>
      <c r="Q985" s="58">
        <f t="shared" si="230"/>
        <v>1.0667406055289634E-3</v>
      </c>
      <c r="S985" s="59">
        <v>3.94</v>
      </c>
      <c r="T985" s="59">
        <v>9.6199999999999992</v>
      </c>
      <c r="U985" s="59">
        <v>13.56</v>
      </c>
      <c r="V985" s="59">
        <v>1503.3</v>
      </c>
      <c r="W985" s="59">
        <v>3670.51</v>
      </c>
      <c r="X985" s="59">
        <v>5173.8100000000004</v>
      </c>
      <c r="Y985" s="91">
        <f t="shared" si="231"/>
        <v>-908.09000000000015</v>
      </c>
    </row>
    <row r="986" spans="1:25" s="50" customFormat="1" x14ac:dyDescent="0.2">
      <c r="A986" s="52" t="s">
        <v>2816</v>
      </c>
      <c r="B986" s="44" t="s">
        <v>1156</v>
      </c>
      <c r="C986" s="62"/>
      <c r="D986" s="62"/>
      <c r="E986" s="87" t="s">
        <v>1137</v>
      </c>
      <c r="F986" s="62"/>
      <c r="G986" s="60"/>
      <c r="H986" s="60"/>
      <c r="I986" s="66"/>
      <c r="J986" s="60"/>
      <c r="K986" s="66"/>
      <c r="L986" s="60"/>
      <c r="M986" s="60"/>
      <c r="N986" s="60"/>
      <c r="O986" s="60"/>
      <c r="P986" s="61">
        <f>P987</f>
        <v>7024.28</v>
      </c>
      <c r="Q986" s="57">
        <f t="shared" si="230"/>
        <v>1.7565814682175543E-3</v>
      </c>
      <c r="S986" s="60"/>
      <c r="T986" s="60"/>
      <c r="U986" s="60"/>
      <c r="V986" s="60"/>
      <c r="W986" s="60"/>
      <c r="X986" s="61">
        <v>8519.61</v>
      </c>
      <c r="Y986" s="91">
        <f t="shared" si="231"/>
        <v>-1495.3300000000008</v>
      </c>
    </row>
    <row r="987" spans="1:25" s="50" customFormat="1" x14ac:dyDescent="0.2">
      <c r="A987" s="52" t="s">
        <v>2817</v>
      </c>
      <c r="B987" s="337" t="s">
        <v>1157</v>
      </c>
      <c r="C987" s="46">
        <v>261609</v>
      </c>
      <c r="D987" s="47" t="s">
        <v>1470</v>
      </c>
      <c r="E987" s="48" t="s">
        <v>210</v>
      </c>
      <c r="F987" s="46" t="s">
        <v>11</v>
      </c>
      <c r="G987" s="59">
        <v>628.29</v>
      </c>
      <c r="H987" s="59">
        <v>628.29</v>
      </c>
      <c r="I987" s="66">
        <v>3.94</v>
      </c>
      <c r="J987" s="59">
        <v>3.25</v>
      </c>
      <c r="K987" s="66">
        <v>9.6199999999999992</v>
      </c>
      <c r="L987" s="59">
        <v>7.93</v>
      </c>
      <c r="M987" s="59">
        <f>L987+J987</f>
        <v>11.18</v>
      </c>
      <c r="N987" s="59">
        <f>TRUNC(J987*H987,2)</f>
        <v>2041.94</v>
      </c>
      <c r="O987" s="59">
        <f>TRUNC(L987*H987,2)</f>
        <v>4982.33</v>
      </c>
      <c r="P987" s="59">
        <f>TRUNC(((J987*H987)+(L987*H987)),2)</f>
        <v>7024.28</v>
      </c>
      <c r="Q987" s="58">
        <f t="shared" si="230"/>
        <v>1.7565814682175543E-3</v>
      </c>
      <c r="S987" s="59">
        <v>3.94</v>
      </c>
      <c r="T987" s="59">
        <v>9.6199999999999992</v>
      </c>
      <c r="U987" s="59">
        <v>13.56</v>
      </c>
      <c r="V987" s="59">
        <v>2475.46</v>
      </c>
      <c r="W987" s="59">
        <v>6044.15</v>
      </c>
      <c r="X987" s="59">
        <v>8519.61</v>
      </c>
      <c r="Y987" s="91">
        <f t="shared" si="231"/>
        <v>-1495.3300000000008</v>
      </c>
    </row>
    <row r="988" spans="1:25" s="50" customFormat="1" x14ac:dyDescent="0.2">
      <c r="A988" s="52" t="s">
        <v>2818</v>
      </c>
      <c r="B988" s="44" t="s">
        <v>1158</v>
      </c>
      <c r="C988" s="62"/>
      <c r="D988" s="62"/>
      <c r="E988" s="87" t="s">
        <v>1139</v>
      </c>
      <c r="F988" s="62"/>
      <c r="G988" s="60"/>
      <c r="H988" s="60"/>
      <c r="I988" s="66"/>
      <c r="J988" s="60"/>
      <c r="K988" s="66"/>
      <c r="L988" s="60"/>
      <c r="M988" s="60"/>
      <c r="N988" s="60"/>
      <c r="O988" s="60"/>
      <c r="P988" s="61">
        <f>P989</f>
        <v>2220.34</v>
      </c>
      <c r="Q988" s="57">
        <f t="shared" si="230"/>
        <v>5.552466725617665E-4</v>
      </c>
      <c r="S988" s="60"/>
      <c r="T988" s="60"/>
      <c r="U988" s="60"/>
      <c r="V988" s="60"/>
      <c r="W988" s="60"/>
      <c r="X988" s="61">
        <v>2693.01</v>
      </c>
      <c r="Y988" s="91">
        <f t="shared" si="231"/>
        <v>-472.67000000000007</v>
      </c>
    </row>
    <row r="989" spans="1:25" s="50" customFormat="1" x14ac:dyDescent="0.2">
      <c r="A989" s="52" t="s">
        <v>2819</v>
      </c>
      <c r="B989" s="337" t="s">
        <v>1159</v>
      </c>
      <c r="C989" s="46">
        <v>261609</v>
      </c>
      <c r="D989" s="47" t="s">
        <v>1470</v>
      </c>
      <c r="E989" s="48" t="s">
        <v>210</v>
      </c>
      <c r="F989" s="46" t="s">
        <v>11</v>
      </c>
      <c r="G989" s="59">
        <v>198.6</v>
      </c>
      <c r="H989" s="59">
        <v>198.6</v>
      </c>
      <c r="I989" s="66">
        <v>3.94</v>
      </c>
      <c r="J989" s="59">
        <v>3.25</v>
      </c>
      <c r="K989" s="66">
        <v>9.6199999999999992</v>
      </c>
      <c r="L989" s="59">
        <v>7.93</v>
      </c>
      <c r="M989" s="59">
        <f>L989+J989</f>
        <v>11.18</v>
      </c>
      <c r="N989" s="59">
        <f>TRUNC(J989*H989,2)</f>
        <v>645.45000000000005</v>
      </c>
      <c r="O989" s="59">
        <f>TRUNC(L989*H989,2)</f>
        <v>1574.89</v>
      </c>
      <c r="P989" s="59">
        <f>TRUNC(((J989*H989)+(L989*H989)),2)</f>
        <v>2220.34</v>
      </c>
      <c r="Q989" s="58">
        <f t="shared" si="230"/>
        <v>5.552466725617665E-4</v>
      </c>
      <c r="S989" s="59">
        <v>3.94</v>
      </c>
      <c r="T989" s="59">
        <v>9.6199999999999992</v>
      </c>
      <c r="U989" s="59">
        <v>13.56</v>
      </c>
      <c r="V989" s="59">
        <v>782.48</v>
      </c>
      <c r="W989" s="59">
        <v>1910.53</v>
      </c>
      <c r="X989" s="59">
        <v>2693.01</v>
      </c>
      <c r="Y989" s="91">
        <f t="shared" si="231"/>
        <v>-472.67000000000007</v>
      </c>
    </row>
    <row r="990" spans="1:25" s="50" customFormat="1" x14ac:dyDescent="0.2">
      <c r="A990" s="52" t="s">
        <v>2820</v>
      </c>
      <c r="B990" s="44" t="s">
        <v>1160</v>
      </c>
      <c r="C990" s="62"/>
      <c r="D990" s="62"/>
      <c r="E990" s="87" t="s">
        <v>1141</v>
      </c>
      <c r="F990" s="62"/>
      <c r="G990" s="60"/>
      <c r="H990" s="60"/>
      <c r="I990" s="66"/>
      <c r="J990" s="60"/>
      <c r="K990" s="66"/>
      <c r="L990" s="60"/>
      <c r="M990" s="60"/>
      <c r="N990" s="60"/>
      <c r="O990" s="60"/>
      <c r="P990" s="61">
        <f>P991</f>
        <v>7339.67</v>
      </c>
      <c r="Q990" s="57">
        <f t="shared" si="230"/>
        <v>1.8354519331279986E-3</v>
      </c>
      <c r="S990" s="60"/>
      <c r="T990" s="60"/>
      <c r="U990" s="60"/>
      <c r="V990" s="60"/>
      <c r="W990" s="60"/>
      <c r="X990" s="61">
        <v>8902.14</v>
      </c>
      <c r="Y990" s="91">
        <f t="shared" si="231"/>
        <v>-1562.4699999999993</v>
      </c>
    </row>
    <row r="991" spans="1:25" s="50" customFormat="1" x14ac:dyDescent="0.2">
      <c r="A991" s="52" t="s">
        <v>2821</v>
      </c>
      <c r="B991" s="337" t="s">
        <v>1161</v>
      </c>
      <c r="C991" s="46">
        <v>261609</v>
      </c>
      <c r="D991" s="47" t="s">
        <v>1470</v>
      </c>
      <c r="E991" s="48" t="s">
        <v>210</v>
      </c>
      <c r="F991" s="46" t="s">
        <v>11</v>
      </c>
      <c r="G991" s="59">
        <v>656.5</v>
      </c>
      <c r="H991" s="59">
        <v>656.5</v>
      </c>
      <c r="I991" s="66">
        <v>3.94</v>
      </c>
      <c r="J991" s="59">
        <v>3.25</v>
      </c>
      <c r="K991" s="66">
        <v>9.6199999999999992</v>
      </c>
      <c r="L991" s="59">
        <v>7.93</v>
      </c>
      <c r="M991" s="59">
        <f>L991+J991</f>
        <v>11.18</v>
      </c>
      <c r="N991" s="59">
        <f>TRUNC(J991*H991,2)</f>
        <v>2133.62</v>
      </c>
      <c r="O991" s="59">
        <f>TRUNC(L991*H991,2)</f>
        <v>5206.04</v>
      </c>
      <c r="P991" s="59">
        <f>TRUNC(((J991*H991)+(L991*H991)),2)</f>
        <v>7339.67</v>
      </c>
      <c r="Q991" s="58">
        <f t="shared" si="230"/>
        <v>1.8354519331279986E-3</v>
      </c>
      <c r="S991" s="59">
        <v>3.94</v>
      </c>
      <c r="T991" s="59">
        <v>9.6199999999999992</v>
      </c>
      <c r="U991" s="59">
        <v>13.56</v>
      </c>
      <c r="V991" s="59">
        <v>2586.61</v>
      </c>
      <c r="W991" s="59">
        <v>6315.53</v>
      </c>
      <c r="X991" s="59">
        <v>8902.14</v>
      </c>
      <c r="Y991" s="91">
        <f t="shared" si="231"/>
        <v>-1562.4699999999993</v>
      </c>
    </row>
    <row r="992" spans="1:25" s="50" customFormat="1" x14ac:dyDescent="0.2">
      <c r="A992" s="52" t="s">
        <v>2822</v>
      </c>
      <c r="B992" s="44" t="s">
        <v>1162</v>
      </c>
      <c r="C992" s="62"/>
      <c r="D992" s="62"/>
      <c r="E992" s="87" t="s">
        <v>1143</v>
      </c>
      <c r="F992" s="62"/>
      <c r="G992" s="60"/>
      <c r="H992" s="60"/>
      <c r="I992" s="66"/>
      <c r="J992" s="60"/>
      <c r="K992" s="66"/>
      <c r="L992" s="60"/>
      <c r="M992" s="60"/>
      <c r="N992" s="60"/>
      <c r="O992" s="60"/>
      <c r="P992" s="61">
        <f>P993</f>
        <v>1416.72</v>
      </c>
      <c r="Q992" s="57">
        <f t="shared" si="230"/>
        <v>3.5428315751268085E-4</v>
      </c>
      <c r="S992" s="60"/>
      <c r="T992" s="60"/>
      <c r="U992" s="60"/>
      <c r="V992" s="60"/>
      <c r="W992" s="60"/>
      <c r="X992" s="61">
        <v>1718.32</v>
      </c>
      <c r="Y992" s="91">
        <f t="shared" si="231"/>
        <v>-301.59999999999991</v>
      </c>
    </row>
    <row r="993" spans="1:25" s="50" customFormat="1" x14ac:dyDescent="0.2">
      <c r="A993" s="52" t="s">
        <v>2823</v>
      </c>
      <c r="B993" s="337" t="s">
        <v>1163</v>
      </c>
      <c r="C993" s="46">
        <v>261609</v>
      </c>
      <c r="D993" s="47" t="s">
        <v>1470</v>
      </c>
      <c r="E993" s="48" t="s">
        <v>210</v>
      </c>
      <c r="F993" s="46" t="s">
        <v>11</v>
      </c>
      <c r="G993" s="59">
        <v>126.72</v>
      </c>
      <c r="H993" s="59">
        <v>126.72</v>
      </c>
      <c r="I993" s="66">
        <v>3.94</v>
      </c>
      <c r="J993" s="59">
        <v>3.25</v>
      </c>
      <c r="K993" s="66">
        <v>9.6199999999999992</v>
      </c>
      <c r="L993" s="59">
        <v>7.93</v>
      </c>
      <c r="M993" s="59">
        <f>L993+J993</f>
        <v>11.18</v>
      </c>
      <c r="N993" s="59">
        <f>TRUNC(J993*H993,2)</f>
        <v>411.84</v>
      </c>
      <c r="O993" s="59">
        <f>TRUNC(L993*H993,2)</f>
        <v>1004.88</v>
      </c>
      <c r="P993" s="59">
        <f>TRUNC(((J993*H993)+(L993*H993)),2)</f>
        <v>1416.72</v>
      </c>
      <c r="Q993" s="58">
        <f t="shared" si="230"/>
        <v>3.5428315751268085E-4</v>
      </c>
      <c r="S993" s="59">
        <v>3.94</v>
      </c>
      <c r="T993" s="59">
        <v>9.6199999999999992</v>
      </c>
      <c r="U993" s="59">
        <v>13.56</v>
      </c>
      <c r="V993" s="59">
        <v>499.27</v>
      </c>
      <c r="W993" s="59">
        <v>1219.05</v>
      </c>
      <c r="X993" s="59">
        <v>1718.32</v>
      </c>
      <c r="Y993" s="91">
        <f t="shared" si="231"/>
        <v>-301.59999999999991</v>
      </c>
    </row>
    <row r="994" spans="1:25" s="50" customFormat="1" x14ac:dyDescent="0.2">
      <c r="A994" s="52" t="s">
        <v>2824</v>
      </c>
      <c r="B994" s="44" t="s">
        <v>1164</v>
      </c>
      <c r="C994" s="62"/>
      <c r="D994" s="62"/>
      <c r="E994" s="87" t="s">
        <v>1145</v>
      </c>
      <c r="F994" s="62"/>
      <c r="G994" s="60"/>
      <c r="H994" s="60"/>
      <c r="I994" s="66"/>
      <c r="J994" s="60"/>
      <c r="K994" s="66"/>
      <c r="L994" s="60"/>
      <c r="M994" s="60"/>
      <c r="N994" s="60"/>
      <c r="O994" s="60"/>
      <c r="P994" s="61">
        <f>P995</f>
        <v>1387.54</v>
      </c>
      <c r="Q994" s="57">
        <f t="shared" si="230"/>
        <v>3.4698603279063265E-4</v>
      </c>
      <c r="S994" s="60"/>
      <c r="T994" s="60"/>
      <c r="U994" s="60"/>
      <c r="V994" s="60"/>
      <c r="W994" s="60"/>
      <c r="X994" s="61">
        <v>1682.93</v>
      </c>
      <c r="Y994" s="91">
        <f t="shared" si="231"/>
        <v>-295.3900000000001</v>
      </c>
    </row>
    <row r="995" spans="1:25" s="50" customFormat="1" x14ac:dyDescent="0.2">
      <c r="A995" s="52" t="s">
        <v>2825</v>
      </c>
      <c r="B995" s="337" t="s">
        <v>1165</v>
      </c>
      <c r="C995" s="46">
        <v>261609</v>
      </c>
      <c r="D995" s="47" t="s">
        <v>1470</v>
      </c>
      <c r="E995" s="48" t="s">
        <v>210</v>
      </c>
      <c r="F995" s="46" t="s">
        <v>11</v>
      </c>
      <c r="G995" s="59">
        <v>124.11</v>
      </c>
      <c r="H995" s="59">
        <v>124.11</v>
      </c>
      <c r="I995" s="66">
        <v>3.94</v>
      </c>
      <c r="J995" s="59">
        <v>3.25</v>
      </c>
      <c r="K995" s="66">
        <v>9.6199999999999992</v>
      </c>
      <c r="L995" s="59">
        <v>7.93</v>
      </c>
      <c r="M995" s="59">
        <f>L995+J995</f>
        <v>11.18</v>
      </c>
      <c r="N995" s="59">
        <f>TRUNC(J995*H995,2)</f>
        <v>403.35</v>
      </c>
      <c r="O995" s="59">
        <f>TRUNC(L995*H995,2)</f>
        <v>984.19</v>
      </c>
      <c r="P995" s="59">
        <f>TRUNC(((J995*H995)+(L995*H995)),2)</f>
        <v>1387.54</v>
      </c>
      <c r="Q995" s="58">
        <f t="shared" si="230"/>
        <v>3.4698603279063265E-4</v>
      </c>
      <c r="S995" s="59">
        <v>3.94</v>
      </c>
      <c r="T995" s="59">
        <v>9.6199999999999992</v>
      </c>
      <c r="U995" s="59">
        <v>13.56</v>
      </c>
      <c r="V995" s="59">
        <v>488.99</v>
      </c>
      <c r="W995" s="59">
        <v>1193.94</v>
      </c>
      <c r="X995" s="59">
        <v>1682.93</v>
      </c>
      <c r="Y995" s="91">
        <f t="shared" si="231"/>
        <v>-295.3900000000001</v>
      </c>
    </row>
    <row r="996" spans="1:25" s="50" customFormat="1" x14ac:dyDescent="0.2">
      <c r="A996" s="52" t="s">
        <v>2826</v>
      </c>
      <c r="B996" s="51"/>
      <c r="C996" s="63"/>
      <c r="D996" s="63"/>
      <c r="E996" s="88"/>
      <c r="F996" s="51"/>
      <c r="G996" s="61"/>
      <c r="H996" s="61"/>
      <c r="I996" s="67"/>
      <c r="J996" s="61"/>
      <c r="K996" s="67"/>
      <c r="L996" s="61"/>
      <c r="M996" s="49" t="s">
        <v>1166</v>
      </c>
      <c r="N996" s="61">
        <f>SUM(N8:N995)</f>
        <v>944425.83000000007</v>
      </c>
      <c r="O996" s="61">
        <f>SUM(O8:O995)</f>
        <v>3054408.1300000069</v>
      </c>
      <c r="P996" s="61">
        <f>O998</f>
        <v>3998835.3100000005</v>
      </c>
      <c r="Q996" s="56"/>
      <c r="S996" s="61"/>
      <c r="T996" s="61"/>
      <c r="U996" s="49" t="s">
        <v>1166</v>
      </c>
      <c r="V996" s="61">
        <v>1145259.81</v>
      </c>
      <c r="W996" s="61">
        <v>3701912.08</v>
      </c>
      <c r="X996" s="61">
        <v>4847171.8899999997</v>
      </c>
      <c r="Y996" s="91">
        <f t="shared" si="231"/>
        <v>-848336.57999999914</v>
      </c>
    </row>
    <row r="997" spans="1:25" x14ac:dyDescent="0.2">
      <c r="B997" s="353"/>
      <c r="C997" s="353"/>
      <c r="D997" s="353"/>
      <c r="E997" s="353"/>
      <c r="F997" s="353"/>
      <c r="G997" s="353"/>
      <c r="H997" s="353"/>
      <c r="I997" s="353"/>
      <c r="J997" s="353"/>
      <c r="K997" s="353"/>
      <c r="L997" s="353"/>
      <c r="M997" s="353"/>
      <c r="N997" s="353"/>
      <c r="O997" s="353"/>
      <c r="P997" s="353"/>
      <c r="Q997" s="353"/>
      <c r="S997" s="1"/>
      <c r="T997" s="1"/>
      <c r="U997" s="1"/>
      <c r="V997" s="1"/>
      <c r="W997" s="1"/>
      <c r="X997" s="1"/>
    </row>
    <row r="998" spans="1:25" x14ac:dyDescent="0.2">
      <c r="B998" s="355"/>
      <c r="C998" s="355"/>
      <c r="D998" s="355"/>
      <c r="E998" s="355"/>
      <c r="F998" s="355"/>
      <c r="G998" s="355"/>
      <c r="H998" s="355"/>
      <c r="I998" s="355"/>
      <c r="J998" s="355"/>
      <c r="K998" s="355"/>
      <c r="L998" s="355"/>
      <c r="M998" s="357" t="s">
        <v>1167</v>
      </c>
      <c r="N998" s="357"/>
      <c r="O998" s="358">
        <f>P6+P29+P40+P47+P183+P197+P219+P412+P471+P482+P500+P758+P776+P850+P882</f>
        <v>3998835.3100000005</v>
      </c>
      <c r="P998" s="358"/>
      <c r="Q998" s="358"/>
      <c r="S998" s="1"/>
      <c r="T998" s="1"/>
      <c r="U998" s="357" t="s">
        <v>1167</v>
      </c>
      <c r="V998" s="357"/>
      <c r="X998" s="90">
        <v>4847171.8899999997</v>
      </c>
      <c r="Y998" s="89">
        <f>O998-X998</f>
        <v>-848336.57999999914</v>
      </c>
    </row>
    <row r="999" spans="1:25" x14ac:dyDescent="0.2">
      <c r="B999" s="355"/>
      <c r="C999" s="356"/>
      <c r="D999" s="356"/>
      <c r="E999" s="356"/>
      <c r="F999" s="356"/>
      <c r="G999" s="356"/>
      <c r="H999" s="356"/>
      <c r="I999" s="356"/>
      <c r="J999" s="356"/>
      <c r="K999" s="356"/>
      <c r="L999" s="356"/>
      <c r="M999" s="357" t="s">
        <v>1168</v>
      </c>
      <c r="N999" s="357"/>
      <c r="O999" s="358">
        <f>TRUNC(O998*0.2099,2)</f>
        <v>839355.53</v>
      </c>
      <c r="P999" s="358"/>
      <c r="Q999" s="358"/>
      <c r="S999" s="1"/>
      <c r="T999" s="1"/>
      <c r="U999" s="357" t="s">
        <v>1168</v>
      </c>
      <c r="V999" s="357"/>
      <c r="X999" s="90">
        <v>1017421.37</v>
      </c>
      <c r="Y999" s="89">
        <f>O999-X999</f>
        <v>-178065.83999999997</v>
      </c>
    </row>
    <row r="1000" spans="1:25" x14ac:dyDescent="0.2">
      <c r="B1000" s="355"/>
      <c r="C1000" s="356"/>
      <c r="D1000" s="356"/>
      <c r="E1000" s="356"/>
      <c r="F1000" s="356"/>
      <c r="G1000" s="356"/>
      <c r="H1000" s="356"/>
      <c r="I1000" s="356"/>
      <c r="J1000" s="356"/>
      <c r="K1000" s="356"/>
      <c r="L1000" s="356"/>
      <c r="M1000" s="357" t="s">
        <v>1169</v>
      </c>
      <c r="N1000" s="357"/>
      <c r="O1000" s="358">
        <f>SUM(O998:Q999)</f>
        <v>4838190.8400000008</v>
      </c>
      <c r="P1000" s="358"/>
      <c r="Q1000" s="358"/>
      <c r="S1000" s="1"/>
      <c r="T1000" s="1"/>
      <c r="U1000" s="357" t="s">
        <v>1169</v>
      </c>
      <c r="V1000" s="357"/>
      <c r="X1000" s="90">
        <v>5864593.2599999998</v>
      </c>
      <c r="Y1000" s="89">
        <f>O1000-X1000</f>
        <v>-1026402.419999999</v>
      </c>
    </row>
    <row r="1001" spans="1:25" x14ac:dyDescent="0.2">
      <c r="B1001" s="354"/>
      <c r="C1001" s="354"/>
      <c r="D1001" s="354"/>
      <c r="E1001" s="354"/>
      <c r="F1001" s="354"/>
      <c r="G1001" s="354"/>
      <c r="H1001" s="354"/>
      <c r="I1001" s="354"/>
      <c r="J1001" s="354"/>
      <c r="K1001" s="354"/>
      <c r="L1001" s="354"/>
      <c r="M1001" s="354"/>
      <c r="N1001" s="354"/>
      <c r="O1001" s="354"/>
      <c r="P1001" s="354"/>
      <c r="Q1001" s="354"/>
      <c r="S1001" s="1"/>
      <c r="T1001" s="1"/>
      <c r="U1001" s="1"/>
      <c r="V1001" s="1"/>
      <c r="W1001" s="1"/>
      <c r="X1001" s="1"/>
    </row>
    <row r="1002" spans="1:25" x14ac:dyDescent="0.2">
      <c r="Q1002" s="91"/>
    </row>
  </sheetData>
  <sortState ref="A6:Y996">
    <sortCondition ref="A6:A996"/>
  </sortState>
  <mergeCells count="29">
    <mergeCell ref="S4:U4"/>
    <mergeCell ref="V4:X4"/>
    <mergeCell ref="U998:V998"/>
    <mergeCell ref="U999:V999"/>
    <mergeCell ref="U1000:V1000"/>
    <mergeCell ref="F1:J1"/>
    <mergeCell ref="M1:N1"/>
    <mergeCell ref="F2:J2"/>
    <mergeCell ref="M2:N2"/>
    <mergeCell ref="B3:Q3"/>
    <mergeCell ref="B4:B5"/>
    <mergeCell ref="C4:C5"/>
    <mergeCell ref="D4:D5"/>
    <mergeCell ref="E4:E5"/>
    <mergeCell ref="F4:F5"/>
    <mergeCell ref="G4:G5"/>
    <mergeCell ref="H4:H5"/>
    <mergeCell ref="J4:M4"/>
    <mergeCell ref="N4:P4"/>
    <mergeCell ref="Q4:Q5"/>
    <mergeCell ref="B997:Q997"/>
    <mergeCell ref="B1001:Q1001"/>
    <mergeCell ref="B998:L1000"/>
    <mergeCell ref="M998:N998"/>
    <mergeCell ref="O998:Q998"/>
    <mergeCell ref="M999:N999"/>
    <mergeCell ref="O999:Q999"/>
    <mergeCell ref="M1000:N1000"/>
    <mergeCell ref="O1000:Q1000"/>
  </mergeCells>
  <printOptions horizontalCentered="1"/>
  <pageMargins left="0.39370078740157483" right="0.39370078740157483" top="0.39370078740157483" bottom="0.78740157480314965" header="0.31496062992125984" footer="0.39370078740157483"/>
  <pageSetup paperSize="9" scale="50" fitToHeight="0" orientation="portrait" horizontalDpi="300" verticalDpi="300" r:id="rId1"/>
  <headerFooter>
    <oddFooter>&amp;L&amp;8Rua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3074" r:id="rId4">
          <objectPr defaultSize="0" autoPict="0" r:id="rId5">
            <anchor moveWithCells="1" sizeWithCells="1">
              <from>
                <xdr:col>15</xdr:col>
                <xdr:colOff>457200</xdr:colOff>
                <xdr:row>0</xdr:row>
                <xdr:rowOff>152400</xdr:rowOff>
              </from>
              <to>
                <xdr:col>16</xdr:col>
                <xdr:colOff>323850</xdr:colOff>
                <xdr:row>1</xdr:row>
                <xdr:rowOff>885825</xdr:rowOff>
              </to>
            </anchor>
          </objectPr>
        </oleObject>
      </mc:Choice>
      <mc:Fallback>
        <oleObject progId="CorelDraw.Graphic.17" shapeId="307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85"/>
  <sheetViews>
    <sheetView showGridLines="0" view="pageBreakPreview" zoomScaleNormal="100" zoomScaleSheetLayoutView="100" workbookViewId="0">
      <selection activeCell="O17" sqref="O17"/>
    </sheetView>
  </sheetViews>
  <sheetFormatPr defaultColWidth="8.85546875" defaultRowHeight="12" x14ac:dyDescent="0.2"/>
  <cols>
    <col min="1" max="1" width="6.42578125" style="50" customWidth="1"/>
    <col min="2" max="2" width="44" style="50" customWidth="1"/>
    <col min="3" max="3" width="14.5703125" style="50" customWidth="1"/>
    <col min="4" max="13" width="13.28515625" style="50" customWidth="1"/>
    <col min="14" max="14" width="8.85546875" style="50"/>
    <col min="15" max="15" width="11.7109375" style="50" customWidth="1"/>
    <col min="16" max="16384" width="8.85546875" style="50"/>
  </cols>
  <sheetData>
    <row r="1" spans="1:19" s="104" customFormat="1" x14ac:dyDescent="0.2">
      <c r="A1" s="10"/>
      <c r="B1" s="11"/>
      <c r="C1" s="11"/>
      <c r="D1" s="11"/>
      <c r="E1" s="11"/>
      <c r="F1" s="11"/>
      <c r="G1" s="11"/>
      <c r="H1" s="11"/>
      <c r="I1" s="11"/>
      <c r="J1" s="11"/>
      <c r="K1" s="11"/>
      <c r="L1" s="11"/>
      <c r="M1" s="125"/>
    </row>
    <row r="2" spans="1:19" s="104" customFormat="1" x14ac:dyDescent="0.2">
      <c r="A2" s="16"/>
      <c r="B2" s="17"/>
      <c r="C2" s="17"/>
      <c r="D2" s="17"/>
      <c r="E2" s="17"/>
      <c r="F2" s="17"/>
      <c r="G2" s="17"/>
      <c r="H2" s="17"/>
      <c r="I2" s="17"/>
      <c r="J2" s="17"/>
      <c r="K2" s="17"/>
      <c r="L2" s="17"/>
      <c r="M2" s="126"/>
    </row>
    <row r="3" spans="1:19" s="104" customFormat="1" x14ac:dyDescent="0.2">
      <c r="A3" s="107"/>
      <c r="B3" s="105"/>
      <c r="C3" s="105"/>
      <c r="D3" s="105"/>
      <c r="E3" s="105"/>
      <c r="F3" s="105"/>
      <c r="G3" s="105"/>
      <c r="H3" s="105"/>
      <c r="I3" s="105"/>
      <c r="J3" s="105"/>
      <c r="K3" s="105"/>
      <c r="L3" s="105"/>
      <c r="M3" s="106"/>
    </row>
    <row r="4" spans="1:19" s="104" customFormat="1" x14ac:dyDescent="0.2">
      <c r="A4" s="107"/>
      <c r="B4" s="105"/>
      <c r="C4" s="105"/>
      <c r="D4" s="105"/>
      <c r="E4" s="105"/>
      <c r="F4" s="105"/>
      <c r="G4" s="105"/>
      <c r="H4" s="105"/>
      <c r="I4" s="105"/>
      <c r="J4" s="105"/>
      <c r="K4" s="105"/>
      <c r="L4" s="105"/>
      <c r="M4" s="106"/>
    </row>
    <row r="5" spans="1:19" s="104" customFormat="1" x14ac:dyDescent="0.2">
      <c r="A5" s="16"/>
      <c r="B5" s="17"/>
      <c r="C5" s="17"/>
      <c r="D5" s="17"/>
      <c r="E5" s="17"/>
      <c r="F5" s="17"/>
      <c r="G5" s="17"/>
      <c r="H5" s="17"/>
      <c r="I5" s="17"/>
      <c r="J5" s="17"/>
      <c r="K5" s="17"/>
      <c r="L5" s="17"/>
      <c r="M5" s="126"/>
    </row>
    <row r="6" spans="1:19" s="104" customFormat="1" x14ac:dyDescent="0.2">
      <c r="A6" s="16"/>
      <c r="B6" s="17"/>
      <c r="C6" s="17"/>
      <c r="D6" s="17"/>
      <c r="E6" s="17"/>
      <c r="F6" s="17"/>
      <c r="G6" s="17"/>
      <c r="H6" s="17"/>
      <c r="I6" s="17"/>
      <c r="J6" s="17"/>
      <c r="K6" s="17"/>
      <c r="L6" s="17"/>
      <c r="M6" s="126"/>
    </row>
    <row r="7" spans="1:19" s="104" customFormat="1" x14ac:dyDescent="0.2">
      <c r="A7" s="367" t="s">
        <v>1454</v>
      </c>
      <c r="B7" s="368"/>
      <c r="C7" s="368"/>
      <c r="D7" s="368"/>
      <c r="E7" s="368"/>
      <c r="F7" s="368"/>
      <c r="G7" s="368"/>
      <c r="H7" s="368"/>
      <c r="I7" s="368"/>
      <c r="J7" s="368"/>
      <c r="K7" s="368"/>
      <c r="L7" s="368"/>
      <c r="M7" s="369"/>
    </row>
    <row r="8" spans="1:19" s="104" customFormat="1" x14ac:dyDescent="0.2">
      <c r="A8" s="367" t="s">
        <v>1455</v>
      </c>
      <c r="B8" s="368"/>
      <c r="C8" s="368"/>
      <c r="D8" s="368"/>
      <c r="E8" s="368"/>
      <c r="F8" s="368"/>
      <c r="G8" s="368"/>
      <c r="H8" s="368"/>
      <c r="I8" s="368"/>
      <c r="J8" s="368"/>
      <c r="K8" s="368"/>
      <c r="L8" s="368"/>
      <c r="M8" s="369"/>
    </row>
    <row r="9" spans="1:19" s="104" customFormat="1" x14ac:dyDescent="0.2">
      <c r="A9" s="110"/>
      <c r="B9" s="111"/>
      <c r="C9" s="111"/>
      <c r="D9" s="111"/>
      <c r="E9" s="111"/>
      <c r="F9" s="111"/>
      <c r="G9" s="111"/>
      <c r="H9" s="111"/>
      <c r="I9" s="111"/>
      <c r="J9" s="111"/>
      <c r="K9" s="111"/>
      <c r="L9" s="111"/>
      <c r="M9" s="124"/>
    </row>
    <row r="10" spans="1:19" s="112" customFormat="1" x14ac:dyDescent="0.2">
      <c r="A10" s="367" t="s">
        <v>2998</v>
      </c>
      <c r="B10" s="368"/>
      <c r="C10" s="368"/>
      <c r="D10" s="368"/>
      <c r="E10" s="368"/>
      <c r="F10" s="368"/>
      <c r="G10" s="368"/>
      <c r="H10" s="368"/>
      <c r="I10" s="368"/>
      <c r="J10" s="368"/>
      <c r="K10" s="368"/>
      <c r="L10" s="368"/>
      <c r="M10" s="369"/>
      <c r="N10" s="104"/>
      <c r="O10" s="104"/>
      <c r="P10" s="104"/>
      <c r="Q10" s="104"/>
      <c r="R10" s="104"/>
      <c r="S10" s="104"/>
    </row>
    <row r="11" spans="1:19" s="104" customFormat="1" ht="12" customHeight="1" x14ac:dyDescent="0.2">
      <c r="A11" s="113"/>
      <c r="B11" s="114"/>
      <c r="C11" s="114"/>
      <c r="D11" s="114"/>
      <c r="E11" s="115"/>
      <c r="F11" s="115"/>
      <c r="G11" s="105"/>
      <c r="H11" s="105"/>
      <c r="I11" s="105"/>
      <c r="J11" s="105"/>
      <c r="K11" s="370" t="s">
        <v>2996</v>
      </c>
      <c r="L11" s="370"/>
      <c r="M11" s="371"/>
    </row>
    <row r="12" spans="1:19" s="104" customFormat="1" ht="12" customHeight="1" x14ac:dyDescent="0.2">
      <c r="A12" s="24" t="s">
        <v>1457</v>
      </c>
      <c r="B12" s="25" t="s">
        <v>1458</v>
      </c>
      <c r="C12" s="26"/>
      <c r="D12" s="27"/>
      <c r="E12" s="116"/>
      <c r="F12" s="117"/>
      <c r="G12" s="117"/>
      <c r="H12" s="117"/>
      <c r="I12" s="117"/>
      <c r="J12" s="118" t="s">
        <v>2999</v>
      </c>
      <c r="K12" s="370"/>
      <c r="L12" s="370"/>
      <c r="M12" s="371"/>
    </row>
    <row r="13" spans="1:19" s="104" customFormat="1" x14ac:dyDescent="0.2">
      <c r="A13" s="30" t="s">
        <v>1459</v>
      </c>
      <c r="B13" s="25" t="s">
        <v>1465</v>
      </c>
      <c r="C13" s="31"/>
      <c r="D13" s="27"/>
      <c r="E13" s="117"/>
      <c r="F13" s="119"/>
      <c r="G13" s="117"/>
      <c r="H13" s="117"/>
      <c r="I13" s="117"/>
      <c r="J13" s="108"/>
      <c r="K13" s="370"/>
      <c r="L13" s="370"/>
      <c r="M13" s="371"/>
    </row>
    <row r="14" spans="1:19" s="104" customFormat="1" x14ac:dyDescent="0.2">
      <c r="A14" s="30" t="s">
        <v>1460</v>
      </c>
      <c r="B14" s="34" t="s">
        <v>1466</v>
      </c>
      <c r="C14" s="31"/>
      <c r="D14" s="35"/>
      <c r="E14" s="117"/>
      <c r="F14" s="119"/>
      <c r="G14" s="117"/>
      <c r="H14" s="117"/>
      <c r="I14" s="117"/>
      <c r="J14" s="108"/>
      <c r="K14" s="370"/>
      <c r="L14" s="370"/>
      <c r="M14" s="371"/>
    </row>
    <row r="15" spans="1:19" s="104" customFormat="1" x14ac:dyDescent="0.2">
      <c r="A15" s="30" t="s">
        <v>1461</v>
      </c>
      <c r="B15" s="25" t="s">
        <v>1462</v>
      </c>
      <c r="C15" s="31"/>
      <c r="D15" s="35"/>
      <c r="E15" s="117"/>
      <c r="F15" s="119"/>
      <c r="G15" s="117"/>
      <c r="H15" s="117"/>
      <c r="I15" s="117"/>
      <c r="J15" s="114"/>
      <c r="K15" s="370"/>
      <c r="L15" s="370"/>
      <c r="M15" s="371"/>
    </row>
    <row r="16" spans="1:19" s="104" customFormat="1" ht="12.75" thickBot="1" x14ac:dyDescent="0.25">
      <c r="A16" s="36" t="s">
        <v>1463</v>
      </c>
      <c r="B16" s="37" t="s">
        <v>1467</v>
      </c>
      <c r="C16" s="37"/>
      <c r="D16" s="37"/>
      <c r="E16" s="37"/>
      <c r="F16" s="37"/>
      <c r="G16" s="37"/>
      <c r="H16" s="120"/>
      <c r="I16" s="120"/>
      <c r="J16" s="121" t="s">
        <v>1464</v>
      </c>
      <c r="K16" s="122">
        <f>BDI!F32</f>
        <v>0.20989999999999998</v>
      </c>
      <c r="L16" s="120"/>
      <c r="M16" s="123"/>
    </row>
    <row r="17" spans="1:15" s="53" customFormat="1" x14ac:dyDescent="0.25">
      <c r="A17" s="372"/>
      <c r="B17" s="373" t="s">
        <v>1170</v>
      </c>
      <c r="C17" s="97" t="s">
        <v>1171</v>
      </c>
      <c r="D17" s="373" t="s">
        <v>1172</v>
      </c>
      <c r="E17" s="373"/>
      <c r="F17" s="373"/>
      <c r="G17" s="373"/>
      <c r="H17" s="373"/>
      <c r="I17" s="373"/>
      <c r="J17" s="373"/>
      <c r="K17" s="373"/>
      <c r="L17" s="373"/>
      <c r="M17" s="373"/>
      <c r="O17" s="103"/>
    </row>
    <row r="18" spans="1:15" s="53" customFormat="1" x14ac:dyDescent="0.25">
      <c r="A18" s="372"/>
      <c r="B18" s="373" t="s">
        <v>1170</v>
      </c>
      <c r="C18" s="95">
        <v>4838190.84</v>
      </c>
      <c r="D18" s="97" t="s">
        <v>1173</v>
      </c>
      <c r="E18" s="97" t="s">
        <v>1174</v>
      </c>
      <c r="F18" s="97" t="s">
        <v>1175</v>
      </c>
      <c r="G18" s="97" t="s">
        <v>1176</v>
      </c>
      <c r="H18" s="97" t="s">
        <v>1177</v>
      </c>
      <c r="I18" s="97" t="s">
        <v>1178</v>
      </c>
      <c r="J18" s="97" t="s">
        <v>1179</v>
      </c>
      <c r="K18" s="97" t="s">
        <v>1180</v>
      </c>
      <c r="L18" s="97" t="s">
        <v>1181</v>
      </c>
      <c r="M18" s="97" t="s">
        <v>1182</v>
      </c>
      <c r="O18" s="95">
        <v>5864593.2599999998</v>
      </c>
    </row>
    <row r="19" spans="1:15" x14ac:dyDescent="0.2">
      <c r="A19" s="92"/>
      <c r="B19" s="93" t="s">
        <v>45</v>
      </c>
      <c r="C19" s="96">
        <v>205184.72</v>
      </c>
      <c r="D19" s="98">
        <v>1</v>
      </c>
      <c r="E19" s="99"/>
      <c r="F19" s="99"/>
      <c r="G19" s="99"/>
      <c r="H19" s="99"/>
      <c r="I19" s="99"/>
      <c r="J19" s="99"/>
      <c r="K19" s="99"/>
      <c r="L19" s="99"/>
      <c r="M19" s="99"/>
      <c r="O19" s="96">
        <v>248713.83</v>
      </c>
    </row>
    <row r="20" spans="1:15" x14ac:dyDescent="0.2">
      <c r="A20" s="3"/>
      <c r="B20" s="3"/>
      <c r="C20" s="59"/>
      <c r="D20" s="59">
        <f>TRUNC(D19*$C19,2)</f>
        <v>205184.72</v>
      </c>
      <c r="E20" s="59">
        <f t="shared" ref="E20:M20" si="0">TRUNC(E19*$C19,2)</f>
        <v>0</v>
      </c>
      <c r="F20" s="59">
        <f t="shared" si="0"/>
        <v>0</v>
      </c>
      <c r="G20" s="59">
        <f t="shared" si="0"/>
        <v>0</v>
      </c>
      <c r="H20" s="59">
        <f t="shared" si="0"/>
        <v>0</v>
      </c>
      <c r="I20" s="59">
        <f t="shared" si="0"/>
        <v>0</v>
      </c>
      <c r="J20" s="59">
        <f t="shared" si="0"/>
        <v>0</v>
      </c>
      <c r="K20" s="59">
        <f t="shared" si="0"/>
        <v>0</v>
      </c>
      <c r="L20" s="59">
        <f t="shared" si="0"/>
        <v>0</v>
      </c>
      <c r="M20" s="59">
        <f t="shared" si="0"/>
        <v>0</v>
      </c>
      <c r="O20" s="59"/>
    </row>
    <row r="21" spans="1:15" x14ac:dyDescent="0.2">
      <c r="A21" s="92"/>
      <c r="B21" s="93" t="s">
        <v>52</v>
      </c>
      <c r="C21" s="96">
        <v>23738.29</v>
      </c>
      <c r="D21" s="98">
        <v>0.8</v>
      </c>
      <c r="E21" s="98">
        <v>0.2</v>
      </c>
      <c r="F21" s="99"/>
      <c r="G21" s="99"/>
      <c r="H21" s="99"/>
      <c r="I21" s="99"/>
      <c r="J21" s="99"/>
      <c r="K21" s="99"/>
      <c r="L21" s="99"/>
      <c r="M21" s="99"/>
      <c r="O21" s="96">
        <v>28774.28</v>
      </c>
    </row>
    <row r="22" spans="1:15" x14ac:dyDescent="0.2">
      <c r="A22" s="3"/>
      <c r="B22" s="3"/>
      <c r="C22" s="59"/>
      <c r="D22" s="59">
        <f t="shared" ref="D22:M22" si="1">TRUNC(D21*$C21,2)</f>
        <v>18990.63</v>
      </c>
      <c r="E22" s="59">
        <f t="shared" si="1"/>
        <v>4747.6499999999996</v>
      </c>
      <c r="F22" s="59">
        <f t="shared" si="1"/>
        <v>0</v>
      </c>
      <c r="G22" s="59">
        <f t="shared" si="1"/>
        <v>0</v>
      </c>
      <c r="H22" s="59">
        <f t="shared" si="1"/>
        <v>0</v>
      </c>
      <c r="I22" s="59">
        <f t="shared" si="1"/>
        <v>0</v>
      </c>
      <c r="J22" s="59">
        <f t="shared" si="1"/>
        <v>0</v>
      </c>
      <c r="K22" s="59">
        <f t="shared" si="1"/>
        <v>0</v>
      </c>
      <c r="L22" s="59">
        <f t="shared" si="1"/>
        <v>0</v>
      </c>
      <c r="M22" s="59">
        <f t="shared" si="1"/>
        <v>0</v>
      </c>
      <c r="O22" s="59"/>
    </row>
    <row r="23" spans="1:15" x14ac:dyDescent="0.2">
      <c r="A23" s="92"/>
      <c r="B23" s="93" t="s">
        <v>51</v>
      </c>
      <c r="C23" s="96">
        <v>1641.29</v>
      </c>
      <c r="D23" s="98">
        <v>1</v>
      </c>
      <c r="E23" s="99"/>
      <c r="F23" s="99"/>
      <c r="G23" s="99"/>
      <c r="H23" s="99"/>
      <c r="I23" s="99"/>
      <c r="J23" s="99"/>
      <c r="K23" s="99"/>
      <c r="L23" s="99"/>
      <c r="M23" s="99"/>
      <c r="O23" s="96">
        <v>1989.49</v>
      </c>
    </row>
    <row r="24" spans="1:15" x14ac:dyDescent="0.2">
      <c r="A24" s="3"/>
      <c r="B24" s="3"/>
      <c r="C24" s="59"/>
      <c r="D24" s="59">
        <f t="shared" ref="D24:M24" si="2">TRUNC(D23*$C23,2)</f>
        <v>1641.29</v>
      </c>
      <c r="E24" s="59">
        <f t="shared" si="2"/>
        <v>0</v>
      </c>
      <c r="F24" s="59">
        <f t="shared" si="2"/>
        <v>0</v>
      </c>
      <c r="G24" s="59">
        <f t="shared" si="2"/>
        <v>0</v>
      </c>
      <c r="H24" s="59">
        <f t="shared" si="2"/>
        <v>0</v>
      </c>
      <c r="I24" s="59">
        <f t="shared" si="2"/>
        <v>0</v>
      </c>
      <c r="J24" s="59">
        <f t="shared" si="2"/>
        <v>0</v>
      </c>
      <c r="K24" s="59">
        <f t="shared" si="2"/>
        <v>0</v>
      </c>
      <c r="L24" s="59">
        <f t="shared" si="2"/>
        <v>0</v>
      </c>
      <c r="M24" s="59">
        <f t="shared" si="2"/>
        <v>0</v>
      </c>
      <c r="O24" s="59"/>
    </row>
    <row r="25" spans="1:15" x14ac:dyDescent="0.2">
      <c r="A25" s="92"/>
      <c r="B25" s="93" t="s">
        <v>21</v>
      </c>
      <c r="C25" s="96">
        <v>566197.82999999996</v>
      </c>
      <c r="D25" s="98">
        <v>0.1</v>
      </c>
      <c r="E25" s="98">
        <v>0.1</v>
      </c>
      <c r="F25" s="98">
        <v>0.1</v>
      </c>
      <c r="G25" s="98">
        <v>0.1</v>
      </c>
      <c r="H25" s="98">
        <v>0.1</v>
      </c>
      <c r="I25" s="98">
        <v>0.1</v>
      </c>
      <c r="J25" s="98">
        <v>0.1</v>
      </c>
      <c r="K25" s="98">
        <v>0.1</v>
      </c>
      <c r="L25" s="98">
        <v>0.1</v>
      </c>
      <c r="M25" s="98">
        <v>0.1</v>
      </c>
      <c r="O25" s="96">
        <v>686314.39</v>
      </c>
    </row>
    <row r="26" spans="1:15" x14ac:dyDescent="0.2">
      <c r="A26" s="3"/>
      <c r="B26" s="3"/>
      <c r="C26" s="59"/>
      <c r="D26" s="59">
        <f t="shared" ref="D26:M26" si="3">TRUNC(D25*$C25,2)</f>
        <v>56619.78</v>
      </c>
      <c r="E26" s="59">
        <f t="shared" si="3"/>
        <v>56619.78</v>
      </c>
      <c r="F26" s="59">
        <f t="shared" si="3"/>
        <v>56619.78</v>
      </c>
      <c r="G26" s="59">
        <f t="shared" si="3"/>
        <v>56619.78</v>
      </c>
      <c r="H26" s="59">
        <f t="shared" si="3"/>
        <v>56619.78</v>
      </c>
      <c r="I26" s="59">
        <f t="shared" si="3"/>
        <v>56619.78</v>
      </c>
      <c r="J26" s="59">
        <f t="shared" si="3"/>
        <v>56619.78</v>
      </c>
      <c r="K26" s="59">
        <f t="shared" si="3"/>
        <v>56619.78</v>
      </c>
      <c r="L26" s="59">
        <f t="shared" si="3"/>
        <v>56619.78</v>
      </c>
      <c r="M26" s="59">
        <f t="shared" si="3"/>
        <v>56619.78</v>
      </c>
      <c r="O26" s="59"/>
    </row>
    <row r="27" spans="1:15" x14ac:dyDescent="0.2">
      <c r="A27" s="92"/>
      <c r="B27" s="93" t="s">
        <v>99</v>
      </c>
      <c r="C27" s="96">
        <v>159216.26</v>
      </c>
      <c r="D27" s="98">
        <v>0.5</v>
      </c>
      <c r="E27" s="98">
        <v>0.5</v>
      </c>
      <c r="F27" s="99"/>
      <c r="G27" s="99"/>
      <c r="H27" s="99"/>
      <c r="I27" s="99"/>
      <c r="J27" s="99"/>
      <c r="K27" s="99"/>
      <c r="L27" s="99"/>
      <c r="M27" s="99"/>
      <c r="O27" s="96">
        <v>192993.34</v>
      </c>
    </row>
    <row r="28" spans="1:15" x14ac:dyDescent="0.2">
      <c r="A28" s="3"/>
      <c r="B28" s="3"/>
      <c r="C28" s="59"/>
      <c r="D28" s="59">
        <f t="shared" ref="D28:M28" si="4">TRUNC(D27*$C27,2)</f>
        <v>79608.13</v>
      </c>
      <c r="E28" s="59">
        <f t="shared" si="4"/>
        <v>79608.13</v>
      </c>
      <c r="F28" s="59">
        <f t="shared" si="4"/>
        <v>0</v>
      </c>
      <c r="G28" s="59">
        <f t="shared" si="4"/>
        <v>0</v>
      </c>
      <c r="H28" s="59">
        <f t="shared" si="4"/>
        <v>0</v>
      </c>
      <c r="I28" s="59">
        <f t="shared" si="4"/>
        <v>0</v>
      </c>
      <c r="J28" s="59">
        <f t="shared" si="4"/>
        <v>0</v>
      </c>
      <c r="K28" s="59">
        <f t="shared" si="4"/>
        <v>0</v>
      </c>
      <c r="L28" s="59">
        <f t="shared" si="4"/>
        <v>0</v>
      </c>
      <c r="M28" s="59">
        <f t="shared" si="4"/>
        <v>0</v>
      </c>
      <c r="O28" s="59"/>
    </row>
    <row r="29" spans="1:15" x14ac:dyDescent="0.2">
      <c r="A29" s="92"/>
      <c r="B29" s="93" t="s">
        <v>58</v>
      </c>
      <c r="C29" s="96">
        <v>33906.89</v>
      </c>
      <c r="D29" s="98">
        <v>0.2</v>
      </c>
      <c r="E29" s="98">
        <v>0.8</v>
      </c>
      <c r="F29" s="99"/>
      <c r="G29" s="99"/>
      <c r="H29" s="99"/>
      <c r="I29" s="99"/>
      <c r="J29" s="99"/>
      <c r="K29" s="99"/>
      <c r="L29" s="99"/>
      <c r="M29" s="99"/>
      <c r="O29" s="96">
        <v>41100.11</v>
      </c>
    </row>
    <row r="30" spans="1:15" x14ac:dyDescent="0.2">
      <c r="A30" s="3"/>
      <c r="B30" s="3"/>
      <c r="C30" s="59"/>
      <c r="D30" s="59">
        <f t="shared" ref="D30:M30" si="5">TRUNC(D29*$C29,2)</f>
        <v>6781.37</v>
      </c>
      <c r="E30" s="59">
        <f t="shared" si="5"/>
        <v>27125.51</v>
      </c>
      <c r="F30" s="59">
        <f t="shared" si="5"/>
        <v>0</v>
      </c>
      <c r="G30" s="59">
        <f t="shared" si="5"/>
        <v>0</v>
      </c>
      <c r="H30" s="59">
        <f t="shared" si="5"/>
        <v>0</v>
      </c>
      <c r="I30" s="59">
        <f t="shared" si="5"/>
        <v>0</v>
      </c>
      <c r="J30" s="59">
        <f t="shared" si="5"/>
        <v>0</v>
      </c>
      <c r="K30" s="59">
        <f t="shared" si="5"/>
        <v>0</v>
      </c>
      <c r="L30" s="59">
        <f t="shared" si="5"/>
        <v>0</v>
      </c>
      <c r="M30" s="59">
        <f t="shared" si="5"/>
        <v>0</v>
      </c>
      <c r="O30" s="59"/>
    </row>
    <row r="31" spans="1:15" x14ac:dyDescent="0.2">
      <c r="A31" s="92"/>
      <c r="B31" s="93" t="s">
        <v>5</v>
      </c>
      <c r="C31" s="96">
        <v>446737.1</v>
      </c>
      <c r="D31" s="99"/>
      <c r="E31" s="99"/>
      <c r="F31" s="98">
        <v>0.5</v>
      </c>
      <c r="G31" s="98">
        <v>0.5</v>
      </c>
      <c r="H31" s="99"/>
      <c r="I31" s="99"/>
      <c r="J31" s="99"/>
      <c r="K31" s="99"/>
      <c r="L31" s="99"/>
      <c r="M31" s="99"/>
      <c r="O31" s="96">
        <v>541510.55000000005</v>
      </c>
    </row>
    <row r="32" spans="1:15" x14ac:dyDescent="0.2">
      <c r="A32" s="3"/>
      <c r="B32" s="3"/>
      <c r="C32" s="59"/>
      <c r="D32" s="59">
        <f t="shared" ref="D32:M32" si="6">TRUNC(D31*$C31,2)</f>
        <v>0</v>
      </c>
      <c r="E32" s="59">
        <f t="shared" si="6"/>
        <v>0</v>
      </c>
      <c r="F32" s="59">
        <f t="shared" si="6"/>
        <v>223368.55</v>
      </c>
      <c r="G32" s="59">
        <f t="shared" si="6"/>
        <v>223368.55</v>
      </c>
      <c r="H32" s="59">
        <f t="shared" si="6"/>
        <v>0</v>
      </c>
      <c r="I32" s="59">
        <f t="shared" si="6"/>
        <v>0</v>
      </c>
      <c r="J32" s="59">
        <f t="shared" si="6"/>
        <v>0</v>
      </c>
      <c r="K32" s="59">
        <f t="shared" si="6"/>
        <v>0</v>
      </c>
      <c r="L32" s="59">
        <f t="shared" si="6"/>
        <v>0</v>
      </c>
      <c r="M32" s="59">
        <f t="shared" si="6"/>
        <v>0</v>
      </c>
      <c r="O32" s="59"/>
    </row>
    <row r="33" spans="1:15" x14ac:dyDescent="0.2">
      <c r="A33" s="92"/>
      <c r="B33" s="93" t="s">
        <v>160</v>
      </c>
      <c r="C33" s="96">
        <v>92860.65</v>
      </c>
      <c r="D33" s="99"/>
      <c r="E33" s="99"/>
      <c r="F33" s="99"/>
      <c r="G33" s="99"/>
      <c r="H33" s="98">
        <v>0.5</v>
      </c>
      <c r="I33" s="98">
        <v>0.5</v>
      </c>
      <c r="J33" s="99"/>
      <c r="K33" s="99"/>
      <c r="L33" s="99"/>
      <c r="M33" s="99"/>
      <c r="O33" s="96">
        <v>112560.66</v>
      </c>
    </row>
    <row r="34" spans="1:15" x14ac:dyDescent="0.2">
      <c r="A34" s="3"/>
      <c r="B34" s="3"/>
      <c r="C34" s="59"/>
      <c r="D34" s="59">
        <f t="shared" ref="D34:M34" si="7">TRUNC(D33*$C33,2)</f>
        <v>0</v>
      </c>
      <c r="E34" s="59">
        <f t="shared" si="7"/>
        <v>0</v>
      </c>
      <c r="F34" s="59">
        <f t="shared" si="7"/>
        <v>0</v>
      </c>
      <c r="G34" s="59">
        <f t="shared" si="7"/>
        <v>0</v>
      </c>
      <c r="H34" s="59">
        <f t="shared" si="7"/>
        <v>46430.32</v>
      </c>
      <c r="I34" s="59">
        <f t="shared" si="7"/>
        <v>46430.32</v>
      </c>
      <c r="J34" s="59">
        <f t="shared" si="7"/>
        <v>0</v>
      </c>
      <c r="K34" s="59">
        <f t="shared" si="7"/>
        <v>0</v>
      </c>
      <c r="L34" s="59">
        <f t="shared" si="7"/>
        <v>0</v>
      </c>
      <c r="M34" s="59">
        <f t="shared" si="7"/>
        <v>0</v>
      </c>
      <c r="O34" s="59"/>
    </row>
    <row r="35" spans="1:15" x14ac:dyDescent="0.2">
      <c r="A35" s="92"/>
      <c r="B35" s="93" t="s">
        <v>167</v>
      </c>
      <c r="C35" s="96">
        <v>61368.79</v>
      </c>
      <c r="D35" s="99"/>
      <c r="E35" s="99"/>
      <c r="F35" s="98">
        <v>1</v>
      </c>
      <c r="G35" s="99"/>
      <c r="H35" s="99"/>
      <c r="I35" s="99"/>
      <c r="J35" s="99"/>
      <c r="K35" s="99"/>
      <c r="L35" s="99"/>
      <c r="M35" s="99"/>
      <c r="O35" s="96">
        <v>74387.929999999993</v>
      </c>
    </row>
    <row r="36" spans="1:15" x14ac:dyDescent="0.2">
      <c r="A36" s="3"/>
      <c r="B36" s="3"/>
      <c r="C36" s="59"/>
      <c r="D36" s="59">
        <f t="shared" ref="D36:M36" si="8">TRUNC(D35*$C35,2)</f>
        <v>0</v>
      </c>
      <c r="E36" s="59">
        <f t="shared" si="8"/>
        <v>0</v>
      </c>
      <c r="F36" s="59">
        <f t="shared" si="8"/>
        <v>61368.79</v>
      </c>
      <c r="G36" s="59">
        <f t="shared" si="8"/>
        <v>0</v>
      </c>
      <c r="H36" s="59">
        <f t="shared" si="8"/>
        <v>0</v>
      </c>
      <c r="I36" s="59">
        <f t="shared" si="8"/>
        <v>0</v>
      </c>
      <c r="J36" s="59">
        <f t="shared" si="8"/>
        <v>0</v>
      </c>
      <c r="K36" s="59">
        <f t="shared" si="8"/>
        <v>0</v>
      </c>
      <c r="L36" s="59">
        <f t="shared" si="8"/>
        <v>0</v>
      </c>
      <c r="M36" s="59">
        <f t="shared" si="8"/>
        <v>0</v>
      </c>
      <c r="O36" s="59"/>
    </row>
    <row r="37" spans="1:15" x14ac:dyDescent="0.2">
      <c r="A37" s="92"/>
      <c r="B37" s="93" t="s">
        <v>62</v>
      </c>
      <c r="C37" s="96">
        <v>46893.8</v>
      </c>
      <c r="D37" s="99"/>
      <c r="E37" s="99"/>
      <c r="F37" s="99"/>
      <c r="G37" s="99"/>
      <c r="H37" s="99"/>
      <c r="I37" s="98">
        <v>0.5</v>
      </c>
      <c r="J37" s="98">
        <v>0.5</v>
      </c>
      <c r="K37" s="99"/>
      <c r="L37" s="99"/>
      <c r="M37" s="99"/>
      <c r="O37" s="96">
        <v>56842.13</v>
      </c>
    </row>
    <row r="38" spans="1:15" x14ac:dyDescent="0.2">
      <c r="A38" s="3"/>
      <c r="B38" s="3"/>
      <c r="C38" s="59"/>
      <c r="D38" s="59">
        <f t="shared" ref="D38:M38" si="9">TRUNC(D37*$C37,2)</f>
        <v>0</v>
      </c>
      <c r="E38" s="59">
        <f t="shared" si="9"/>
        <v>0</v>
      </c>
      <c r="F38" s="59">
        <f t="shared" si="9"/>
        <v>0</v>
      </c>
      <c r="G38" s="59">
        <f t="shared" si="9"/>
        <v>0</v>
      </c>
      <c r="H38" s="59">
        <f t="shared" si="9"/>
        <v>0</v>
      </c>
      <c r="I38" s="59">
        <f t="shared" si="9"/>
        <v>23446.9</v>
      </c>
      <c r="J38" s="59">
        <f t="shared" si="9"/>
        <v>23446.9</v>
      </c>
      <c r="K38" s="59">
        <f t="shared" si="9"/>
        <v>0</v>
      </c>
      <c r="L38" s="59">
        <f t="shared" si="9"/>
        <v>0</v>
      </c>
      <c r="M38" s="59">
        <f t="shared" si="9"/>
        <v>0</v>
      </c>
      <c r="O38" s="59"/>
    </row>
    <row r="39" spans="1:15" x14ac:dyDescent="0.2">
      <c r="A39" s="92"/>
      <c r="B39" s="93" t="s">
        <v>9</v>
      </c>
      <c r="C39" s="96">
        <v>760566.4</v>
      </c>
      <c r="D39" s="99"/>
      <c r="E39" s="99"/>
      <c r="F39" s="99"/>
      <c r="G39" s="99"/>
      <c r="H39" s="99"/>
      <c r="I39" s="99"/>
      <c r="J39" s="98">
        <v>0.5</v>
      </c>
      <c r="K39" s="98">
        <v>0.5</v>
      </c>
      <c r="L39" s="99"/>
      <c r="M39" s="99"/>
      <c r="O39" s="96">
        <v>921917.46</v>
      </c>
    </row>
    <row r="40" spans="1:15" x14ac:dyDescent="0.2">
      <c r="A40" s="3"/>
      <c r="B40" s="3"/>
      <c r="C40" s="59"/>
      <c r="D40" s="59">
        <f t="shared" ref="D40:M40" si="10">TRUNC(D39*$C39,2)</f>
        <v>0</v>
      </c>
      <c r="E40" s="59">
        <f t="shared" si="10"/>
        <v>0</v>
      </c>
      <c r="F40" s="59">
        <f t="shared" si="10"/>
        <v>0</v>
      </c>
      <c r="G40" s="59">
        <f t="shared" si="10"/>
        <v>0</v>
      </c>
      <c r="H40" s="59">
        <f t="shared" si="10"/>
        <v>0</v>
      </c>
      <c r="I40" s="59">
        <f t="shared" si="10"/>
        <v>0</v>
      </c>
      <c r="J40" s="59">
        <f t="shared" si="10"/>
        <v>380283.2</v>
      </c>
      <c r="K40" s="59">
        <f t="shared" si="10"/>
        <v>380283.2</v>
      </c>
      <c r="L40" s="59">
        <f t="shared" si="10"/>
        <v>0</v>
      </c>
      <c r="M40" s="59">
        <f t="shared" si="10"/>
        <v>0</v>
      </c>
      <c r="O40" s="59"/>
    </row>
    <row r="41" spans="1:15" x14ac:dyDescent="0.2">
      <c r="A41" s="92"/>
      <c r="B41" s="93" t="s">
        <v>233</v>
      </c>
      <c r="C41" s="96">
        <v>197593.84</v>
      </c>
      <c r="D41" s="99"/>
      <c r="E41" s="99"/>
      <c r="F41" s="99"/>
      <c r="G41" s="99"/>
      <c r="H41" s="99"/>
      <c r="I41" s="99"/>
      <c r="J41" s="99"/>
      <c r="K41" s="98">
        <v>0.5</v>
      </c>
      <c r="L41" s="98">
        <v>0.5</v>
      </c>
      <c r="M41" s="99"/>
      <c r="O41" s="96">
        <v>239512.57</v>
      </c>
    </row>
    <row r="42" spans="1:15" x14ac:dyDescent="0.2">
      <c r="A42" s="3"/>
      <c r="B42" s="3"/>
      <c r="C42" s="59"/>
      <c r="D42" s="59">
        <f t="shared" ref="D42:M42" si="11">TRUNC(D41*$C41,2)</f>
        <v>0</v>
      </c>
      <c r="E42" s="59">
        <f t="shared" si="11"/>
        <v>0</v>
      </c>
      <c r="F42" s="59">
        <f t="shared" si="11"/>
        <v>0</v>
      </c>
      <c r="G42" s="59">
        <f t="shared" si="11"/>
        <v>0</v>
      </c>
      <c r="H42" s="59">
        <f t="shared" si="11"/>
        <v>0</v>
      </c>
      <c r="I42" s="59">
        <f t="shared" si="11"/>
        <v>0</v>
      </c>
      <c r="J42" s="59">
        <f t="shared" si="11"/>
        <v>0</v>
      </c>
      <c r="K42" s="59">
        <f t="shared" si="11"/>
        <v>98796.92</v>
      </c>
      <c r="L42" s="59">
        <f t="shared" si="11"/>
        <v>98796.92</v>
      </c>
      <c r="M42" s="59">
        <f t="shared" si="11"/>
        <v>0</v>
      </c>
      <c r="O42" s="59"/>
    </row>
    <row r="43" spans="1:15" x14ac:dyDescent="0.2">
      <c r="A43" s="92"/>
      <c r="B43" s="93" t="s">
        <v>246</v>
      </c>
      <c r="C43" s="96">
        <v>56349.81</v>
      </c>
      <c r="D43" s="99"/>
      <c r="E43" s="99"/>
      <c r="F43" s="99"/>
      <c r="G43" s="99"/>
      <c r="H43" s="99"/>
      <c r="I43" s="99"/>
      <c r="J43" s="99"/>
      <c r="K43" s="99"/>
      <c r="L43" s="98">
        <v>1</v>
      </c>
      <c r="M43" s="99"/>
      <c r="O43" s="96">
        <v>68304.2</v>
      </c>
    </row>
    <row r="44" spans="1:15" x14ac:dyDescent="0.2">
      <c r="A44" s="3"/>
      <c r="B44" s="3"/>
      <c r="C44" s="59"/>
      <c r="D44" s="59">
        <f t="shared" ref="D44:M44" si="12">TRUNC(D43*$C43,2)</f>
        <v>0</v>
      </c>
      <c r="E44" s="59">
        <f t="shared" si="12"/>
        <v>0</v>
      </c>
      <c r="F44" s="59">
        <f t="shared" si="12"/>
        <v>0</v>
      </c>
      <c r="G44" s="59">
        <f t="shared" si="12"/>
        <v>0</v>
      </c>
      <c r="H44" s="59">
        <f t="shared" si="12"/>
        <v>0</v>
      </c>
      <c r="I44" s="59">
        <f t="shared" si="12"/>
        <v>0</v>
      </c>
      <c r="J44" s="59">
        <f t="shared" si="12"/>
        <v>0</v>
      </c>
      <c r="K44" s="59">
        <f t="shared" si="12"/>
        <v>0</v>
      </c>
      <c r="L44" s="59">
        <f t="shared" si="12"/>
        <v>56349.81</v>
      </c>
      <c r="M44" s="59">
        <f t="shared" si="12"/>
        <v>0</v>
      </c>
      <c r="O44" s="59"/>
    </row>
    <row r="45" spans="1:15" x14ac:dyDescent="0.2">
      <c r="A45" s="92"/>
      <c r="B45" s="93" t="s">
        <v>216</v>
      </c>
      <c r="C45" s="96">
        <v>31542.38</v>
      </c>
      <c r="D45" s="99"/>
      <c r="E45" s="99"/>
      <c r="F45" s="99"/>
      <c r="G45" s="99"/>
      <c r="H45" s="99"/>
      <c r="I45" s="99"/>
      <c r="J45" s="99"/>
      <c r="K45" s="99"/>
      <c r="L45" s="98">
        <v>1</v>
      </c>
      <c r="M45" s="99"/>
      <c r="O45" s="96">
        <v>38233.97</v>
      </c>
    </row>
    <row r="46" spans="1:15" x14ac:dyDescent="0.2">
      <c r="A46" s="3"/>
      <c r="B46" s="3"/>
      <c r="C46" s="59"/>
      <c r="D46" s="59">
        <f t="shared" ref="D46:M46" si="13">TRUNC(D45*$C45,2)</f>
        <v>0</v>
      </c>
      <c r="E46" s="59">
        <f t="shared" si="13"/>
        <v>0</v>
      </c>
      <c r="F46" s="59">
        <f t="shared" si="13"/>
        <v>0</v>
      </c>
      <c r="G46" s="59">
        <f t="shared" si="13"/>
        <v>0</v>
      </c>
      <c r="H46" s="59">
        <f t="shared" si="13"/>
        <v>0</v>
      </c>
      <c r="I46" s="59">
        <f t="shared" si="13"/>
        <v>0</v>
      </c>
      <c r="J46" s="59">
        <f t="shared" si="13"/>
        <v>0</v>
      </c>
      <c r="K46" s="59">
        <f t="shared" si="13"/>
        <v>0</v>
      </c>
      <c r="L46" s="59">
        <f t="shared" si="13"/>
        <v>31542.38</v>
      </c>
      <c r="M46" s="59">
        <f t="shared" si="13"/>
        <v>0</v>
      </c>
      <c r="O46" s="59"/>
    </row>
    <row r="47" spans="1:15" x14ac:dyDescent="0.2">
      <c r="A47" s="92"/>
      <c r="B47" s="93" t="s">
        <v>407</v>
      </c>
      <c r="C47" s="96">
        <v>93081.42</v>
      </c>
      <c r="D47" s="99"/>
      <c r="E47" s="99"/>
      <c r="F47" s="99"/>
      <c r="G47" s="99"/>
      <c r="H47" s="98">
        <v>0.5</v>
      </c>
      <c r="I47" s="98">
        <v>0.5</v>
      </c>
      <c r="J47" s="99"/>
      <c r="K47" s="99"/>
      <c r="L47" s="99"/>
      <c r="M47" s="99"/>
      <c r="O47" s="96">
        <v>112828.27</v>
      </c>
    </row>
    <row r="48" spans="1:15" x14ac:dyDescent="0.2">
      <c r="A48" s="3"/>
      <c r="B48" s="3"/>
      <c r="C48" s="59"/>
      <c r="D48" s="59">
        <f t="shared" ref="D48:M48" si="14">TRUNC(D47*$C47,2)</f>
        <v>0</v>
      </c>
      <c r="E48" s="59">
        <f t="shared" si="14"/>
        <v>0</v>
      </c>
      <c r="F48" s="59">
        <f t="shared" si="14"/>
        <v>0</v>
      </c>
      <c r="G48" s="59">
        <f t="shared" si="14"/>
        <v>0</v>
      </c>
      <c r="H48" s="59">
        <f t="shared" si="14"/>
        <v>46540.71</v>
      </c>
      <c r="I48" s="59">
        <f t="shared" si="14"/>
        <v>46540.71</v>
      </c>
      <c r="J48" s="59">
        <f t="shared" si="14"/>
        <v>0</v>
      </c>
      <c r="K48" s="59">
        <f t="shared" si="14"/>
        <v>0</v>
      </c>
      <c r="L48" s="59">
        <f t="shared" si="14"/>
        <v>0</v>
      </c>
      <c r="M48" s="59">
        <f t="shared" si="14"/>
        <v>0</v>
      </c>
      <c r="O48" s="59"/>
    </row>
    <row r="49" spans="1:15" x14ac:dyDescent="0.2">
      <c r="A49" s="92"/>
      <c r="B49" s="93" t="s">
        <v>170</v>
      </c>
      <c r="C49" s="96">
        <v>608257.5</v>
      </c>
      <c r="D49" s="99"/>
      <c r="E49" s="99"/>
      <c r="F49" s="99"/>
      <c r="G49" s="99"/>
      <c r="H49" s="99"/>
      <c r="I49" s="99"/>
      <c r="J49" s="98">
        <v>1</v>
      </c>
      <c r="K49" s="99"/>
      <c r="L49" s="99"/>
      <c r="M49" s="99"/>
      <c r="O49" s="96">
        <v>737296.85</v>
      </c>
    </row>
    <row r="50" spans="1:15" x14ac:dyDescent="0.2">
      <c r="A50" s="3"/>
      <c r="B50" s="3"/>
      <c r="C50" s="59"/>
      <c r="D50" s="59">
        <f t="shared" ref="D50:M50" si="15">TRUNC(D49*$C49,2)</f>
        <v>0</v>
      </c>
      <c r="E50" s="59">
        <f t="shared" si="15"/>
        <v>0</v>
      </c>
      <c r="F50" s="59">
        <f t="shared" si="15"/>
        <v>0</v>
      </c>
      <c r="G50" s="59">
        <f t="shared" si="15"/>
        <v>0</v>
      </c>
      <c r="H50" s="59">
        <f t="shared" si="15"/>
        <v>0</v>
      </c>
      <c r="I50" s="59">
        <f t="shared" si="15"/>
        <v>0</v>
      </c>
      <c r="J50" s="59">
        <f t="shared" si="15"/>
        <v>608257.5</v>
      </c>
      <c r="K50" s="59">
        <f t="shared" si="15"/>
        <v>0</v>
      </c>
      <c r="L50" s="59">
        <f t="shared" si="15"/>
        <v>0</v>
      </c>
      <c r="M50" s="59">
        <f t="shared" si="15"/>
        <v>0</v>
      </c>
      <c r="O50" s="59"/>
    </row>
    <row r="51" spans="1:15" x14ac:dyDescent="0.2">
      <c r="A51" s="92"/>
      <c r="B51" s="93" t="s">
        <v>187</v>
      </c>
      <c r="C51" s="96">
        <v>252240.18</v>
      </c>
      <c r="D51" s="99"/>
      <c r="E51" s="99"/>
      <c r="F51" s="99"/>
      <c r="G51" s="99"/>
      <c r="H51" s="99"/>
      <c r="I51" s="99"/>
      <c r="J51" s="99"/>
      <c r="K51" s="99"/>
      <c r="L51" s="99"/>
      <c r="M51" s="98">
        <v>1</v>
      </c>
      <c r="O51" s="96">
        <v>305751.90999999997</v>
      </c>
    </row>
    <row r="52" spans="1:15" x14ac:dyDescent="0.2">
      <c r="A52" s="3"/>
      <c r="B52" s="3"/>
      <c r="C52" s="59"/>
      <c r="D52" s="59">
        <f t="shared" ref="D52:M52" si="16">TRUNC(D51*$C51,2)</f>
        <v>0</v>
      </c>
      <c r="E52" s="59">
        <f t="shared" si="16"/>
        <v>0</v>
      </c>
      <c r="F52" s="59">
        <f t="shared" si="16"/>
        <v>0</v>
      </c>
      <c r="G52" s="59">
        <f t="shared" si="16"/>
        <v>0</v>
      </c>
      <c r="H52" s="59">
        <f t="shared" si="16"/>
        <v>0</v>
      </c>
      <c r="I52" s="59">
        <f t="shared" si="16"/>
        <v>0</v>
      </c>
      <c r="J52" s="59">
        <f t="shared" si="16"/>
        <v>0</v>
      </c>
      <c r="K52" s="59">
        <f t="shared" si="16"/>
        <v>0</v>
      </c>
      <c r="L52" s="59">
        <f t="shared" si="16"/>
        <v>0</v>
      </c>
      <c r="M52" s="59">
        <f t="shared" si="16"/>
        <v>252240.18</v>
      </c>
      <c r="O52" s="59"/>
    </row>
    <row r="53" spans="1:15" x14ac:dyDescent="0.2">
      <c r="A53" s="92"/>
      <c r="B53" s="93" t="s">
        <v>24</v>
      </c>
      <c r="C53" s="96">
        <v>90533.35</v>
      </c>
      <c r="D53" s="99"/>
      <c r="E53" s="99"/>
      <c r="F53" s="99"/>
      <c r="G53" s="99"/>
      <c r="H53" s="99"/>
      <c r="I53" s="99"/>
      <c r="J53" s="99"/>
      <c r="K53" s="99"/>
      <c r="L53" s="98">
        <v>0.5</v>
      </c>
      <c r="M53" s="98">
        <v>0.5</v>
      </c>
      <c r="O53" s="96">
        <v>109739.64</v>
      </c>
    </row>
    <row r="54" spans="1:15" x14ac:dyDescent="0.2">
      <c r="A54" s="3"/>
      <c r="B54" s="3"/>
      <c r="C54" s="59"/>
      <c r="D54" s="59">
        <f t="shared" ref="D54:M54" si="17">TRUNC(D53*$C53,2)</f>
        <v>0</v>
      </c>
      <c r="E54" s="59">
        <f t="shared" si="17"/>
        <v>0</v>
      </c>
      <c r="F54" s="59">
        <f t="shared" si="17"/>
        <v>0</v>
      </c>
      <c r="G54" s="59">
        <f t="shared" si="17"/>
        <v>0</v>
      </c>
      <c r="H54" s="59">
        <f t="shared" si="17"/>
        <v>0</v>
      </c>
      <c r="I54" s="59">
        <f t="shared" si="17"/>
        <v>0</v>
      </c>
      <c r="J54" s="59">
        <f t="shared" si="17"/>
        <v>0</v>
      </c>
      <c r="K54" s="59">
        <f t="shared" si="17"/>
        <v>0</v>
      </c>
      <c r="L54" s="59">
        <f t="shared" si="17"/>
        <v>45266.67</v>
      </c>
      <c r="M54" s="59">
        <f t="shared" si="17"/>
        <v>45266.67</v>
      </c>
      <c r="O54" s="59"/>
    </row>
    <row r="55" spans="1:15" x14ac:dyDescent="0.2">
      <c r="A55" s="92"/>
      <c r="B55" s="93" t="s">
        <v>30</v>
      </c>
      <c r="C55" s="96">
        <v>253606.52</v>
      </c>
      <c r="D55" s="99"/>
      <c r="E55" s="99"/>
      <c r="F55" s="99"/>
      <c r="G55" s="99"/>
      <c r="H55" s="99"/>
      <c r="I55" s="99"/>
      <c r="J55" s="98">
        <v>0.25</v>
      </c>
      <c r="K55" s="98">
        <v>0.25</v>
      </c>
      <c r="L55" s="98">
        <v>0.25</v>
      </c>
      <c r="M55" s="98">
        <v>0.25</v>
      </c>
      <c r="O55" s="96">
        <v>307408.11</v>
      </c>
    </row>
    <row r="56" spans="1:15" x14ac:dyDescent="0.2">
      <c r="A56" s="3"/>
      <c r="B56" s="3"/>
      <c r="C56" s="59"/>
      <c r="D56" s="59">
        <f t="shared" ref="D56:M56" si="18">TRUNC(D55*$C55,2)</f>
        <v>0</v>
      </c>
      <c r="E56" s="59">
        <f t="shared" si="18"/>
        <v>0</v>
      </c>
      <c r="F56" s="59">
        <f t="shared" si="18"/>
        <v>0</v>
      </c>
      <c r="G56" s="59">
        <f t="shared" si="18"/>
        <v>0</v>
      </c>
      <c r="H56" s="59">
        <f t="shared" si="18"/>
        <v>0</v>
      </c>
      <c r="I56" s="59">
        <f t="shared" si="18"/>
        <v>0</v>
      </c>
      <c r="J56" s="59">
        <f t="shared" si="18"/>
        <v>63401.63</v>
      </c>
      <c r="K56" s="59">
        <f t="shared" si="18"/>
        <v>63401.63</v>
      </c>
      <c r="L56" s="59">
        <f t="shared" si="18"/>
        <v>63401.63</v>
      </c>
      <c r="M56" s="59">
        <f t="shared" si="18"/>
        <v>63401.63</v>
      </c>
      <c r="O56" s="59"/>
    </row>
    <row r="57" spans="1:15" x14ac:dyDescent="0.2">
      <c r="A57" s="92"/>
      <c r="B57" s="93" t="s">
        <v>31</v>
      </c>
      <c r="C57" s="96">
        <v>253790</v>
      </c>
      <c r="D57" s="99"/>
      <c r="E57" s="99"/>
      <c r="F57" s="99"/>
      <c r="G57" s="99"/>
      <c r="H57" s="99"/>
      <c r="I57" s="99"/>
      <c r="J57" s="98">
        <v>0.25</v>
      </c>
      <c r="K57" s="98">
        <v>0.25</v>
      </c>
      <c r="L57" s="98">
        <v>0.25</v>
      </c>
      <c r="M57" s="98">
        <v>0.25</v>
      </c>
      <c r="O57" s="96">
        <v>307630.52</v>
      </c>
    </row>
    <row r="58" spans="1:15" x14ac:dyDescent="0.2">
      <c r="A58" s="3"/>
      <c r="B58" s="3"/>
      <c r="C58" s="59"/>
      <c r="D58" s="59">
        <f t="shared" ref="D58:M58" si="19">TRUNC(D57*$C57,2)</f>
        <v>0</v>
      </c>
      <c r="E58" s="59">
        <f t="shared" si="19"/>
        <v>0</v>
      </c>
      <c r="F58" s="59">
        <f t="shared" si="19"/>
        <v>0</v>
      </c>
      <c r="G58" s="59">
        <f t="shared" si="19"/>
        <v>0</v>
      </c>
      <c r="H58" s="59">
        <f t="shared" si="19"/>
        <v>0</v>
      </c>
      <c r="I58" s="59">
        <f t="shared" si="19"/>
        <v>0</v>
      </c>
      <c r="J58" s="59">
        <f t="shared" si="19"/>
        <v>63447.5</v>
      </c>
      <c r="K58" s="59">
        <f t="shared" si="19"/>
        <v>63447.5</v>
      </c>
      <c r="L58" s="59">
        <f t="shared" si="19"/>
        <v>63447.5</v>
      </c>
      <c r="M58" s="59">
        <f t="shared" si="19"/>
        <v>63447.5</v>
      </c>
      <c r="O58" s="59"/>
    </row>
    <row r="59" spans="1:15" x14ac:dyDescent="0.2">
      <c r="A59" s="92"/>
      <c r="B59" s="93" t="s">
        <v>557</v>
      </c>
      <c r="C59" s="96">
        <v>316466.43</v>
      </c>
      <c r="D59" s="99"/>
      <c r="E59" s="99"/>
      <c r="F59" s="99"/>
      <c r="G59" s="99"/>
      <c r="H59" s="99"/>
      <c r="I59" s="99"/>
      <c r="J59" s="98">
        <v>0.25</v>
      </c>
      <c r="K59" s="98">
        <v>0.25</v>
      </c>
      <c r="L59" s="98">
        <v>0.25</v>
      </c>
      <c r="M59" s="98">
        <v>0.25</v>
      </c>
      <c r="O59" s="96">
        <v>383603.49</v>
      </c>
    </row>
    <row r="60" spans="1:15" x14ac:dyDescent="0.2">
      <c r="A60" s="3"/>
      <c r="B60" s="3"/>
      <c r="C60" s="59"/>
      <c r="D60" s="59">
        <f t="shared" ref="D60:M60" si="20">TRUNC(D59*$C59,2)</f>
        <v>0</v>
      </c>
      <c r="E60" s="59">
        <f t="shared" si="20"/>
        <v>0</v>
      </c>
      <c r="F60" s="59">
        <f t="shared" si="20"/>
        <v>0</v>
      </c>
      <c r="G60" s="59">
        <f t="shared" si="20"/>
        <v>0</v>
      </c>
      <c r="H60" s="59">
        <f t="shared" si="20"/>
        <v>0</v>
      </c>
      <c r="I60" s="59">
        <f t="shared" si="20"/>
        <v>0</v>
      </c>
      <c r="J60" s="59">
        <f t="shared" si="20"/>
        <v>79116.600000000006</v>
      </c>
      <c r="K60" s="59">
        <f t="shared" si="20"/>
        <v>79116.600000000006</v>
      </c>
      <c r="L60" s="59">
        <f t="shared" si="20"/>
        <v>79116.600000000006</v>
      </c>
      <c r="M60" s="59">
        <f t="shared" si="20"/>
        <v>79116.600000000006</v>
      </c>
      <c r="O60" s="59"/>
    </row>
    <row r="61" spans="1:15" x14ac:dyDescent="0.2">
      <c r="A61" s="92"/>
      <c r="B61" s="93" t="s">
        <v>29</v>
      </c>
      <c r="C61" s="96">
        <v>93017</v>
      </c>
      <c r="D61" s="99"/>
      <c r="E61" s="99"/>
      <c r="F61" s="99"/>
      <c r="G61" s="99"/>
      <c r="H61" s="99"/>
      <c r="I61" s="99"/>
      <c r="J61" s="98">
        <v>0.24</v>
      </c>
      <c r="K61" s="98">
        <v>0.24</v>
      </c>
      <c r="L61" s="98">
        <v>0.26</v>
      </c>
      <c r="M61" s="98">
        <v>0.26</v>
      </c>
      <c r="O61" s="96">
        <v>112750.18</v>
      </c>
    </row>
    <row r="62" spans="1:15" x14ac:dyDescent="0.2">
      <c r="A62" s="3"/>
      <c r="B62" s="3"/>
      <c r="C62" s="59"/>
      <c r="D62" s="59">
        <f t="shared" ref="D62:M62" si="21">TRUNC(D61*$C61,2)</f>
        <v>0</v>
      </c>
      <c r="E62" s="59">
        <f t="shared" si="21"/>
        <v>0</v>
      </c>
      <c r="F62" s="59">
        <f t="shared" si="21"/>
        <v>0</v>
      </c>
      <c r="G62" s="59">
        <f t="shared" si="21"/>
        <v>0</v>
      </c>
      <c r="H62" s="59">
        <f t="shared" si="21"/>
        <v>0</v>
      </c>
      <c r="I62" s="59">
        <f t="shared" si="21"/>
        <v>0</v>
      </c>
      <c r="J62" s="59">
        <f t="shared" si="21"/>
        <v>22324.080000000002</v>
      </c>
      <c r="K62" s="59">
        <f t="shared" si="21"/>
        <v>22324.080000000002</v>
      </c>
      <c r="L62" s="59">
        <f t="shared" si="21"/>
        <v>24184.42</v>
      </c>
      <c r="M62" s="59">
        <f t="shared" si="21"/>
        <v>24184.42</v>
      </c>
      <c r="O62" s="59"/>
    </row>
    <row r="63" spans="1:15" x14ac:dyDescent="0.2">
      <c r="A63" s="92"/>
      <c r="B63" s="93" t="s">
        <v>961</v>
      </c>
      <c r="C63" s="96">
        <v>3469.64</v>
      </c>
      <c r="D63" s="99"/>
      <c r="E63" s="99"/>
      <c r="F63" s="99"/>
      <c r="G63" s="99"/>
      <c r="H63" s="99"/>
      <c r="I63" s="99"/>
      <c r="J63" s="99"/>
      <c r="K63" s="99"/>
      <c r="L63" s="99"/>
      <c r="M63" s="98">
        <v>1</v>
      </c>
      <c r="O63" s="96">
        <v>4205.72</v>
      </c>
    </row>
    <row r="64" spans="1:15" x14ac:dyDescent="0.2">
      <c r="A64" s="3"/>
      <c r="B64" s="3"/>
      <c r="C64" s="59"/>
      <c r="D64" s="59">
        <f t="shared" ref="D64:M64" si="22">TRUNC(D63*$C63,2)</f>
        <v>0</v>
      </c>
      <c r="E64" s="59">
        <f t="shared" si="22"/>
        <v>0</v>
      </c>
      <c r="F64" s="59">
        <f t="shared" si="22"/>
        <v>0</v>
      </c>
      <c r="G64" s="59">
        <f t="shared" si="22"/>
        <v>0</v>
      </c>
      <c r="H64" s="59">
        <f t="shared" si="22"/>
        <v>0</v>
      </c>
      <c r="I64" s="59">
        <f t="shared" si="22"/>
        <v>0</v>
      </c>
      <c r="J64" s="59">
        <f t="shared" si="22"/>
        <v>0</v>
      </c>
      <c r="K64" s="59">
        <f t="shared" si="22"/>
        <v>0</v>
      </c>
      <c r="L64" s="59">
        <f t="shared" si="22"/>
        <v>0</v>
      </c>
      <c r="M64" s="59">
        <f t="shared" si="22"/>
        <v>3469.64</v>
      </c>
      <c r="O64" s="59"/>
    </row>
    <row r="65" spans="1:15" x14ac:dyDescent="0.2">
      <c r="A65" s="92"/>
      <c r="B65" s="93" t="s">
        <v>932</v>
      </c>
      <c r="C65" s="96">
        <v>4087.75</v>
      </c>
      <c r="D65" s="99"/>
      <c r="E65" s="99"/>
      <c r="F65" s="99"/>
      <c r="G65" s="99"/>
      <c r="H65" s="99"/>
      <c r="I65" s="99"/>
      <c r="J65" s="99"/>
      <c r="K65" s="99"/>
      <c r="L65" s="99"/>
      <c r="M65" s="98">
        <v>1</v>
      </c>
      <c r="O65" s="96">
        <v>4954.95</v>
      </c>
    </row>
    <row r="66" spans="1:15" x14ac:dyDescent="0.2">
      <c r="A66" s="3"/>
      <c r="B66" s="3"/>
      <c r="C66" s="59"/>
      <c r="D66" s="59">
        <f t="shared" ref="D66:M66" si="23">TRUNC(D65*$C65,2)</f>
        <v>0</v>
      </c>
      <c r="E66" s="59">
        <f t="shared" si="23"/>
        <v>0</v>
      </c>
      <c r="F66" s="59">
        <f t="shared" si="23"/>
        <v>0</v>
      </c>
      <c r="G66" s="59">
        <f t="shared" si="23"/>
        <v>0</v>
      </c>
      <c r="H66" s="59">
        <f t="shared" si="23"/>
        <v>0</v>
      </c>
      <c r="I66" s="59">
        <f t="shared" si="23"/>
        <v>0</v>
      </c>
      <c r="J66" s="59">
        <f t="shared" si="23"/>
        <v>0</v>
      </c>
      <c r="K66" s="59">
        <f t="shared" si="23"/>
        <v>0</v>
      </c>
      <c r="L66" s="59">
        <f t="shared" si="23"/>
        <v>0</v>
      </c>
      <c r="M66" s="59">
        <f t="shared" si="23"/>
        <v>4087.75</v>
      </c>
      <c r="O66" s="59"/>
    </row>
    <row r="67" spans="1:15" x14ac:dyDescent="0.2">
      <c r="A67" s="92"/>
      <c r="B67" s="93" t="s">
        <v>33</v>
      </c>
      <c r="C67" s="96">
        <v>15919.63</v>
      </c>
      <c r="D67" s="99"/>
      <c r="E67" s="99"/>
      <c r="F67" s="99"/>
      <c r="G67" s="99"/>
      <c r="H67" s="99"/>
      <c r="I67" s="99"/>
      <c r="J67" s="99"/>
      <c r="K67" s="99"/>
      <c r="L67" s="98">
        <v>1</v>
      </c>
      <c r="M67" s="99"/>
      <c r="O67" s="96">
        <v>19296.919999999998</v>
      </c>
    </row>
    <row r="68" spans="1:15" x14ac:dyDescent="0.2">
      <c r="A68" s="3"/>
      <c r="B68" s="3"/>
      <c r="C68" s="59"/>
      <c r="D68" s="59">
        <f t="shared" ref="D68:M68" si="24">TRUNC(D67*$C67,2)</f>
        <v>0</v>
      </c>
      <c r="E68" s="59">
        <f t="shared" si="24"/>
        <v>0</v>
      </c>
      <c r="F68" s="59">
        <f t="shared" si="24"/>
        <v>0</v>
      </c>
      <c r="G68" s="59">
        <f t="shared" si="24"/>
        <v>0</v>
      </c>
      <c r="H68" s="59">
        <f t="shared" si="24"/>
        <v>0</v>
      </c>
      <c r="I68" s="59">
        <f t="shared" si="24"/>
        <v>0</v>
      </c>
      <c r="J68" s="59">
        <f t="shared" si="24"/>
        <v>0</v>
      </c>
      <c r="K68" s="59">
        <f t="shared" si="24"/>
        <v>0</v>
      </c>
      <c r="L68" s="59">
        <f t="shared" si="24"/>
        <v>15919.63</v>
      </c>
      <c r="M68" s="59">
        <f t="shared" si="24"/>
        <v>0</v>
      </c>
      <c r="O68" s="59"/>
    </row>
    <row r="69" spans="1:15" x14ac:dyDescent="0.2">
      <c r="A69" s="92"/>
      <c r="B69" s="93" t="s">
        <v>938</v>
      </c>
      <c r="C69" s="96">
        <v>55478.27</v>
      </c>
      <c r="D69" s="99"/>
      <c r="E69" s="99"/>
      <c r="F69" s="99"/>
      <c r="G69" s="99"/>
      <c r="H69" s="99"/>
      <c r="I69" s="99"/>
      <c r="J69" s="98">
        <v>0.3</v>
      </c>
      <c r="K69" s="98">
        <v>0.3</v>
      </c>
      <c r="L69" s="98">
        <v>0.4</v>
      </c>
      <c r="M69" s="99"/>
      <c r="O69" s="96">
        <v>67247.77</v>
      </c>
    </row>
    <row r="70" spans="1:15" x14ac:dyDescent="0.2">
      <c r="A70" s="3"/>
      <c r="B70" s="3"/>
      <c r="C70" s="59"/>
      <c r="D70" s="59">
        <f t="shared" ref="D70:M70" si="25">TRUNC(D69*$C69,2)</f>
        <v>0</v>
      </c>
      <c r="E70" s="59">
        <f t="shared" si="25"/>
        <v>0</v>
      </c>
      <c r="F70" s="59">
        <f t="shared" si="25"/>
        <v>0</v>
      </c>
      <c r="G70" s="59">
        <f t="shared" si="25"/>
        <v>0</v>
      </c>
      <c r="H70" s="59">
        <f t="shared" si="25"/>
        <v>0</v>
      </c>
      <c r="I70" s="59">
        <f t="shared" si="25"/>
        <v>0</v>
      </c>
      <c r="J70" s="59">
        <f t="shared" si="25"/>
        <v>16643.48</v>
      </c>
      <c r="K70" s="59">
        <f t="shared" si="25"/>
        <v>16643.48</v>
      </c>
      <c r="L70" s="59">
        <f t="shared" si="25"/>
        <v>22191.3</v>
      </c>
      <c r="M70" s="59">
        <f t="shared" si="25"/>
        <v>0</v>
      </c>
      <c r="O70" s="59"/>
    </row>
    <row r="71" spans="1:15" x14ac:dyDescent="0.2">
      <c r="A71" s="92"/>
      <c r="B71" s="93" t="s">
        <v>28</v>
      </c>
      <c r="C71" s="96">
        <v>19753.259999999998</v>
      </c>
      <c r="D71" s="99"/>
      <c r="E71" s="99"/>
      <c r="F71" s="99"/>
      <c r="G71" s="99"/>
      <c r="H71" s="99"/>
      <c r="I71" s="99"/>
      <c r="J71" s="99"/>
      <c r="K71" s="98">
        <v>0.5</v>
      </c>
      <c r="L71" s="98">
        <v>0.5</v>
      </c>
      <c r="M71" s="99"/>
      <c r="O71" s="96">
        <v>23943.84</v>
      </c>
    </row>
    <row r="72" spans="1:15" x14ac:dyDescent="0.2">
      <c r="A72" s="3"/>
      <c r="B72" s="3"/>
      <c r="C72" s="59"/>
      <c r="D72" s="59">
        <f t="shared" ref="D72:M72" si="26">TRUNC(D71*$C71,2)</f>
        <v>0</v>
      </c>
      <c r="E72" s="59">
        <f t="shared" si="26"/>
        <v>0</v>
      </c>
      <c r="F72" s="59">
        <f t="shared" si="26"/>
        <v>0</v>
      </c>
      <c r="G72" s="59">
        <f t="shared" si="26"/>
        <v>0</v>
      </c>
      <c r="H72" s="59">
        <f t="shared" si="26"/>
        <v>0</v>
      </c>
      <c r="I72" s="59">
        <f t="shared" si="26"/>
        <v>0</v>
      </c>
      <c r="J72" s="59">
        <f t="shared" si="26"/>
        <v>0</v>
      </c>
      <c r="K72" s="59">
        <f t="shared" si="26"/>
        <v>9876.6299999999992</v>
      </c>
      <c r="L72" s="59">
        <f t="shared" si="26"/>
        <v>9876.6299999999992</v>
      </c>
      <c r="M72" s="59">
        <f t="shared" si="26"/>
        <v>0</v>
      </c>
      <c r="O72" s="59"/>
    </row>
    <row r="73" spans="1:15" x14ac:dyDescent="0.2">
      <c r="A73" s="92"/>
      <c r="B73" s="93" t="s">
        <v>67</v>
      </c>
      <c r="C73" s="96">
        <v>94691.71</v>
      </c>
      <c r="D73" s="99"/>
      <c r="E73" s="99"/>
      <c r="F73" s="99"/>
      <c r="G73" s="99"/>
      <c r="H73" s="99"/>
      <c r="I73" s="99"/>
      <c r="J73" s="99"/>
      <c r="K73" s="99"/>
      <c r="L73" s="99"/>
      <c r="M73" s="98">
        <v>1</v>
      </c>
      <c r="O73" s="96">
        <v>114780.18</v>
      </c>
    </row>
    <row r="74" spans="1:15" x14ac:dyDescent="0.2">
      <c r="A74" s="3"/>
      <c r="B74" s="3"/>
      <c r="C74" s="3"/>
      <c r="D74" s="59">
        <f t="shared" ref="D74:M74" si="27">TRUNC(D73*$C73,2)</f>
        <v>0</v>
      </c>
      <c r="E74" s="59">
        <f t="shared" si="27"/>
        <v>0</v>
      </c>
      <c r="F74" s="59">
        <f t="shared" si="27"/>
        <v>0</v>
      </c>
      <c r="G74" s="59">
        <f t="shared" si="27"/>
        <v>0</v>
      </c>
      <c r="H74" s="59">
        <f t="shared" si="27"/>
        <v>0</v>
      </c>
      <c r="I74" s="59">
        <f t="shared" si="27"/>
        <v>0</v>
      </c>
      <c r="J74" s="59">
        <f t="shared" si="27"/>
        <v>0</v>
      </c>
      <c r="K74" s="59">
        <f t="shared" si="27"/>
        <v>0</v>
      </c>
      <c r="L74" s="59">
        <f t="shared" si="27"/>
        <v>0</v>
      </c>
      <c r="M74" s="59">
        <f t="shared" si="27"/>
        <v>94691.71</v>
      </c>
    </row>
    <row r="75" spans="1:15" x14ac:dyDescent="0.2">
      <c r="A75" s="3"/>
      <c r="B75" s="42" t="s">
        <v>1183</v>
      </c>
      <c r="C75" s="3"/>
      <c r="D75" s="99"/>
      <c r="E75" s="99"/>
      <c r="F75" s="99"/>
      <c r="G75" s="99"/>
      <c r="H75" s="99"/>
      <c r="I75" s="99"/>
      <c r="J75" s="99"/>
      <c r="K75" s="99"/>
      <c r="L75" s="99"/>
      <c r="M75" s="99"/>
    </row>
    <row r="76" spans="1:15" s="101" customFormat="1" x14ac:dyDescent="0.2">
      <c r="A76" s="94"/>
      <c r="B76" s="94" t="s">
        <v>1184</v>
      </c>
      <c r="C76" s="94"/>
      <c r="D76" s="100">
        <f>D77/$C$18</f>
        <v>7.6232201704552874E-2</v>
      </c>
      <c r="E76" s="100">
        <f>E77/$C$18</f>
        <v>3.4744617473584399E-2</v>
      </c>
      <c r="F76" s="100">
        <f t="shared" ref="F76:M76" si="28">F77/$C$18</f>
        <v>7.0554707593965024E-2</v>
      </c>
      <c r="G76" s="100">
        <f t="shared" si="28"/>
        <v>5.7870464241546946E-2</v>
      </c>
      <c r="H76" s="100">
        <f t="shared" si="28"/>
        <v>3.0918753506631001E-2</v>
      </c>
      <c r="I76" s="100">
        <f t="shared" si="28"/>
        <v>3.5764965815197149E-2</v>
      </c>
      <c r="J76" s="100">
        <f t="shared" si="28"/>
        <v>0.27149418934454433</v>
      </c>
      <c r="K76" s="100">
        <f t="shared" si="28"/>
        <v>0.16338955534048344</v>
      </c>
      <c r="L76" s="100">
        <f t="shared" si="28"/>
        <v>0.11713330844965182</v>
      </c>
      <c r="M76" s="100">
        <f t="shared" si="28"/>
        <v>0.14189723652984307</v>
      </c>
    </row>
    <row r="77" spans="1:15" s="101" customFormat="1" x14ac:dyDescent="0.2">
      <c r="A77" s="94"/>
      <c r="B77" s="94" t="s">
        <v>1185</v>
      </c>
      <c r="C77" s="94"/>
      <c r="D77" s="102">
        <f t="shared" ref="D77:I77" si="29">D74+D72+D70+D68+D66+D64+D62+D60+D58+D56+D54+D52+D50+D48+D46+D44+D42+D40+D38+D36+D34+D32+D30+D28+D26+D24+D22+D20+0.02</f>
        <v>368825.94000000006</v>
      </c>
      <c r="E77" s="102">
        <f t="shared" si="29"/>
        <v>168101.08999999997</v>
      </c>
      <c r="F77" s="102">
        <f t="shared" si="29"/>
        <v>341357.14</v>
      </c>
      <c r="G77" s="102">
        <f t="shared" si="29"/>
        <v>279988.34999999998</v>
      </c>
      <c r="H77" s="102">
        <f t="shared" si="29"/>
        <v>149590.82999999999</v>
      </c>
      <c r="I77" s="102">
        <f t="shared" si="29"/>
        <v>173037.72999999998</v>
      </c>
      <c r="J77" s="102">
        <f>J74+J72+J70+J68+J66+J64+J62+J60+J58+J56+J54+J52+J50+J48+J46+J44+J42+J40+J38+J36+J34+J32+J30+J28+J26+J24+J22+J20+0.03</f>
        <v>1313540.7</v>
      </c>
      <c r="K77" s="102">
        <f>K74+K72+K70+K68+K66+K64+K62+K60+K58+K56+K54+K52+K50+K48+K46+K44+K42+K40+K38+K36+K34+K32+K30+K28+K26+K24+K22+K20+0.03</f>
        <v>790509.85000000009</v>
      </c>
      <c r="L77" s="102">
        <f>L74+L72+L70+L68+L66+L64+L62+L60+L58+L56+L54+L52+L50+L48+L46+L44+L42+L40+L38+L36+L34+L32+L30+L28+L26+L24+L22+0.03</f>
        <v>566713.30000000005</v>
      </c>
      <c r="M77" s="102">
        <f>M74+M72+M70+M68+M66+M64+M62+M60+M58+M56+M54+M52+M50+M48+M46+M44+M42+M40+M38+M36+M34+M32+M30+M28+M26+M24+M22+M20+0.03</f>
        <v>686525.91</v>
      </c>
    </row>
    <row r="78" spans="1:15" s="101" customFormat="1" x14ac:dyDescent="0.2">
      <c r="A78" s="94"/>
      <c r="B78" s="94" t="s">
        <v>1186</v>
      </c>
      <c r="C78" s="94"/>
      <c r="D78" s="100">
        <f>D76</f>
        <v>7.6232201704552874E-2</v>
      </c>
      <c r="E78" s="100">
        <f>E76+D78</f>
        <v>0.11097681917813727</v>
      </c>
      <c r="F78" s="100">
        <f t="shared" ref="F78:M78" si="30">F76+E78</f>
        <v>0.1815315267721023</v>
      </c>
      <c r="G78" s="100">
        <f t="shared" si="30"/>
        <v>0.23940199101364923</v>
      </c>
      <c r="H78" s="100">
        <f t="shared" si="30"/>
        <v>0.27032074452028021</v>
      </c>
      <c r="I78" s="100">
        <f t="shared" si="30"/>
        <v>0.30608571033547738</v>
      </c>
      <c r="J78" s="100">
        <f t="shared" si="30"/>
        <v>0.57757989968002166</v>
      </c>
      <c r="K78" s="100">
        <f t="shared" si="30"/>
        <v>0.74096945502050504</v>
      </c>
      <c r="L78" s="100">
        <f t="shared" si="30"/>
        <v>0.8581027634701569</v>
      </c>
      <c r="M78" s="100">
        <f t="shared" si="30"/>
        <v>1</v>
      </c>
    </row>
    <row r="79" spans="1:15" s="101" customFormat="1" x14ac:dyDescent="0.2">
      <c r="A79" s="94"/>
      <c r="B79" s="94" t="s">
        <v>1187</v>
      </c>
      <c r="C79" s="94"/>
      <c r="D79" s="102">
        <f>D77</f>
        <v>368825.94000000006</v>
      </c>
      <c r="E79" s="102">
        <f>E77+D79</f>
        <v>536927.03</v>
      </c>
      <c r="F79" s="102">
        <f t="shared" ref="F79:M79" si="31">F77+E79</f>
        <v>878284.17</v>
      </c>
      <c r="G79" s="102">
        <f t="shared" si="31"/>
        <v>1158272.52</v>
      </c>
      <c r="H79" s="102">
        <f t="shared" si="31"/>
        <v>1307863.3500000001</v>
      </c>
      <c r="I79" s="102">
        <f t="shared" si="31"/>
        <v>1480901.08</v>
      </c>
      <c r="J79" s="102">
        <f t="shared" si="31"/>
        <v>2794441.7800000003</v>
      </c>
      <c r="K79" s="102">
        <f t="shared" si="31"/>
        <v>3584951.6300000004</v>
      </c>
      <c r="L79" s="102">
        <f t="shared" si="31"/>
        <v>4151664.9300000006</v>
      </c>
      <c r="M79" s="102">
        <f t="shared" si="31"/>
        <v>4838190.8400000008</v>
      </c>
    </row>
    <row r="82" spans="1:13" s="101" customFormat="1" x14ac:dyDescent="0.2">
      <c r="A82" s="94"/>
      <c r="B82" s="94" t="s">
        <v>1184</v>
      </c>
      <c r="C82" s="94"/>
      <c r="D82" s="100">
        <v>7.6232202333499935E-2</v>
      </c>
      <c r="E82" s="100">
        <v>3.4700000000000002E-2</v>
      </c>
      <c r="F82" s="100">
        <v>7.0599999999999996E-2</v>
      </c>
      <c r="G82" s="100">
        <v>5.79E-2</v>
      </c>
      <c r="H82" s="100">
        <v>3.09E-2</v>
      </c>
      <c r="I82" s="100">
        <v>3.5799999999999998E-2</v>
      </c>
      <c r="J82" s="100">
        <v>0.27150000000000002</v>
      </c>
      <c r="K82" s="100">
        <v>0.16339999999999999</v>
      </c>
      <c r="L82" s="100">
        <v>0.1171</v>
      </c>
      <c r="M82" s="100">
        <v>0.1419</v>
      </c>
    </row>
    <row r="83" spans="1:13" s="101" customFormat="1" x14ac:dyDescent="0.2">
      <c r="A83" s="94"/>
      <c r="B83" s="94" t="s">
        <v>1185</v>
      </c>
      <c r="C83" s="94"/>
      <c r="D83" s="102">
        <v>447070.86</v>
      </c>
      <c r="E83" s="102">
        <v>203763.05</v>
      </c>
      <c r="F83" s="102">
        <v>413774.64</v>
      </c>
      <c r="G83" s="102">
        <v>339386.71</v>
      </c>
      <c r="H83" s="102">
        <v>181325.9</v>
      </c>
      <c r="I83" s="102">
        <v>209746.97</v>
      </c>
      <c r="J83" s="102">
        <v>1592202.99</v>
      </c>
      <c r="K83" s="102">
        <v>958213.28</v>
      </c>
      <c r="L83" s="102">
        <v>686939.24</v>
      </c>
      <c r="M83" s="102">
        <v>832169.6</v>
      </c>
    </row>
    <row r="84" spans="1:13" s="101" customFormat="1" x14ac:dyDescent="0.2">
      <c r="A84" s="94"/>
      <c r="B84" s="94" t="s">
        <v>1186</v>
      </c>
      <c r="C84" s="94"/>
      <c r="D84" s="100">
        <v>7.6200000000000004E-2</v>
      </c>
      <c r="E84" s="100">
        <v>0.1109</v>
      </c>
      <c r="F84" s="100">
        <v>0.18149999999999999</v>
      </c>
      <c r="G84" s="100">
        <v>0.2394</v>
      </c>
      <c r="H84" s="100">
        <v>0.27029999999999998</v>
      </c>
      <c r="I84" s="100">
        <v>0.30609999999999998</v>
      </c>
      <c r="J84" s="100">
        <v>0.5776</v>
      </c>
      <c r="K84" s="100">
        <v>0.74099999999999999</v>
      </c>
      <c r="L84" s="100">
        <v>0.85809999999999997</v>
      </c>
      <c r="M84" s="100">
        <v>1</v>
      </c>
    </row>
    <row r="85" spans="1:13" s="101" customFormat="1" x14ac:dyDescent="0.2">
      <c r="A85" s="94"/>
      <c r="B85" s="94" t="s">
        <v>1187</v>
      </c>
      <c r="C85" s="94"/>
      <c r="D85" s="102">
        <v>447070.88</v>
      </c>
      <c r="E85" s="102">
        <v>650833.93000000005</v>
      </c>
      <c r="F85" s="102">
        <v>1064608.57</v>
      </c>
      <c r="G85" s="102">
        <v>1403995.28</v>
      </c>
      <c r="H85" s="102">
        <v>1585321.18</v>
      </c>
      <c r="I85" s="102">
        <v>1795068.15</v>
      </c>
      <c r="J85" s="102">
        <v>3387271.14</v>
      </c>
      <c r="K85" s="102">
        <v>4345484.42</v>
      </c>
      <c r="L85" s="102">
        <v>5032423.66</v>
      </c>
      <c r="M85" s="102">
        <v>5864593.2599999998</v>
      </c>
    </row>
  </sheetData>
  <mergeCells count="7">
    <mergeCell ref="A7:M7"/>
    <mergeCell ref="A8:M8"/>
    <mergeCell ref="A10:M10"/>
    <mergeCell ref="K11:M15"/>
    <mergeCell ref="A17:A18"/>
    <mergeCell ref="B17:B18"/>
    <mergeCell ref="D17:M17"/>
  </mergeCells>
  <printOptions horizontalCentered="1"/>
  <pageMargins left="0.39370078740157483" right="0.39370078740157483" top="0.39370078740157483" bottom="0.78740157480314965" header="0.31496062992125984" footer="0.39370078740157483"/>
  <pageSetup paperSize="9" scale="70" fitToHeight="0" orientation="landscape" horizontalDpi="0" verticalDpi="0" r:id="rId1"/>
  <headerFooter>
    <oddFooter>&amp;L&amp;8Rua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4098" r:id="rId4">
          <objectPr defaultSize="0" autoPict="0" r:id="rId5">
            <anchor moveWithCells="1" sizeWithCells="1">
              <from>
                <xdr:col>12</xdr:col>
                <xdr:colOff>238125</xdr:colOff>
                <xdr:row>0</xdr:row>
                <xdr:rowOff>57150</xdr:rowOff>
              </from>
              <to>
                <xdr:col>12</xdr:col>
                <xdr:colOff>790575</xdr:colOff>
                <xdr:row>5</xdr:row>
                <xdr:rowOff>85725</xdr:rowOff>
              </to>
            </anchor>
          </objectPr>
        </oleObject>
      </mc:Choice>
      <mc:Fallback>
        <oleObject progId="CorelDraw.Graphic.17" shapeId="4098"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2"/>
  <sheetViews>
    <sheetView showGridLines="0" view="pageBreakPreview" zoomScaleNormal="100" zoomScaleSheetLayoutView="100" workbookViewId="0">
      <selection activeCell="L11" sqref="L11"/>
    </sheetView>
  </sheetViews>
  <sheetFormatPr defaultColWidth="8.85546875" defaultRowHeight="12" x14ac:dyDescent="0.2"/>
  <cols>
    <col min="1" max="1" width="6.42578125" style="50" customWidth="1"/>
    <col min="2" max="2" width="26" style="50" customWidth="1"/>
    <col min="3" max="3" width="38.7109375" style="50" customWidth="1"/>
    <col min="4" max="4" width="5.140625" style="50" customWidth="1"/>
    <col min="5" max="5" width="7.7109375" style="50" customWidth="1"/>
    <col min="6" max="7" width="14.28515625" style="50" customWidth="1"/>
    <col min="8" max="16384" width="8.85546875" style="50"/>
  </cols>
  <sheetData>
    <row r="1" spans="1:7" s="15" customFormat="1" x14ac:dyDescent="0.25">
      <c r="A1" s="10"/>
      <c r="B1" s="11"/>
      <c r="C1" s="12"/>
      <c r="D1" s="13"/>
      <c r="E1" s="129"/>
      <c r="F1" s="129"/>
      <c r="G1" s="14"/>
    </row>
    <row r="2" spans="1:7" s="15" customFormat="1" x14ac:dyDescent="0.25">
      <c r="A2" s="16"/>
      <c r="B2" s="17"/>
      <c r="C2" s="18"/>
      <c r="D2" s="19"/>
      <c r="E2" s="130"/>
      <c r="F2" s="130"/>
      <c r="G2" s="20"/>
    </row>
    <row r="3" spans="1:7" s="15" customFormat="1" x14ac:dyDescent="0.25">
      <c r="A3" s="16"/>
      <c r="B3" s="17"/>
      <c r="C3" s="18"/>
      <c r="D3" s="19"/>
      <c r="E3" s="130"/>
      <c r="F3" s="130"/>
      <c r="G3" s="20"/>
    </row>
    <row r="4" spans="1:7" s="15" customFormat="1" x14ac:dyDescent="0.25">
      <c r="A4" s="16"/>
      <c r="B4" s="17"/>
      <c r="C4" s="18"/>
      <c r="D4" s="19"/>
      <c r="E4" s="130"/>
      <c r="F4" s="130"/>
      <c r="G4" s="20"/>
    </row>
    <row r="5" spans="1:7" s="15" customFormat="1" x14ac:dyDescent="0.25">
      <c r="A5" s="16"/>
      <c r="B5" s="17"/>
      <c r="C5" s="18"/>
      <c r="D5" s="19"/>
      <c r="E5" s="130"/>
      <c r="F5" s="130"/>
      <c r="G5" s="20"/>
    </row>
    <row r="6" spans="1:7" s="15" customFormat="1" x14ac:dyDescent="0.25">
      <c r="A6" s="344" t="s">
        <v>1454</v>
      </c>
      <c r="B6" s="345"/>
      <c r="C6" s="345"/>
      <c r="D6" s="345"/>
      <c r="E6" s="345"/>
      <c r="F6" s="345"/>
      <c r="G6" s="346"/>
    </row>
    <row r="7" spans="1:7" s="15" customFormat="1" x14ac:dyDescent="0.25">
      <c r="A7" s="347" t="s">
        <v>1455</v>
      </c>
      <c r="B7" s="348"/>
      <c r="C7" s="348"/>
      <c r="D7" s="348"/>
      <c r="E7" s="348"/>
      <c r="F7" s="348"/>
      <c r="G7" s="349"/>
    </row>
    <row r="8" spans="1:7" s="15" customFormat="1" x14ac:dyDescent="0.25">
      <c r="A8" s="22"/>
      <c r="B8" s="23"/>
      <c r="C8" s="23"/>
      <c r="D8" s="19"/>
      <c r="E8" s="130"/>
      <c r="F8" s="130"/>
      <c r="G8" s="20"/>
    </row>
    <row r="9" spans="1:7" s="15" customFormat="1" x14ac:dyDescent="0.25">
      <c r="A9" s="350" t="s">
        <v>3003</v>
      </c>
      <c r="B9" s="351"/>
      <c r="C9" s="351"/>
      <c r="D9" s="351"/>
      <c r="E9" s="351"/>
      <c r="F9" s="351"/>
      <c r="G9" s="352"/>
    </row>
    <row r="10" spans="1:7" s="15" customFormat="1" x14ac:dyDescent="0.25">
      <c r="A10" s="22"/>
      <c r="B10" s="23"/>
      <c r="C10" s="23"/>
      <c r="D10" s="19"/>
      <c r="E10" s="130"/>
      <c r="F10" s="130"/>
      <c r="G10" s="20"/>
    </row>
    <row r="11" spans="1:7" s="15" customFormat="1" x14ac:dyDescent="0.25">
      <c r="A11" s="131" t="s">
        <v>3004</v>
      </c>
      <c r="B11" s="25" t="s">
        <v>1458</v>
      </c>
      <c r="C11" s="132"/>
      <c r="D11" s="19"/>
      <c r="E11" s="130"/>
      <c r="F11" s="130"/>
      <c r="G11" s="20"/>
    </row>
    <row r="12" spans="1:7" s="15" customFormat="1" x14ac:dyDescent="0.25">
      <c r="A12" s="133" t="s">
        <v>3005</v>
      </c>
      <c r="B12" s="25" t="s">
        <v>1465</v>
      </c>
      <c r="C12" s="134"/>
      <c r="D12" s="19"/>
      <c r="E12" s="130"/>
      <c r="F12" s="130"/>
      <c r="G12" s="20"/>
    </row>
    <row r="13" spans="1:7" s="15" customFormat="1" x14ac:dyDescent="0.2">
      <c r="A13" s="133" t="s">
        <v>3006</v>
      </c>
      <c r="B13" s="34" t="s">
        <v>1466</v>
      </c>
      <c r="C13" s="111"/>
      <c r="D13" s="19"/>
      <c r="E13" s="130"/>
      <c r="F13" s="130"/>
      <c r="G13" s="20"/>
    </row>
    <row r="14" spans="1:7" s="15" customFormat="1" x14ac:dyDescent="0.25">
      <c r="A14" s="133" t="s">
        <v>1461</v>
      </c>
      <c r="B14" s="25" t="s">
        <v>1462</v>
      </c>
      <c r="C14" s="135"/>
      <c r="D14" s="19"/>
      <c r="E14" s="130"/>
      <c r="F14" s="130"/>
      <c r="G14" s="20"/>
    </row>
    <row r="15" spans="1:7" s="15" customFormat="1" ht="12.75" thickBot="1" x14ac:dyDescent="0.25">
      <c r="A15" s="136" t="s">
        <v>1463</v>
      </c>
      <c r="B15" s="37" t="s">
        <v>1467</v>
      </c>
      <c r="C15" s="37"/>
      <c r="D15" s="137"/>
      <c r="E15" s="138"/>
      <c r="F15" s="138"/>
      <c r="G15" s="139"/>
    </row>
    <row r="16" spans="1:7" s="53" customFormat="1" ht="24" x14ac:dyDescent="0.25">
      <c r="A16" s="128" t="s">
        <v>0</v>
      </c>
      <c r="B16" s="128" t="s">
        <v>1</v>
      </c>
      <c r="C16" s="128" t="s">
        <v>2</v>
      </c>
      <c r="D16" s="128" t="s">
        <v>3</v>
      </c>
      <c r="E16" s="128" t="s">
        <v>4</v>
      </c>
      <c r="F16" s="8" t="s">
        <v>3000</v>
      </c>
      <c r="G16" s="8" t="s">
        <v>3001</v>
      </c>
    </row>
    <row r="17" spans="1:7" x14ac:dyDescent="0.2">
      <c r="A17" s="43">
        <v>1</v>
      </c>
      <c r="B17" s="3" t="s">
        <v>5</v>
      </c>
      <c r="C17" s="3" t="s">
        <v>6</v>
      </c>
      <c r="D17" s="46" t="s">
        <v>7</v>
      </c>
      <c r="E17" s="59">
        <v>35.36</v>
      </c>
      <c r="F17" s="59">
        <v>17.68</v>
      </c>
      <c r="G17" s="59" t="s">
        <v>8</v>
      </c>
    </row>
    <row r="18" spans="1:7" x14ac:dyDescent="0.2">
      <c r="A18" s="43">
        <v>2</v>
      </c>
      <c r="B18" s="3" t="s">
        <v>9</v>
      </c>
      <c r="C18" s="3" t="s">
        <v>10</v>
      </c>
      <c r="D18" s="46" t="s">
        <v>11</v>
      </c>
      <c r="E18" s="59">
        <v>2026.32</v>
      </c>
      <c r="F18" s="59">
        <v>1013.16</v>
      </c>
      <c r="G18" s="59" t="s">
        <v>8</v>
      </c>
    </row>
    <row r="19" spans="1:7" x14ac:dyDescent="0.2">
      <c r="A19" s="43">
        <v>3</v>
      </c>
      <c r="B19" s="3" t="s">
        <v>12</v>
      </c>
      <c r="C19" s="3" t="s">
        <v>13</v>
      </c>
      <c r="D19" s="46" t="s">
        <v>11</v>
      </c>
      <c r="E19" s="59">
        <v>2301.4899999999998</v>
      </c>
      <c r="F19" s="59">
        <v>1150.75</v>
      </c>
      <c r="G19" s="59" t="s">
        <v>8</v>
      </c>
    </row>
    <row r="20" spans="1:7" x14ac:dyDescent="0.2">
      <c r="A20" s="43">
        <v>4</v>
      </c>
      <c r="B20" s="3" t="s">
        <v>14</v>
      </c>
      <c r="C20" s="3" t="s">
        <v>15</v>
      </c>
      <c r="D20" s="46" t="s">
        <v>16</v>
      </c>
      <c r="E20" s="59">
        <v>150</v>
      </c>
      <c r="F20" s="59" t="s">
        <v>8</v>
      </c>
      <c r="G20" s="59">
        <v>150</v>
      </c>
    </row>
    <row r="21" spans="1:7" x14ac:dyDescent="0.2">
      <c r="A21" s="374"/>
      <c r="B21" s="374"/>
      <c r="C21" s="374"/>
      <c r="D21" s="374"/>
      <c r="E21" s="374"/>
      <c r="F21" s="374"/>
      <c r="G21" s="374"/>
    </row>
    <row r="22" spans="1:7" x14ac:dyDescent="0.2">
      <c r="A22" s="375" t="s">
        <v>3002</v>
      </c>
      <c r="B22" s="375"/>
      <c r="C22" s="375"/>
      <c r="D22" s="375"/>
      <c r="E22" s="375"/>
      <c r="F22" s="375"/>
      <c r="G22" s="375"/>
    </row>
  </sheetData>
  <mergeCells count="5">
    <mergeCell ref="A21:G21"/>
    <mergeCell ref="A22:G22"/>
    <mergeCell ref="A6:G6"/>
    <mergeCell ref="A7:G7"/>
    <mergeCell ref="A9:G9"/>
  </mergeCells>
  <printOptions horizontalCentered="1"/>
  <pageMargins left="0.39370078740157483" right="0.39370078740157483" top="0.39370078740157483" bottom="0.78740157480314965" header="0.31496062992125984" footer="0.39370078740157483"/>
  <pageSetup paperSize="9" scale="85" fitToHeight="0" orientation="portrait" horizontalDpi="0" verticalDpi="0" r:id="rId1"/>
  <headerFooter>
    <oddFooter>&amp;L&amp;8Rua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5121" r:id="rId4">
          <objectPr defaultSize="0" autoPict="0" r:id="rId5">
            <anchor moveWithCells="1" sizeWithCells="1">
              <from>
                <xdr:col>6</xdr:col>
                <xdr:colOff>400050</xdr:colOff>
                <xdr:row>0</xdr:row>
                <xdr:rowOff>85725</xdr:rowOff>
              </from>
              <to>
                <xdr:col>6</xdr:col>
                <xdr:colOff>866775</xdr:colOff>
                <xdr:row>4</xdr:row>
                <xdr:rowOff>133350</xdr:rowOff>
              </to>
            </anchor>
          </objectPr>
        </oleObject>
      </mc:Choice>
      <mc:Fallback>
        <oleObject progId="CorelDraw.Graphic.17" shapeId="512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3"/>
  <sheetViews>
    <sheetView view="pageBreakPreview" zoomScaleNormal="100" zoomScaleSheetLayoutView="100" workbookViewId="0">
      <selection activeCell="J12" sqref="J12"/>
    </sheetView>
  </sheetViews>
  <sheetFormatPr defaultColWidth="8.85546875" defaultRowHeight="12" x14ac:dyDescent="0.2"/>
  <cols>
    <col min="1" max="1" width="48.85546875" style="104" customWidth="1"/>
    <col min="2" max="2" width="11.5703125" style="104" customWidth="1"/>
    <col min="3" max="3" width="9.7109375" style="104" customWidth="1"/>
    <col min="4" max="4" width="12.28515625" style="104" customWidth="1"/>
    <col min="5" max="5" width="18" style="104" customWidth="1"/>
    <col min="6" max="6" width="8.85546875" style="104"/>
    <col min="7" max="7" width="16.5703125" style="104" customWidth="1"/>
    <col min="8" max="12" width="8.85546875" style="104"/>
    <col min="13" max="13" width="45" style="212" customWidth="1"/>
    <col min="14" max="14" width="12.28515625" style="104" bestFit="1" customWidth="1"/>
    <col min="15" max="15" width="19.85546875" style="104" bestFit="1" customWidth="1"/>
    <col min="16" max="16" width="7.28515625" style="104" bestFit="1" customWidth="1"/>
    <col min="17" max="17" width="7.28515625" style="104" customWidth="1"/>
    <col min="18" max="19" width="7.85546875" style="104" bestFit="1" customWidth="1"/>
    <col min="20" max="20" width="7.85546875" style="104" customWidth="1"/>
    <col min="21" max="21" width="8.85546875" style="127"/>
    <col min="22" max="16384" width="8.85546875" style="104"/>
  </cols>
  <sheetData>
    <row r="1" spans="1:21" x14ac:dyDescent="0.2">
      <c r="A1" s="379"/>
      <c r="B1" s="380"/>
      <c r="C1" s="380"/>
      <c r="D1" s="380"/>
      <c r="E1" s="381"/>
      <c r="F1" s="140"/>
      <c r="G1" s="141"/>
      <c r="H1" s="141"/>
      <c r="M1" s="142"/>
      <c r="N1" s="142"/>
      <c r="O1" s="142"/>
      <c r="P1" s="142"/>
      <c r="Q1" s="142"/>
      <c r="R1" s="142"/>
      <c r="S1" s="142"/>
      <c r="T1" s="142"/>
      <c r="U1" s="143"/>
    </row>
    <row r="2" spans="1:21" x14ac:dyDescent="0.2">
      <c r="A2" s="382"/>
      <c r="B2" s="383"/>
      <c r="C2" s="383"/>
      <c r="D2" s="383"/>
      <c r="E2" s="384"/>
      <c r="F2" s="140"/>
      <c r="G2" s="141"/>
      <c r="H2" s="144"/>
      <c r="M2" s="145"/>
      <c r="N2" s="146"/>
      <c r="O2" s="146"/>
      <c r="P2" s="146"/>
      <c r="Q2" s="146"/>
      <c r="R2" s="146"/>
      <c r="S2" s="146"/>
      <c r="T2" s="146"/>
      <c r="U2" s="147"/>
    </row>
    <row r="3" spans="1:21" x14ac:dyDescent="0.2">
      <c r="A3" s="382"/>
      <c r="B3" s="383"/>
      <c r="C3" s="383"/>
      <c r="D3" s="383"/>
      <c r="E3" s="384"/>
      <c r="F3" s="140"/>
      <c r="G3" s="141"/>
      <c r="H3" s="144"/>
      <c r="M3" s="145"/>
      <c r="N3" s="146"/>
      <c r="O3" s="146"/>
      <c r="P3" s="146"/>
      <c r="Q3" s="146"/>
      <c r="R3" s="146"/>
      <c r="S3" s="146"/>
      <c r="T3" s="146"/>
      <c r="U3" s="147"/>
    </row>
    <row r="4" spans="1:21" x14ac:dyDescent="0.2">
      <c r="A4" s="148"/>
      <c r="B4" s="149"/>
      <c r="C4" s="149"/>
      <c r="D4" s="149"/>
      <c r="E4" s="150"/>
      <c r="F4" s="140"/>
      <c r="G4" s="151"/>
      <c r="H4" s="152"/>
      <c r="M4" s="145"/>
      <c r="N4" s="146"/>
      <c r="O4" s="146"/>
      <c r="P4" s="146"/>
      <c r="Q4" s="146"/>
      <c r="R4" s="146"/>
      <c r="S4" s="146"/>
      <c r="T4" s="146"/>
      <c r="U4" s="153"/>
    </row>
    <row r="5" spans="1:21" x14ac:dyDescent="0.2">
      <c r="A5" s="382"/>
      <c r="B5" s="383"/>
      <c r="C5" s="383"/>
      <c r="D5" s="383"/>
      <c r="E5" s="384"/>
      <c r="F5" s="154"/>
      <c r="G5" s="155"/>
      <c r="H5" s="156"/>
      <c r="M5" s="145"/>
      <c r="N5" s="146"/>
      <c r="O5" s="146"/>
      <c r="P5" s="146"/>
      <c r="Q5" s="146"/>
      <c r="R5" s="146"/>
      <c r="S5" s="146"/>
      <c r="T5" s="146"/>
      <c r="U5" s="153"/>
    </row>
    <row r="6" spans="1:21" x14ac:dyDescent="0.2">
      <c r="A6" s="113"/>
      <c r="B6" s="114"/>
      <c r="C6" s="114"/>
      <c r="D6" s="114"/>
      <c r="E6" s="157"/>
      <c r="F6" s="154"/>
      <c r="G6" s="155"/>
      <c r="H6" s="158"/>
      <c r="M6" s="159"/>
      <c r="N6" s="146"/>
      <c r="O6" s="146"/>
      <c r="P6" s="146"/>
      <c r="Q6" s="146"/>
      <c r="R6" s="146"/>
      <c r="S6" s="146"/>
      <c r="T6" s="146"/>
      <c r="U6" s="153"/>
    </row>
    <row r="7" spans="1:21" x14ac:dyDescent="0.2">
      <c r="A7" s="376" t="s">
        <v>1454</v>
      </c>
      <c r="B7" s="377"/>
      <c r="C7" s="377"/>
      <c r="D7" s="377"/>
      <c r="E7" s="378"/>
      <c r="F7" s="140"/>
      <c r="G7" s="151"/>
      <c r="H7" s="160"/>
      <c r="M7" s="159"/>
      <c r="N7" s="146"/>
      <c r="O7" s="146"/>
      <c r="P7" s="146"/>
      <c r="Q7" s="146"/>
      <c r="R7" s="146"/>
      <c r="S7" s="146"/>
      <c r="T7" s="146"/>
      <c r="U7" s="153"/>
    </row>
    <row r="8" spans="1:21" x14ac:dyDescent="0.2">
      <c r="A8" s="376" t="s">
        <v>1455</v>
      </c>
      <c r="B8" s="377"/>
      <c r="C8" s="377"/>
      <c r="D8" s="377"/>
      <c r="E8" s="378"/>
      <c r="F8" s="154"/>
      <c r="G8" s="155"/>
      <c r="H8" s="156"/>
      <c r="M8" s="145"/>
      <c r="N8" s="146"/>
      <c r="O8" s="146"/>
      <c r="P8" s="146"/>
      <c r="Q8" s="146"/>
      <c r="R8" s="146"/>
      <c r="S8" s="146"/>
      <c r="T8" s="146"/>
      <c r="U8" s="153"/>
    </row>
    <row r="9" spans="1:21" x14ac:dyDescent="0.2">
      <c r="A9" s="344"/>
      <c r="B9" s="345"/>
      <c r="C9" s="345"/>
      <c r="D9" s="345"/>
      <c r="E9" s="346"/>
      <c r="F9" s="140"/>
      <c r="G9" s="161"/>
      <c r="H9" s="152"/>
      <c r="M9" s="145"/>
      <c r="N9" s="146"/>
      <c r="O9" s="146"/>
      <c r="P9" s="146"/>
      <c r="Q9" s="146"/>
      <c r="R9" s="146"/>
      <c r="S9" s="146"/>
      <c r="T9" s="146"/>
      <c r="U9" s="153"/>
    </row>
    <row r="10" spans="1:21" s="112" customFormat="1" x14ac:dyDescent="0.2">
      <c r="A10" s="385" t="s">
        <v>3093</v>
      </c>
      <c r="B10" s="386"/>
      <c r="C10" s="386"/>
      <c r="D10" s="386"/>
      <c r="E10" s="387"/>
      <c r="F10" s="162"/>
      <c r="G10" s="163"/>
      <c r="H10" s="158"/>
      <c r="M10" s="164"/>
      <c r="N10" s="165"/>
      <c r="O10" s="165"/>
      <c r="P10" s="165"/>
      <c r="Q10" s="165"/>
      <c r="R10" s="165"/>
      <c r="S10" s="165"/>
      <c r="T10" s="165"/>
      <c r="U10" s="166"/>
    </row>
    <row r="11" spans="1:21" x14ac:dyDescent="0.2">
      <c r="A11" s="22"/>
      <c r="B11" s="23"/>
      <c r="C11" s="23"/>
      <c r="D11" s="23"/>
      <c r="E11" s="21"/>
      <c r="F11" s="154"/>
      <c r="G11" s="167"/>
      <c r="H11" s="168"/>
      <c r="M11" s="145"/>
      <c r="N11" s="146"/>
      <c r="O11" s="146"/>
      <c r="P11" s="146"/>
      <c r="Q11" s="146"/>
      <c r="R11" s="146"/>
      <c r="S11" s="146"/>
      <c r="T11" s="146"/>
      <c r="U11" s="153"/>
    </row>
    <row r="12" spans="1:21" x14ac:dyDescent="0.2">
      <c r="A12" s="110" t="s">
        <v>3132</v>
      </c>
      <c r="B12" s="169"/>
      <c r="C12" s="169"/>
      <c r="D12" s="169"/>
      <c r="E12" s="170"/>
      <c r="F12" s="140"/>
      <c r="G12" s="161"/>
      <c r="H12" s="144"/>
      <c r="M12" s="145"/>
      <c r="N12" s="146"/>
      <c r="O12" s="146"/>
      <c r="P12" s="146"/>
      <c r="Q12" s="146"/>
      <c r="R12" s="146"/>
      <c r="S12" s="146"/>
      <c r="T12" s="146"/>
      <c r="U12" s="153"/>
    </row>
    <row r="13" spans="1:21" x14ac:dyDescent="0.2">
      <c r="A13" s="110" t="s">
        <v>3133</v>
      </c>
      <c r="B13" s="114"/>
      <c r="C13" s="114"/>
      <c r="D13" s="114"/>
      <c r="E13" s="157"/>
      <c r="F13" s="140"/>
      <c r="G13" s="151"/>
      <c r="H13" s="144"/>
      <c r="M13" s="159"/>
      <c r="N13" s="171"/>
      <c r="O13" s="171"/>
      <c r="P13" s="171"/>
      <c r="Q13" s="171"/>
      <c r="R13" s="171"/>
      <c r="S13" s="171"/>
      <c r="T13" s="171"/>
      <c r="U13" s="172"/>
    </row>
    <row r="14" spans="1:21" x14ac:dyDescent="0.2">
      <c r="A14" s="110" t="s">
        <v>3094</v>
      </c>
      <c r="B14" s="114"/>
      <c r="C14" s="114"/>
      <c r="D14" s="114"/>
      <c r="E14" s="157"/>
      <c r="F14" s="140"/>
      <c r="G14" s="151"/>
      <c r="H14" s="160"/>
      <c r="M14" s="145"/>
      <c r="N14" s="146"/>
      <c r="O14" s="146"/>
      <c r="P14" s="146"/>
      <c r="Q14" s="146"/>
      <c r="R14" s="146"/>
      <c r="S14" s="146"/>
      <c r="T14" s="146"/>
      <c r="U14" s="153"/>
    </row>
    <row r="15" spans="1:21" x14ac:dyDescent="0.2">
      <c r="A15" s="110" t="s">
        <v>3134</v>
      </c>
      <c r="B15" s="114"/>
      <c r="C15" s="114"/>
      <c r="D15" s="114"/>
      <c r="E15" s="157"/>
      <c r="F15" s="154"/>
      <c r="G15" s="167"/>
      <c r="H15" s="168"/>
      <c r="M15" s="159"/>
      <c r="N15" s="171"/>
      <c r="O15" s="171"/>
      <c r="P15" s="171"/>
      <c r="Q15" s="171"/>
      <c r="R15" s="171"/>
      <c r="S15" s="171"/>
      <c r="T15" s="171"/>
      <c r="U15" s="172"/>
    </row>
    <row r="16" spans="1:21" ht="12.75" thickBot="1" x14ac:dyDescent="0.25">
      <c r="A16" s="136"/>
      <c r="B16" s="173"/>
      <c r="C16" s="173"/>
      <c r="D16" s="173"/>
      <c r="E16" s="174"/>
      <c r="F16" s="154"/>
      <c r="G16" s="167"/>
      <c r="H16" s="168"/>
      <c r="M16" s="159"/>
      <c r="N16" s="171"/>
      <c r="O16" s="171"/>
      <c r="P16" s="171"/>
      <c r="Q16" s="171"/>
      <c r="R16" s="171"/>
      <c r="S16" s="171"/>
      <c r="T16" s="171"/>
      <c r="U16" s="172"/>
    </row>
    <row r="17" spans="1:21" ht="12.75" thickBot="1" x14ac:dyDescent="0.25">
      <c r="A17" s="388" t="s">
        <v>3095</v>
      </c>
      <c r="B17" s="389"/>
      <c r="C17" s="389"/>
      <c r="D17" s="390"/>
      <c r="E17" s="21"/>
      <c r="F17" s="140"/>
      <c r="G17" s="151"/>
      <c r="H17" s="152"/>
      <c r="M17" s="159"/>
      <c r="N17" s="146"/>
      <c r="O17" s="146"/>
      <c r="P17" s="146"/>
      <c r="Q17" s="146"/>
      <c r="R17" s="146"/>
      <c r="S17" s="146"/>
      <c r="T17" s="146"/>
      <c r="U17" s="153"/>
    </row>
    <row r="18" spans="1:21" x14ac:dyDescent="0.2">
      <c r="A18" s="175" t="s">
        <v>3096</v>
      </c>
      <c r="B18" s="176" t="s">
        <v>3097</v>
      </c>
      <c r="C18" s="176" t="s">
        <v>3098</v>
      </c>
      <c r="D18" s="177" t="s">
        <v>3099</v>
      </c>
      <c r="E18" s="21"/>
      <c r="F18" s="140"/>
      <c r="G18" s="151"/>
      <c r="H18" s="144"/>
      <c r="M18" s="145"/>
      <c r="N18" s="146"/>
      <c r="O18" s="146"/>
      <c r="P18" s="146"/>
      <c r="Q18" s="146"/>
      <c r="R18" s="146"/>
      <c r="S18" s="146"/>
      <c r="T18" s="146"/>
      <c r="U18" s="153"/>
    </row>
    <row r="19" spans="1:21" ht="12.75" thickBot="1" x14ac:dyDescent="0.25">
      <c r="A19" s="178" t="s">
        <v>3100</v>
      </c>
      <c r="B19" s="179">
        <v>20.34</v>
      </c>
      <c r="C19" s="179">
        <v>22.12</v>
      </c>
      <c r="D19" s="180">
        <v>25</v>
      </c>
      <c r="E19" s="126"/>
      <c r="F19" s="140"/>
      <c r="G19" s="151"/>
      <c r="H19" s="144"/>
      <c r="M19" s="159"/>
      <c r="N19" s="171"/>
      <c r="O19" s="171"/>
      <c r="P19" s="171"/>
      <c r="Q19" s="171"/>
      <c r="R19" s="171"/>
      <c r="S19" s="171"/>
      <c r="T19" s="171"/>
      <c r="U19" s="172"/>
    </row>
    <row r="20" spans="1:21" ht="12.75" thickBot="1" x14ac:dyDescent="0.25">
      <c r="A20" s="391"/>
      <c r="B20" s="392"/>
      <c r="C20" s="392"/>
      <c r="D20" s="392"/>
      <c r="E20" s="181"/>
      <c r="F20" s="154"/>
      <c r="G20" s="167"/>
      <c r="H20" s="168"/>
      <c r="M20" s="145"/>
      <c r="N20" s="146"/>
      <c r="O20" s="146"/>
      <c r="P20" s="146"/>
      <c r="Q20" s="146"/>
      <c r="R20" s="146"/>
      <c r="S20" s="146"/>
      <c r="T20" s="146"/>
      <c r="U20" s="153"/>
    </row>
    <row r="21" spans="1:21" x14ac:dyDescent="0.2">
      <c r="A21" s="393" t="s">
        <v>2</v>
      </c>
      <c r="B21" s="395" t="s">
        <v>3101</v>
      </c>
      <c r="C21" s="396"/>
      <c r="D21" s="397"/>
      <c r="E21" s="398" t="s">
        <v>3102</v>
      </c>
      <c r="F21" s="154"/>
      <c r="G21" s="167"/>
      <c r="H21" s="168"/>
      <c r="M21" s="145"/>
      <c r="N21" s="146"/>
      <c r="O21" s="146"/>
      <c r="P21" s="146"/>
      <c r="Q21" s="146"/>
      <c r="R21" s="146"/>
      <c r="S21" s="146"/>
      <c r="T21" s="146"/>
      <c r="U21" s="153"/>
    </row>
    <row r="22" spans="1:21" x14ac:dyDescent="0.2">
      <c r="A22" s="394"/>
      <c r="B22" s="182" t="s">
        <v>3103</v>
      </c>
      <c r="C22" s="182" t="s">
        <v>3104</v>
      </c>
      <c r="D22" s="182" t="s">
        <v>3105</v>
      </c>
      <c r="E22" s="399"/>
      <c r="F22" s="140"/>
      <c r="G22" s="161"/>
      <c r="H22" s="144"/>
      <c r="M22" s="159"/>
      <c r="N22" s="146"/>
      <c r="O22" s="146"/>
      <c r="P22" s="146"/>
      <c r="Q22" s="146"/>
      <c r="R22" s="146"/>
      <c r="S22" s="146"/>
      <c r="T22" s="146"/>
      <c r="U22" s="153"/>
    </row>
    <row r="23" spans="1:21" x14ac:dyDescent="0.2">
      <c r="A23" s="183" t="s">
        <v>3106</v>
      </c>
      <c r="B23" s="184">
        <v>3</v>
      </c>
      <c r="C23" s="184">
        <v>4</v>
      </c>
      <c r="D23" s="184">
        <v>5.5</v>
      </c>
      <c r="E23" s="185">
        <v>4</v>
      </c>
      <c r="F23" s="154"/>
      <c r="G23" s="155"/>
      <c r="H23" s="168"/>
      <c r="M23" s="159"/>
      <c r="N23" s="146"/>
      <c r="O23" s="146"/>
      <c r="P23" s="146"/>
      <c r="Q23" s="146"/>
      <c r="R23" s="146"/>
      <c r="S23" s="146"/>
      <c r="T23" s="146"/>
      <c r="U23" s="153"/>
    </row>
    <row r="24" spans="1:21" x14ac:dyDescent="0.2">
      <c r="A24" s="183" t="s">
        <v>3107</v>
      </c>
      <c r="B24" s="186">
        <v>0.8</v>
      </c>
      <c r="C24" s="186">
        <v>0.8</v>
      </c>
      <c r="D24" s="186">
        <v>1</v>
      </c>
      <c r="E24" s="185">
        <v>0.8</v>
      </c>
      <c r="F24" s="140"/>
      <c r="G24" s="151"/>
      <c r="H24" s="144"/>
      <c r="M24" s="145"/>
      <c r="N24" s="146"/>
      <c r="O24" s="146"/>
      <c r="P24" s="146"/>
      <c r="Q24" s="146"/>
      <c r="R24" s="146"/>
      <c r="S24" s="146"/>
      <c r="T24" s="146"/>
      <c r="U24" s="153"/>
    </row>
    <row r="25" spans="1:21" x14ac:dyDescent="0.2">
      <c r="A25" s="183" t="s">
        <v>3108</v>
      </c>
      <c r="B25" s="186">
        <v>0.97</v>
      </c>
      <c r="C25" s="186">
        <v>1.27</v>
      </c>
      <c r="D25" s="186">
        <v>1.27</v>
      </c>
      <c r="E25" s="185">
        <v>0.97</v>
      </c>
      <c r="F25" s="154"/>
      <c r="G25" s="167"/>
      <c r="H25" s="168"/>
      <c r="M25" s="145"/>
      <c r="N25" s="146"/>
      <c r="O25" s="146"/>
      <c r="P25" s="146"/>
      <c r="Q25" s="146"/>
      <c r="R25" s="146"/>
      <c r="S25" s="146"/>
      <c r="T25" s="146"/>
      <c r="U25" s="153"/>
    </row>
    <row r="26" spans="1:21" x14ac:dyDescent="0.2">
      <c r="A26" s="183" t="s">
        <v>3109</v>
      </c>
      <c r="B26" s="186">
        <v>0.59</v>
      </c>
      <c r="C26" s="186">
        <v>1.23</v>
      </c>
      <c r="D26" s="186">
        <v>1.39</v>
      </c>
      <c r="E26" s="185">
        <v>0.59</v>
      </c>
      <c r="F26" s="140"/>
      <c r="G26" s="151"/>
      <c r="H26" s="144"/>
      <c r="M26" s="145"/>
      <c r="N26" s="146"/>
      <c r="O26" s="146"/>
      <c r="P26" s="146"/>
      <c r="Q26" s="146"/>
      <c r="R26" s="146"/>
      <c r="S26" s="146"/>
      <c r="T26" s="146"/>
      <c r="U26" s="153"/>
    </row>
    <row r="27" spans="1:21" x14ac:dyDescent="0.2">
      <c r="A27" s="183" t="s">
        <v>3110</v>
      </c>
      <c r="B27" s="186">
        <v>6.16</v>
      </c>
      <c r="C27" s="186">
        <v>7.4</v>
      </c>
      <c r="D27" s="186">
        <v>8.9600000000000009</v>
      </c>
      <c r="E27" s="185">
        <v>6.16</v>
      </c>
      <c r="F27" s="154"/>
      <c r="G27" s="167"/>
      <c r="H27" s="168"/>
      <c r="M27" s="145"/>
      <c r="N27" s="146"/>
      <c r="O27" s="146"/>
      <c r="P27" s="146"/>
      <c r="Q27" s="146"/>
      <c r="R27" s="146"/>
      <c r="S27" s="146"/>
      <c r="T27" s="146"/>
      <c r="U27" s="153"/>
    </row>
    <row r="28" spans="1:21" x14ac:dyDescent="0.2">
      <c r="A28" s="187" t="s">
        <v>3111</v>
      </c>
      <c r="B28" s="188">
        <f>SUM(B29:B31)</f>
        <v>5.65</v>
      </c>
      <c r="C28" s="188">
        <f>SUM(C29:C31)</f>
        <v>6.65</v>
      </c>
      <c r="D28" s="188">
        <f>SUM(D29:D31)</f>
        <v>8.65</v>
      </c>
      <c r="E28" s="189">
        <v>6.65</v>
      </c>
      <c r="F28" s="154"/>
      <c r="G28" s="167"/>
      <c r="H28" s="168"/>
      <c r="M28" s="145"/>
      <c r="N28" s="146"/>
      <c r="O28" s="146"/>
      <c r="P28" s="146"/>
      <c r="Q28" s="146"/>
      <c r="R28" s="146"/>
      <c r="S28" s="146"/>
      <c r="T28" s="146"/>
      <c r="U28" s="153"/>
    </row>
    <row r="29" spans="1:21" x14ac:dyDescent="0.2">
      <c r="A29" s="183" t="s">
        <v>3112</v>
      </c>
      <c r="B29" s="186">
        <v>3</v>
      </c>
      <c r="C29" s="186">
        <v>3</v>
      </c>
      <c r="D29" s="186">
        <v>3</v>
      </c>
      <c r="E29" s="185">
        <v>3</v>
      </c>
      <c r="F29" s="154"/>
      <c r="G29" s="167"/>
      <c r="H29" s="158"/>
      <c r="M29" s="159"/>
      <c r="N29" s="146"/>
      <c r="O29" s="146"/>
      <c r="P29" s="146"/>
      <c r="Q29" s="146"/>
      <c r="R29" s="146"/>
      <c r="S29" s="146"/>
      <c r="T29" s="146"/>
      <c r="U29" s="153"/>
    </row>
    <row r="30" spans="1:21" x14ac:dyDescent="0.2">
      <c r="A30" s="183" t="s">
        <v>3113</v>
      </c>
      <c r="B30" s="186">
        <v>0.65</v>
      </c>
      <c r="C30" s="186">
        <v>0.65</v>
      </c>
      <c r="D30" s="186">
        <v>0.65</v>
      </c>
      <c r="E30" s="185">
        <v>0.65</v>
      </c>
      <c r="F30" s="154"/>
      <c r="G30" s="167"/>
      <c r="H30" s="158"/>
      <c r="I30" s="104">
        <v>5</v>
      </c>
      <c r="J30" s="104">
        <f>I30*G32</f>
        <v>1.0494999999999999</v>
      </c>
      <c r="K30" s="104">
        <f>I30+J30</f>
        <v>6.0495000000000001</v>
      </c>
      <c r="M30" s="145"/>
      <c r="N30" s="146"/>
      <c r="O30" s="146"/>
      <c r="P30" s="146"/>
      <c r="Q30" s="146"/>
      <c r="R30" s="146"/>
      <c r="S30" s="146"/>
      <c r="T30" s="146"/>
      <c r="U30" s="153"/>
    </row>
    <row r="31" spans="1:21" x14ac:dyDescent="0.2">
      <c r="A31" s="183" t="s">
        <v>3114</v>
      </c>
      <c r="B31" s="186">
        <v>2</v>
      </c>
      <c r="C31" s="186">
        <v>3</v>
      </c>
      <c r="D31" s="186">
        <v>5</v>
      </c>
      <c r="E31" s="185">
        <v>3</v>
      </c>
      <c r="F31" s="154"/>
      <c r="G31" s="167"/>
      <c r="H31" s="168"/>
      <c r="K31" s="104">
        <f>I30*H32</f>
        <v>6.0495000000000001</v>
      </c>
      <c r="M31" s="145"/>
      <c r="N31" s="146"/>
      <c r="O31" s="146"/>
      <c r="P31" s="146"/>
      <c r="Q31" s="146"/>
      <c r="R31" s="146"/>
      <c r="S31" s="146"/>
      <c r="T31" s="146"/>
      <c r="U31" s="153"/>
    </row>
    <row r="32" spans="1:21" x14ac:dyDescent="0.2">
      <c r="A32" s="190" t="s">
        <v>3115</v>
      </c>
      <c r="B32" s="191"/>
      <c r="C32" s="191"/>
      <c r="D32" s="191"/>
      <c r="E32" s="192">
        <f>ROUND((((((1+E23/100+E24/100+E25/100)*(1+E26/100)*(1+E27/100))/(1-E28/100))-1)*100),2)</f>
        <v>20.99</v>
      </c>
      <c r="F32" s="193">
        <f>E32/100</f>
        <v>0.20989999999999998</v>
      </c>
      <c r="G32" s="104">
        <f>E32/100</f>
        <v>0.20989999999999998</v>
      </c>
      <c r="H32" s="194">
        <f>G32+1</f>
        <v>1.2099</v>
      </c>
      <c r="M32" s="145"/>
      <c r="N32" s="146"/>
      <c r="O32" s="146"/>
      <c r="P32" s="146"/>
      <c r="Q32" s="146"/>
      <c r="R32" s="146"/>
      <c r="S32" s="146"/>
      <c r="T32" s="146"/>
      <c r="U32" s="153"/>
    </row>
    <row r="33" spans="1:21" x14ac:dyDescent="0.2">
      <c r="A33" s="16"/>
      <c r="B33" s="195"/>
      <c r="C33" s="195"/>
      <c r="D33" s="195"/>
      <c r="E33" s="126"/>
      <c r="M33" s="159"/>
      <c r="N33" s="171"/>
      <c r="O33" s="171"/>
      <c r="P33" s="171"/>
      <c r="Q33" s="171"/>
      <c r="R33" s="171"/>
      <c r="S33" s="171"/>
      <c r="T33" s="171"/>
      <c r="U33" s="196"/>
    </row>
    <row r="34" spans="1:21" x14ac:dyDescent="0.2">
      <c r="A34" s="16" t="s">
        <v>3116</v>
      </c>
      <c r="B34" s="195"/>
      <c r="C34" s="195"/>
      <c r="D34" s="195"/>
      <c r="E34" s="126"/>
      <c r="F34" s="197"/>
      <c r="G34" s="197"/>
      <c r="H34" s="197"/>
      <c r="M34" s="145"/>
      <c r="N34" s="146"/>
      <c r="O34" s="146"/>
      <c r="P34" s="146"/>
      <c r="Q34" s="146"/>
      <c r="R34" s="146"/>
      <c r="S34" s="146"/>
      <c r="T34" s="146"/>
      <c r="U34" s="153"/>
    </row>
    <row r="35" spans="1:21" x14ac:dyDescent="0.2">
      <c r="A35" s="16"/>
      <c r="B35" s="195"/>
      <c r="C35" s="195"/>
      <c r="D35" s="195"/>
      <c r="E35" s="126"/>
      <c r="F35" s="197"/>
      <c r="G35" s="198">
        <f>E23+E24+E25+E26+E27+E28</f>
        <v>19.170000000000002</v>
      </c>
      <c r="H35" s="199"/>
      <c r="M35" s="159"/>
      <c r="N35" s="146"/>
      <c r="O35" s="146"/>
      <c r="P35" s="146"/>
      <c r="Q35" s="146"/>
      <c r="R35" s="146"/>
      <c r="S35" s="146"/>
      <c r="T35" s="146"/>
      <c r="U35" s="153"/>
    </row>
    <row r="36" spans="1:21" x14ac:dyDescent="0.2">
      <c r="A36" s="403" t="s">
        <v>3117</v>
      </c>
      <c r="B36" s="404"/>
      <c r="C36" s="404"/>
      <c r="D36" s="404"/>
      <c r="E36" s="109"/>
      <c r="F36" s="197"/>
      <c r="G36" s="200"/>
      <c r="H36" s="201"/>
      <c r="M36" s="145"/>
      <c r="N36" s="146"/>
      <c r="O36" s="146"/>
      <c r="P36" s="146"/>
      <c r="Q36" s="146"/>
      <c r="R36" s="146"/>
      <c r="S36" s="146"/>
      <c r="T36" s="146"/>
      <c r="U36" s="153"/>
    </row>
    <row r="37" spans="1:21" x14ac:dyDescent="0.2">
      <c r="A37" s="16"/>
      <c r="B37" s="195"/>
      <c r="C37" s="195"/>
      <c r="D37" s="195"/>
      <c r="E37" s="126"/>
      <c r="F37" s="197"/>
      <c r="G37" s="200"/>
      <c r="H37" s="199"/>
      <c r="M37" s="145"/>
      <c r="N37" s="146"/>
      <c r="O37" s="146"/>
      <c r="P37" s="146"/>
      <c r="Q37" s="146"/>
      <c r="R37" s="146"/>
      <c r="S37" s="146"/>
      <c r="T37" s="146"/>
      <c r="U37" s="153"/>
    </row>
    <row r="38" spans="1:21" x14ac:dyDescent="0.2">
      <c r="A38" s="16"/>
      <c r="B38" s="195"/>
      <c r="C38" s="195"/>
      <c r="D38" s="195"/>
      <c r="E38" s="126"/>
      <c r="F38" s="197"/>
      <c r="G38" s="202"/>
      <c r="H38" s="199"/>
      <c r="M38" s="145"/>
      <c r="N38" s="146"/>
      <c r="O38" s="146"/>
      <c r="P38" s="146"/>
      <c r="Q38" s="146"/>
      <c r="R38" s="146"/>
      <c r="S38" s="146"/>
      <c r="T38" s="146"/>
      <c r="U38" s="153"/>
    </row>
    <row r="39" spans="1:21" x14ac:dyDescent="0.2">
      <c r="A39" s="16"/>
      <c r="B39" s="195"/>
      <c r="C39" s="195"/>
      <c r="D39" s="195"/>
      <c r="E39" s="126"/>
      <c r="F39" s="197"/>
      <c r="G39" s="202"/>
      <c r="H39" s="199"/>
      <c r="M39" s="159"/>
      <c r="N39" s="146"/>
      <c r="O39" s="146"/>
      <c r="P39" s="146"/>
      <c r="Q39" s="146"/>
      <c r="R39" s="146"/>
      <c r="S39" s="146"/>
      <c r="T39" s="146"/>
      <c r="U39" s="153"/>
    </row>
    <row r="40" spans="1:21" x14ac:dyDescent="0.2">
      <c r="A40" s="16"/>
      <c r="B40" s="195"/>
      <c r="C40" s="195"/>
      <c r="D40" s="195"/>
      <c r="E40" s="126"/>
      <c r="F40" s="197"/>
      <c r="G40" s="202"/>
      <c r="H40" s="203"/>
      <c r="M40" s="145"/>
      <c r="N40" s="146"/>
      <c r="O40" s="146"/>
      <c r="P40" s="146"/>
      <c r="Q40" s="146"/>
      <c r="R40" s="146"/>
      <c r="S40" s="146"/>
      <c r="T40" s="146"/>
      <c r="U40" s="153"/>
    </row>
    <row r="41" spans="1:21" x14ac:dyDescent="0.2">
      <c r="A41" s="204" t="s">
        <v>3118</v>
      </c>
      <c r="B41" s="195"/>
      <c r="C41" s="195"/>
      <c r="D41" s="195"/>
      <c r="E41" s="126"/>
      <c r="F41" s="197"/>
      <c r="G41" s="202"/>
      <c r="H41" s="203"/>
      <c r="M41" s="159"/>
      <c r="N41" s="146"/>
      <c r="O41" s="146"/>
      <c r="P41" s="146"/>
      <c r="Q41" s="146"/>
      <c r="R41" s="146"/>
      <c r="S41" s="146"/>
      <c r="T41" s="146"/>
      <c r="U41" s="153"/>
    </row>
    <row r="42" spans="1:21" x14ac:dyDescent="0.2">
      <c r="A42" s="405" t="s">
        <v>3119</v>
      </c>
      <c r="B42" s="406"/>
      <c r="C42" s="406"/>
      <c r="D42" s="406"/>
      <c r="E42" s="126"/>
      <c r="F42" s="197"/>
      <c r="G42" s="202"/>
      <c r="H42" s="203"/>
      <c r="M42" s="159"/>
      <c r="N42" s="146"/>
      <c r="O42" s="146"/>
      <c r="P42" s="146"/>
      <c r="Q42" s="146"/>
      <c r="R42" s="146"/>
      <c r="S42" s="146"/>
      <c r="T42" s="146"/>
      <c r="U42" s="153"/>
    </row>
    <row r="43" spans="1:21" x14ac:dyDescent="0.2">
      <c r="A43" s="405" t="s">
        <v>3120</v>
      </c>
      <c r="B43" s="406"/>
      <c r="C43" s="406"/>
      <c r="D43" s="406"/>
      <c r="E43" s="126"/>
      <c r="F43" s="197"/>
      <c r="G43" s="200"/>
      <c r="H43" s="203"/>
      <c r="M43" s="145"/>
      <c r="N43" s="146"/>
      <c r="O43" s="146"/>
      <c r="P43" s="146"/>
      <c r="Q43" s="146"/>
      <c r="R43" s="146"/>
      <c r="S43" s="146"/>
      <c r="T43" s="146"/>
      <c r="U43" s="153"/>
    </row>
    <row r="44" spans="1:21" x14ac:dyDescent="0.2">
      <c r="A44" s="405" t="s">
        <v>3121</v>
      </c>
      <c r="B44" s="406"/>
      <c r="C44" s="406"/>
      <c r="D44" s="406"/>
      <c r="E44" s="126"/>
      <c r="F44" s="197"/>
      <c r="G44" s="200"/>
      <c r="H44" s="199"/>
      <c r="M44" s="159"/>
      <c r="N44" s="146"/>
      <c r="O44" s="146"/>
      <c r="P44" s="146"/>
      <c r="Q44" s="146"/>
      <c r="R44" s="146"/>
      <c r="S44" s="146"/>
      <c r="T44" s="146"/>
      <c r="U44" s="153"/>
    </row>
    <row r="45" spans="1:21" x14ac:dyDescent="0.2">
      <c r="A45" s="405" t="s">
        <v>3122</v>
      </c>
      <c r="B45" s="406"/>
      <c r="C45" s="406"/>
      <c r="D45" s="406"/>
      <c r="E45" s="126"/>
      <c r="F45" s="197"/>
      <c r="G45" s="202"/>
      <c r="H45" s="203"/>
      <c r="M45" s="145"/>
      <c r="N45" s="146"/>
      <c r="O45" s="146"/>
      <c r="P45" s="146"/>
      <c r="Q45" s="146"/>
      <c r="R45" s="146"/>
      <c r="S45" s="146"/>
      <c r="T45" s="146"/>
      <c r="U45" s="153"/>
    </row>
    <row r="46" spans="1:21" x14ac:dyDescent="0.2">
      <c r="A46" s="405" t="s">
        <v>3123</v>
      </c>
      <c r="B46" s="406"/>
      <c r="C46" s="406"/>
      <c r="D46" s="406"/>
      <c r="E46" s="126"/>
      <c r="F46" s="197"/>
      <c r="G46" s="202"/>
      <c r="H46" s="199"/>
      <c r="M46" s="145"/>
      <c r="N46" s="146"/>
      <c r="O46" s="146"/>
      <c r="P46" s="146"/>
      <c r="Q46" s="146"/>
      <c r="R46" s="146"/>
      <c r="S46" s="146"/>
      <c r="T46" s="146"/>
      <c r="U46" s="153"/>
    </row>
    <row r="47" spans="1:21" x14ac:dyDescent="0.2">
      <c r="A47" s="205"/>
      <c r="B47" s="206"/>
      <c r="C47" s="206"/>
      <c r="D47" s="206"/>
      <c r="E47" s="126"/>
      <c r="F47" s="197"/>
      <c r="G47" s="200"/>
      <c r="H47" s="199"/>
      <c r="M47" s="145"/>
      <c r="N47" s="146"/>
      <c r="O47" s="146"/>
      <c r="P47" s="146"/>
      <c r="Q47" s="146"/>
      <c r="R47" s="146"/>
      <c r="S47" s="146"/>
      <c r="T47" s="146"/>
      <c r="U47" s="153"/>
    </row>
    <row r="48" spans="1:21" x14ac:dyDescent="0.2">
      <c r="A48" s="207" t="s">
        <v>3124</v>
      </c>
      <c r="B48" s="208"/>
      <c r="C48" s="208"/>
      <c r="D48" s="208"/>
      <c r="E48" s="209"/>
      <c r="F48" s="197"/>
      <c r="G48" s="200"/>
      <c r="H48" s="203"/>
      <c r="M48" s="159"/>
      <c r="N48" s="146"/>
      <c r="O48" s="146"/>
      <c r="P48" s="146"/>
      <c r="Q48" s="146"/>
      <c r="R48" s="146"/>
      <c r="S48" s="146"/>
      <c r="T48" s="146"/>
      <c r="U48" s="153"/>
    </row>
    <row r="49" spans="1:21" x14ac:dyDescent="0.2">
      <c r="A49" s="207" t="s">
        <v>3125</v>
      </c>
      <c r="B49" s="210"/>
      <c r="C49" s="210"/>
      <c r="D49" s="210"/>
      <c r="E49" s="211"/>
      <c r="F49" s="197"/>
      <c r="G49" s="200"/>
      <c r="H49" s="203"/>
      <c r="M49" s="145"/>
      <c r="N49" s="146"/>
      <c r="O49" s="146"/>
      <c r="P49" s="146"/>
      <c r="Q49" s="146"/>
      <c r="R49" s="146"/>
      <c r="S49" s="146"/>
      <c r="T49" s="146"/>
      <c r="U49" s="153"/>
    </row>
    <row r="50" spans="1:21" x14ac:dyDescent="0.2">
      <c r="A50" s="207" t="s">
        <v>3126</v>
      </c>
      <c r="B50" s="210"/>
      <c r="C50" s="210"/>
      <c r="D50" s="210"/>
      <c r="E50" s="211"/>
      <c r="F50" s="197"/>
      <c r="G50" s="202"/>
      <c r="H50" s="203"/>
    </row>
    <row r="51" spans="1:21" x14ac:dyDescent="0.2">
      <c r="A51" s="400" t="s">
        <v>3127</v>
      </c>
      <c r="B51" s="401"/>
      <c r="C51" s="401"/>
      <c r="D51" s="401"/>
      <c r="E51" s="402"/>
      <c r="F51" s="197"/>
      <c r="G51" s="202"/>
      <c r="H51" s="203"/>
    </row>
    <row r="52" spans="1:21" ht="12.75" thickBot="1" x14ac:dyDescent="0.25">
      <c r="A52" s="213"/>
      <c r="B52" s="214"/>
      <c r="C52" s="214"/>
      <c r="D52" s="214"/>
      <c r="E52" s="181"/>
      <c r="F52" s="197"/>
      <c r="G52" s="202"/>
      <c r="H52" s="203"/>
    </row>
    <row r="53" spans="1:21" x14ac:dyDescent="0.2">
      <c r="F53" s="197"/>
      <c r="G53" s="200"/>
      <c r="H53" s="203"/>
    </row>
    <row r="54" spans="1:21" x14ac:dyDescent="0.2">
      <c r="F54" s="197"/>
      <c r="G54" s="200"/>
      <c r="H54" s="203"/>
    </row>
    <row r="55" spans="1:21" x14ac:dyDescent="0.2">
      <c r="F55" s="197"/>
      <c r="G55" s="202"/>
      <c r="H55" s="203"/>
    </row>
    <row r="56" spans="1:21" x14ac:dyDescent="0.2">
      <c r="F56" s="197"/>
      <c r="G56" s="200"/>
      <c r="H56" s="203"/>
    </row>
    <row r="57" spans="1:21" x14ac:dyDescent="0.2">
      <c r="F57" s="197"/>
      <c r="G57" s="202"/>
      <c r="H57" s="203"/>
    </row>
    <row r="58" spans="1:21" x14ac:dyDescent="0.2">
      <c r="F58" s="197"/>
      <c r="G58" s="202"/>
      <c r="H58" s="203"/>
    </row>
    <row r="59" spans="1:21" x14ac:dyDescent="0.2">
      <c r="F59" s="197"/>
      <c r="G59" s="202"/>
      <c r="H59" s="201"/>
    </row>
    <row r="60" spans="1:21" x14ac:dyDescent="0.2">
      <c r="F60" s="197"/>
      <c r="G60" s="202"/>
      <c r="H60" s="203"/>
    </row>
    <row r="61" spans="1:21" x14ac:dyDescent="0.2">
      <c r="F61" s="197"/>
      <c r="G61" s="202"/>
      <c r="H61" s="203"/>
    </row>
    <row r="62" spans="1:21" x14ac:dyDescent="0.2">
      <c r="F62" s="197"/>
      <c r="G62" s="202"/>
      <c r="H62" s="203"/>
    </row>
    <row r="63" spans="1:21" x14ac:dyDescent="0.2">
      <c r="F63" s="197"/>
      <c r="G63" s="202"/>
      <c r="H63" s="215"/>
    </row>
  </sheetData>
  <sheetProtection formatCells="0" formatColumns="0" formatRows="0" insertColumns="0" insertRows="0" insertHyperlinks="0" deleteColumns="0" deleteRows="0" sort="0" autoFilter="0" pivotTables="0"/>
  <protectedRanges>
    <protectedRange sqref="E29:E31 S13:T13 E23" name="Intervalo1_1"/>
    <protectedRange sqref="E24:E27 Q13:R13" name="Intervalo1_1_1"/>
    <protectedRange sqref="N13" name="Intervalo1_1_2"/>
    <protectedRange sqref="O13" name="Intervalo1_1_3"/>
    <protectedRange sqref="P13" name="Intervalo1_1_4"/>
    <protectedRange sqref="N15" name="Intervalo1_1_5"/>
    <protectedRange sqref="O15" name="Intervalo1_1_6"/>
    <protectedRange sqref="P15" name="Intervalo1_1_7"/>
    <protectedRange sqref="Q15" name="Intervalo1_1_8"/>
    <protectedRange sqref="R15" name="Intervalo1_1_9"/>
    <protectedRange sqref="S15" name="Intervalo1_1_10"/>
    <protectedRange sqref="T15" name="Intervalo1_1_11"/>
    <protectedRange sqref="U15:U16 U19" name="Intervalo1_1_12"/>
    <protectedRange sqref="N16" name="Intervalo1_1_13"/>
    <protectedRange sqref="O16" name="Intervalo1_1_14"/>
    <protectedRange sqref="P16" name="Intervalo1_1_15"/>
    <protectedRange sqref="Q16" name="Intervalo1_1_16"/>
    <protectedRange sqref="R16" name="Intervalo1_1_17"/>
    <protectedRange sqref="S16" name="Intervalo1_1_18"/>
    <protectedRange sqref="T16" name="Intervalo1_1_19"/>
    <protectedRange sqref="N19" name="Intervalo1_1_20"/>
    <protectedRange sqref="O19" name="Intervalo1_1_21"/>
    <protectedRange sqref="P19" name="Intervalo1_1_22"/>
    <protectedRange sqref="Q19" name="Intervalo1_1_23"/>
    <protectedRange sqref="R19" name="Intervalo1_1_24"/>
    <protectedRange sqref="S19" name="Intervalo1_1_25"/>
    <protectedRange sqref="T19" name="Intervalo1_1_26"/>
    <protectedRange sqref="N33" name="Intervalo1_1_27"/>
    <protectedRange sqref="O33" name="Intervalo1_1_28"/>
    <protectedRange sqref="P33" name="Intervalo1_1_29"/>
    <protectedRange sqref="Q33" name="Intervalo1_1_30"/>
    <protectedRange sqref="R33" name="Intervalo1_1_31"/>
    <protectedRange sqref="S33" name="Intervalo1_1_32"/>
    <protectedRange sqref="T33" name="Intervalo1_1_33"/>
  </protectedRanges>
  <mergeCells count="20">
    <mergeCell ref="A51:E51"/>
    <mergeCell ref="A36:D36"/>
    <mergeCell ref="A42:D42"/>
    <mergeCell ref="A43:D43"/>
    <mergeCell ref="A44:D44"/>
    <mergeCell ref="A45:D45"/>
    <mergeCell ref="A46:D46"/>
    <mergeCell ref="A9:E9"/>
    <mergeCell ref="A10:E10"/>
    <mergeCell ref="A17:D17"/>
    <mergeCell ref="A20:D20"/>
    <mergeCell ref="A21:A22"/>
    <mergeCell ref="B21:D21"/>
    <mergeCell ref="E21:E22"/>
    <mergeCell ref="A8:E8"/>
    <mergeCell ref="A1:E1"/>
    <mergeCell ref="A2:E2"/>
    <mergeCell ref="A3:E3"/>
    <mergeCell ref="A5:E5"/>
    <mergeCell ref="A7:E7"/>
  </mergeCells>
  <printOptions horizontalCentered="1"/>
  <pageMargins left="0.39370078740157483" right="0.39370078740157483" top="0.39370078740157483" bottom="0.78740157480314965" header="0.31496062992125984" footer="0.39370078740157483"/>
  <pageSetup paperSize="9" scale="95" fitToHeight="0" orientation="portrait" r:id="rId1"/>
  <headerFooter>
    <oddFooter>&amp;L&amp;"Calibri,Regular"&amp;8Rua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7169" r:id="rId4">
          <objectPr defaultSize="0" autoPict="0" r:id="rId5">
            <anchor moveWithCells="1" sizeWithCells="1">
              <from>
                <xdr:col>4</xdr:col>
                <xdr:colOff>561975</xdr:colOff>
                <xdr:row>0</xdr:row>
                <xdr:rowOff>123825</xdr:rowOff>
              </from>
              <to>
                <xdr:col>4</xdr:col>
                <xdr:colOff>1085850</xdr:colOff>
                <xdr:row>5</xdr:row>
                <xdr:rowOff>95250</xdr:rowOff>
              </to>
            </anchor>
          </objectPr>
        </oleObject>
      </mc:Choice>
      <mc:Fallback>
        <oleObject progId="CorelDraw.Graphic.17" shapeId="7169"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77"/>
  <sheetViews>
    <sheetView showGridLines="0" view="pageBreakPreview" zoomScale="115" zoomScaleNormal="100" zoomScaleSheetLayoutView="115" workbookViewId="0">
      <selection activeCell="N2" sqref="N2"/>
    </sheetView>
  </sheetViews>
  <sheetFormatPr defaultColWidth="8.85546875" defaultRowHeight="12" x14ac:dyDescent="0.2"/>
  <cols>
    <col min="1" max="1" width="8.85546875" style="50"/>
    <col min="2" max="2" width="13" style="50" customWidth="1"/>
    <col min="3" max="3" width="13.42578125" style="50" customWidth="1"/>
    <col min="4" max="4" width="14.85546875" style="50" customWidth="1"/>
    <col min="5" max="5" width="52.140625" style="50" customWidth="1"/>
    <col min="6" max="6" width="32.42578125" style="50" customWidth="1"/>
    <col min="7" max="7" width="10.28515625" style="50" customWidth="1"/>
    <col min="8" max="10" width="13.42578125" style="50" customWidth="1"/>
    <col min="11" max="11" width="9.7109375" style="50" customWidth="1"/>
    <col min="12" max="16384" width="8.85546875" style="50"/>
  </cols>
  <sheetData>
    <row r="1" spans="1:14" s="69" customFormat="1" ht="12.75" customHeight="1" x14ac:dyDescent="0.25">
      <c r="B1" s="247"/>
      <c r="C1" s="85"/>
      <c r="D1" s="362" t="s">
        <v>3129</v>
      </c>
      <c r="E1" s="362"/>
      <c r="F1" s="75" t="s">
        <v>2990</v>
      </c>
      <c r="G1" s="75" t="s">
        <v>2991</v>
      </c>
      <c r="H1" s="75" t="s">
        <v>2992</v>
      </c>
      <c r="I1" s="248"/>
      <c r="J1" s="76"/>
      <c r="K1" s="249"/>
      <c r="L1" s="250"/>
      <c r="M1" s="251"/>
      <c r="N1" s="252"/>
    </row>
    <row r="2" spans="1:14" s="253" customFormat="1" ht="79.900000000000006" customHeight="1" thickBot="1" x14ac:dyDescent="0.3">
      <c r="B2" s="254"/>
      <c r="C2" s="79"/>
      <c r="D2" s="363" t="s">
        <v>2995</v>
      </c>
      <c r="E2" s="363"/>
      <c r="F2" s="82" t="s">
        <v>2996</v>
      </c>
      <c r="G2" s="81">
        <f>BDI!F32</f>
        <v>0.20989999999999998</v>
      </c>
      <c r="H2" s="82" t="s">
        <v>3130</v>
      </c>
      <c r="I2" s="82"/>
      <c r="J2" s="83"/>
      <c r="K2" s="249"/>
      <c r="L2" s="255"/>
      <c r="M2" s="251"/>
      <c r="N2" s="252"/>
    </row>
    <row r="3" spans="1:14" s="69" customFormat="1" x14ac:dyDescent="0.25">
      <c r="B3" s="408" t="s">
        <v>3129</v>
      </c>
      <c r="C3" s="409"/>
      <c r="D3" s="409"/>
      <c r="E3" s="409"/>
      <c r="F3" s="409"/>
      <c r="G3" s="409"/>
      <c r="H3" s="409"/>
      <c r="I3" s="409"/>
      <c r="J3" s="410"/>
      <c r="L3" s="256"/>
      <c r="M3" s="256"/>
      <c r="N3" s="257"/>
    </row>
    <row r="4" spans="1:14" s="69" customFormat="1" ht="12.75" thickBot="1" x14ac:dyDescent="0.3">
      <c r="B4" s="411" t="s">
        <v>3131</v>
      </c>
      <c r="C4" s="412"/>
      <c r="D4" s="412"/>
      <c r="E4" s="412"/>
      <c r="F4" s="412"/>
      <c r="G4" s="412"/>
      <c r="H4" s="412"/>
      <c r="I4" s="412"/>
      <c r="J4" s="413"/>
      <c r="L4" s="258"/>
      <c r="M4" s="258"/>
    </row>
    <row r="5" spans="1:14" s="259" customFormat="1" ht="12" customHeight="1" x14ac:dyDescent="0.25">
      <c r="L5" s="407"/>
      <c r="M5" s="407"/>
    </row>
    <row r="6" spans="1:14" x14ac:dyDescent="0.2">
      <c r="A6" s="52" t="s">
        <v>1896</v>
      </c>
      <c r="B6" s="216" t="s">
        <v>68</v>
      </c>
      <c r="C6" s="216" t="s">
        <v>36</v>
      </c>
      <c r="D6" s="216" t="s">
        <v>37</v>
      </c>
      <c r="E6" s="216" t="s">
        <v>38</v>
      </c>
      <c r="F6" s="216" t="s">
        <v>1188</v>
      </c>
      <c r="G6" s="217" t="s">
        <v>39</v>
      </c>
      <c r="H6" s="216" t="s">
        <v>1189</v>
      </c>
      <c r="I6" s="216" t="s">
        <v>40</v>
      </c>
      <c r="J6" s="218" t="s">
        <v>41</v>
      </c>
      <c r="L6" s="243"/>
      <c r="M6" s="243"/>
    </row>
    <row r="7" spans="1:14" ht="24" x14ac:dyDescent="0.2">
      <c r="A7" s="52" t="s">
        <v>1897</v>
      </c>
      <c r="B7" s="219" t="s">
        <v>1190</v>
      </c>
      <c r="C7" s="219" t="s">
        <v>69</v>
      </c>
      <c r="D7" s="219" t="s">
        <v>70</v>
      </c>
      <c r="E7" s="220" t="s">
        <v>3128</v>
      </c>
      <c r="F7" s="219" t="s">
        <v>1191</v>
      </c>
      <c r="G7" s="221" t="s">
        <v>11</v>
      </c>
      <c r="H7" s="226" t="s">
        <v>1192</v>
      </c>
      <c r="I7" s="236">
        <v>109.89</v>
      </c>
      <c r="J7" s="236">
        <v>109.88999999999999</v>
      </c>
      <c r="K7" s="246"/>
      <c r="L7" s="236">
        <v>133.16</v>
      </c>
      <c r="M7" s="236">
        <v>133.16</v>
      </c>
    </row>
    <row r="8" spans="1:14" x14ac:dyDescent="0.2">
      <c r="A8" s="52" t="s">
        <v>1898</v>
      </c>
      <c r="B8" s="222" t="s">
        <v>1193</v>
      </c>
      <c r="C8" s="222">
        <v>10</v>
      </c>
      <c r="D8" s="223" t="s">
        <v>1470</v>
      </c>
      <c r="E8" s="231" t="s">
        <v>1194</v>
      </c>
      <c r="F8" s="222" t="s">
        <v>1195</v>
      </c>
      <c r="G8" s="224" t="s">
        <v>1196</v>
      </c>
      <c r="H8" s="225" t="s">
        <v>1197</v>
      </c>
      <c r="I8" s="235">
        <v>18.399999999999999</v>
      </c>
      <c r="J8" s="235">
        <v>2.31</v>
      </c>
      <c r="L8" s="235">
        <v>22.3</v>
      </c>
      <c r="M8" s="237">
        <v>2.8</v>
      </c>
    </row>
    <row r="9" spans="1:14" x14ac:dyDescent="0.2">
      <c r="A9" s="52" t="s">
        <v>1899</v>
      </c>
      <c r="B9" s="222" t="s">
        <v>1193</v>
      </c>
      <c r="C9" s="222">
        <v>8</v>
      </c>
      <c r="D9" s="223" t="s">
        <v>1470</v>
      </c>
      <c r="E9" s="231" t="s">
        <v>1198</v>
      </c>
      <c r="F9" s="222" t="s">
        <v>1195</v>
      </c>
      <c r="G9" s="224" t="s">
        <v>1196</v>
      </c>
      <c r="H9" s="225" t="s">
        <v>1199</v>
      </c>
      <c r="I9" s="235">
        <v>12.42</v>
      </c>
      <c r="J9" s="235">
        <v>4.93</v>
      </c>
      <c r="L9" s="235">
        <v>15.06</v>
      </c>
      <c r="M9" s="237">
        <v>5.98</v>
      </c>
    </row>
    <row r="10" spans="1:14" x14ac:dyDescent="0.2">
      <c r="A10" s="52" t="s">
        <v>1900</v>
      </c>
      <c r="B10" s="222" t="s">
        <v>1193</v>
      </c>
      <c r="C10" s="222">
        <v>6</v>
      </c>
      <c r="D10" s="223" t="s">
        <v>1470</v>
      </c>
      <c r="E10" s="231" t="s">
        <v>1200</v>
      </c>
      <c r="F10" s="222" t="s">
        <v>1195</v>
      </c>
      <c r="G10" s="224" t="s">
        <v>1196</v>
      </c>
      <c r="H10" s="225" t="s">
        <v>1201</v>
      </c>
      <c r="I10" s="235">
        <v>18.399999999999999</v>
      </c>
      <c r="J10" s="235">
        <v>4.8899999999999997</v>
      </c>
      <c r="L10" s="235">
        <v>22.3</v>
      </c>
      <c r="M10" s="237">
        <v>5.93</v>
      </c>
    </row>
    <row r="11" spans="1:14" x14ac:dyDescent="0.2">
      <c r="A11" s="52" t="s">
        <v>1901</v>
      </c>
      <c r="B11" s="222" t="s">
        <v>1193</v>
      </c>
      <c r="C11" s="222">
        <v>4</v>
      </c>
      <c r="D11" s="223" t="s">
        <v>1470</v>
      </c>
      <c r="E11" s="231" t="s">
        <v>1202</v>
      </c>
      <c r="F11" s="222" t="s">
        <v>1195</v>
      </c>
      <c r="G11" s="224" t="s">
        <v>1196</v>
      </c>
      <c r="H11" s="225" t="s">
        <v>1203</v>
      </c>
      <c r="I11" s="235">
        <v>18.399999999999999</v>
      </c>
      <c r="J11" s="235">
        <v>10.52</v>
      </c>
      <c r="L11" s="235">
        <v>22.3</v>
      </c>
      <c r="M11" s="237">
        <v>12.76</v>
      </c>
    </row>
    <row r="12" spans="1:14" x14ac:dyDescent="0.2">
      <c r="A12" s="52" t="s">
        <v>1902</v>
      </c>
      <c r="B12" s="222" t="s">
        <v>1193</v>
      </c>
      <c r="C12" s="222">
        <v>32</v>
      </c>
      <c r="D12" s="223" t="s">
        <v>1470</v>
      </c>
      <c r="E12" s="231" t="s">
        <v>1204</v>
      </c>
      <c r="F12" s="222" t="s">
        <v>1195</v>
      </c>
      <c r="G12" s="224" t="s">
        <v>1196</v>
      </c>
      <c r="H12" s="225" t="s">
        <v>1205</v>
      </c>
      <c r="I12" s="235">
        <v>13.2</v>
      </c>
      <c r="J12" s="235">
        <v>1.18</v>
      </c>
      <c r="L12" s="235">
        <v>16</v>
      </c>
      <c r="M12" s="237">
        <v>1.43</v>
      </c>
    </row>
    <row r="13" spans="1:14" x14ac:dyDescent="0.2">
      <c r="A13" s="52" t="s">
        <v>1903</v>
      </c>
      <c r="B13" s="222" t="s">
        <v>1193</v>
      </c>
      <c r="C13" s="222">
        <v>5</v>
      </c>
      <c r="D13" s="223" t="s">
        <v>1470</v>
      </c>
      <c r="E13" s="231" t="s">
        <v>1206</v>
      </c>
      <c r="F13" s="222" t="s">
        <v>1195</v>
      </c>
      <c r="G13" s="224" t="s">
        <v>1196</v>
      </c>
      <c r="H13" s="225" t="s">
        <v>1207</v>
      </c>
      <c r="I13" s="235">
        <v>11</v>
      </c>
      <c r="J13" s="235">
        <v>14.4</v>
      </c>
      <c r="L13" s="235">
        <v>13.34</v>
      </c>
      <c r="M13" s="237">
        <v>17.46</v>
      </c>
    </row>
    <row r="14" spans="1:14" x14ac:dyDescent="0.2">
      <c r="A14" s="52" t="s">
        <v>1904</v>
      </c>
      <c r="B14" s="222" t="s">
        <v>1193</v>
      </c>
      <c r="C14" s="222">
        <v>104</v>
      </c>
      <c r="D14" s="223" t="s">
        <v>1470</v>
      </c>
      <c r="E14" s="231" t="s">
        <v>1208</v>
      </c>
      <c r="F14" s="222" t="s">
        <v>1209</v>
      </c>
      <c r="G14" s="224" t="s">
        <v>7</v>
      </c>
      <c r="H14" s="225" t="s">
        <v>1210</v>
      </c>
      <c r="I14" s="235">
        <v>148.57</v>
      </c>
      <c r="J14" s="235">
        <v>8.27</v>
      </c>
      <c r="L14" s="235">
        <v>180.03</v>
      </c>
      <c r="M14" s="237">
        <v>10.02</v>
      </c>
    </row>
    <row r="15" spans="1:14" x14ac:dyDescent="0.2">
      <c r="A15" s="52" t="s">
        <v>1905</v>
      </c>
      <c r="B15" s="222" t="s">
        <v>1193</v>
      </c>
      <c r="C15" s="222">
        <v>2497</v>
      </c>
      <c r="D15" s="223" t="s">
        <v>1470</v>
      </c>
      <c r="E15" s="231" t="s">
        <v>1211</v>
      </c>
      <c r="F15" s="222" t="s">
        <v>1209</v>
      </c>
      <c r="G15" s="224" t="s">
        <v>7</v>
      </c>
      <c r="H15" s="225" t="s">
        <v>1212</v>
      </c>
      <c r="I15" s="235">
        <v>117.53</v>
      </c>
      <c r="J15" s="235">
        <v>2.39</v>
      </c>
      <c r="L15" s="235">
        <v>142.41999999999999</v>
      </c>
      <c r="M15" s="237">
        <v>2.9</v>
      </c>
    </row>
    <row r="16" spans="1:14" x14ac:dyDescent="0.2">
      <c r="A16" s="52" t="s">
        <v>1906</v>
      </c>
      <c r="B16" s="222" t="s">
        <v>1193</v>
      </c>
      <c r="C16" s="222">
        <v>2386</v>
      </c>
      <c r="D16" s="223" t="s">
        <v>1470</v>
      </c>
      <c r="E16" s="231" t="s">
        <v>1213</v>
      </c>
      <c r="F16" s="222" t="s">
        <v>1209</v>
      </c>
      <c r="G16" s="224" t="s">
        <v>7</v>
      </c>
      <c r="H16" s="225" t="s">
        <v>1212</v>
      </c>
      <c r="I16" s="235">
        <v>121.63</v>
      </c>
      <c r="J16" s="235">
        <v>2.48</v>
      </c>
      <c r="L16" s="235">
        <v>147.38</v>
      </c>
      <c r="M16" s="237">
        <v>3</v>
      </c>
    </row>
    <row r="17" spans="1:13" x14ac:dyDescent="0.2">
      <c r="A17" s="52" t="s">
        <v>1907</v>
      </c>
      <c r="B17" s="222" t="s">
        <v>1193</v>
      </c>
      <c r="C17" s="222">
        <v>102</v>
      </c>
      <c r="D17" s="223" t="s">
        <v>1470</v>
      </c>
      <c r="E17" s="231" t="s">
        <v>1214</v>
      </c>
      <c r="F17" s="222" t="s">
        <v>1209</v>
      </c>
      <c r="G17" s="224" t="s">
        <v>345</v>
      </c>
      <c r="H17" s="225" t="s">
        <v>1215</v>
      </c>
      <c r="I17" s="235">
        <v>20.22</v>
      </c>
      <c r="J17" s="235">
        <v>1.39</v>
      </c>
      <c r="L17" s="235">
        <v>24.51</v>
      </c>
      <c r="M17" s="237">
        <v>1.69</v>
      </c>
    </row>
    <row r="18" spans="1:13" x14ac:dyDescent="0.2">
      <c r="A18" s="52" t="s">
        <v>1908</v>
      </c>
      <c r="B18" s="222" t="s">
        <v>1193</v>
      </c>
      <c r="C18" s="222">
        <v>2426</v>
      </c>
      <c r="D18" s="223" t="s">
        <v>1470</v>
      </c>
      <c r="E18" s="231" t="s">
        <v>1216</v>
      </c>
      <c r="F18" s="222" t="s">
        <v>1209</v>
      </c>
      <c r="G18" s="224" t="s">
        <v>345</v>
      </c>
      <c r="H18" s="225" t="s">
        <v>1217</v>
      </c>
      <c r="I18" s="235">
        <v>17.57</v>
      </c>
      <c r="J18" s="235">
        <v>0.11</v>
      </c>
      <c r="L18" s="235">
        <v>21.29</v>
      </c>
      <c r="M18" s="237">
        <v>0.13</v>
      </c>
    </row>
    <row r="19" spans="1:13" x14ac:dyDescent="0.2">
      <c r="A19" s="52" t="s">
        <v>1909</v>
      </c>
      <c r="B19" s="222" t="s">
        <v>1193</v>
      </c>
      <c r="C19" s="222">
        <v>2448</v>
      </c>
      <c r="D19" s="223" t="s">
        <v>1470</v>
      </c>
      <c r="E19" s="231" t="s">
        <v>1218</v>
      </c>
      <c r="F19" s="222" t="s">
        <v>1209</v>
      </c>
      <c r="G19" s="224" t="s">
        <v>345</v>
      </c>
      <c r="H19" s="225" t="s">
        <v>1219</v>
      </c>
      <c r="I19" s="235">
        <v>9.15</v>
      </c>
      <c r="J19" s="235">
        <v>10.56</v>
      </c>
      <c r="L19" s="235">
        <v>11.09</v>
      </c>
      <c r="M19" s="237">
        <v>12.8</v>
      </c>
    </row>
    <row r="20" spans="1:13" x14ac:dyDescent="0.2">
      <c r="A20" s="52" t="s">
        <v>1910</v>
      </c>
      <c r="B20" s="222" t="s">
        <v>1193</v>
      </c>
      <c r="C20" s="222">
        <v>2438</v>
      </c>
      <c r="D20" s="223" t="s">
        <v>1470</v>
      </c>
      <c r="E20" s="231" t="s">
        <v>1220</v>
      </c>
      <c r="F20" s="222" t="s">
        <v>1209</v>
      </c>
      <c r="G20" s="224" t="s">
        <v>345</v>
      </c>
      <c r="H20" s="225" t="s">
        <v>1221</v>
      </c>
      <c r="I20" s="237">
        <v>6.67</v>
      </c>
      <c r="J20" s="237">
        <v>13.28</v>
      </c>
      <c r="L20" s="237">
        <v>8.09</v>
      </c>
      <c r="M20" s="237">
        <v>16.11</v>
      </c>
    </row>
    <row r="21" spans="1:13" x14ac:dyDescent="0.2">
      <c r="A21" s="52" t="s">
        <v>1911</v>
      </c>
      <c r="B21" s="222" t="s">
        <v>1193</v>
      </c>
      <c r="C21" s="222">
        <v>2437</v>
      </c>
      <c r="D21" s="223" t="s">
        <v>1470</v>
      </c>
      <c r="E21" s="231" t="s">
        <v>1222</v>
      </c>
      <c r="F21" s="222" t="s">
        <v>1209</v>
      </c>
      <c r="G21" s="224" t="s">
        <v>345</v>
      </c>
      <c r="H21" s="225" t="s">
        <v>1223</v>
      </c>
      <c r="I21" s="237">
        <v>6.91</v>
      </c>
      <c r="J21" s="237">
        <v>4.5599999999999996</v>
      </c>
      <c r="L21" s="237">
        <v>8.3800000000000008</v>
      </c>
      <c r="M21" s="237">
        <v>5.53</v>
      </c>
    </row>
    <row r="22" spans="1:13" x14ac:dyDescent="0.2">
      <c r="A22" s="52" t="s">
        <v>1912</v>
      </c>
      <c r="B22" s="222" t="s">
        <v>1193</v>
      </c>
      <c r="C22" s="222">
        <v>1221</v>
      </c>
      <c r="D22" s="223" t="s">
        <v>1470</v>
      </c>
      <c r="E22" s="231" t="s">
        <v>1224</v>
      </c>
      <c r="F22" s="222" t="s">
        <v>1209</v>
      </c>
      <c r="G22" s="224" t="s">
        <v>345</v>
      </c>
      <c r="H22" s="225" t="s">
        <v>1225</v>
      </c>
      <c r="I22" s="237">
        <v>0.86</v>
      </c>
      <c r="J22" s="237">
        <v>1.49</v>
      </c>
      <c r="L22" s="237">
        <v>1.05</v>
      </c>
      <c r="M22" s="237">
        <v>1.82</v>
      </c>
    </row>
    <row r="23" spans="1:13" x14ac:dyDescent="0.2">
      <c r="A23" s="52" t="s">
        <v>1913</v>
      </c>
      <c r="B23" s="222" t="s">
        <v>1193</v>
      </c>
      <c r="C23" s="222">
        <v>1215</v>
      </c>
      <c r="D23" s="223" t="s">
        <v>1470</v>
      </c>
      <c r="E23" s="231" t="s">
        <v>1226</v>
      </c>
      <c r="F23" s="222" t="s">
        <v>1209</v>
      </c>
      <c r="G23" s="224" t="s">
        <v>345</v>
      </c>
      <c r="H23" s="225" t="s">
        <v>1227</v>
      </c>
      <c r="I23" s="237">
        <v>0.51</v>
      </c>
      <c r="J23" s="237">
        <v>8.35</v>
      </c>
      <c r="L23" s="237">
        <v>0.62</v>
      </c>
      <c r="M23" s="237">
        <v>10.15</v>
      </c>
    </row>
    <row r="24" spans="1:13" x14ac:dyDescent="0.2">
      <c r="A24" s="52" t="s">
        <v>1914</v>
      </c>
      <c r="B24" s="222" t="s">
        <v>1193</v>
      </c>
      <c r="C24" s="222">
        <v>1861</v>
      </c>
      <c r="D24" s="223" t="s">
        <v>1470</v>
      </c>
      <c r="E24" s="231" t="s">
        <v>1228</v>
      </c>
      <c r="F24" s="222" t="s">
        <v>1209</v>
      </c>
      <c r="G24" s="224" t="s">
        <v>345</v>
      </c>
      <c r="H24" s="225" t="s">
        <v>1229</v>
      </c>
      <c r="I24" s="235">
        <v>20.99</v>
      </c>
      <c r="J24" s="235">
        <v>0.6</v>
      </c>
      <c r="L24" s="235">
        <v>25.44</v>
      </c>
      <c r="M24" s="237">
        <v>0.72</v>
      </c>
    </row>
    <row r="25" spans="1:13" x14ac:dyDescent="0.2">
      <c r="A25" s="52" t="s">
        <v>1915</v>
      </c>
      <c r="B25" s="222" t="s">
        <v>1193</v>
      </c>
      <c r="C25" s="222">
        <v>1858</v>
      </c>
      <c r="D25" s="223" t="s">
        <v>1470</v>
      </c>
      <c r="E25" s="231" t="s">
        <v>1230</v>
      </c>
      <c r="F25" s="222" t="s">
        <v>1209</v>
      </c>
      <c r="G25" s="224" t="s">
        <v>61</v>
      </c>
      <c r="H25" s="225" t="s">
        <v>1231</v>
      </c>
      <c r="I25" s="237">
        <v>7.08</v>
      </c>
      <c r="J25" s="237">
        <v>1.61</v>
      </c>
      <c r="L25" s="237">
        <v>8.59</v>
      </c>
      <c r="M25" s="237">
        <v>1.95</v>
      </c>
    </row>
    <row r="26" spans="1:13" x14ac:dyDescent="0.2">
      <c r="A26" s="52" t="s">
        <v>1916</v>
      </c>
      <c r="B26" s="222" t="s">
        <v>1193</v>
      </c>
      <c r="C26" s="222">
        <v>2034</v>
      </c>
      <c r="D26" s="223" t="s">
        <v>1470</v>
      </c>
      <c r="E26" s="231" t="s">
        <v>1232</v>
      </c>
      <c r="F26" s="222" t="s">
        <v>1209</v>
      </c>
      <c r="G26" s="224" t="s">
        <v>73</v>
      </c>
      <c r="H26" s="225" t="s">
        <v>1233</v>
      </c>
      <c r="I26" s="237">
        <v>0.5402074074074098</v>
      </c>
      <c r="J26" s="237">
        <v>11.62</v>
      </c>
      <c r="L26" s="237">
        <v>0.65</v>
      </c>
      <c r="M26" s="237">
        <v>13.98</v>
      </c>
    </row>
    <row r="27" spans="1:13" x14ac:dyDescent="0.2">
      <c r="A27" s="52" t="s">
        <v>1917</v>
      </c>
      <c r="B27" s="222" t="s">
        <v>1193</v>
      </c>
      <c r="C27" s="222">
        <v>2023</v>
      </c>
      <c r="D27" s="223" t="s">
        <v>1470</v>
      </c>
      <c r="E27" s="231" t="s">
        <v>1234</v>
      </c>
      <c r="F27" s="222" t="s">
        <v>1209</v>
      </c>
      <c r="G27" s="224" t="s">
        <v>61</v>
      </c>
      <c r="H27" s="225" t="s">
        <v>1235</v>
      </c>
      <c r="I27" s="235">
        <v>12.08</v>
      </c>
      <c r="J27" s="235">
        <v>4.95</v>
      </c>
      <c r="L27" s="235">
        <v>14.64</v>
      </c>
      <c r="M27" s="237">
        <v>6</v>
      </c>
    </row>
    <row r="28" spans="1:13" x14ac:dyDescent="0.2">
      <c r="A28" s="52" t="s">
        <v>1918</v>
      </c>
      <c r="B28" s="216" t="s">
        <v>120</v>
      </c>
      <c r="C28" s="216" t="s">
        <v>36</v>
      </c>
      <c r="D28" s="216" t="s">
        <v>37</v>
      </c>
      <c r="E28" s="260" t="s">
        <v>38</v>
      </c>
      <c r="F28" s="216" t="s">
        <v>1188</v>
      </c>
      <c r="G28" s="217" t="s">
        <v>39</v>
      </c>
      <c r="H28" s="216" t="s">
        <v>1189</v>
      </c>
      <c r="I28" s="216" t="s">
        <v>40</v>
      </c>
      <c r="J28" s="218" t="s">
        <v>41</v>
      </c>
      <c r="L28" s="243"/>
      <c r="M28" s="243"/>
    </row>
    <row r="29" spans="1:13" x14ac:dyDescent="0.2">
      <c r="A29" s="52" t="s">
        <v>1919</v>
      </c>
      <c r="B29" s="219" t="s">
        <v>1190</v>
      </c>
      <c r="C29" s="219" t="s">
        <v>121</v>
      </c>
      <c r="D29" s="219" t="s">
        <v>70</v>
      </c>
      <c r="E29" s="220" t="s">
        <v>122</v>
      </c>
      <c r="F29" s="219">
        <v>45</v>
      </c>
      <c r="G29" s="221" t="s">
        <v>73</v>
      </c>
      <c r="H29" s="226" t="s">
        <v>1192</v>
      </c>
      <c r="I29" s="236">
        <v>36.79</v>
      </c>
      <c r="J29" s="238">
        <v>36.790000000000006</v>
      </c>
      <c r="K29" s="246"/>
      <c r="L29" s="236">
        <v>44.58</v>
      </c>
      <c r="M29" s="238">
        <v>44.58</v>
      </c>
    </row>
    <row r="30" spans="1:13" x14ac:dyDescent="0.2">
      <c r="A30" s="52" t="s">
        <v>1920</v>
      </c>
      <c r="B30" s="227" t="s">
        <v>1236</v>
      </c>
      <c r="C30" s="227">
        <v>88309</v>
      </c>
      <c r="D30" s="227" t="s">
        <v>103</v>
      </c>
      <c r="E30" s="232" t="s">
        <v>1237</v>
      </c>
      <c r="F30" s="227" t="s">
        <v>1191</v>
      </c>
      <c r="G30" s="228" t="s">
        <v>79</v>
      </c>
      <c r="H30" s="229" t="s">
        <v>1238</v>
      </c>
      <c r="I30" s="234">
        <v>23.68</v>
      </c>
      <c r="J30" s="234">
        <v>4.7300000000000004</v>
      </c>
      <c r="L30" s="234">
        <v>28.7</v>
      </c>
      <c r="M30" s="239">
        <v>5.74</v>
      </c>
    </row>
    <row r="31" spans="1:13" x14ac:dyDescent="0.2">
      <c r="A31" s="52" t="s">
        <v>1921</v>
      </c>
      <c r="B31" s="227" t="s">
        <v>1236</v>
      </c>
      <c r="C31" s="227">
        <v>88316</v>
      </c>
      <c r="D31" s="227" t="s">
        <v>103</v>
      </c>
      <c r="E31" s="232" t="s">
        <v>1239</v>
      </c>
      <c r="F31" s="227" t="s">
        <v>1191</v>
      </c>
      <c r="G31" s="228" t="s">
        <v>79</v>
      </c>
      <c r="H31" s="229" t="s">
        <v>1240</v>
      </c>
      <c r="I31" s="234">
        <v>16.030012500000002</v>
      </c>
      <c r="J31" s="234">
        <v>32.06</v>
      </c>
      <c r="L31" s="234">
        <v>19.420000000000002</v>
      </c>
      <c r="M31" s="239">
        <v>38.840000000000003</v>
      </c>
    </row>
    <row r="32" spans="1:13" x14ac:dyDescent="0.2">
      <c r="A32" s="52" t="s">
        <v>1922</v>
      </c>
      <c r="B32" s="216" t="s">
        <v>123</v>
      </c>
      <c r="C32" s="216" t="s">
        <v>36</v>
      </c>
      <c r="D32" s="216" t="s">
        <v>37</v>
      </c>
      <c r="E32" s="260" t="s">
        <v>38</v>
      </c>
      <c r="F32" s="216" t="s">
        <v>1188</v>
      </c>
      <c r="G32" s="217" t="s">
        <v>39</v>
      </c>
      <c r="H32" s="216" t="s">
        <v>1189</v>
      </c>
      <c r="I32" s="216" t="s">
        <v>40</v>
      </c>
      <c r="J32" s="218" t="s">
        <v>41</v>
      </c>
      <c r="L32" s="243"/>
      <c r="M32" s="243"/>
    </row>
    <row r="33" spans="1:13" x14ac:dyDescent="0.2">
      <c r="A33" s="52" t="s">
        <v>1923</v>
      </c>
      <c r="B33" s="219" t="s">
        <v>1190</v>
      </c>
      <c r="C33" s="219" t="s">
        <v>124</v>
      </c>
      <c r="D33" s="219" t="s">
        <v>70</v>
      </c>
      <c r="E33" s="220" t="s">
        <v>125</v>
      </c>
      <c r="F33" s="219">
        <v>45</v>
      </c>
      <c r="G33" s="221" t="s">
        <v>73</v>
      </c>
      <c r="H33" s="226" t="s">
        <v>1192</v>
      </c>
      <c r="I33" s="236">
        <v>36.79</v>
      </c>
      <c r="J33" s="238">
        <v>36.790000000000006</v>
      </c>
      <c r="K33" s="246"/>
      <c r="L33" s="236">
        <v>44.58</v>
      </c>
      <c r="M33" s="238">
        <v>44.58</v>
      </c>
    </row>
    <row r="34" spans="1:13" x14ac:dyDescent="0.2">
      <c r="A34" s="52" t="s">
        <v>1924</v>
      </c>
      <c r="B34" s="227" t="s">
        <v>1236</v>
      </c>
      <c r="C34" s="227">
        <v>88309</v>
      </c>
      <c r="D34" s="227" t="s">
        <v>103</v>
      </c>
      <c r="E34" s="232" t="s">
        <v>1237</v>
      </c>
      <c r="F34" s="227" t="s">
        <v>1191</v>
      </c>
      <c r="G34" s="228" t="s">
        <v>79</v>
      </c>
      <c r="H34" s="229" t="s">
        <v>1238</v>
      </c>
      <c r="I34" s="234">
        <v>23.68</v>
      </c>
      <c r="J34" s="234">
        <v>4.7300000000000004</v>
      </c>
      <c r="L34" s="234">
        <v>28.7</v>
      </c>
      <c r="M34" s="239">
        <v>5.74</v>
      </c>
    </row>
    <row r="35" spans="1:13" x14ac:dyDescent="0.2">
      <c r="A35" s="52" t="s">
        <v>1925</v>
      </c>
      <c r="B35" s="227" t="s">
        <v>1236</v>
      </c>
      <c r="C35" s="227">
        <v>88316</v>
      </c>
      <c r="D35" s="227" t="s">
        <v>103</v>
      </c>
      <c r="E35" s="232" t="s">
        <v>1239</v>
      </c>
      <c r="F35" s="227" t="s">
        <v>1191</v>
      </c>
      <c r="G35" s="228" t="s">
        <v>79</v>
      </c>
      <c r="H35" s="229" t="s">
        <v>1240</v>
      </c>
      <c r="I35" s="234">
        <v>16.030012500000002</v>
      </c>
      <c r="J35" s="234">
        <v>32.06</v>
      </c>
      <c r="L35" s="234">
        <v>19.420000000000002</v>
      </c>
      <c r="M35" s="239">
        <v>38.840000000000003</v>
      </c>
    </row>
    <row r="36" spans="1:13" x14ac:dyDescent="0.2">
      <c r="A36" s="52" t="s">
        <v>1926</v>
      </c>
      <c r="B36" s="216" t="s">
        <v>255</v>
      </c>
      <c r="C36" s="216" t="s">
        <v>36</v>
      </c>
      <c r="D36" s="216" t="s">
        <v>37</v>
      </c>
      <c r="E36" s="260" t="s">
        <v>38</v>
      </c>
      <c r="F36" s="216" t="s">
        <v>1188</v>
      </c>
      <c r="G36" s="217" t="s">
        <v>39</v>
      </c>
      <c r="H36" s="216" t="s">
        <v>1189</v>
      </c>
      <c r="I36" s="216" t="s">
        <v>40</v>
      </c>
      <c r="J36" s="218" t="s">
        <v>41</v>
      </c>
      <c r="L36" s="243"/>
      <c r="M36" s="243"/>
    </row>
    <row r="37" spans="1:13" x14ac:dyDescent="0.2">
      <c r="A37" s="52" t="s">
        <v>1927</v>
      </c>
      <c r="B37" s="219" t="s">
        <v>1190</v>
      </c>
      <c r="C37" s="219" t="s">
        <v>256</v>
      </c>
      <c r="D37" s="219" t="s">
        <v>70</v>
      </c>
      <c r="E37" s="220" t="s">
        <v>257</v>
      </c>
      <c r="F37" s="219" t="s">
        <v>1191</v>
      </c>
      <c r="G37" s="221" t="s">
        <v>11</v>
      </c>
      <c r="H37" s="226" t="s">
        <v>1192</v>
      </c>
      <c r="I37" s="236">
        <v>35.28</v>
      </c>
      <c r="J37" s="238">
        <v>35.28</v>
      </c>
      <c r="K37" s="246"/>
      <c r="L37" s="236">
        <v>42.76</v>
      </c>
      <c r="M37" s="238">
        <v>42.76</v>
      </c>
    </row>
    <row r="38" spans="1:13" x14ac:dyDescent="0.2">
      <c r="A38" s="52" t="s">
        <v>1928</v>
      </c>
      <c r="B38" s="222" t="s">
        <v>1193</v>
      </c>
      <c r="C38" s="222">
        <v>5</v>
      </c>
      <c r="D38" s="223" t="s">
        <v>1470</v>
      </c>
      <c r="E38" s="231" t="s">
        <v>1206</v>
      </c>
      <c r="F38" s="222" t="s">
        <v>1195</v>
      </c>
      <c r="G38" s="224" t="s">
        <v>1196</v>
      </c>
      <c r="H38" s="225" t="s">
        <v>1241</v>
      </c>
      <c r="I38" s="235">
        <v>11</v>
      </c>
      <c r="J38" s="235">
        <v>1.58</v>
      </c>
      <c r="L38" s="235">
        <v>13.34</v>
      </c>
      <c r="M38" s="237">
        <v>1.92</v>
      </c>
    </row>
    <row r="39" spans="1:13" x14ac:dyDescent="0.2">
      <c r="A39" s="52" t="s">
        <v>1929</v>
      </c>
      <c r="B39" s="222" t="s">
        <v>1193</v>
      </c>
      <c r="C39" s="222">
        <v>4</v>
      </c>
      <c r="D39" s="223" t="s">
        <v>1470</v>
      </c>
      <c r="E39" s="231" t="s">
        <v>1202</v>
      </c>
      <c r="F39" s="222" t="s">
        <v>1195</v>
      </c>
      <c r="G39" s="224" t="s">
        <v>1196</v>
      </c>
      <c r="H39" s="225" t="s">
        <v>1242</v>
      </c>
      <c r="I39" s="235">
        <v>18.399999999999999</v>
      </c>
      <c r="J39" s="235">
        <v>0.04</v>
      </c>
      <c r="L39" s="235">
        <v>22.3</v>
      </c>
      <c r="M39" s="237">
        <v>0.06</v>
      </c>
    </row>
    <row r="40" spans="1:13" x14ac:dyDescent="0.2">
      <c r="A40" s="52" t="s">
        <v>1930</v>
      </c>
      <c r="B40" s="222" t="s">
        <v>1193</v>
      </c>
      <c r="C40" s="222">
        <v>2426</v>
      </c>
      <c r="D40" s="223" t="s">
        <v>1470</v>
      </c>
      <c r="E40" s="231" t="s">
        <v>1216</v>
      </c>
      <c r="F40" s="222" t="s">
        <v>1209</v>
      </c>
      <c r="G40" s="224" t="s">
        <v>345</v>
      </c>
      <c r="H40" s="225" t="s">
        <v>1243</v>
      </c>
      <c r="I40" s="235">
        <v>17.57</v>
      </c>
      <c r="J40" s="235">
        <v>0.71</v>
      </c>
      <c r="L40" s="235">
        <v>21.29</v>
      </c>
      <c r="M40" s="237">
        <v>0.87</v>
      </c>
    </row>
    <row r="41" spans="1:13" x14ac:dyDescent="0.2">
      <c r="A41" s="52" t="s">
        <v>1931</v>
      </c>
      <c r="B41" s="222" t="s">
        <v>1193</v>
      </c>
      <c r="C41" s="222">
        <v>1334</v>
      </c>
      <c r="D41" s="223" t="s">
        <v>1470</v>
      </c>
      <c r="E41" s="231" t="s">
        <v>1244</v>
      </c>
      <c r="F41" s="222" t="s">
        <v>1209</v>
      </c>
      <c r="G41" s="224" t="s">
        <v>73</v>
      </c>
      <c r="H41" s="225" t="s">
        <v>1245</v>
      </c>
      <c r="I41" s="235">
        <v>9.77</v>
      </c>
      <c r="J41" s="235">
        <v>0.26</v>
      </c>
      <c r="L41" s="235">
        <v>11.84</v>
      </c>
      <c r="M41" s="237">
        <v>0.32</v>
      </c>
    </row>
    <row r="42" spans="1:13" x14ac:dyDescent="0.2">
      <c r="A42" s="52" t="s">
        <v>1932</v>
      </c>
      <c r="B42" s="222" t="s">
        <v>1193</v>
      </c>
      <c r="C42" s="222">
        <v>2058</v>
      </c>
      <c r="D42" s="223" t="s">
        <v>1470</v>
      </c>
      <c r="E42" s="231" t="s">
        <v>1246</v>
      </c>
      <c r="F42" s="222" t="s">
        <v>1209</v>
      </c>
      <c r="G42" s="224" t="s">
        <v>11</v>
      </c>
      <c r="H42" s="225" t="s">
        <v>1247</v>
      </c>
      <c r="I42" s="235">
        <v>16.417316666666668</v>
      </c>
      <c r="J42" s="235">
        <v>17.23</v>
      </c>
      <c r="L42" s="235">
        <v>19.86</v>
      </c>
      <c r="M42" s="237">
        <v>20.85</v>
      </c>
    </row>
    <row r="43" spans="1:13" x14ac:dyDescent="0.2">
      <c r="A43" s="52" t="s">
        <v>1933</v>
      </c>
      <c r="B43" s="222" t="s">
        <v>1193</v>
      </c>
      <c r="C43" s="222">
        <v>2944</v>
      </c>
      <c r="D43" s="223" t="s">
        <v>1470</v>
      </c>
      <c r="E43" s="231" t="s">
        <v>1248</v>
      </c>
      <c r="F43" s="222" t="s">
        <v>1209</v>
      </c>
      <c r="G43" s="224" t="s">
        <v>73</v>
      </c>
      <c r="H43" s="225" t="s">
        <v>1192</v>
      </c>
      <c r="I43" s="235">
        <v>15.46</v>
      </c>
      <c r="J43" s="235">
        <v>15.46</v>
      </c>
      <c r="L43" s="235">
        <v>18.739999999999998</v>
      </c>
      <c r="M43" s="237">
        <v>18.739999999999998</v>
      </c>
    </row>
    <row r="44" spans="1:13" x14ac:dyDescent="0.2">
      <c r="A44" s="52" t="s">
        <v>1934</v>
      </c>
      <c r="B44" s="216" t="s">
        <v>298</v>
      </c>
      <c r="C44" s="216" t="s">
        <v>36</v>
      </c>
      <c r="D44" s="216" t="s">
        <v>37</v>
      </c>
      <c r="E44" s="260" t="s">
        <v>38</v>
      </c>
      <c r="F44" s="216" t="s">
        <v>1188</v>
      </c>
      <c r="G44" s="217" t="s">
        <v>39</v>
      </c>
      <c r="H44" s="216" t="s">
        <v>1189</v>
      </c>
      <c r="I44" s="216" t="s">
        <v>40</v>
      </c>
      <c r="J44" s="218" t="s">
        <v>41</v>
      </c>
      <c r="L44" s="243"/>
      <c r="M44" s="243"/>
    </row>
    <row r="45" spans="1:13" x14ac:dyDescent="0.2">
      <c r="A45" s="52" t="s">
        <v>1935</v>
      </c>
      <c r="B45" s="219" t="s">
        <v>1190</v>
      </c>
      <c r="C45" s="219" t="s">
        <v>299</v>
      </c>
      <c r="D45" s="219" t="s">
        <v>70</v>
      </c>
      <c r="E45" s="220" t="s">
        <v>300</v>
      </c>
      <c r="F45" s="219" t="s">
        <v>1249</v>
      </c>
      <c r="G45" s="221" t="s">
        <v>133</v>
      </c>
      <c r="H45" s="226" t="s">
        <v>1192</v>
      </c>
      <c r="I45" s="236">
        <v>73.47</v>
      </c>
      <c r="J45" s="238">
        <v>73.47</v>
      </c>
      <c r="K45" s="246"/>
      <c r="L45" s="236">
        <v>89.03</v>
      </c>
      <c r="M45" s="238">
        <v>89.03</v>
      </c>
    </row>
    <row r="46" spans="1:13" x14ac:dyDescent="0.2">
      <c r="A46" s="52" t="s">
        <v>1936</v>
      </c>
      <c r="B46" s="222" t="s">
        <v>1193</v>
      </c>
      <c r="C46" s="222">
        <v>8</v>
      </c>
      <c r="D46" s="223" t="s">
        <v>1470</v>
      </c>
      <c r="E46" s="231" t="s">
        <v>1198</v>
      </c>
      <c r="F46" s="222" t="s">
        <v>1195</v>
      </c>
      <c r="G46" s="224" t="s">
        <v>1196</v>
      </c>
      <c r="H46" s="225" t="s">
        <v>1250</v>
      </c>
      <c r="I46" s="235">
        <v>12.42</v>
      </c>
      <c r="J46" s="235">
        <v>9.93</v>
      </c>
      <c r="L46" s="235">
        <v>15.06</v>
      </c>
      <c r="M46" s="237">
        <v>12.04</v>
      </c>
    </row>
    <row r="47" spans="1:13" x14ac:dyDescent="0.2">
      <c r="A47" s="52" t="s">
        <v>1937</v>
      </c>
      <c r="B47" s="222" t="s">
        <v>1193</v>
      </c>
      <c r="C47" s="222">
        <v>12</v>
      </c>
      <c r="D47" s="223" t="s">
        <v>1470</v>
      </c>
      <c r="E47" s="231" t="s">
        <v>1251</v>
      </c>
      <c r="F47" s="222" t="s">
        <v>1195</v>
      </c>
      <c r="G47" s="224" t="s">
        <v>1196</v>
      </c>
      <c r="H47" s="225" t="s">
        <v>1250</v>
      </c>
      <c r="I47" s="235">
        <v>18.399999999999999</v>
      </c>
      <c r="J47" s="235">
        <v>14.72</v>
      </c>
      <c r="L47" s="235">
        <v>22.3</v>
      </c>
      <c r="M47" s="237">
        <v>17.84</v>
      </c>
    </row>
    <row r="48" spans="1:13" ht="24" x14ac:dyDescent="0.2">
      <c r="A48" s="52" t="s">
        <v>1938</v>
      </c>
      <c r="B48" s="222" t="s">
        <v>1193</v>
      </c>
      <c r="C48" s="222">
        <v>6121</v>
      </c>
      <c r="D48" s="222" t="s">
        <v>1252</v>
      </c>
      <c r="E48" s="231" t="s">
        <v>1253</v>
      </c>
      <c r="F48" s="222" t="s">
        <v>1209</v>
      </c>
      <c r="G48" s="224" t="s">
        <v>133</v>
      </c>
      <c r="H48" s="225" t="s">
        <v>1192</v>
      </c>
      <c r="I48" s="235">
        <v>48.820168749999993</v>
      </c>
      <c r="J48" s="235">
        <v>48.82</v>
      </c>
      <c r="L48" s="235">
        <v>59.15</v>
      </c>
      <c r="M48" s="237">
        <v>59.15</v>
      </c>
    </row>
    <row r="49" spans="1:13" x14ac:dyDescent="0.2">
      <c r="A49" s="52" t="s">
        <v>1939</v>
      </c>
      <c r="B49" s="216" t="s">
        <v>301</v>
      </c>
      <c r="C49" s="216" t="s">
        <v>36</v>
      </c>
      <c r="D49" s="216" t="s">
        <v>37</v>
      </c>
      <c r="E49" s="260" t="s">
        <v>38</v>
      </c>
      <c r="F49" s="216" t="s">
        <v>1188</v>
      </c>
      <c r="G49" s="217" t="s">
        <v>39</v>
      </c>
      <c r="H49" s="216" t="s">
        <v>1189</v>
      </c>
      <c r="I49" s="216" t="s">
        <v>40</v>
      </c>
      <c r="J49" s="218" t="s">
        <v>41</v>
      </c>
      <c r="L49" s="243"/>
      <c r="M49" s="243"/>
    </row>
    <row r="50" spans="1:13" ht="24" x14ac:dyDescent="0.2">
      <c r="A50" s="52" t="s">
        <v>1940</v>
      </c>
      <c r="B50" s="219" t="s">
        <v>1190</v>
      </c>
      <c r="C50" s="230" t="s">
        <v>1552</v>
      </c>
      <c r="D50" s="219" t="s">
        <v>70</v>
      </c>
      <c r="E50" s="220" t="s">
        <v>302</v>
      </c>
      <c r="F50" s="219" t="s">
        <v>1254</v>
      </c>
      <c r="G50" s="221" t="s">
        <v>303</v>
      </c>
      <c r="H50" s="226" t="s">
        <v>1192</v>
      </c>
      <c r="I50" s="236">
        <v>49.85</v>
      </c>
      <c r="J50" s="238">
        <v>49.849999999999994</v>
      </c>
      <c r="K50" s="246"/>
      <c r="L50" s="236">
        <v>60.41</v>
      </c>
      <c r="M50" s="238">
        <v>60.41</v>
      </c>
    </row>
    <row r="51" spans="1:13" x14ac:dyDescent="0.2">
      <c r="A51" s="52" t="s">
        <v>1941</v>
      </c>
      <c r="B51" s="222" t="s">
        <v>1193</v>
      </c>
      <c r="C51" s="222">
        <v>4</v>
      </c>
      <c r="D51" s="223" t="s">
        <v>1470</v>
      </c>
      <c r="E51" s="231" t="s">
        <v>1202</v>
      </c>
      <c r="F51" s="222" t="s">
        <v>1195</v>
      </c>
      <c r="G51" s="224" t="s">
        <v>1196</v>
      </c>
      <c r="H51" s="225" t="s">
        <v>1255</v>
      </c>
      <c r="I51" s="235">
        <v>18.399999999999999</v>
      </c>
      <c r="J51" s="235">
        <v>3.45</v>
      </c>
      <c r="L51" s="235">
        <v>22.3</v>
      </c>
      <c r="M51" s="237">
        <v>4.1900000000000004</v>
      </c>
    </row>
    <row r="52" spans="1:13" x14ac:dyDescent="0.2">
      <c r="A52" s="52" t="s">
        <v>1942</v>
      </c>
      <c r="B52" s="222" t="s">
        <v>1193</v>
      </c>
      <c r="C52" s="222">
        <v>5</v>
      </c>
      <c r="D52" s="223" t="s">
        <v>1470</v>
      </c>
      <c r="E52" s="231" t="s">
        <v>1206</v>
      </c>
      <c r="F52" s="222" t="s">
        <v>1195</v>
      </c>
      <c r="G52" s="224" t="s">
        <v>1196</v>
      </c>
      <c r="H52" s="225" t="s">
        <v>1255</v>
      </c>
      <c r="I52" s="235">
        <v>11</v>
      </c>
      <c r="J52" s="235">
        <v>2.06</v>
      </c>
      <c r="L52" s="235">
        <v>13.34</v>
      </c>
      <c r="M52" s="237">
        <v>2.5</v>
      </c>
    </row>
    <row r="53" spans="1:13" ht="36" x14ac:dyDescent="0.2">
      <c r="A53" s="52" t="s">
        <v>1943</v>
      </c>
      <c r="B53" s="222" t="s">
        <v>1193</v>
      </c>
      <c r="C53" s="222">
        <v>25828</v>
      </c>
      <c r="D53" s="222" t="s">
        <v>1252</v>
      </c>
      <c r="E53" s="231" t="s">
        <v>3007</v>
      </c>
      <c r="F53" s="222" t="s">
        <v>1209</v>
      </c>
      <c r="G53" s="224" t="s">
        <v>133</v>
      </c>
      <c r="H53" s="225" t="s">
        <v>1192</v>
      </c>
      <c r="I53" s="235">
        <v>41.190043902439029</v>
      </c>
      <c r="J53" s="235">
        <v>41.19</v>
      </c>
      <c r="L53" s="235">
        <v>49.9</v>
      </c>
      <c r="M53" s="237">
        <v>49.9</v>
      </c>
    </row>
    <row r="54" spans="1:13" x14ac:dyDescent="0.2">
      <c r="A54" s="52" t="s">
        <v>1944</v>
      </c>
      <c r="B54" s="222" t="s">
        <v>1193</v>
      </c>
      <c r="C54" s="222">
        <v>49181</v>
      </c>
      <c r="D54" s="222" t="s">
        <v>1252</v>
      </c>
      <c r="E54" s="231" t="s">
        <v>1256</v>
      </c>
      <c r="F54" s="222" t="s">
        <v>1209</v>
      </c>
      <c r="G54" s="224" t="s">
        <v>133</v>
      </c>
      <c r="H54" s="225" t="s">
        <v>1257</v>
      </c>
      <c r="I54" s="235">
        <v>26.32</v>
      </c>
      <c r="J54" s="235">
        <v>3.15</v>
      </c>
      <c r="K54" s="336"/>
      <c r="L54" s="235">
        <v>31.9</v>
      </c>
      <c r="M54" s="237">
        <v>3.82</v>
      </c>
    </row>
    <row r="55" spans="1:13" x14ac:dyDescent="0.2">
      <c r="A55" s="52" t="s">
        <v>1945</v>
      </c>
      <c r="B55" s="216" t="s">
        <v>304</v>
      </c>
      <c r="C55" s="216" t="s">
        <v>36</v>
      </c>
      <c r="D55" s="216" t="s">
        <v>37</v>
      </c>
      <c r="E55" s="260" t="s">
        <v>38</v>
      </c>
      <c r="F55" s="216" t="s">
        <v>1188</v>
      </c>
      <c r="G55" s="217" t="s">
        <v>39</v>
      </c>
      <c r="H55" s="216" t="s">
        <v>1189</v>
      </c>
      <c r="I55" s="216" t="s">
        <v>40</v>
      </c>
      <c r="J55" s="218" t="s">
        <v>41</v>
      </c>
      <c r="K55" s="336"/>
      <c r="L55" s="243"/>
      <c r="M55" s="243"/>
    </row>
    <row r="56" spans="1:13" x14ac:dyDescent="0.2">
      <c r="A56" s="52" t="s">
        <v>1946</v>
      </c>
      <c r="B56" s="219" t="s">
        <v>1190</v>
      </c>
      <c r="C56" s="219" t="s">
        <v>305</v>
      </c>
      <c r="D56" s="219" t="s">
        <v>70</v>
      </c>
      <c r="E56" s="220" t="s">
        <v>306</v>
      </c>
      <c r="F56" s="219" t="s">
        <v>1258</v>
      </c>
      <c r="G56" s="221" t="s">
        <v>133</v>
      </c>
      <c r="H56" s="226" t="s">
        <v>1192</v>
      </c>
      <c r="I56" s="236">
        <v>1369.09</v>
      </c>
      <c r="J56" s="236">
        <v>1369.09</v>
      </c>
      <c r="K56" s="246"/>
      <c r="L56" s="236">
        <v>1658.91</v>
      </c>
      <c r="M56" s="236">
        <v>1658.91</v>
      </c>
    </row>
    <row r="57" spans="1:13" x14ac:dyDescent="0.2">
      <c r="A57" s="52" t="s">
        <v>1947</v>
      </c>
      <c r="B57" s="222" t="s">
        <v>1193</v>
      </c>
      <c r="C57" s="222">
        <v>25</v>
      </c>
      <c r="D57" s="223" t="s">
        <v>1470</v>
      </c>
      <c r="E57" s="231" t="s">
        <v>1259</v>
      </c>
      <c r="F57" s="222" t="s">
        <v>1195</v>
      </c>
      <c r="G57" s="224" t="s">
        <v>1196</v>
      </c>
      <c r="H57" s="225" t="s">
        <v>1260</v>
      </c>
      <c r="I57" s="235">
        <v>18.399999999999999</v>
      </c>
      <c r="J57" s="235">
        <v>12.88</v>
      </c>
      <c r="K57" s="336"/>
      <c r="L57" s="235">
        <v>22.3</v>
      </c>
      <c r="M57" s="237">
        <v>15.61</v>
      </c>
    </row>
    <row r="58" spans="1:13" x14ac:dyDescent="0.2">
      <c r="A58" s="52" t="s">
        <v>1948</v>
      </c>
      <c r="B58" s="222" t="s">
        <v>1193</v>
      </c>
      <c r="C58" s="222">
        <v>5</v>
      </c>
      <c r="D58" s="223" t="s">
        <v>1470</v>
      </c>
      <c r="E58" s="231" t="s">
        <v>1206</v>
      </c>
      <c r="F58" s="222" t="s">
        <v>1195</v>
      </c>
      <c r="G58" s="224" t="s">
        <v>1196</v>
      </c>
      <c r="H58" s="225" t="s">
        <v>1260</v>
      </c>
      <c r="I58" s="235">
        <v>11</v>
      </c>
      <c r="J58" s="235">
        <v>7.7</v>
      </c>
      <c r="K58" s="336"/>
      <c r="L58" s="235">
        <v>13.34</v>
      </c>
      <c r="M58" s="237">
        <v>9.33</v>
      </c>
    </row>
    <row r="59" spans="1:13" x14ac:dyDescent="0.2">
      <c r="A59" s="52" t="s">
        <v>1949</v>
      </c>
      <c r="B59" s="222" t="s">
        <v>1193</v>
      </c>
      <c r="C59" s="222">
        <v>9092</v>
      </c>
      <c r="D59" s="222" t="s">
        <v>1261</v>
      </c>
      <c r="E59" s="231" t="s">
        <v>1262</v>
      </c>
      <c r="F59" s="222" t="s">
        <v>1209</v>
      </c>
      <c r="G59" s="224" t="s">
        <v>73</v>
      </c>
      <c r="H59" s="225" t="s">
        <v>1192</v>
      </c>
      <c r="I59" s="235">
        <v>1348.51</v>
      </c>
      <c r="J59" s="235">
        <v>1348.51</v>
      </c>
      <c r="L59" s="235">
        <v>1633.97</v>
      </c>
      <c r="M59" s="235">
        <v>1633.97</v>
      </c>
    </row>
    <row r="60" spans="1:13" x14ac:dyDescent="0.2">
      <c r="A60" s="52" t="s">
        <v>1950</v>
      </c>
      <c r="B60" s="216" t="s">
        <v>486</v>
      </c>
      <c r="C60" s="216" t="s">
        <v>36</v>
      </c>
      <c r="D60" s="216" t="s">
        <v>37</v>
      </c>
      <c r="E60" s="260" t="s">
        <v>38</v>
      </c>
      <c r="F60" s="216" t="s">
        <v>1188</v>
      </c>
      <c r="G60" s="217" t="s">
        <v>39</v>
      </c>
      <c r="H60" s="216" t="s">
        <v>1189</v>
      </c>
      <c r="I60" s="216" t="s">
        <v>40</v>
      </c>
      <c r="J60" s="218" t="s">
        <v>41</v>
      </c>
      <c r="K60" s="336"/>
      <c r="L60" s="243"/>
      <c r="M60" s="243"/>
    </row>
    <row r="61" spans="1:13" ht="36" x14ac:dyDescent="0.2">
      <c r="A61" s="52" t="s">
        <v>1951</v>
      </c>
      <c r="B61" s="219" t="s">
        <v>1190</v>
      </c>
      <c r="C61" s="219" t="s">
        <v>487</v>
      </c>
      <c r="D61" s="219" t="s">
        <v>70</v>
      </c>
      <c r="E61" s="220" t="s">
        <v>1593</v>
      </c>
      <c r="F61" s="220" t="s">
        <v>3008</v>
      </c>
      <c r="G61" s="221" t="s">
        <v>133</v>
      </c>
      <c r="H61" s="226" t="s">
        <v>1192</v>
      </c>
      <c r="I61" s="236">
        <v>12.26</v>
      </c>
      <c r="J61" s="238">
        <v>12.26</v>
      </c>
      <c r="K61" s="246"/>
      <c r="L61" s="236">
        <v>14.86</v>
      </c>
      <c r="M61" s="238">
        <v>14.86</v>
      </c>
    </row>
    <row r="62" spans="1:13" ht="36" x14ac:dyDescent="0.2">
      <c r="A62" s="52" t="s">
        <v>1952</v>
      </c>
      <c r="B62" s="227" t="s">
        <v>1236</v>
      </c>
      <c r="C62" s="227">
        <v>88248</v>
      </c>
      <c r="D62" s="227" t="s">
        <v>103</v>
      </c>
      <c r="E62" s="232" t="s">
        <v>3009</v>
      </c>
      <c r="F62" s="227" t="s">
        <v>1191</v>
      </c>
      <c r="G62" s="228" t="s">
        <v>79</v>
      </c>
      <c r="H62" s="229" t="s">
        <v>1263</v>
      </c>
      <c r="I62" s="234">
        <v>16.53</v>
      </c>
      <c r="J62" s="234">
        <v>2.4700000000000002</v>
      </c>
      <c r="K62" s="336"/>
      <c r="L62" s="234">
        <v>20.04</v>
      </c>
      <c r="M62" s="239">
        <v>3</v>
      </c>
    </row>
    <row r="63" spans="1:13" ht="24" x14ac:dyDescent="0.2">
      <c r="A63" s="52" t="s">
        <v>1953</v>
      </c>
      <c r="B63" s="227" t="s">
        <v>1236</v>
      </c>
      <c r="C63" s="227">
        <v>88267</v>
      </c>
      <c r="D63" s="227" t="s">
        <v>103</v>
      </c>
      <c r="E63" s="232" t="s">
        <v>1264</v>
      </c>
      <c r="F63" s="227" t="s">
        <v>1191</v>
      </c>
      <c r="G63" s="228" t="s">
        <v>79</v>
      </c>
      <c r="H63" s="229" t="s">
        <v>1263</v>
      </c>
      <c r="I63" s="234">
        <v>23.05</v>
      </c>
      <c r="J63" s="234">
        <v>3.45</v>
      </c>
      <c r="K63" s="336"/>
      <c r="L63" s="234">
        <v>27.94</v>
      </c>
      <c r="M63" s="239">
        <v>4.1900000000000004</v>
      </c>
    </row>
    <row r="64" spans="1:13" ht="36" x14ac:dyDescent="0.2">
      <c r="A64" s="52" t="s">
        <v>1954</v>
      </c>
      <c r="B64" s="222" t="s">
        <v>1193</v>
      </c>
      <c r="C64" s="222">
        <v>3538</v>
      </c>
      <c r="D64" s="222" t="s">
        <v>103</v>
      </c>
      <c r="E64" s="231" t="s">
        <v>3010</v>
      </c>
      <c r="F64" s="222" t="s">
        <v>1209</v>
      </c>
      <c r="G64" s="224" t="s">
        <v>133</v>
      </c>
      <c r="H64" s="225" t="s">
        <v>1192</v>
      </c>
      <c r="I64" s="237">
        <v>5.41228</v>
      </c>
      <c r="J64" s="237">
        <v>5.41</v>
      </c>
      <c r="K64" s="336"/>
      <c r="L64" s="237">
        <v>6.53</v>
      </c>
      <c r="M64" s="237">
        <v>6.53</v>
      </c>
    </row>
    <row r="65" spans="1:13" x14ac:dyDescent="0.2">
      <c r="A65" s="52" t="s">
        <v>1955</v>
      </c>
      <c r="B65" s="222" t="s">
        <v>1193</v>
      </c>
      <c r="C65" s="222">
        <v>122</v>
      </c>
      <c r="D65" s="222" t="s">
        <v>103</v>
      </c>
      <c r="E65" s="231" t="s">
        <v>1265</v>
      </c>
      <c r="F65" s="222" t="s">
        <v>1209</v>
      </c>
      <c r="G65" s="224" t="s">
        <v>133</v>
      </c>
      <c r="H65" s="225" t="s">
        <v>1266</v>
      </c>
      <c r="I65" s="235">
        <v>53.9</v>
      </c>
      <c r="J65" s="235">
        <v>0.37</v>
      </c>
      <c r="K65" s="336"/>
      <c r="L65" s="235">
        <v>65.319999999999993</v>
      </c>
      <c r="M65" s="237">
        <v>0.45</v>
      </c>
    </row>
    <row r="66" spans="1:13" x14ac:dyDescent="0.2">
      <c r="A66" s="52" t="s">
        <v>1956</v>
      </c>
      <c r="B66" s="222" t="s">
        <v>1193</v>
      </c>
      <c r="C66" s="222">
        <v>38383</v>
      </c>
      <c r="D66" s="222" t="s">
        <v>103</v>
      </c>
      <c r="E66" s="231" t="s">
        <v>1267</v>
      </c>
      <c r="F66" s="222" t="s">
        <v>1209</v>
      </c>
      <c r="G66" s="224" t="s">
        <v>133</v>
      </c>
      <c r="H66" s="225" t="s">
        <v>1268</v>
      </c>
      <c r="I66" s="237">
        <v>1.77</v>
      </c>
      <c r="J66" s="237">
        <v>0.08</v>
      </c>
      <c r="K66" s="336"/>
      <c r="L66" s="237">
        <v>2.15</v>
      </c>
      <c r="M66" s="237">
        <v>0.1</v>
      </c>
    </row>
    <row r="67" spans="1:13" ht="24" x14ac:dyDescent="0.2">
      <c r="A67" s="52" t="s">
        <v>1957</v>
      </c>
      <c r="B67" s="222" t="s">
        <v>1193</v>
      </c>
      <c r="C67" s="222">
        <v>20083</v>
      </c>
      <c r="D67" s="222" t="s">
        <v>103</v>
      </c>
      <c r="E67" s="231" t="s">
        <v>1269</v>
      </c>
      <c r="F67" s="222" t="s">
        <v>1209</v>
      </c>
      <c r="G67" s="224" t="s">
        <v>133</v>
      </c>
      <c r="H67" s="225" t="s">
        <v>1270</v>
      </c>
      <c r="I67" s="235">
        <v>61.08</v>
      </c>
      <c r="J67" s="235">
        <v>0.48</v>
      </c>
      <c r="K67" s="336"/>
      <c r="L67" s="235">
        <v>74.010000000000005</v>
      </c>
      <c r="M67" s="237">
        <v>0.59</v>
      </c>
    </row>
    <row r="68" spans="1:13" x14ac:dyDescent="0.2">
      <c r="A68" s="52" t="s">
        <v>1958</v>
      </c>
      <c r="B68" s="216" t="s">
        <v>506</v>
      </c>
      <c r="C68" s="216" t="s">
        <v>36</v>
      </c>
      <c r="D68" s="216" t="s">
        <v>37</v>
      </c>
      <c r="E68" s="260" t="s">
        <v>38</v>
      </c>
      <c r="F68" s="216" t="s">
        <v>1188</v>
      </c>
      <c r="G68" s="217" t="s">
        <v>39</v>
      </c>
      <c r="H68" s="216" t="s">
        <v>1189</v>
      </c>
      <c r="I68" s="216" t="s">
        <v>40</v>
      </c>
      <c r="J68" s="218" t="s">
        <v>41</v>
      </c>
      <c r="K68" s="336"/>
      <c r="L68" s="243"/>
      <c r="M68" s="243"/>
    </row>
    <row r="69" spans="1:13" ht="36" x14ac:dyDescent="0.2">
      <c r="A69" s="52" t="s">
        <v>1959</v>
      </c>
      <c r="B69" s="219" t="s">
        <v>1190</v>
      </c>
      <c r="C69" s="219" t="s">
        <v>507</v>
      </c>
      <c r="D69" s="219" t="s">
        <v>70</v>
      </c>
      <c r="E69" s="220" t="s">
        <v>1614</v>
      </c>
      <c r="F69" s="220" t="s">
        <v>3008</v>
      </c>
      <c r="G69" s="221" t="s">
        <v>133</v>
      </c>
      <c r="H69" s="226" t="s">
        <v>1192</v>
      </c>
      <c r="I69" s="236">
        <v>35.130000000000003</v>
      </c>
      <c r="J69" s="238">
        <v>35.130000000000003</v>
      </c>
      <c r="K69" s="246"/>
      <c r="L69" s="236">
        <v>42.57</v>
      </c>
      <c r="M69" s="238">
        <v>42.57</v>
      </c>
    </row>
    <row r="70" spans="1:13" ht="36" x14ac:dyDescent="0.2">
      <c r="A70" s="52" t="s">
        <v>1960</v>
      </c>
      <c r="B70" s="227" t="s">
        <v>1236</v>
      </c>
      <c r="C70" s="227">
        <v>88248</v>
      </c>
      <c r="D70" s="227" t="s">
        <v>103</v>
      </c>
      <c r="E70" s="232" t="s">
        <v>3009</v>
      </c>
      <c r="F70" s="227" t="s">
        <v>1191</v>
      </c>
      <c r="G70" s="228" t="s">
        <v>79</v>
      </c>
      <c r="H70" s="229" t="s">
        <v>1271</v>
      </c>
      <c r="I70" s="234">
        <v>16.53</v>
      </c>
      <c r="J70" s="234">
        <v>5.45</v>
      </c>
      <c r="L70" s="234">
        <v>20.04</v>
      </c>
      <c r="M70" s="239">
        <v>6.61</v>
      </c>
    </row>
    <row r="71" spans="1:13" ht="24" x14ac:dyDescent="0.2">
      <c r="A71" s="52" t="s">
        <v>1961</v>
      </c>
      <c r="B71" s="227" t="s">
        <v>1236</v>
      </c>
      <c r="C71" s="227">
        <v>88267</v>
      </c>
      <c r="D71" s="227" t="s">
        <v>103</v>
      </c>
      <c r="E71" s="232" t="s">
        <v>1264</v>
      </c>
      <c r="F71" s="227" t="s">
        <v>1191</v>
      </c>
      <c r="G71" s="228" t="s">
        <v>79</v>
      </c>
      <c r="H71" s="229" t="s">
        <v>1271</v>
      </c>
      <c r="I71" s="234">
        <v>23.05</v>
      </c>
      <c r="J71" s="234">
        <v>7.6</v>
      </c>
      <c r="K71" s="338"/>
      <c r="L71" s="234">
        <v>27.94</v>
      </c>
      <c r="M71" s="239">
        <v>9.2200000000000006</v>
      </c>
    </row>
    <row r="72" spans="1:13" ht="24" x14ac:dyDescent="0.2">
      <c r="A72" s="52" t="s">
        <v>1962</v>
      </c>
      <c r="B72" s="222" t="s">
        <v>1193</v>
      </c>
      <c r="C72" s="222">
        <v>301</v>
      </c>
      <c r="D72" s="222" t="s">
        <v>103</v>
      </c>
      <c r="E72" s="231" t="s">
        <v>1272</v>
      </c>
      <c r="F72" s="222" t="s">
        <v>1209</v>
      </c>
      <c r="G72" s="224" t="s">
        <v>133</v>
      </c>
      <c r="H72" s="225" t="s">
        <v>1192</v>
      </c>
      <c r="I72" s="237">
        <v>2.87</v>
      </c>
      <c r="J72" s="237">
        <v>2.87</v>
      </c>
      <c r="K72" s="338"/>
      <c r="L72" s="237">
        <v>3.48</v>
      </c>
      <c r="M72" s="237">
        <v>3.48</v>
      </c>
    </row>
    <row r="73" spans="1:13" ht="24" x14ac:dyDescent="0.2">
      <c r="A73" s="52" t="s">
        <v>1963</v>
      </c>
      <c r="B73" s="222" t="s">
        <v>1193</v>
      </c>
      <c r="C73" s="222">
        <v>296</v>
      </c>
      <c r="D73" s="222" t="s">
        <v>103</v>
      </c>
      <c r="E73" s="231" t="s">
        <v>1273</v>
      </c>
      <c r="F73" s="222" t="s">
        <v>1209</v>
      </c>
      <c r="G73" s="224" t="s">
        <v>133</v>
      </c>
      <c r="H73" s="225" t="s">
        <v>1192</v>
      </c>
      <c r="I73" s="237">
        <v>1.61</v>
      </c>
      <c r="J73" s="237">
        <v>1.61</v>
      </c>
      <c r="K73" s="338"/>
      <c r="L73" s="237">
        <v>1.96</v>
      </c>
      <c r="M73" s="237">
        <v>1.96</v>
      </c>
    </row>
    <row r="74" spans="1:13" ht="36" x14ac:dyDescent="0.2">
      <c r="A74" s="52" t="s">
        <v>1964</v>
      </c>
      <c r="B74" s="222" t="s">
        <v>1193</v>
      </c>
      <c r="C74" s="222">
        <v>3659</v>
      </c>
      <c r="D74" s="222" t="s">
        <v>103</v>
      </c>
      <c r="E74" s="231" t="s">
        <v>3011</v>
      </c>
      <c r="F74" s="222" t="s">
        <v>1209</v>
      </c>
      <c r="G74" s="224" t="s">
        <v>133</v>
      </c>
      <c r="H74" s="225" t="s">
        <v>1192</v>
      </c>
      <c r="I74" s="235">
        <v>15.561060000000001</v>
      </c>
      <c r="J74" s="235">
        <v>15.56</v>
      </c>
      <c r="K74" s="338"/>
      <c r="L74" s="235">
        <v>18.82</v>
      </c>
      <c r="M74" s="237">
        <v>18.82</v>
      </c>
    </row>
    <row r="75" spans="1:13" ht="48" x14ac:dyDescent="0.2">
      <c r="A75" s="52" t="s">
        <v>1965</v>
      </c>
      <c r="B75" s="222" t="s">
        <v>1193</v>
      </c>
      <c r="C75" s="222">
        <v>20078</v>
      </c>
      <c r="D75" s="222" t="s">
        <v>103</v>
      </c>
      <c r="E75" s="231" t="s">
        <v>3012</v>
      </c>
      <c r="F75" s="222" t="s">
        <v>1209</v>
      </c>
      <c r="G75" s="224" t="s">
        <v>133</v>
      </c>
      <c r="H75" s="225" t="s">
        <v>1274</v>
      </c>
      <c r="I75" s="235">
        <v>22.25</v>
      </c>
      <c r="J75" s="235">
        <v>2.04</v>
      </c>
      <c r="K75" s="338"/>
      <c r="L75" s="235">
        <v>26.96</v>
      </c>
      <c r="M75" s="237">
        <v>2.48</v>
      </c>
    </row>
    <row r="76" spans="1:13" x14ac:dyDescent="0.2">
      <c r="A76" s="52" t="s">
        <v>1966</v>
      </c>
      <c r="B76" s="216" t="s">
        <v>508</v>
      </c>
      <c r="C76" s="216" t="s">
        <v>36</v>
      </c>
      <c r="D76" s="216" t="s">
        <v>37</v>
      </c>
      <c r="E76" s="260" t="s">
        <v>38</v>
      </c>
      <c r="F76" s="216" t="s">
        <v>1188</v>
      </c>
      <c r="G76" s="217" t="s">
        <v>39</v>
      </c>
      <c r="H76" s="216" t="s">
        <v>1189</v>
      </c>
      <c r="I76" s="216" t="s">
        <v>40</v>
      </c>
      <c r="J76" s="218" t="s">
        <v>41</v>
      </c>
      <c r="K76" s="338"/>
      <c r="L76" s="243"/>
      <c r="M76" s="243"/>
    </row>
    <row r="77" spans="1:13" ht="36" x14ac:dyDescent="0.2">
      <c r="A77" s="52" t="s">
        <v>1967</v>
      </c>
      <c r="B77" s="219" t="s">
        <v>1190</v>
      </c>
      <c r="C77" s="219" t="s">
        <v>509</v>
      </c>
      <c r="D77" s="219" t="s">
        <v>70</v>
      </c>
      <c r="E77" s="220" t="s">
        <v>1624</v>
      </c>
      <c r="F77" s="220" t="s">
        <v>3008</v>
      </c>
      <c r="G77" s="221" t="s">
        <v>133</v>
      </c>
      <c r="H77" s="226" t="s">
        <v>1192</v>
      </c>
      <c r="I77" s="236">
        <v>18.2</v>
      </c>
      <c r="J77" s="238">
        <v>18.200000000000003</v>
      </c>
      <c r="K77" s="59"/>
      <c r="L77" s="236">
        <v>22.06</v>
      </c>
      <c r="M77" s="238">
        <v>22.06</v>
      </c>
    </row>
    <row r="78" spans="1:13" ht="36" x14ac:dyDescent="0.2">
      <c r="A78" s="52" t="s">
        <v>1968</v>
      </c>
      <c r="B78" s="227" t="s">
        <v>1236</v>
      </c>
      <c r="C78" s="227">
        <v>88248</v>
      </c>
      <c r="D78" s="227" t="s">
        <v>103</v>
      </c>
      <c r="E78" s="232" t="s">
        <v>3009</v>
      </c>
      <c r="F78" s="227" t="s">
        <v>1191</v>
      </c>
      <c r="G78" s="228" t="s">
        <v>79</v>
      </c>
      <c r="H78" s="229" t="s">
        <v>1271</v>
      </c>
      <c r="I78" s="234">
        <v>16.53</v>
      </c>
      <c r="J78" s="234">
        <v>5.45</v>
      </c>
      <c r="K78" s="338"/>
      <c r="L78" s="234">
        <v>20.04</v>
      </c>
      <c r="M78" s="239">
        <v>6.61</v>
      </c>
    </row>
    <row r="79" spans="1:13" ht="24" x14ac:dyDescent="0.2">
      <c r="A79" s="52" t="s">
        <v>1969</v>
      </c>
      <c r="B79" s="227" t="s">
        <v>1236</v>
      </c>
      <c r="C79" s="227">
        <v>88267</v>
      </c>
      <c r="D79" s="227" t="s">
        <v>103</v>
      </c>
      <c r="E79" s="232" t="s">
        <v>1264</v>
      </c>
      <c r="F79" s="227" t="s">
        <v>1191</v>
      </c>
      <c r="G79" s="228" t="s">
        <v>79</v>
      </c>
      <c r="H79" s="229" t="s">
        <v>1271</v>
      </c>
      <c r="I79" s="234">
        <v>23.05</v>
      </c>
      <c r="J79" s="234">
        <v>7.6</v>
      </c>
      <c r="K79" s="338"/>
      <c r="L79" s="234">
        <v>27.94</v>
      </c>
      <c r="M79" s="239">
        <v>9.2200000000000006</v>
      </c>
    </row>
    <row r="80" spans="1:13" ht="36" x14ac:dyDescent="0.2">
      <c r="A80" s="52" t="s">
        <v>1970</v>
      </c>
      <c r="B80" s="222" t="s">
        <v>1193</v>
      </c>
      <c r="C80" s="222">
        <v>10835</v>
      </c>
      <c r="D80" s="222" t="s">
        <v>103</v>
      </c>
      <c r="E80" s="231" t="s">
        <v>3013</v>
      </c>
      <c r="F80" s="222" t="s">
        <v>1209</v>
      </c>
      <c r="G80" s="224" t="s">
        <v>133</v>
      </c>
      <c r="H80" s="225" t="s">
        <v>1192</v>
      </c>
      <c r="I80" s="237">
        <v>4.7117499999999977</v>
      </c>
      <c r="J80" s="237">
        <v>4.71</v>
      </c>
      <c r="K80" s="338"/>
      <c r="L80" s="237">
        <v>5.7</v>
      </c>
      <c r="M80" s="237">
        <v>5.7</v>
      </c>
    </row>
    <row r="81" spans="1:13" ht="48" x14ac:dyDescent="0.2">
      <c r="A81" s="52" t="s">
        <v>1971</v>
      </c>
      <c r="B81" s="222" t="s">
        <v>1193</v>
      </c>
      <c r="C81" s="222">
        <v>20078</v>
      </c>
      <c r="D81" s="222" t="s">
        <v>103</v>
      </c>
      <c r="E81" s="231" t="s">
        <v>3012</v>
      </c>
      <c r="F81" s="222" t="s">
        <v>1209</v>
      </c>
      <c r="G81" s="224" t="s">
        <v>133</v>
      </c>
      <c r="H81" s="225" t="s">
        <v>1275</v>
      </c>
      <c r="I81" s="235">
        <v>22.25</v>
      </c>
      <c r="J81" s="235">
        <v>0.44</v>
      </c>
      <c r="K81" s="338"/>
      <c r="L81" s="235">
        <v>26.96</v>
      </c>
      <c r="M81" s="237">
        <v>0.53</v>
      </c>
    </row>
    <row r="82" spans="1:13" x14ac:dyDescent="0.2">
      <c r="A82" s="52" t="s">
        <v>1972</v>
      </c>
      <c r="B82" s="216" t="s">
        <v>510</v>
      </c>
      <c r="C82" s="216" t="s">
        <v>36</v>
      </c>
      <c r="D82" s="216" t="s">
        <v>37</v>
      </c>
      <c r="E82" s="260" t="s">
        <v>38</v>
      </c>
      <c r="F82" s="216" t="s">
        <v>1188</v>
      </c>
      <c r="G82" s="217" t="s">
        <v>39</v>
      </c>
      <c r="H82" s="216" t="s">
        <v>1189</v>
      </c>
      <c r="I82" s="216" t="s">
        <v>40</v>
      </c>
      <c r="J82" s="218" t="s">
        <v>41</v>
      </c>
      <c r="K82" s="338"/>
      <c r="L82" s="243"/>
      <c r="M82" s="243"/>
    </row>
    <row r="83" spans="1:13" ht="36" x14ac:dyDescent="0.2">
      <c r="A83" s="52" t="s">
        <v>1973</v>
      </c>
      <c r="B83" s="219" t="s">
        <v>1190</v>
      </c>
      <c r="C83" s="219" t="s">
        <v>511</v>
      </c>
      <c r="D83" s="219" t="s">
        <v>70</v>
      </c>
      <c r="E83" s="220" t="s">
        <v>1631</v>
      </c>
      <c r="F83" s="220" t="s">
        <v>3008</v>
      </c>
      <c r="G83" s="221" t="s">
        <v>133</v>
      </c>
      <c r="H83" s="226" t="s">
        <v>1192</v>
      </c>
      <c r="I83" s="236">
        <v>26.57</v>
      </c>
      <c r="J83" s="238">
        <v>26.570000000000004</v>
      </c>
      <c r="K83" s="59"/>
      <c r="L83" s="236">
        <v>32.200000000000003</v>
      </c>
      <c r="M83" s="238">
        <v>32.200000000000003</v>
      </c>
    </row>
    <row r="84" spans="1:13" ht="36" x14ac:dyDescent="0.2">
      <c r="A84" s="52" t="s">
        <v>1974</v>
      </c>
      <c r="B84" s="227" t="s">
        <v>1236</v>
      </c>
      <c r="C84" s="227">
        <v>88248</v>
      </c>
      <c r="D84" s="227" t="s">
        <v>103</v>
      </c>
      <c r="E84" s="232" t="s">
        <v>3009</v>
      </c>
      <c r="F84" s="227" t="s">
        <v>1191</v>
      </c>
      <c r="G84" s="228" t="s">
        <v>79</v>
      </c>
      <c r="H84" s="229" t="s">
        <v>1271</v>
      </c>
      <c r="I84" s="234">
        <v>16.53</v>
      </c>
      <c r="J84" s="234">
        <v>5.45</v>
      </c>
      <c r="K84" s="338"/>
      <c r="L84" s="234">
        <v>20.04</v>
      </c>
      <c r="M84" s="239">
        <v>6.61</v>
      </c>
    </row>
    <row r="85" spans="1:13" ht="24" x14ac:dyDescent="0.2">
      <c r="A85" s="52" t="s">
        <v>1975</v>
      </c>
      <c r="B85" s="227" t="s">
        <v>1236</v>
      </c>
      <c r="C85" s="227">
        <v>88267</v>
      </c>
      <c r="D85" s="227" t="s">
        <v>103</v>
      </c>
      <c r="E85" s="232" t="s">
        <v>1264</v>
      </c>
      <c r="F85" s="227" t="s">
        <v>1191</v>
      </c>
      <c r="G85" s="228" t="s">
        <v>79</v>
      </c>
      <c r="H85" s="229" t="s">
        <v>1271</v>
      </c>
      <c r="I85" s="234">
        <v>23.05</v>
      </c>
      <c r="J85" s="234">
        <v>7.6</v>
      </c>
      <c r="K85" s="338"/>
      <c r="L85" s="234">
        <v>27.94</v>
      </c>
      <c r="M85" s="239">
        <v>9.2200000000000006</v>
      </c>
    </row>
    <row r="86" spans="1:13" x14ac:dyDescent="0.2">
      <c r="A86" s="52" t="s">
        <v>1976</v>
      </c>
      <c r="B86" s="222" t="s">
        <v>1193</v>
      </c>
      <c r="C86" s="222">
        <v>10765</v>
      </c>
      <c r="D86" s="222" t="s">
        <v>103</v>
      </c>
      <c r="E86" s="231" t="s">
        <v>1276</v>
      </c>
      <c r="F86" s="222" t="s">
        <v>1209</v>
      </c>
      <c r="G86" s="224" t="s">
        <v>133</v>
      </c>
      <c r="H86" s="225" t="s">
        <v>1192</v>
      </c>
      <c r="I86" s="235">
        <v>11.470818181818181</v>
      </c>
      <c r="J86" s="235">
        <v>11.47</v>
      </c>
      <c r="K86" s="338"/>
      <c r="L86" s="235">
        <v>13.88</v>
      </c>
      <c r="M86" s="237">
        <v>13.88</v>
      </c>
    </row>
    <row r="87" spans="1:13" ht="24" x14ac:dyDescent="0.2">
      <c r="A87" s="52" t="s">
        <v>1977</v>
      </c>
      <c r="B87" s="222" t="s">
        <v>1193</v>
      </c>
      <c r="C87" s="222">
        <v>296</v>
      </c>
      <c r="D87" s="222" t="s">
        <v>103</v>
      </c>
      <c r="E87" s="231" t="s">
        <v>1273</v>
      </c>
      <c r="F87" s="222" t="s">
        <v>1209</v>
      </c>
      <c r="G87" s="224" t="s">
        <v>133</v>
      </c>
      <c r="H87" s="225" t="s">
        <v>1192</v>
      </c>
      <c r="I87" s="237">
        <v>1.61</v>
      </c>
      <c r="J87" s="237">
        <v>1.61</v>
      </c>
      <c r="K87" s="338"/>
      <c r="L87" s="237">
        <v>1.96</v>
      </c>
      <c r="M87" s="237">
        <v>1.96</v>
      </c>
    </row>
    <row r="88" spans="1:13" ht="48" x14ac:dyDescent="0.2">
      <c r="A88" s="52" t="s">
        <v>1978</v>
      </c>
      <c r="B88" s="222" t="s">
        <v>1193</v>
      </c>
      <c r="C88" s="222">
        <v>20078</v>
      </c>
      <c r="D88" s="222" t="s">
        <v>103</v>
      </c>
      <c r="E88" s="231" t="s">
        <v>3012</v>
      </c>
      <c r="F88" s="222" t="s">
        <v>1209</v>
      </c>
      <c r="G88" s="224" t="s">
        <v>133</v>
      </c>
      <c r="H88" s="225" t="s">
        <v>1275</v>
      </c>
      <c r="I88" s="235">
        <v>22.25</v>
      </c>
      <c r="J88" s="235">
        <v>0.44</v>
      </c>
      <c r="K88" s="338"/>
      <c r="L88" s="235">
        <v>26.96</v>
      </c>
      <c r="M88" s="237">
        <v>0.53</v>
      </c>
    </row>
    <row r="89" spans="1:13" x14ac:dyDescent="0.2">
      <c r="A89" s="52" t="s">
        <v>1979</v>
      </c>
      <c r="B89" s="216" t="s">
        <v>512</v>
      </c>
      <c r="C89" s="216" t="s">
        <v>36</v>
      </c>
      <c r="D89" s="216" t="s">
        <v>37</v>
      </c>
      <c r="E89" s="260" t="s">
        <v>38</v>
      </c>
      <c r="F89" s="216" t="s">
        <v>1188</v>
      </c>
      <c r="G89" s="217" t="s">
        <v>39</v>
      </c>
      <c r="H89" s="216" t="s">
        <v>1189</v>
      </c>
      <c r="I89" s="216" t="s">
        <v>40</v>
      </c>
      <c r="J89" s="218" t="s">
        <v>41</v>
      </c>
      <c r="K89" s="338"/>
      <c r="L89" s="243"/>
      <c r="M89" s="243"/>
    </row>
    <row r="90" spans="1:13" x14ac:dyDescent="0.2">
      <c r="A90" s="52" t="s">
        <v>1980</v>
      </c>
      <c r="B90" s="219" t="s">
        <v>1190</v>
      </c>
      <c r="C90" s="219" t="s">
        <v>513</v>
      </c>
      <c r="D90" s="219" t="s">
        <v>70</v>
      </c>
      <c r="E90" s="220" t="s">
        <v>514</v>
      </c>
      <c r="F90" s="219" t="s">
        <v>1277</v>
      </c>
      <c r="G90" s="221" t="s">
        <v>133</v>
      </c>
      <c r="H90" s="226" t="s">
        <v>1192</v>
      </c>
      <c r="I90" s="236">
        <v>19.52</v>
      </c>
      <c r="J90" s="238">
        <v>19.52</v>
      </c>
      <c r="K90" s="59"/>
      <c r="L90" s="236">
        <v>23.66</v>
      </c>
      <c r="M90" s="238">
        <v>23.66</v>
      </c>
    </row>
    <row r="91" spans="1:13" ht="36" x14ac:dyDescent="0.2">
      <c r="A91" s="52" t="s">
        <v>1981</v>
      </c>
      <c r="B91" s="227" t="s">
        <v>1236</v>
      </c>
      <c r="C91" s="227">
        <v>88248</v>
      </c>
      <c r="D91" s="227" t="s">
        <v>103</v>
      </c>
      <c r="E91" s="232" t="s">
        <v>3009</v>
      </c>
      <c r="F91" s="227" t="s">
        <v>1191</v>
      </c>
      <c r="G91" s="228" t="s">
        <v>79</v>
      </c>
      <c r="H91" s="229" t="s">
        <v>1278</v>
      </c>
      <c r="I91" s="234">
        <v>16.53</v>
      </c>
      <c r="J91" s="234">
        <v>4.13</v>
      </c>
      <c r="K91" s="338"/>
      <c r="L91" s="234">
        <v>20.04</v>
      </c>
      <c r="M91" s="239">
        <v>5.01</v>
      </c>
    </row>
    <row r="92" spans="1:13" ht="24" x14ac:dyDescent="0.2">
      <c r="A92" s="52" t="s">
        <v>1982</v>
      </c>
      <c r="B92" s="227" t="s">
        <v>1236</v>
      </c>
      <c r="C92" s="227">
        <v>88267</v>
      </c>
      <c r="D92" s="227" t="s">
        <v>103</v>
      </c>
      <c r="E92" s="232" t="s">
        <v>1264</v>
      </c>
      <c r="F92" s="227" t="s">
        <v>1191</v>
      </c>
      <c r="G92" s="228" t="s">
        <v>79</v>
      </c>
      <c r="H92" s="229" t="s">
        <v>1278</v>
      </c>
      <c r="I92" s="234">
        <v>23.05</v>
      </c>
      <c r="J92" s="234">
        <v>5.76</v>
      </c>
      <c r="K92" s="338"/>
      <c r="L92" s="234">
        <v>27.94</v>
      </c>
      <c r="M92" s="239">
        <v>6.98</v>
      </c>
    </row>
    <row r="93" spans="1:13" ht="24" x14ac:dyDescent="0.2">
      <c r="A93" s="52" t="s">
        <v>1983</v>
      </c>
      <c r="B93" s="222" t="s">
        <v>1193</v>
      </c>
      <c r="C93" s="222">
        <v>39319</v>
      </c>
      <c r="D93" s="222" t="s">
        <v>103</v>
      </c>
      <c r="E93" s="231" t="s">
        <v>1279</v>
      </c>
      <c r="F93" s="222" t="s">
        <v>1209</v>
      </c>
      <c r="G93" s="224" t="s">
        <v>133</v>
      </c>
      <c r="H93" s="225" t="s">
        <v>1192</v>
      </c>
      <c r="I93" s="237">
        <v>7.57</v>
      </c>
      <c r="J93" s="237">
        <v>7.57</v>
      </c>
      <c r="K93" s="338"/>
      <c r="L93" s="237">
        <v>9.18</v>
      </c>
      <c r="M93" s="237">
        <v>9.18</v>
      </c>
    </row>
    <row r="94" spans="1:13" ht="24" x14ac:dyDescent="0.2">
      <c r="A94" s="52" t="s">
        <v>1984</v>
      </c>
      <c r="B94" s="222" t="s">
        <v>1193</v>
      </c>
      <c r="C94" s="222">
        <v>296</v>
      </c>
      <c r="D94" s="222" t="s">
        <v>103</v>
      </c>
      <c r="E94" s="231" t="s">
        <v>1273</v>
      </c>
      <c r="F94" s="222" t="s">
        <v>1209</v>
      </c>
      <c r="G94" s="224" t="s">
        <v>133</v>
      </c>
      <c r="H94" s="225" t="s">
        <v>1192</v>
      </c>
      <c r="I94" s="237">
        <v>1.61</v>
      </c>
      <c r="J94" s="237">
        <v>1.61</v>
      </c>
      <c r="K94" s="338"/>
      <c r="L94" s="237">
        <v>1.96</v>
      </c>
      <c r="M94" s="237">
        <v>1.96</v>
      </c>
    </row>
    <row r="95" spans="1:13" ht="48" x14ac:dyDescent="0.2">
      <c r="A95" s="52" t="s">
        <v>1985</v>
      </c>
      <c r="B95" s="222" t="s">
        <v>1193</v>
      </c>
      <c r="C95" s="222">
        <v>20078</v>
      </c>
      <c r="D95" s="222" t="s">
        <v>103</v>
      </c>
      <c r="E95" s="231" t="s">
        <v>3012</v>
      </c>
      <c r="F95" s="222" t="s">
        <v>1209</v>
      </c>
      <c r="G95" s="224" t="s">
        <v>133</v>
      </c>
      <c r="H95" s="225" t="s">
        <v>1275</v>
      </c>
      <c r="I95" s="235">
        <v>22.25</v>
      </c>
      <c r="J95" s="235">
        <v>0.44</v>
      </c>
      <c r="K95" s="338"/>
      <c r="L95" s="235">
        <v>26.96</v>
      </c>
      <c r="M95" s="237">
        <v>0.53</v>
      </c>
    </row>
    <row r="96" spans="1:13" x14ac:dyDescent="0.2">
      <c r="A96" s="52" t="s">
        <v>1986</v>
      </c>
      <c r="B96" s="216" t="s">
        <v>515</v>
      </c>
      <c r="C96" s="216" t="s">
        <v>36</v>
      </c>
      <c r="D96" s="216" t="s">
        <v>37</v>
      </c>
      <c r="E96" s="260" t="s">
        <v>38</v>
      </c>
      <c r="F96" s="216" t="s">
        <v>1188</v>
      </c>
      <c r="G96" s="217" t="s">
        <v>39</v>
      </c>
      <c r="H96" s="216" t="s">
        <v>1189</v>
      </c>
      <c r="I96" s="216" t="s">
        <v>40</v>
      </c>
      <c r="J96" s="218" t="s">
        <v>41</v>
      </c>
      <c r="K96" s="338"/>
      <c r="L96" s="243"/>
      <c r="M96" s="243"/>
    </row>
    <row r="97" spans="1:13" ht="24" x14ac:dyDescent="0.2">
      <c r="A97" s="52" t="s">
        <v>1987</v>
      </c>
      <c r="B97" s="219" t="s">
        <v>1190</v>
      </c>
      <c r="C97" s="219" t="s">
        <v>516</v>
      </c>
      <c r="D97" s="219" t="s">
        <v>70</v>
      </c>
      <c r="E97" s="220" t="s">
        <v>517</v>
      </c>
      <c r="F97" s="219" t="s">
        <v>1277</v>
      </c>
      <c r="G97" s="221" t="s">
        <v>133</v>
      </c>
      <c r="H97" s="226" t="s">
        <v>1192</v>
      </c>
      <c r="I97" s="238">
        <v>7.85</v>
      </c>
      <c r="J97" s="238">
        <v>7.85</v>
      </c>
      <c r="K97" s="59"/>
      <c r="L97" s="238">
        <v>9.52</v>
      </c>
      <c r="M97" s="238">
        <v>9.52</v>
      </c>
    </row>
    <row r="98" spans="1:13" ht="36" x14ac:dyDescent="0.2">
      <c r="A98" s="52" t="s">
        <v>1988</v>
      </c>
      <c r="B98" s="227" t="s">
        <v>1236</v>
      </c>
      <c r="C98" s="227">
        <v>88248</v>
      </c>
      <c r="D98" s="227" t="s">
        <v>103</v>
      </c>
      <c r="E98" s="232" t="s">
        <v>3009</v>
      </c>
      <c r="F98" s="227" t="s">
        <v>1191</v>
      </c>
      <c r="G98" s="228" t="s">
        <v>79</v>
      </c>
      <c r="H98" s="229" t="s">
        <v>1280</v>
      </c>
      <c r="I98" s="234">
        <v>16.53</v>
      </c>
      <c r="J98" s="234">
        <v>0.32</v>
      </c>
      <c r="K98" s="338"/>
      <c r="L98" s="234">
        <v>20.04</v>
      </c>
      <c r="M98" s="239">
        <v>0.38</v>
      </c>
    </row>
    <row r="99" spans="1:13" ht="24" x14ac:dyDescent="0.2">
      <c r="A99" s="52" t="s">
        <v>1989</v>
      </c>
      <c r="B99" s="227" t="s">
        <v>1236</v>
      </c>
      <c r="C99" s="227">
        <v>88267</v>
      </c>
      <c r="D99" s="227" t="s">
        <v>103</v>
      </c>
      <c r="E99" s="232" t="s">
        <v>1264</v>
      </c>
      <c r="F99" s="227" t="s">
        <v>1191</v>
      </c>
      <c r="G99" s="228" t="s">
        <v>79</v>
      </c>
      <c r="H99" s="229" t="s">
        <v>1280</v>
      </c>
      <c r="I99" s="234">
        <v>23.05</v>
      </c>
      <c r="J99" s="234">
        <v>0.44</v>
      </c>
      <c r="K99" s="338"/>
      <c r="L99" s="234">
        <v>27.94</v>
      </c>
      <c r="M99" s="239">
        <v>0.54</v>
      </c>
    </row>
    <row r="100" spans="1:13" ht="36" x14ac:dyDescent="0.2">
      <c r="A100" s="52" t="s">
        <v>1990</v>
      </c>
      <c r="B100" s="222" t="s">
        <v>1193</v>
      </c>
      <c r="C100" s="222">
        <v>142</v>
      </c>
      <c r="D100" s="222" t="s">
        <v>103</v>
      </c>
      <c r="E100" s="231" t="s">
        <v>3014</v>
      </c>
      <c r="F100" s="222" t="s">
        <v>1209</v>
      </c>
      <c r="G100" s="222" t="s">
        <v>1281</v>
      </c>
      <c r="H100" s="225" t="s">
        <v>1270</v>
      </c>
      <c r="I100" s="235">
        <v>29.91</v>
      </c>
      <c r="J100" s="235">
        <v>0.23</v>
      </c>
      <c r="K100" s="338"/>
      <c r="L100" s="235">
        <v>36.25</v>
      </c>
      <c r="M100" s="237">
        <v>0.28999999999999998</v>
      </c>
    </row>
    <row r="101" spans="1:13" x14ac:dyDescent="0.2">
      <c r="A101" s="52" t="s">
        <v>1991</v>
      </c>
      <c r="B101" s="222" t="s">
        <v>1193</v>
      </c>
      <c r="C101" s="222">
        <v>5061</v>
      </c>
      <c r="D101" s="222" t="s">
        <v>103</v>
      </c>
      <c r="E101" s="231" t="s">
        <v>1282</v>
      </c>
      <c r="F101" s="222" t="s">
        <v>1209</v>
      </c>
      <c r="G101" s="224" t="s">
        <v>1283</v>
      </c>
      <c r="H101" s="225" t="s">
        <v>1284</v>
      </c>
      <c r="I101" s="235">
        <v>18.149999999999999</v>
      </c>
      <c r="J101" s="235">
        <v>0.02</v>
      </c>
      <c r="K101" s="338"/>
      <c r="L101" s="235">
        <v>22</v>
      </c>
      <c r="M101" s="237">
        <v>0.02</v>
      </c>
    </row>
    <row r="102" spans="1:13" ht="24" x14ac:dyDescent="0.2">
      <c r="A102" s="52" t="s">
        <v>1992</v>
      </c>
      <c r="B102" s="222" t="s">
        <v>1193</v>
      </c>
      <c r="C102" s="222">
        <v>5104</v>
      </c>
      <c r="D102" s="222" t="s">
        <v>103</v>
      </c>
      <c r="E102" s="231" t="s">
        <v>1285</v>
      </c>
      <c r="F102" s="222" t="s">
        <v>1209</v>
      </c>
      <c r="G102" s="224" t="s">
        <v>1283</v>
      </c>
      <c r="H102" s="225" t="s">
        <v>1286</v>
      </c>
      <c r="I102" s="235">
        <v>50.68</v>
      </c>
      <c r="J102" s="235">
        <v>0.01</v>
      </c>
      <c r="K102" s="338"/>
      <c r="L102" s="235">
        <v>61.41</v>
      </c>
      <c r="M102" s="237">
        <v>0.01</v>
      </c>
    </row>
    <row r="103" spans="1:13" x14ac:dyDescent="0.2">
      <c r="A103" s="52" t="s">
        <v>1993</v>
      </c>
      <c r="B103" s="222" t="s">
        <v>1193</v>
      </c>
      <c r="C103" s="222">
        <v>13388</v>
      </c>
      <c r="D103" s="222" t="s">
        <v>103</v>
      </c>
      <c r="E103" s="231" t="s">
        <v>1287</v>
      </c>
      <c r="F103" s="222" t="s">
        <v>1209</v>
      </c>
      <c r="G103" s="224" t="s">
        <v>1283</v>
      </c>
      <c r="H103" s="225" t="s">
        <v>1288</v>
      </c>
      <c r="I103" s="235">
        <v>116.46</v>
      </c>
      <c r="J103" s="235">
        <v>1.03</v>
      </c>
      <c r="K103" s="338"/>
      <c r="L103" s="235">
        <v>141.12</v>
      </c>
      <c r="M103" s="237">
        <v>1.25</v>
      </c>
    </row>
    <row r="104" spans="1:13" ht="24" x14ac:dyDescent="0.2">
      <c r="A104" s="52" t="s">
        <v>1994</v>
      </c>
      <c r="B104" s="222" t="s">
        <v>1193</v>
      </c>
      <c r="C104" s="222">
        <v>40782</v>
      </c>
      <c r="D104" s="222" t="s">
        <v>103</v>
      </c>
      <c r="E104" s="231" t="s">
        <v>1289</v>
      </c>
      <c r="F104" s="222" t="s">
        <v>1209</v>
      </c>
      <c r="G104" s="224" t="s">
        <v>289</v>
      </c>
      <c r="H104" s="225" t="s">
        <v>1290</v>
      </c>
      <c r="I104" s="235">
        <v>29.73</v>
      </c>
      <c r="J104" s="235">
        <v>4.68</v>
      </c>
      <c r="K104" s="338"/>
      <c r="L104" s="235">
        <v>36.03</v>
      </c>
      <c r="M104" s="237">
        <v>5.67</v>
      </c>
    </row>
    <row r="105" spans="1:13" ht="24" x14ac:dyDescent="0.2">
      <c r="A105" s="52" t="s">
        <v>1995</v>
      </c>
      <c r="B105" s="222" t="s">
        <v>1193</v>
      </c>
      <c r="C105" s="222">
        <v>42528</v>
      </c>
      <c r="D105" s="222" t="s">
        <v>103</v>
      </c>
      <c r="E105" s="231" t="s">
        <v>1291</v>
      </c>
      <c r="F105" s="222" t="s">
        <v>1209</v>
      </c>
      <c r="G105" s="224" t="s">
        <v>11</v>
      </c>
      <c r="H105" s="225" t="s">
        <v>1263</v>
      </c>
      <c r="I105" s="237">
        <v>7.51</v>
      </c>
      <c r="J105" s="237">
        <v>1.1200000000000001</v>
      </c>
      <c r="K105" s="338"/>
      <c r="L105" s="237">
        <v>9.1</v>
      </c>
      <c r="M105" s="237">
        <v>1.36</v>
      </c>
    </row>
    <row r="106" spans="1:13" x14ac:dyDescent="0.2">
      <c r="A106" s="52" t="s">
        <v>1996</v>
      </c>
      <c r="B106" s="216" t="s">
        <v>1292</v>
      </c>
      <c r="C106" s="216" t="s">
        <v>36</v>
      </c>
      <c r="D106" s="216" t="s">
        <v>37</v>
      </c>
      <c r="E106" s="260" t="s">
        <v>38</v>
      </c>
      <c r="F106" s="216" t="s">
        <v>1188</v>
      </c>
      <c r="G106" s="217" t="s">
        <v>39</v>
      </c>
      <c r="H106" s="216" t="s">
        <v>1189</v>
      </c>
      <c r="I106" s="216" t="s">
        <v>40</v>
      </c>
      <c r="J106" s="218" t="s">
        <v>41</v>
      </c>
      <c r="K106" s="338"/>
      <c r="L106" s="243"/>
      <c r="M106" s="243"/>
    </row>
    <row r="107" spans="1:13" ht="48" x14ac:dyDescent="0.2">
      <c r="A107" s="52" t="s">
        <v>1997</v>
      </c>
      <c r="B107" s="219" t="s">
        <v>1190</v>
      </c>
      <c r="C107" s="219" t="s">
        <v>1293</v>
      </c>
      <c r="D107" s="219" t="s">
        <v>70</v>
      </c>
      <c r="E107" s="220" t="s">
        <v>3015</v>
      </c>
      <c r="F107" s="220" t="s">
        <v>3008</v>
      </c>
      <c r="G107" s="221" t="s">
        <v>133</v>
      </c>
      <c r="H107" s="226" t="s">
        <v>1192</v>
      </c>
      <c r="I107" s="236">
        <v>53.76</v>
      </c>
      <c r="J107" s="238">
        <v>53.759999999999991</v>
      </c>
      <c r="K107" s="59"/>
      <c r="L107" s="236">
        <v>65.150000000000006</v>
      </c>
      <c r="M107" s="238">
        <v>65.150000000000006</v>
      </c>
    </row>
    <row r="108" spans="1:13" ht="36" x14ac:dyDescent="0.2">
      <c r="A108" s="52" t="s">
        <v>1998</v>
      </c>
      <c r="B108" s="227" t="s">
        <v>1236</v>
      </c>
      <c r="C108" s="227">
        <v>88248</v>
      </c>
      <c r="D108" s="227" t="s">
        <v>103</v>
      </c>
      <c r="E108" s="232" t="s">
        <v>3009</v>
      </c>
      <c r="F108" s="227" t="s">
        <v>1191</v>
      </c>
      <c r="G108" s="228" t="s">
        <v>79</v>
      </c>
      <c r="H108" s="229" t="s">
        <v>1278</v>
      </c>
      <c r="I108" s="234">
        <v>16.53</v>
      </c>
      <c r="J108" s="234">
        <v>4.13</v>
      </c>
      <c r="K108" s="338"/>
      <c r="L108" s="234">
        <v>20.04</v>
      </c>
      <c r="M108" s="239">
        <v>5.01</v>
      </c>
    </row>
    <row r="109" spans="1:13" ht="24" x14ac:dyDescent="0.2">
      <c r="A109" s="52" t="s">
        <v>1999</v>
      </c>
      <c r="B109" s="227" t="s">
        <v>1236</v>
      </c>
      <c r="C109" s="227">
        <v>88267</v>
      </c>
      <c r="D109" s="227" t="s">
        <v>103</v>
      </c>
      <c r="E109" s="232" t="s">
        <v>1264</v>
      </c>
      <c r="F109" s="227" t="s">
        <v>1191</v>
      </c>
      <c r="G109" s="228" t="s">
        <v>79</v>
      </c>
      <c r="H109" s="229" t="s">
        <v>1278</v>
      </c>
      <c r="I109" s="234">
        <v>23.05</v>
      </c>
      <c r="J109" s="234">
        <v>5.76</v>
      </c>
      <c r="K109" s="338"/>
      <c r="L109" s="234">
        <v>27.94</v>
      </c>
      <c r="M109" s="239">
        <v>6.98</v>
      </c>
    </row>
    <row r="110" spans="1:13" ht="24" x14ac:dyDescent="0.2">
      <c r="A110" s="52" t="s">
        <v>2000</v>
      </c>
      <c r="B110" s="222" t="s">
        <v>1193</v>
      </c>
      <c r="C110" s="222">
        <v>11717</v>
      </c>
      <c r="D110" s="222" t="s">
        <v>103</v>
      </c>
      <c r="E110" s="231" t="s">
        <v>1294</v>
      </c>
      <c r="F110" s="222" t="s">
        <v>1209</v>
      </c>
      <c r="G110" s="224" t="s">
        <v>133</v>
      </c>
      <c r="H110" s="225" t="s">
        <v>1192</v>
      </c>
      <c r="I110" s="235">
        <v>39.550138461538467</v>
      </c>
      <c r="J110" s="235">
        <v>39.549999999999997</v>
      </c>
      <c r="K110" s="338"/>
      <c r="L110" s="235">
        <v>47.92</v>
      </c>
      <c r="M110" s="237">
        <v>47.92</v>
      </c>
    </row>
    <row r="111" spans="1:13" x14ac:dyDescent="0.2">
      <c r="A111" s="52" t="s">
        <v>2001</v>
      </c>
      <c r="B111" s="222" t="s">
        <v>1193</v>
      </c>
      <c r="C111" s="222">
        <v>122</v>
      </c>
      <c r="D111" s="222" t="s">
        <v>103</v>
      </c>
      <c r="E111" s="231" t="s">
        <v>1265</v>
      </c>
      <c r="F111" s="222" t="s">
        <v>1209</v>
      </c>
      <c r="G111" s="224" t="s">
        <v>133</v>
      </c>
      <c r="H111" s="225" t="s">
        <v>1295</v>
      </c>
      <c r="I111" s="235">
        <v>53.9</v>
      </c>
      <c r="J111" s="235">
        <v>0.79</v>
      </c>
      <c r="K111" s="338"/>
      <c r="L111" s="235">
        <v>65.319999999999993</v>
      </c>
      <c r="M111" s="237">
        <v>0.96</v>
      </c>
    </row>
    <row r="112" spans="1:13" ht="24" x14ac:dyDescent="0.2">
      <c r="A112" s="52" t="s">
        <v>2002</v>
      </c>
      <c r="B112" s="222" t="s">
        <v>1193</v>
      </c>
      <c r="C112" s="222">
        <v>296</v>
      </c>
      <c r="D112" s="222" t="s">
        <v>103</v>
      </c>
      <c r="E112" s="231" t="s">
        <v>1273</v>
      </c>
      <c r="F112" s="222" t="s">
        <v>1209</v>
      </c>
      <c r="G112" s="224" t="s">
        <v>133</v>
      </c>
      <c r="H112" s="225" t="s">
        <v>1192</v>
      </c>
      <c r="I112" s="237">
        <v>1.61</v>
      </c>
      <c r="J112" s="237">
        <v>1.61</v>
      </c>
      <c r="K112" s="338"/>
      <c r="L112" s="237">
        <v>1.96</v>
      </c>
      <c r="M112" s="237">
        <v>1.96</v>
      </c>
    </row>
    <row r="113" spans="1:13" x14ac:dyDescent="0.2">
      <c r="A113" s="52" t="s">
        <v>2003</v>
      </c>
      <c r="B113" s="222" t="s">
        <v>1193</v>
      </c>
      <c r="C113" s="222">
        <v>38383</v>
      </c>
      <c r="D113" s="222" t="s">
        <v>103</v>
      </c>
      <c r="E113" s="231" t="s">
        <v>1267</v>
      </c>
      <c r="F113" s="222" t="s">
        <v>1209</v>
      </c>
      <c r="G113" s="224" t="s">
        <v>133</v>
      </c>
      <c r="H113" s="225" t="s">
        <v>1296</v>
      </c>
      <c r="I113" s="237">
        <v>1.77</v>
      </c>
      <c r="J113" s="237">
        <v>0.11</v>
      </c>
      <c r="K113" s="338"/>
      <c r="L113" s="237">
        <v>2.15</v>
      </c>
      <c r="M113" s="237">
        <v>0.13</v>
      </c>
    </row>
    <row r="114" spans="1:13" ht="48" x14ac:dyDescent="0.2">
      <c r="A114" s="52" t="s">
        <v>2004</v>
      </c>
      <c r="B114" s="222" t="s">
        <v>1193</v>
      </c>
      <c r="C114" s="222">
        <v>20078</v>
      </c>
      <c r="D114" s="222" t="s">
        <v>103</v>
      </c>
      <c r="E114" s="231" t="s">
        <v>3012</v>
      </c>
      <c r="F114" s="222" t="s">
        <v>1209</v>
      </c>
      <c r="G114" s="224" t="s">
        <v>133</v>
      </c>
      <c r="H114" s="225" t="s">
        <v>1275</v>
      </c>
      <c r="I114" s="235">
        <v>22.25</v>
      </c>
      <c r="J114" s="235">
        <v>0.44</v>
      </c>
      <c r="K114" s="338"/>
      <c r="L114" s="235">
        <v>26.96</v>
      </c>
      <c r="M114" s="237">
        <v>0.53</v>
      </c>
    </row>
    <row r="115" spans="1:13" ht="24" x14ac:dyDescent="0.2">
      <c r="A115" s="52" t="s">
        <v>2005</v>
      </c>
      <c r="B115" s="222" t="s">
        <v>1193</v>
      </c>
      <c r="C115" s="222">
        <v>20083</v>
      </c>
      <c r="D115" s="222" t="s">
        <v>103</v>
      </c>
      <c r="E115" s="231" t="s">
        <v>1269</v>
      </c>
      <c r="F115" s="222" t="s">
        <v>1209</v>
      </c>
      <c r="G115" s="224" t="s">
        <v>133</v>
      </c>
      <c r="H115" s="225" t="s">
        <v>1297</v>
      </c>
      <c r="I115" s="235">
        <v>61.08</v>
      </c>
      <c r="J115" s="235">
        <v>1.37</v>
      </c>
      <c r="K115" s="338"/>
      <c r="L115" s="235">
        <v>74.010000000000005</v>
      </c>
      <c r="M115" s="237">
        <v>1.66</v>
      </c>
    </row>
    <row r="116" spans="1:13" x14ac:dyDescent="0.2">
      <c r="A116" s="52" t="s">
        <v>2006</v>
      </c>
      <c r="B116" s="216" t="s">
        <v>527</v>
      </c>
      <c r="C116" s="216" t="s">
        <v>36</v>
      </c>
      <c r="D116" s="216" t="s">
        <v>37</v>
      </c>
      <c r="E116" s="260" t="s">
        <v>38</v>
      </c>
      <c r="F116" s="216" t="s">
        <v>1188</v>
      </c>
      <c r="G116" s="217" t="s">
        <v>39</v>
      </c>
      <c r="H116" s="216" t="s">
        <v>1189</v>
      </c>
      <c r="I116" s="216" t="s">
        <v>40</v>
      </c>
      <c r="J116" s="218" t="s">
        <v>41</v>
      </c>
      <c r="K116" s="338"/>
      <c r="L116" s="243"/>
      <c r="M116" s="243"/>
    </row>
    <row r="117" spans="1:13" ht="36" x14ac:dyDescent="0.2">
      <c r="A117" s="52" t="s">
        <v>2007</v>
      </c>
      <c r="B117" s="219" t="s">
        <v>1190</v>
      </c>
      <c r="C117" s="219" t="s">
        <v>528</v>
      </c>
      <c r="D117" s="219" t="s">
        <v>70</v>
      </c>
      <c r="E117" s="220" t="s">
        <v>3016</v>
      </c>
      <c r="F117" s="220" t="s">
        <v>3008</v>
      </c>
      <c r="G117" s="221" t="s">
        <v>133</v>
      </c>
      <c r="H117" s="226" t="s">
        <v>1192</v>
      </c>
      <c r="I117" s="236">
        <v>82.67</v>
      </c>
      <c r="J117" s="236">
        <v>82.669999999999987</v>
      </c>
      <c r="K117" s="59"/>
      <c r="L117" s="236">
        <v>100.17</v>
      </c>
      <c r="M117" s="236">
        <v>100.17</v>
      </c>
    </row>
    <row r="118" spans="1:13" ht="36" x14ac:dyDescent="0.2">
      <c r="A118" s="52" t="s">
        <v>2008</v>
      </c>
      <c r="B118" s="227" t="s">
        <v>1236</v>
      </c>
      <c r="C118" s="227">
        <v>95541</v>
      </c>
      <c r="D118" s="227" t="s">
        <v>103</v>
      </c>
      <c r="E118" s="232" t="s">
        <v>3017</v>
      </c>
      <c r="F118" s="232" t="s">
        <v>3008</v>
      </c>
      <c r="G118" s="228" t="s">
        <v>133</v>
      </c>
      <c r="H118" s="229" t="s">
        <v>1192</v>
      </c>
      <c r="I118" s="239">
        <v>4.0999999999999996</v>
      </c>
      <c r="J118" s="239">
        <v>4.0999999999999996</v>
      </c>
      <c r="K118" s="338"/>
      <c r="L118" s="239">
        <v>4.97</v>
      </c>
      <c r="M118" s="239">
        <v>4.97</v>
      </c>
    </row>
    <row r="119" spans="1:13" ht="24" x14ac:dyDescent="0.2">
      <c r="A119" s="52" t="s">
        <v>2009</v>
      </c>
      <c r="B119" s="222" t="s">
        <v>1193</v>
      </c>
      <c r="C119" s="222">
        <v>37401</v>
      </c>
      <c r="D119" s="222" t="s">
        <v>103</v>
      </c>
      <c r="E119" s="231" t="s">
        <v>1298</v>
      </c>
      <c r="F119" s="222" t="s">
        <v>1209</v>
      </c>
      <c r="G119" s="224" t="s">
        <v>133</v>
      </c>
      <c r="H119" s="225" t="s">
        <v>1192</v>
      </c>
      <c r="I119" s="235">
        <v>78.570071794871808</v>
      </c>
      <c r="J119" s="235">
        <v>78.569999999999993</v>
      </c>
      <c r="K119" s="338"/>
      <c r="L119" s="235">
        <v>95.2</v>
      </c>
      <c r="M119" s="237">
        <v>95.2</v>
      </c>
    </row>
    <row r="120" spans="1:13" x14ac:dyDescent="0.2">
      <c r="A120" s="52" t="s">
        <v>2010</v>
      </c>
      <c r="B120" s="216" t="s">
        <v>529</v>
      </c>
      <c r="C120" s="216" t="s">
        <v>36</v>
      </c>
      <c r="D120" s="216" t="s">
        <v>37</v>
      </c>
      <c r="E120" s="260" t="s">
        <v>38</v>
      </c>
      <c r="F120" s="216" t="s">
        <v>1188</v>
      </c>
      <c r="G120" s="217" t="s">
        <v>39</v>
      </c>
      <c r="H120" s="216" t="s">
        <v>1189</v>
      </c>
      <c r="I120" s="216" t="s">
        <v>40</v>
      </c>
      <c r="J120" s="218" t="s">
        <v>41</v>
      </c>
      <c r="K120" s="338"/>
      <c r="L120" s="243"/>
      <c r="M120" s="243"/>
    </row>
    <row r="121" spans="1:13" ht="36" x14ac:dyDescent="0.2">
      <c r="A121" s="52" t="s">
        <v>2011</v>
      </c>
      <c r="B121" s="219" t="s">
        <v>1190</v>
      </c>
      <c r="C121" s="219" t="s">
        <v>530</v>
      </c>
      <c r="D121" s="219" t="s">
        <v>70</v>
      </c>
      <c r="E121" s="220" t="s">
        <v>1637</v>
      </c>
      <c r="F121" s="220" t="s">
        <v>3008</v>
      </c>
      <c r="G121" s="221" t="s">
        <v>133</v>
      </c>
      <c r="H121" s="226" t="s">
        <v>1192</v>
      </c>
      <c r="I121" s="236">
        <v>82.67</v>
      </c>
      <c r="J121" s="236">
        <v>82.669999999999987</v>
      </c>
      <c r="K121" s="59"/>
      <c r="L121" s="236">
        <v>100.17</v>
      </c>
      <c r="M121" s="236">
        <v>100.17</v>
      </c>
    </row>
    <row r="122" spans="1:13" ht="36" x14ac:dyDescent="0.2">
      <c r="A122" s="52" t="s">
        <v>2012</v>
      </c>
      <c r="B122" s="227" t="s">
        <v>1236</v>
      </c>
      <c r="C122" s="227">
        <v>95541</v>
      </c>
      <c r="D122" s="227" t="s">
        <v>103</v>
      </c>
      <c r="E122" s="232" t="s">
        <v>3017</v>
      </c>
      <c r="F122" s="232" t="s">
        <v>3008</v>
      </c>
      <c r="G122" s="228" t="s">
        <v>133</v>
      </c>
      <c r="H122" s="229" t="s">
        <v>1192</v>
      </c>
      <c r="I122" s="239">
        <v>4.0999999999999996</v>
      </c>
      <c r="J122" s="239">
        <v>4.0999999999999996</v>
      </c>
      <c r="K122" s="338"/>
      <c r="L122" s="239">
        <v>4.97</v>
      </c>
      <c r="M122" s="239">
        <v>4.97</v>
      </c>
    </row>
    <row r="123" spans="1:13" ht="24" x14ac:dyDescent="0.2">
      <c r="A123" s="52" t="s">
        <v>2013</v>
      </c>
      <c r="B123" s="222" t="s">
        <v>1193</v>
      </c>
      <c r="C123" s="222">
        <v>37400</v>
      </c>
      <c r="D123" s="222" t="s">
        <v>103</v>
      </c>
      <c r="E123" s="231" t="s">
        <v>1299</v>
      </c>
      <c r="F123" s="222" t="s">
        <v>1209</v>
      </c>
      <c r="G123" s="224" t="s">
        <v>133</v>
      </c>
      <c r="H123" s="225" t="s">
        <v>1192</v>
      </c>
      <c r="I123" s="235">
        <v>78.570071794871808</v>
      </c>
      <c r="J123" s="235">
        <v>78.569999999999993</v>
      </c>
      <c r="K123" s="338"/>
      <c r="L123" s="235">
        <v>95.2</v>
      </c>
      <c r="M123" s="237">
        <v>95.2</v>
      </c>
    </row>
    <row r="124" spans="1:13" x14ac:dyDescent="0.2">
      <c r="A124" s="52" t="s">
        <v>2014</v>
      </c>
      <c r="B124" s="216" t="s">
        <v>531</v>
      </c>
      <c r="C124" s="216" t="s">
        <v>36</v>
      </c>
      <c r="D124" s="216" t="s">
        <v>37</v>
      </c>
      <c r="E124" s="260" t="s">
        <v>38</v>
      </c>
      <c r="F124" s="216" t="s">
        <v>1188</v>
      </c>
      <c r="G124" s="217" t="s">
        <v>39</v>
      </c>
      <c r="H124" s="216" t="s">
        <v>1189</v>
      </c>
      <c r="I124" s="216" t="s">
        <v>40</v>
      </c>
      <c r="J124" s="218" t="s">
        <v>41</v>
      </c>
      <c r="K124" s="338"/>
      <c r="L124" s="243"/>
      <c r="M124" s="243"/>
    </row>
    <row r="125" spans="1:13" ht="24" x14ac:dyDescent="0.2">
      <c r="A125" s="52" t="s">
        <v>2015</v>
      </c>
      <c r="B125" s="219" t="s">
        <v>1190</v>
      </c>
      <c r="C125" s="219" t="s">
        <v>532</v>
      </c>
      <c r="D125" s="219" t="s">
        <v>70</v>
      </c>
      <c r="E125" s="220" t="s">
        <v>1638</v>
      </c>
      <c r="F125" s="220" t="s">
        <v>3008</v>
      </c>
      <c r="G125" s="221" t="s">
        <v>133</v>
      </c>
      <c r="H125" s="226" t="s">
        <v>1192</v>
      </c>
      <c r="I125" s="236">
        <v>15.87</v>
      </c>
      <c r="J125" s="238">
        <v>15.87</v>
      </c>
      <c r="K125" s="59"/>
      <c r="L125" s="236">
        <v>19.23</v>
      </c>
      <c r="M125" s="238">
        <v>19.23</v>
      </c>
    </row>
    <row r="126" spans="1:13" ht="36" x14ac:dyDescent="0.2">
      <c r="A126" s="52" t="s">
        <v>2016</v>
      </c>
      <c r="B126" s="227" t="s">
        <v>1236</v>
      </c>
      <c r="C126" s="227">
        <v>95541</v>
      </c>
      <c r="D126" s="227" t="s">
        <v>103</v>
      </c>
      <c r="E126" s="232" t="s">
        <v>3017</v>
      </c>
      <c r="F126" s="232" t="s">
        <v>3008</v>
      </c>
      <c r="G126" s="228" t="s">
        <v>133</v>
      </c>
      <c r="H126" s="229" t="s">
        <v>1192</v>
      </c>
      <c r="I126" s="239">
        <v>4.0999999999999996</v>
      </c>
      <c r="J126" s="239">
        <v>4.0999999999999996</v>
      </c>
      <c r="K126" s="338"/>
      <c r="L126" s="239">
        <v>4.97</v>
      </c>
      <c r="M126" s="239">
        <v>4.97</v>
      </c>
    </row>
    <row r="127" spans="1:13" x14ac:dyDescent="0.2">
      <c r="A127" s="52" t="s">
        <v>2017</v>
      </c>
      <c r="B127" s="222" t="s">
        <v>1193</v>
      </c>
      <c r="C127" s="222">
        <v>37399</v>
      </c>
      <c r="D127" s="222" t="s">
        <v>103</v>
      </c>
      <c r="E127" s="231" t="s">
        <v>1300</v>
      </c>
      <c r="F127" s="222" t="s">
        <v>1209</v>
      </c>
      <c r="G127" s="224" t="s">
        <v>133</v>
      </c>
      <c r="H127" s="225" t="s">
        <v>1192</v>
      </c>
      <c r="I127" s="235">
        <v>11.770690909090909</v>
      </c>
      <c r="J127" s="235">
        <v>11.77</v>
      </c>
      <c r="K127" s="338"/>
      <c r="L127" s="235">
        <v>14.26</v>
      </c>
      <c r="M127" s="237">
        <v>14.26</v>
      </c>
    </row>
    <row r="128" spans="1:13" x14ac:dyDescent="0.2">
      <c r="A128" s="52" t="s">
        <v>2018</v>
      </c>
      <c r="B128" s="216" t="s">
        <v>1301</v>
      </c>
      <c r="C128" s="216" t="s">
        <v>36</v>
      </c>
      <c r="D128" s="216" t="s">
        <v>37</v>
      </c>
      <c r="E128" s="260" t="s">
        <v>38</v>
      </c>
      <c r="F128" s="216" t="s">
        <v>1188</v>
      </c>
      <c r="G128" s="217" t="s">
        <v>39</v>
      </c>
      <c r="H128" s="216" t="s">
        <v>1189</v>
      </c>
      <c r="I128" s="216" t="s">
        <v>40</v>
      </c>
      <c r="J128" s="218" t="s">
        <v>41</v>
      </c>
      <c r="K128" s="338"/>
      <c r="L128" s="243"/>
      <c r="M128" s="243"/>
    </row>
    <row r="129" spans="1:13" ht="48" x14ac:dyDescent="0.2">
      <c r="A129" s="52" t="s">
        <v>2019</v>
      </c>
      <c r="B129" s="220" t="s">
        <v>1190</v>
      </c>
      <c r="C129" s="220" t="s">
        <v>1646</v>
      </c>
      <c r="D129" s="220" t="s">
        <v>70</v>
      </c>
      <c r="E129" s="220" t="s">
        <v>3018</v>
      </c>
      <c r="F129" s="219" t="s">
        <v>3019</v>
      </c>
      <c r="G129" s="220" t="s">
        <v>133</v>
      </c>
      <c r="H129" s="242" t="s">
        <v>1192</v>
      </c>
      <c r="I129" s="236">
        <v>182.7</v>
      </c>
      <c r="J129" s="236">
        <v>182.70000000000002</v>
      </c>
      <c r="K129" s="59"/>
      <c r="L129" s="236">
        <v>221.38</v>
      </c>
      <c r="M129" s="236">
        <v>221.38</v>
      </c>
    </row>
    <row r="130" spans="1:13" x14ac:dyDescent="0.2">
      <c r="A130" s="52" t="s">
        <v>2020</v>
      </c>
      <c r="B130" s="227" t="s">
        <v>1236</v>
      </c>
      <c r="C130" s="227">
        <v>88274</v>
      </c>
      <c r="D130" s="227" t="s">
        <v>103</v>
      </c>
      <c r="E130" s="232" t="s">
        <v>1302</v>
      </c>
      <c r="F130" s="227" t="s">
        <v>1191</v>
      </c>
      <c r="G130" s="228" t="s">
        <v>79</v>
      </c>
      <c r="H130" s="229" t="s">
        <v>1303</v>
      </c>
      <c r="I130" s="234">
        <v>23.56</v>
      </c>
      <c r="J130" s="234">
        <v>11.3</v>
      </c>
      <c r="K130" s="338"/>
      <c r="L130" s="234">
        <v>28.55</v>
      </c>
      <c r="M130" s="239">
        <v>13.7</v>
      </c>
    </row>
    <row r="131" spans="1:13" x14ac:dyDescent="0.2">
      <c r="A131" s="52" t="s">
        <v>2021</v>
      </c>
      <c r="B131" s="227" t="s">
        <v>1236</v>
      </c>
      <c r="C131" s="227">
        <v>88316</v>
      </c>
      <c r="D131" s="227" t="s">
        <v>103</v>
      </c>
      <c r="E131" s="232" t="s">
        <v>1239</v>
      </c>
      <c r="F131" s="227" t="s">
        <v>1191</v>
      </c>
      <c r="G131" s="228" t="s">
        <v>79</v>
      </c>
      <c r="H131" s="229" t="s">
        <v>1263</v>
      </c>
      <c r="I131" s="234">
        <v>16.02</v>
      </c>
      <c r="J131" s="234">
        <v>2.4</v>
      </c>
      <c r="K131" s="338"/>
      <c r="L131" s="234">
        <v>19.420000000000002</v>
      </c>
      <c r="M131" s="239">
        <v>2.91</v>
      </c>
    </row>
    <row r="132" spans="1:13" ht="36" x14ac:dyDescent="0.2">
      <c r="A132" s="52" t="s">
        <v>2022</v>
      </c>
      <c r="B132" s="227" t="s">
        <v>1236</v>
      </c>
      <c r="C132" s="227">
        <v>86883</v>
      </c>
      <c r="D132" s="227" t="s">
        <v>103</v>
      </c>
      <c r="E132" s="232" t="s">
        <v>3020</v>
      </c>
      <c r="F132" s="232" t="s">
        <v>3008</v>
      </c>
      <c r="G132" s="228" t="s">
        <v>133</v>
      </c>
      <c r="H132" s="229" t="s">
        <v>1192</v>
      </c>
      <c r="I132" s="234">
        <v>9.85</v>
      </c>
      <c r="J132" s="234">
        <v>9.85</v>
      </c>
      <c r="K132" s="59"/>
      <c r="L132" s="234">
        <v>11.94</v>
      </c>
      <c r="M132" s="239">
        <v>11.94</v>
      </c>
    </row>
    <row r="133" spans="1:13" ht="36" x14ac:dyDescent="0.2">
      <c r="A133" s="52" t="s">
        <v>2023</v>
      </c>
      <c r="B133" s="222" t="s">
        <v>1193</v>
      </c>
      <c r="C133" s="222">
        <v>1747</v>
      </c>
      <c r="D133" s="222" t="s">
        <v>103</v>
      </c>
      <c r="E133" s="231" t="s">
        <v>3021</v>
      </c>
      <c r="F133" s="222" t="s">
        <v>1209</v>
      </c>
      <c r="G133" s="224" t="s">
        <v>133</v>
      </c>
      <c r="H133" s="225" t="s">
        <v>1192</v>
      </c>
      <c r="I133" s="235">
        <v>147.87005850340134</v>
      </c>
      <c r="J133" s="235">
        <v>147.87</v>
      </c>
      <c r="K133" s="338"/>
      <c r="L133" s="235">
        <v>179.16</v>
      </c>
      <c r="M133" s="235">
        <v>179.16</v>
      </c>
    </row>
    <row r="134" spans="1:13" x14ac:dyDescent="0.2">
      <c r="A134" s="52" t="s">
        <v>2024</v>
      </c>
      <c r="B134" s="222" t="s">
        <v>1193</v>
      </c>
      <c r="C134" s="222">
        <v>4823</v>
      </c>
      <c r="D134" s="222" t="s">
        <v>103</v>
      </c>
      <c r="E134" s="231" t="s">
        <v>1304</v>
      </c>
      <c r="F134" s="222" t="s">
        <v>1209</v>
      </c>
      <c r="G134" s="224" t="s">
        <v>1283</v>
      </c>
      <c r="H134" s="225" t="s">
        <v>1305</v>
      </c>
      <c r="I134" s="235">
        <v>37.93</v>
      </c>
      <c r="J134" s="235">
        <v>11.28</v>
      </c>
      <c r="K134" s="338"/>
      <c r="L134" s="235">
        <v>45.97</v>
      </c>
      <c r="M134" s="237">
        <v>13.67</v>
      </c>
    </row>
    <row r="135" spans="1:13" x14ac:dyDescent="0.2">
      <c r="A135" s="52" t="s">
        <v>2025</v>
      </c>
      <c r="B135" s="216" t="s">
        <v>547</v>
      </c>
      <c r="C135" s="216" t="s">
        <v>36</v>
      </c>
      <c r="D135" s="216" t="s">
        <v>37</v>
      </c>
      <c r="E135" s="260" t="s">
        <v>38</v>
      </c>
      <c r="F135" s="216" t="s">
        <v>1188</v>
      </c>
      <c r="G135" s="217" t="s">
        <v>39</v>
      </c>
      <c r="H135" s="216" t="s">
        <v>1189</v>
      </c>
      <c r="I135" s="216" t="s">
        <v>40</v>
      </c>
      <c r="J135" s="218" t="s">
        <v>41</v>
      </c>
      <c r="K135" s="338"/>
      <c r="L135" s="243"/>
      <c r="M135" s="243"/>
    </row>
    <row r="136" spans="1:13" x14ac:dyDescent="0.2">
      <c r="A136" s="52" t="s">
        <v>2026</v>
      </c>
      <c r="B136" s="219" t="s">
        <v>1190</v>
      </c>
      <c r="C136" s="219" t="s">
        <v>548</v>
      </c>
      <c r="D136" s="219" t="s">
        <v>70</v>
      </c>
      <c r="E136" s="220" t="s">
        <v>549</v>
      </c>
      <c r="F136" s="219" t="s">
        <v>1277</v>
      </c>
      <c r="G136" s="221" t="s">
        <v>133</v>
      </c>
      <c r="H136" s="226" t="s">
        <v>1192</v>
      </c>
      <c r="I136" s="236">
        <v>3882.42</v>
      </c>
      <c r="J136" s="236">
        <v>3882.42</v>
      </c>
      <c r="K136" s="59"/>
      <c r="L136" s="236">
        <v>4704.26</v>
      </c>
      <c r="M136" s="236">
        <v>4704.26</v>
      </c>
    </row>
    <row r="137" spans="1:13" ht="24" x14ac:dyDescent="0.2">
      <c r="A137" s="52" t="s">
        <v>2027</v>
      </c>
      <c r="B137" s="227" t="s">
        <v>1236</v>
      </c>
      <c r="C137" s="227">
        <v>88267</v>
      </c>
      <c r="D137" s="227" t="s">
        <v>103</v>
      </c>
      <c r="E137" s="232" t="s">
        <v>1264</v>
      </c>
      <c r="F137" s="227" t="s">
        <v>1191</v>
      </c>
      <c r="G137" s="228" t="s">
        <v>79</v>
      </c>
      <c r="H137" s="229" t="s">
        <v>1192</v>
      </c>
      <c r="I137" s="234">
        <v>23.05</v>
      </c>
      <c r="J137" s="234">
        <v>23.05</v>
      </c>
      <c r="K137" s="338"/>
      <c r="L137" s="234">
        <v>27.94</v>
      </c>
      <c r="M137" s="239">
        <v>27.94</v>
      </c>
    </row>
    <row r="138" spans="1:13" x14ac:dyDescent="0.2">
      <c r="A138" s="52" t="s">
        <v>2028</v>
      </c>
      <c r="B138" s="227" t="s">
        <v>1236</v>
      </c>
      <c r="C138" s="227">
        <v>88316</v>
      </c>
      <c r="D138" s="227" t="s">
        <v>103</v>
      </c>
      <c r="E138" s="232" t="s">
        <v>1239</v>
      </c>
      <c r="F138" s="227" t="s">
        <v>1191</v>
      </c>
      <c r="G138" s="228" t="s">
        <v>79</v>
      </c>
      <c r="H138" s="229" t="s">
        <v>1192</v>
      </c>
      <c r="I138" s="234">
        <v>16.02</v>
      </c>
      <c r="J138" s="234">
        <v>16.02</v>
      </c>
      <c r="K138" s="338"/>
      <c r="L138" s="234">
        <v>19.420000000000002</v>
      </c>
      <c r="M138" s="239">
        <v>19.420000000000002</v>
      </c>
    </row>
    <row r="139" spans="1:13" x14ac:dyDescent="0.2">
      <c r="A139" s="52" t="s">
        <v>2029</v>
      </c>
      <c r="B139" s="222" t="s">
        <v>1193</v>
      </c>
      <c r="C139" s="222" t="s">
        <v>1306</v>
      </c>
      <c r="D139" s="222" t="s">
        <v>70</v>
      </c>
      <c r="E139" s="231" t="s">
        <v>1307</v>
      </c>
      <c r="F139" s="222" t="s">
        <v>1209</v>
      </c>
      <c r="G139" s="224" t="s">
        <v>1308</v>
      </c>
      <c r="H139" s="225" t="s">
        <v>1192</v>
      </c>
      <c r="I139" s="235">
        <v>3843.3500017174083</v>
      </c>
      <c r="J139" s="235">
        <v>3843.35</v>
      </c>
      <c r="K139" s="338"/>
      <c r="L139" s="235">
        <v>4656.8999999999996</v>
      </c>
      <c r="M139" s="235">
        <v>4656.8999999999996</v>
      </c>
    </row>
    <row r="140" spans="1:13" x14ac:dyDescent="0.2">
      <c r="A140" s="52" t="s">
        <v>2030</v>
      </c>
      <c r="B140" s="216" t="s">
        <v>1309</v>
      </c>
      <c r="C140" s="216" t="s">
        <v>36</v>
      </c>
      <c r="D140" s="216" t="s">
        <v>37</v>
      </c>
      <c r="E140" s="260" t="s">
        <v>38</v>
      </c>
      <c r="F140" s="216" t="s">
        <v>1188</v>
      </c>
      <c r="G140" s="217" t="s">
        <v>39</v>
      </c>
      <c r="H140" s="216" t="s">
        <v>1189</v>
      </c>
      <c r="I140" s="216" t="s">
        <v>40</v>
      </c>
      <c r="J140" s="218" t="s">
        <v>41</v>
      </c>
      <c r="K140" s="338"/>
      <c r="L140" s="243"/>
      <c r="M140" s="243"/>
    </row>
    <row r="141" spans="1:13" ht="48" x14ac:dyDescent="0.2">
      <c r="A141" s="52" t="s">
        <v>2031</v>
      </c>
      <c r="B141" s="220" t="s">
        <v>1190</v>
      </c>
      <c r="C141" s="220" t="s">
        <v>1661</v>
      </c>
      <c r="D141" s="220" t="s">
        <v>70</v>
      </c>
      <c r="E141" s="220" t="s">
        <v>1662</v>
      </c>
      <c r="F141" s="220" t="s">
        <v>3022</v>
      </c>
      <c r="G141" s="220" t="s">
        <v>133</v>
      </c>
      <c r="H141" s="242" t="s">
        <v>1192</v>
      </c>
      <c r="I141" s="236">
        <v>131.77000000000001</v>
      </c>
      <c r="J141" s="236">
        <v>131.76999999999998</v>
      </c>
      <c r="K141" s="59"/>
      <c r="L141" s="236">
        <v>159.66999999999999</v>
      </c>
      <c r="M141" s="236">
        <v>159.66999999999999</v>
      </c>
    </row>
    <row r="142" spans="1:13" x14ac:dyDescent="0.2">
      <c r="A142" s="52" t="s">
        <v>2032</v>
      </c>
      <c r="B142" s="227" t="s">
        <v>1236</v>
      </c>
      <c r="C142" s="227">
        <v>88247</v>
      </c>
      <c r="D142" s="227" t="s">
        <v>103</v>
      </c>
      <c r="E142" s="232" t="s">
        <v>1310</v>
      </c>
      <c r="F142" s="227" t="s">
        <v>1191</v>
      </c>
      <c r="G142" s="228" t="s">
        <v>79</v>
      </c>
      <c r="H142" s="229" t="s">
        <v>1311</v>
      </c>
      <c r="I142" s="234">
        <v>17.329999999999998</v>
      </c>
      <c r="J142" s="234">
        <v>3.4</v>
      </c>
      <c r="K142" s="338"/>
      <c r="L142" s="234">
        <v>21</v>
      </c>
      <c r="M142" s="239">
        <v>4.12</v>
      </c>
    </row>
    <row r="143" spans="1:13" x14ac:dyDescent="0.2">
      <c r="A143" s="52" t="s">
        <v>2033</v>
      </c>
      <c r="B143" s="227" t="s">
        <v>1236</v>
      </c>
      <c r="C143" s="227">
        <v>88264</v>
      </c>
      <c r="D143" s="227" t="s">
        <v>103</v>
      </c>
      <c r="E143" s="232" t="s">
        <v>1312</v>
      </c>
      <c r="F143" s="227" t="s">
        <v>1191</v>
      </c>
      <c r="G143" s="228" t="s">
        <v>79</v>
      </c>
      <c r="H143" s="229" t="s">
        <v>1313</v>
      </c>
      <c r="I143" s="234">
        <v>23.98</v>
      </c>
      <c r="J143" s="234">
        <v>11.29</v>
      </c>
      <c r="K143" s="338"/>
      <c r="L143" s="234">
        <v>29.06</v>
      </c>
      <c r="M143" s="239">
        <v>13.68</v>
      </c>
    </row>
    <row r="144" spans="1:13" ht="24" x14ac:dyDescent="0.2">
      <c r="A144" s="52" t="s">
        <v>2034</v>
      </c>
      <c r="B144" s="227" t="s">
        <v>1236</v>
      </c>
      <c r="C144" s="227">
        <v>100903</v>
      </c>
      <c r="D144" s="227" t="s">
        <v>103</v>
      </c>
      <c r="E144" s="232" t="s">
        <v>3023</v>
      </c>
      <c r="F144" s="232" t="s">
        <v>3024</v>
      </c>
      <c r="G144" s="228" t="s">
        <v>133</v>
      </c>
      <c r="H144" s="229" t="s">
        <v>1240</v>
      </c>
      <c r="I144" s="234">
        <v>22.44</v>
      </c>
      <c r="J144" s="234">
        <v>44.88</v>
      </c>
      <c r="K144" s="338"/>
      <c r="L144" s="234">
        <v>27.2</v>
      </c>
      <c r="M144" s="239">
        <v>54.4</v>
      </c>
    </row>
    <row r="145" spans="1:13" ht="36" x14ac:dyDescent="0.2">
      <c r="A145" s="52" t="s">
        <v>2035</v>
      </c>
      <c r="B145" s="231" t="s">
        <v>1193</v>
      </c>
      <c r="C145" s="231" t="s">
        <v>3025</v>
      </c>
      <c r="D145" s="231" t="s">
        <v>103</v>
      </c>
      <c r="E145" s="231" t="s">
        <v>3026</v>
      </c>
      <c r="F145" s="231" t="s">
        <v>1209</v>
      </c>
      <c r="G145" s="231" t="s">
        <v>133</v>
      </c>
      <c r="H145" s="241" t="s">
        <v>1192</v>
      </c>
      <c r="I145" s="235">
        <v>71.500135211267619</v>
      </c>
      <c r="J145" s="235">
        <v>71.5</v>
      </c>
      <c r="K145" s="338"/>
      <c r="L145" s="235">
        <v>86.62</v>
      </c>
      <c r="M145" s="235">
        <v>86.62</v>
      </c>
    </row>
    <row r="146" spans="1:13" ht="24" x14ac:dyDescent="0.2">
      <c r="A146" s="52" t="s">
        <v>2036</v>
      </c>
      <c r="B146" s="222" t="s">
        <v>1193</v>
      </c>
      <c r="C146" s="222">
        <v>21127</v>
      </c>
      <c r="D146" s="222" t="s">
        <v>103</v>
      </c>
      <c r="E146" s="231" t="s">
        <v>1314</v>
      </c>
      <c r="F146" s="222" t="s">
        <v>1209</v>
      </c>
      <c r="G146" s="224" t="s">
        <v>133</v>
      </c>
      <c r="H146" s="225" t="s">
        <v>1278</v>
      </c>
      <c r="I146" s="237">
        <v>2.83</v>
      </c>
      <c r="J146" s="237">
        <v>0.7</v>
      </c>
      <c r="K146" s="338"/>
      <c r="L146" s="237">
        <v>3.43</v>
      </c>
      <c r="M146" s="237">
        <v>0.85</v>
      </c>
    </row>
    <row r="147" spans="1:13" x14ac:dyDescent="0.2">
      <c r="A147" s="52" t="s">
        <v>2037</v>
      </c>
      <c r="B147" s="216" t="s">
        <v>1315</v>
      </c>
      <c r="C147" s="216" t="s">
        <v>36</v>
      </c>
      <c r="D147" s="216" t="s">
        <v>37</v>
      </c>
      <c r="E147" s="260" t="s">
        <v>38</v>
      </c>
      <c r="F147" s="216" t="s">
        <v>1188</v>
      </c>
      <c r="G147" s="217" t="s">
        <v>39</v>
      </c>
      <c r="H147" s="216" t="s">
        <v>1189</v>
      </c>
      <c r="I147" s="216" t="s">
        <v>40</v>
      </c>
      <c r="J147" s="218" t="s">
        <v>41</v>
      </c>
      <c r="K147" s="338"/>
      <c r="L147" s="243"/>
      <c r="M147" s="243"/>
    </row>
    <row r="148" spans="1:13" ht="36" x14ac:dyDescent="0.2">
      <c r="A148" s="52" t="s">
        <v>2038</v>
      </c>
      <c r="B148" s="219" t="s">
        <v>1190</v>
      </c>
      <c r="C148" s="219" t="s">
        <v>1316</v>
      </c>
      <c r="D148" s="219" t="s">
        <v>70</v>
      </c>
      <c r="E148" s="220" t="s">
        <v>3027</v>
      </c>
      <c r="F148" s="220" t="s">
        <v>3024</v>
      </c>
      <c r="G148" s="221" t="s">
        <v>133</v>
      </c>
      <c r="H148" s="226" t="s">
        <v>1192</v>
      </c>
      <c r="I148" s="236">
        <v>188.44</v>
      </c>
      <c r="J148" s="236">
        <v>188.43999999999997</v>
      </c>
      <c r="K148" s="59"/>
      <c r="L148" s="236">
        <v>228.34</v>
      </c>
      <c r="M148" s="236">
        <v>228.34</v>
      </c>
    </row>
    <row r="149" spans="1:13" x14ac:dyDescent="0.2">
      <c r="A149" s="52" t="s">
        <v>2039</v>
      </c>
      <c r="B149" s="227" t="s">
        <v>1236</v>
      </c>
      <c r="C149" s="227">
        <v>88247</v>
      </c>
      <c r="D149" s="227" t="s">
        <v>103</v>
      </c>
      <c r="E149" s="232" t="s">
        <v>1310</v>
      </c>
      <c r="F149" s="227" t="s">
        <v>1191</v>
      </c>
      <c r="G149" s="228" t="s">
        <v>79</v>
      </c>
      <c r="H149" s="229" t="s">
        <v>1311</v>
      </c>
      <c r="I149" s="234">
        <v>17.329999999999998</v>
      </c>
      <c r="J149" s="234">
        <v>3.4</v>
      </c>
      <c r="K149" s="338"/>
      <c r="L149" s="234">
        <v>21</v>
      </c>
      <c r="M149" s="239">
        <v>4.12</v>
      </c>
    </row>
    <row r="150" spans="1:13" x14ac:dyDescent="0.2">
      <c r="A150" s="52" t="s">
        <v>2040</v>
      </c>
      <c r="B150" s="227" t="s">
        <v>1236</v>
      </c>
      <c r="C150" s="227">
        <v>88264</v>
      </c>
      <c r="D150" s="227" t="s">
        <v>103</v>
      </c>
      <c r="E150" s="232" t="s">
        <v>1312</v>
      </c>
      <c r="F150" s="227" t="s">
        <v>1191</v>
      </c>
      <c r="G150" s="228" t="s">
        <v>79</v>
      </c>
      <c r="H150" s="229" t="s">
        <v>1313</v>
      </c>
      <c r="I150" s="234">
        <v>23.98</v>
      </c>
      <c r="J150" s="234">
        <v>11.29</v>
      </c>
      <c r="K150" s="338"/>
      <c r="L150" s="234">
        <v>29.06</v>
      </c>
      <c r="M150" s="239">
        <v>13.68</v>
      </c>
    </row>
    <row r="151" spans="1:13" ht="24" x14ac:dyDescent="0.2">
      <c r="A151" s="52" t="s">
        <v>2041</v>
      </c>
      <c r="B151" s="227" t="s">
        <v>1236</v>
      </c>
      <c r="C151" s="227">
        <v>100903</v>
      </c>
      <c r="D151" s="227" t="s">
        <v>103</v>
      </c>
      <c r="E151" s="232" t="s">
        <v>3023</v>
      </c>
      <c r="F151" s="232" t="s">
        <v>3024</v>
      </c>
      <c r="G151" s="228" t="s">
        <v>133</v>
      </c>
      <c r="H151" s="229" t="s">
        <v>1240</v>
      </c>
      <c r="I151" s="234">
        <v>22.44</v>
      </c>
      <c r="J151" s="234">
        <v>44.88</v>
      </c>
      <c r="K151" s="338"/>
      <c r="L151" s="234">
        <v>27.2</v>
      </c>
      <c r="M151" s="239">
        <v>54.4</v>
      </c>
    </row>
    <row r="152" spans="1:13" ht="36" x14ac:dyDescent="0.2">
      <c r="A152" s="52" t="s">
        <v>2042</v>
      </c>
      <c r="B152" s="222" t="s">
        <v>1193</v>
      </c>
      <c r="C152" s="222">
        <v>38785</v>
      </c>
      <c r="D152" s="222" t="s">
        <v>103</v>
      </c>
      <c r="E152" s="231" t="s">
        <v>3028</v>
      </c>
      <c r="F152" s="222" t="s">
        <v>1195</v>
      </c>
      <c r="G152" s="224" t="s">
        <v>133</v>
      </c>
      <c r="H152" s="225" t="s">
        <v>1192</v>
      </c>
      <c r="I152" s="235">
        <v>128.17001250000001</v>
      </c>
      <c r="J152" s="235">
        <v>128.16999999999999</v>
      </c>
      <c r="K152" s="338"/>
      <c r="L152" s="235">
        <v>155.29</v>
      </c>
      <c r="M152" s="235">
        <v>155.29</v>
      </c>
    </row>
    <row r="153" spans="1:13" ht="24" x14ac:dyDescent="0.2">
      <c r="A153" s="52" t="s">
        <v>2043</v>
      </c>
      <c r="B153" s="222" t="s">
        <v>1193</v>
      </c>
      <c r="C153" s="222">
        <v>21127</v>
      </c>
      <c r="D153" s="222" t="s">
        <v>103</v>
      </c>
      <c r="E153" s="231" t="s">
        <v>1314</v>
      </c>
      <c r="F153" s="222" t="s">
        <v>1209</v>
      </c>
      <c r="G153" s="224" t="s">
        <v>133</v>
      </c>
      <c r="H153" s="225" t="s">
        <v>1278</v>
      </c>
      <c r="I153" s="237">
        <v>2.83</v>
      </c>
      <c r="J153" s="237">
        <v>0.7</v>
      </c>
      <c r="K153" s="338"/>
      <c r="L153" s="237">
        <v>3.43</v>
      </c>
      <c r="M153" s="237">
        <v>0.85</v>
      </c>
    </row>
    <row r="154" spans="1:13" x14ac:dyDescent="0.2">
      <c r="A154" s="52" t="s">
        <v>2044</v>
      </c>
      <c r="B154" s="216" t="s">
        <v>561</v>
      </c>
      <c r="C154" s="216" t="s">
        <v>36</v>
      </c>
      <c r="D154" s="216" t="s">
        <v>37</v>
      </c>
      <c r="E154" s="260" t="s">
        <v>38</v>
      </c>
      <c r="F154" s="216" t="s">
        <v>1188</v>
      </c>
      <c r="G154" s="217" t="s">
        <v>39</v>
      </c>
      <c r="H154" s="216" t="s">
        <v>1189</v>
      </c>
      <c r="I154" s="216" t="s">
        <v>40</v>
      </c>
      <c r="J154" s="218" t="s">
        <v>41</v>
      </c>
      <c r="K154" s="338"/>
      <c r="L154" s="243"/>
      <c r="M154" s="243"/>
    </row>
    <row r="155" spans="1:13" ht="24" x14ac:dyDescent="0.2">
      <c r="A155" s="52" t="s">
        <v>2045</v>
      </c>
      <c r="B155" s="219" t="s">
        <v>1190</v>
      </c>
      <c r="C155" s="219" t="s">
        <v>562</v>
      </c>
      <c r="D155" s="219" t="s">
        <v>70</v>
      </c>
      <c r="E155" s="220" t="s">
        <v>563</v>
      </c>
      <c r="F155" s="219" t="s">
        <v>1317</v>
      </c>
      <c r="G155" s="221" t="s">
        <v>133</v>
      </c>
      <c r="H155" s="226" t="s">
        <v>1192</v>
      </c>
      <c r="I155" s="236">
        <v>116.52</v>
      </c>
      <c r="J155" s="236">
        <v>116.52000000000001</v>
      </c>
      <c r="K155" s="59"/>
      <c r="L155" s="236">
        <v>141.19</v>
      </c>
      <c r="M155" s="236">
        <v>141.19</v>
      </c>
    </row>
    <row r="156" spans="1:13" x14ac:dyDescent="0.2">
      <c r="A156" s="52" t="s">
        <v>2046</v>
      </c>
      <c r="B156" s="227" t="s">
        <v>1236</v>
      </c>
      <c r="C156" s="227">
        <v>88247</v>
      </c>
      <c r="D156" s="227" t="s">
        <v>103</v>
      </c>
      <c r="E156" s="232" t="s">
        <v>1310</v>
      </c>
      <c r="F156" s="227" t="s">
        <v>1191</v>
      </c>
      <c r="G156" s="228" t="s">
        <v>79</v>
      </c>
      <c r="H156" s="229" t="s">
        <v>1240</v>
      </c>
      <c r="I156" s="234">
        <v>17.329999999999998</v>
      </c>
      <c r="J156" s="234">
        <v>34.659999999999997</v>
      </c>
      <c r="K156" s="338"/>
      <c r="L156" s="234">
        <v>21</v>
      </c>
      <c r="M156" s="239">
        <v>42</v>
      </c>
    </row>
    <row r="157" spans="1:13" x14ac:dyDescent="0.2">
      <c r="A157" s="52" t="s">
        <v>2047</v>
      </c>
      <c r="B157" s="227" t="s">
        <v>1236</v>
      </c>
      <c r="C157" s="227">
        <v>88264</v>
      </c>
      <c r="D157" s="227" t="s">
        <v>103</v>
      </c>
      <c r="E157" s="232" t="s">
        <v>1312</v>
      </c>
      <c r="F157" s="227" t="s">
        <v>1191</v>
      </c>
      <c r="G157" s="228" t="s">
        <v>79</v>
      </c>
      <c r="H157" s="229" t="s">
        <v>1240</v>
      </c>
      <c r="I157" s="234">
        <v>23.98</v>
      </c>
      <c r="J157" s="234">
        <v>47.96</v>
      </c>
      <c r="K157" s="338"/>
      <c r="L157" s="234">
        <v>29.06</v>
      </c>
      <c r="M157" s="239">
        <v>58.12</v>
      </c>
    </row>
    <row r="158" spans="1:13" ht="24" x14ac:dyDescent="0.2">
      <c r="A158" s="52" t="s">
        <v>2048</v>
      </c>
      <c r="B158" s="222" t="s">
        <v>1193</v>
      </c>
      <c r="C158" s="222">
        <v>39391</v>
      </c>
      <c r="D158" s="222" t="s">
        <v>103</v>
      </c>
      <c r="E158" s="231" t="s">
        <v>1318</v>
      </c>
      <c r="F158" s="222" t="s">
        <v>1209</v>
      </c>
      <c r="G158" s="224" t="s">
        <v>133</v>
      </c>
      <c r="H158" s="225" t="s">
        <v>1192</v>
      </c>
      <c r="I158" s="235">
        <v>33.900269696969687</v>
      </c>
      <c r="J158" s="235">
        <v>33.9</v>
      </c>
      <c r="K158" s="338"/>
      <c r="L158" s="235">
        <v>41.07</v>
      </c>
      <c r="M158" s="237">
        <v>41.07</v>
      </c>
    </row>
    <row r="159" spans="1:13" x14ac:dyDescent="0.2">
      <c r="A159" s="52" t="s">
        <v>2049</v>
      </c>
      <c r="B159" s="216" t="s">
        <v>564</v>
      </c>
      <c r="C159" s="216" t="s">
        <v>36</v>
      </c>
      <c r="D159" s="216" t="s">
        <v>37</v>
      </c>
      <c r="E159" s="260" t="s">
        <v>38</v>
      </c>
      <c r="F159" s="216" t="s">
        <v>1188</v>
      </c>
      <c r="G159" s="217" t="s">
        <v>39</v>
      </c>
      <c r="H159" s="216" t="s">
        <v>1189</v>
      </c>
      <c r="I159" s="216" t="s">
        <v>40</v>
      </c>
      <c r="J159" s="218" t="s">
        <v>41</v>
      </c>
      <c r="K159" s="338"/>
      <c r="L159" s="243"/>
      <c r="M159" s="243"/>
    </row>
    <row r="160" spans="1:13" x14ac:dyDescent="0.2">
      <c r="A160" s="52" t="s">
        <v>2050</v>
      </c>
      <c r="B160" s="219" t="s">
        <v>1190</v>
      </c>
      <c r="C160" s="219" t="s">
        <v>565</v>
      </c>
      <c r="D160" s="219" t="s">
        <v>70</v>
      </c>
      <c r="E160" s="220" t="s">
        <v>566</v>
      </c>
      <c r="F160" s="219" t="s">
        <v>1317</v>
      </c>
      <c r="G160" s="221" t="s">
        <v>133</v>
      </c>
      <c r="H160" s="226" t="s">
        <v>1192</v>
      </c>
      <c r="I160" s="236">
        <v>90.7</v>
      </c>
      <c r="J160" s="236">
        <v>90.700000000000017</v>
      </c>
      <c r="K160" s="246"/>
      <c r="L160" s="236">
        <v>109.9</v>
      </c>
      <c r="M160" s="236">
        <v>109.9</v>
      </c>
    </row>
    <row r="161" spans="1:13" x14ac:dyDescent="0.2">
      <c r="A161" s="52" t="s">
        <v>2051</v>
      </c>
      <c r="B161" s="227" t="s">
        <v>1236</v>
      </c>
      <c r="C161" s="227">
        <v>88243</v>
      </c>
      <c r="D161" s="227" t="s">
        <v>103</v>
      </c>
      <c r="E161" s="232" t="s">
        <v>1319</v>
      </c>
      <c r="F161" s="227" t="s">
        <v>1191</v>
      </c>
      <c r="G161" s="228" t="s">
        <v>79</v>
      </c>
      <c r="H161" s="229" t="s">
        <v>1320</v>
      </c>
      <c r="I161" s="234">
        <v>16.78</v>
      </c>
      <c r="J161" s="234">
        <v>5.03</v>
      </c>
      <c r="K161" s="246"/>
      <c r="L161" s="234">
        <v>20.34</v>
      </c>
      <c r="M161" s="239">
        <v>6.1</v>
      </c>
    </row>
    <row r="162" spans="1:13" x14ac:dyDescent="0.2">
      <c r="A162" s="52" t="s">
        <v>2052</v>
      </c>
      <c r="B162" s="227" t="s">
        <v>1236</v>
      </c>
      <c r="C162" s="227">
        <v>88264</v>
      </c>
      <c r="D162" s="227" t="s">
        <v>103</v>
      </c>
      <c r="E162" s="232" t="s">
        <v>1312</v>
      </c>
      <c r="F162" s="227" t="s">
        <v>1191</v>
      </c>
      <c r="G162" s="228" t="s">
        <v>79</v>
      </c>
      <c r="H162" s="229" t="s">
        <v>1320</v>
      </c>
      <c r="I162" s="234">
        <v>23.98</v>
      </c>
      <c r="J162" s="234">
        <v>7.19</v>
      </c>
      <c r="K162" s="336"/>
      <c r="L162" s="234">
        <v>29.06</v>
      </c>
      <c r="M162" s="239">
        <v>8.7100000000000009</v>
      </c>
    </row>
    <row r="163" spans="1:13" x14ac:dyDescent="0.2">
      <c r="A163" s="52" t="s">
        <v>2053</v>
      </c>
      <c r="B163" s="222" t="s">
        <v>1193</v>
      </c>
      <c r="C163" s="222">
        <v>2417</v>
      </c>
      <c r="D163" s="223" t="s">
        <v>1470</v>
      </c>
      <c r="E163" s="231" t="s">
        <v>1321</v>
      </c>
      <c r="F163" s="222" t="s">
        <v>1209</v>
      </c>
      <c r="G163" s="224" t="s">
        <v>345</v>
      </c>
      <c r="H163" s="225" t="s">
        <v>1322</v>
      </c>
      <c r="I163" s="235">
        <v>26.87</v>
      </c>
      <c r="J163" s="235">
        <v>0.8</v>
      </c>
      <c r="L163" s="235">
        <v>32.56</v>
      </c>
      <c r="M163" s="237">
        <v>0.97</v>
      </c>
    </row>
    <row r="164" spans="1:13" x14ac:dyDescent="0.2">
      <c r="A164" s="52" t="s">
        <v>2054</v>
      </c>
      <c r="B164" s="222" t="s">
        <v>1193</v>
      </c>
      <c r="C164" s="222">
        <v>1672</v>
      </c>
      <c r="D164" s="223" t="s">
        <v>1470</v>
      </c>
      <c r="E164" s="231" t="s">
        <v>1323</v>
      </c>
      <c r="F164" s="222" t="s">
        <v>1209</v>
      </c>
      <c r="G164" s="224" t="s">
        <v>73</v>
      </c>
      <c r="H164" s="225" t="s">
        <v>1322</v>
      </c>
      <c r="I164" s="237">
        <v>2.17</v>
      </c>
      <c r="J164" s="237">
        <v>0.06</v>
      </c>
      <c r="L164" s="237">
        <v>2.63</v>
      </c>
      <c r="M164" s="237">
        <v>7.0000000000000007E-2</v>
      </c>
    </row>
    <row r="165" spans="1:13" x14ac:dyDescent="0.2">
      <c r="A165" s="52" t="s">
        <v>2055</v>
      </c>
      <c r="B165" s="222" t="s">
        <v>1193</v>
      </c>
      <c r="C165" s="222">
        <v>1264</v>
      </c>
      <c r="D165" s="223" t="s">
        <v>1470</v>
      </c>
      <c r="E165" s="231" t="s">
        <v>1324</v>
      </c>
      <c r="F165" s="222" t="s">
        <v>1209</v>
      </c>
      <c r="G165" s="224" t="s">
        <v>73</v>
      </c>
      <c r="H165" s="225" t="s">
        <v>1266</v>
      </c>
      <c r="I165" s="235">
        <v>12.86</v>
      </c>
      <c r="J165" s="235">
        <v>0.09</v>
      </c>
      <c r="L165" s="235">
        <v>15.59</v>
      </c>
      <c r="M165" s="237">
        <v>0.1</v>
      </c>
    </row>
    <row r="166" spans="1:13" x14ac:dyDescent="0.2">
      <c r="A166" s="52" t="s">
        <v>2056</v>
      </c>
      <c r="B166" s="222" t="s">
        <v>1193</v>
      </c>
      <c r="C166" s="222">
        <v>2246</v>
      </c>
      <c r="D166" s="223" t="s">
        <v>1470</v>
      </c>
      <c r="E166" s="231" t="s">
        <v>1325</v>
      </c>
      <c r="F166" s="222" t="s">
        <v>1209</v>
      </c>
      <c r="G166" s="224" t="s">
        <v>345</v>
      </c>
      <c r="H166" s="225" t="s">
        <v>1326</v>
      </c>
      <c r="I166" s="235">
        <v>22.6</v>
      </c>
      <c r="J166" s="235">
        <v>0.22</v>
      </c>
      <c r="L166" s="235">
        <v>27.39</v>
      </c>
      <c r="M166" s="237">
        <v>0.27</v>
      </c>
    </row>
    <row r="167" spans="1:13" x14ac:dyDescent="0.2">
      <c r="A167" s="52" t="s">
        <v>2057</v>
      </c>
      <c r="B167" s="222" t="s">
        <v>1193</v>
      </c>
      <c r="C167" s="222">
        <v>1120</v>
      </c>
      <c r="D167" s="223" t="s">
        <v>1470</v>
      </c>
      <c r="E167" s="231" t="s">
        <v>1327</v>
      </c>
      <c r="F167" s="222" t="s">
        <v>1209</v>
      </c>
      <c r="G167" s="224" t="s">
        <v>345</v>
      </c>
      <c r="H167" s="225" t="s">
        <v>1263</v>
      </c>
      <c r="I167" s="237">
        <v>7.19</v>
      </c>
      <c r="J167" s="237">
        <v>1.07</v>
      </c>
      <c r="L167" s="237">
        <v>8.7200000000000006</v>
      </c>
      <c r="M167" s="237">
        <v>1.3</v>
      </c>
    </row>
    <row r="168" spans="1:13" x14ac:dyDescent="0.2">
      <c r="A168" s="52" t="s">
        <v>2058</v>
      </c>
      <c r="B168" s="222" t="s">
        <v>1193</v>
      </c>
      <c r="C168" s="222">
        <v>2448</v>
      </c>
      <c r="D168" s="223" t="s">
        <v>1470</v>
      </c>
      <c r="E168" s="231" t="s">
        <v>1218</v>
      </c>
      <c r="F168" s="222" t="s">
        <v>1209</v>
      </c>
      <c r="G168" s="224" t="s">
        <v>345</v>
      </c>
      <c r="H168" s="225" t="s">
        <v>1328</v>
      </c>
      <c r="I168" s="235">
        <v>9.15</v>
      </c>
      <c r="J168" s="235">
        <v>3.66</v>
      </c>
      <c r="K168" s="336"/>
      <c r="L168" s="235">
        <v>11.09</v>
      </c>
      <c r="M168" s="237">
        <v>4.43</v>
      </c>
    </row>
    <row r="169" spans="1:13" x14ac:dyDescent="0.2">
      <c r="A169" s="52" t="s">
        <v>2059</v>
      </c>
      <c r="B169" s="222" t="s">
        <v>1193</v>
      </c>
      <c r="C169" s="222">
        <v>1334</v>
      </c>
      <c r="D169" s="223" t="s">
        <v>1470</v>
      </c>
      <c r="E169" s="231" t="s">
        <v>1244</v>
      </c>
      <c r="F169" s="222" t="s">
        <v>1209</v>
      </c>
      <c r="G169" s="224" t="s">
        <v>73</v>
      </c>
      <c r="H169" s="225" t="s">
        <v>1329</v>
      </c>
      <c r="I169" s="235">
        <v>9.77</v>
      </c>
      <c r="J169" s="235">
        <v>0.87</v>
      </c>
      <c r="K169" s="336"/>
      <c r="L169" s="235">
        <v>11.84</v>
      </c>
      <c r="M169" s="237">
        <v>1.06</v>
      </c>
    </row>
    <row r="170" spans="1:13" ht="36" x14ac:dyDescent="0.2">
      <c r="A170" s="52" t="s">
        <v>2060</v>
      </c>
      <c r="B170" s="222" t="s">
        <v>1193</v>
      </c>
      <c r="C170" s="222">
        <v>567</v>
      </c>
      <c r="D170" s="222" t="s">
        <v>103</v>
      </c>
      <c r="E170" s="231" t="s">
        <v>3029</v>
      </c>
      <c r="F170" s="222" t="s">
        <v>1209</v>
      </c>
      <c r="G170" s="224" t="s">
        <v>289</v>
      </c>
      <c r="H170" s="225" t="s">
        <v>1330</v>
      </c>
      <c r="I170" s="235">
        <v>10.9</v>
      </c>
      <c r="J170" s="235">
        <v>37.06</v>
      </c>
      <c r="K170" s="336"/>
      <c r="L170" s="235">
        <v>13.21</v>
      </c>
      <c r="M170" s="237">
        <v>44.91</v>
      </c>
    </row>
    <row r="171" spans="1:13" x14ac:dyDescent="0.2">
      <c r="A171" s="52" t="s">
        <v>2061</v>
      </c>
      <c r="B171" s="222" t="s">
        <v>1193</v>
      </c>
      <c r="C171" s="222">
        <v>2941</v>
      </c>
      <c r="D171" s="223" t="s">
        <v>1470</v>
      </c>
      <c r="E171" s="231" t="s">
        <v>1248</v>
      </c>
      <c r="F171" s="222" t="s">
        <v>1209</v>
      </c>
      <c r="G171" s="224" t="s">
        <v>73</v>
      </c>
      <c r="H171" s="225" t="s">
        <v>1192</v>
      </c>
      <c r="I171" s="235">
        <v>34.65018823529411</v>
      </c>
      <c r="J171" s="235">
        <v>34.65</v>
      </c>
      <c r="K171" s="336"/>
      <c r="L171" s="235">
        <v>41.98</v>
      </c>
      <c r="M171" s="237">
        <v>41.98</v>
      </c>
    </row>
    <row r="172" spans="1:13" x14ac:dyDescent="0.2">
      <c r="A172" s="52" t="s">
        <v>2062</v>
      </c>
      <c r="B172" s="216" t="s">
        <v>619</v>
      </c>
      <c r="C172" s="216" t="s">
        <v>36</v>
      </c>
      <c r="D172" s="216" t="s">
        <v>37</v>
      </c>
      <c r="E172" s="260" t="s">
        <v>38</v>
      </c>
      <c r="F172" s="216" t="s">
        <v>1188</v>
      </c>
      <c r="G172" s="217" t="s">
        <v>39</v>
      </c>
      <c r="H172" s="216" t="s">
        <v>1189</v>
      </c>
      <c r="I172" s="216" t="s">
        <v>40</v>
      </c>
      <c r="J172" s="218" t="s">
        <v>41</v>
      </c>
      <c r="K172" s="336"/>
      <c r="L172" s="243"/>
      <c r="M172" s="243"/>
    </row>
    <row r="173" spans="1:13" ht="36" x14ac:dyDescent="0.2">
      <c r="A173" s="52" t="s">
        <v>2063</v>
      </c>
      <c r="B173" s="219" t="s">
        <v>1190</v>
      </c>
      <c r="C173" s="219" t="s">
        <v>620</v>
      </c>
      <c r="D173" s="219" t="s">
        <v>70</v>
      </c>
      <c r="E173" s="220" t="s">
        <v>1712</v>
      </c>
      <c r="F173" s="219" t="s">
        <v>1191</v>
      </c>
      <c r="G173" s="221" t="s">
        <v>3</v>
      </c>
      <c r="H173" s="226" t="s">
        <v>1192</v>
      </c>
      <c r="I173" s="236">
        <v>36442.449999999997</v>
      </c>
      <c r="J173" s="236">
        <v>36442.449999999997</v>
      </c>
      <c r="K173" s="246"/>
      <c r="L173" s="236">
        <v>44156.62</v>
      </c>
      <c r="M173" s="236">
        <v>44156.62</v>
      </c>
    </row>
    <row r="174" spans="1:13" x14ac:dyDescent="0.2">
      <c r="A174" s="52" t="s">
        <v>2064</v>
      </c>
      <c r="B174" s="227" t="s">
        <v>1236</v>
      </c>
      <c r="C174" s="227">
        <v>88264</v>
      </c>
      <c r="D174" s="227" t="s">
        <v>103</v>
      </c>
      <c r="E174" s="232" t="s">
        <v>1312</v>
      </c>
      <c r="F174" s="227" t="s">
        <v>1191</v>
      </c>
      <c r="G174" s="228" t="s">
        <v>79</v>
      </c>
      <c r="H174" s="229" t="s">
        <v>1331</v>
      </c>
      <c r="I174" s="234">
        <v>23.98</v>
      </c>
      <c r="J174" s="234">
        <v>1726.56</v>
      </c>
      <c r="L174" s="234">
        <v>29.06</v>
      </c>
      <c r="M174" s="234">
        <v>2092.3200000000002</v>
      </c>
    </row>
    <row r="175" spans="1:13" x14ac:dyDescent="0.2">
      <c r="A175" s="52" t="s">
        <v>2065</v>
      </c>
      <c r="B175" s="227" t="s">
        <v>1236</v>
      </c>
      <c r="C175" s="227">
        <v>88247</v>
      </c>
      <c r="D175" s="227" t="s">
        <v>103</v>
      </c>
      <c r="E175" s="232" t="s">
        <v>1310</v>
      </c>
      <c r="F175" s="227" t="s">
        <v>1191</v>
      </c>
      <c r="G175" s="228" t="s">
        <v>79</v>
      </c>
      <c r="H175" s="229" t="s">
        <v>1331</v>
      </c>
      <c r="I175" s="234">
        <v>17.329999999999998</v>
      </c>
      <c r="J175" s="234">
        <v>1247.76</v>
      </c>
      <c r="L175" s="234">
        <v>21</v>
      </c>
      <c r="M175" s="234">
        <v>1512</v>
      </c>
    </row>
    <row r="176" spans="1:13" x14ac:dyDescent="0.2">
      <c r="A176" s="52" t="s">
        <v>2066</v>
      </c>
      <c r="B176" s="227" t="s">
        <v>1236</v>
      </c>
      <c r="C176" s="227">
        <v>88266</v>
      </c>
      <c r="D176" s="227" t="s">
        <v>103</v>
      </c>
      <c r="E176" s="232" t="s">
        <v>1332</v>
      </c>
      <c r="F176" s="227" t="s">
        <v>1191</v>
      </c>
      <c r="G176" s="228" t="s">
        <v>79</v>
      </c>
      <c r="H176" s="229" t="s">
        <v>1331</v>
      </c>
      <c r="I176" s="234">
        <v>27.59</v>
      </c>
      <c r="J176" s="234">
        <v>1986.48</v>
      </c>
      <c r="L176" s="234">
        <v>33.44</v>
      </c>
      <c r="M176" s="234">
        <v>2407.6799999999998</v>
      </c>
    </row>
    <row r="177" spans="1:13" ht="36" x14ac:dyDescent="0.2">
      <c r="A177" s="52" t="s">
        <v>2067</v>
      </c>
      <c r="B177" s="222" t="s">
        <v>1193</v>
      </c>
      <c r="C177" s="222">
        <v>11272</v>
      </c>
      <c r="D177" s="222" t="s">
        <v>103</v>
      </c>
      <c r="E177" s="231" t="s">
        <v>3030</v>
      </c>
      <c r="F177" s="222" t="s">
        <v>1209</v>
      </c>
      <c r="G177" s="224" t="s">
        <v>133</v>
      </c>
      <c r="H177" s="225" t="s">
        <v>1333</v>
      </c>
      <c r="I177" s="237">
        <v>7</v>
      </c>
      <c r="J177" s="237">
        <v>21</v>
      </c>
      <c r="L177" s="237">
        <v>8.49</v>
      </c>
      <c r="M177" s="237">
        <v>25.47</v>
      </c>
    </row>
    <row r="178" spans="1:13" ht="36" x14ac:dyDescent="0.2">
      <c r="A178" s="52" t="s">
        <v>2068</v>
      </c>
      <c r="B178" s="222" t="s">
        <v>1193</v>
      </c>
      <c r="C178" s="222">
        <v>43130</v>
      </c>
      <c r="D178" s="222" t="s">
        <v>103</v>
      </c>
      <c r="E178" s="231" t="s">
        <v>3031</v>
      </c>
      <c r="F178" s="222" t="s">
        <v>1209</v>
      </c>
      <c r="G178" s="224" t="s">
        <v>1283</v>
      </c>
      <c r="H178" s="225" t="s">
        <v>1192</v>
      </c>
      <c r="I178" s="235">
        <v>21.87</v>
      </c>
      <c r="J178" s="235">
        <v>21.87</v>
      </c>
      <c r="K178" s="336"/>
      <c r="L178" s="235">
        <v>26.5</v>
      </c>
      <c r="M178" s="237">
        <v>26.5</v>
      </c>
    </row>
    <row r="179" spans="1:13" ht="36" x14ac:dyDescent="0.2">
      <c r="A179" s="52" t="s">
        <v>2069</v>
      </c>
      <c r="B179" s="222" t="s">
        <v>1193</v>
      </c>
      <c r="C179" s="222">
        <v>367</v>
      </c>
      <c r="D179" s="222" t="s">
        <v>103</v>
      </c>
      <c r="E179" s="231" t="s">
        <v>3032</v>
      </c>
      <c r="F179" s="222" t="s">
        <v>1209</v>
      </c>
      <c r="G179" s="224" t="s">
        <v>7</v>
      </c>
      <c r="H179" s="225" t="s">
        <v>1192</v>
      </c>
      <c r="I179" s="235">
        <v>104.06</v>
      </c>
      <c r="J179" s="235">
        <v>104.06</v>
      </c>
      <c r="K179" s="336"/>
      <c r="L179" s="235">
        <v>126.09</v>
      </c>
      <c r="M179" s="235">
        <v>126.09</v>
      </c>
    </row>
    <row r="180" spans="1:13" ht="36" x14ac:dyDescent="0.2">
      <c r="A180" s="52" t="s">
        <v>2070</v>
      </c>
      <c r="B180" s="222" t="s">
        <v>1193</v>
      </c>
      <c r="C180" s="222">
        <v>379</v>
      </c>
      <c r="D180" s="222" t="s">
        <v>103</v>
      </c>
      <c r="E180" s="231" t="s">
        <v>3033</v>
      </c>
      <c r="F180" s="222" t="s">
        <v>1209</v>
      </c>
      <c r="G180" s="224" t="s">
        <v>133</v>
      </c>
      <c r="H180" s="225" t="s">
        <v>1334</v>
      </c>
      <c r="I180" s="237">
        <v>1.29</v>
      </c>
      <c r="J180" s="237">
        <v>30.96</v>
      </c>
      <c r="K180" s="336"/>
      <c r="L180" s="237">
        <v>1.57</v>
      </c>
      <c r="M180" s="237">
        <v>37.68</v>
      </c>
    </row>
    <row r="181" spans="1:13" ht="48" x14ac:dyDescent="0.2">
      <c r="A181" s="52" t="s">
        <v>2071</v>
      </c>
      <c r="B181" s="231" t="s">
        <v>1193</v>
      </c>
      <c r="C181" s="231" t="s">
        <v>3034</v>
      </c>
      <c r="D181" s="231" t="s">
        <v>103</v>
      </c>
      <c r="E181" s="231" t="s">
        <v>3035</v>
      </c>
      <c r="F181" s="231" t="s">
        <v>1209</v>
      </c>
      <c r="G181" s="231" t="s">
        <v>133</v>
      </c>
      <c r="H181" s="241" t="s">
        <v>1192</v>
      </c>
      <c r="I181" s="235">
        <v>40.479999999999997</v>
      </c>
      <c r="J181" s="235">
        <v>40.479999999999997</v>
      </c>
      <c r="L181" s="235">
        <v>49.06</v>
      </c>
      <c r="M181" s="235">
        <v>49.06</v>
      </c>
    </row>
    <row r="182" spans="1:13" x14ac:dyDescent="0.2">
      <c r="A182" s="52" t="s">
        <v>2072</v>
      </c>
      <c r="B182" s="222" t="s">
        <v>1193</v>
      </c>
      <c r="C182" s="222">
        <v>867</v>
      </c>
      <c r="D182" s="222" t="s">
        <v>103</v>
      </c>
      <c r="E182" s="231" t="s">
        <v>1335</v>
      </c>
      <c r="F182" s="222" t="s">
        <v>1209</v>
      </c>
      <c r="G182" s="224" t="s">
        <v>289</v>
      </c>
      <c r="H182" s="225" t="s">
        <v>1336</v>
      </c>
      <c r="I182" s="235">
        <v>41.86</v>
      </c>
      <c r="J182" s="235">
        <v>2093</v>
      </c>
      <c r="L182" s="235">
        <v>50.73</v>
      </c>
      <c r="M182" s="235">
        <v>2536.5</v>
      </c>
    </row>
    <row r="183" spans="1:13" ht="36" x14ac:dyDescent="0.2">
      <c r="A183" s="52" t="s">
        <v>2073</v>
      </c>
      <c r="B183" s="222" t="s">
        <v>1193</v>
      </c>
      <c r="C183" s="222">
        <v>990</v>
      </c>
      <c r="D183" s="222" t="s">
        <v>103</v>
      </c>
      <c r="E183" s="231" t="s">
        <v>3036</v>
      </c>
      <c r="F183" s="222" t="s">
        <v>1209</v>
      </c>
      <c r="G183" s="224" t="s">
        <v>289</v>
      </c>
      <c r="H183" s="225" t="s">
        <v>1337</v>
      </c>
      <c r="I183" s="235">
        <v>127.43</v>
      </c>
      <c r="J183" s="235">
        <v>3822.9</v>
      </c>
      <c r="L183" s="235">
        <v>154.41</v>
      </c>
      <c r="M183" s="235">
        <v>4632.3</v>
      </c>
    </row>
    <row r="184" spans="1:13" ht="36" x14ac:dyDescent="0.2">
      <c r="A184" s="52" t="s">
        <v>2074</v>
      </c>
      <c r="B184" s="222" t="s">
        <v>1193</v>
      </c>
      <c r="C184" s="222">
        <v>34643</v>
      </c>
      <c r="D184" s="222" t="s">
        <v>103</v>
      </c>
      <c r="E184" s="231" t="s">
        <v>3037</v>
      </c>
      <c r="F184" s="222" t="s">
        <v>1209</v>
      </c>
      <c r="G184" s="224" t="s">
        <v>133</v>
      </c>
      <c r="H184" s="225" t="s">
        <v>1192</v>
      </c>
      <c r="I184" s="235">
        <v>31.89</v>
      </c>
      <c r="J184" s="235">
        <v>31.89</v>
      </c>
      <c r="L184" s="235">
        <v>38.65</v>
      </c>
      <c r="M184" s="237">
        <v>38.65</v>
      </c>
    </row>
    <row r="185" spans="1:13" ht="24" x14ac:dyDescent="0.2">
      <c r="A185" s="52" t="s">
        <v>2075</v>
      </c>
      <c r="B185" s="222" t="s">
        <v>1193</v>
      </c>
      <c r="C185" s="222">
        <v>3838</v>
      </c>
      <c r="D185" s="223" t="s">
        <v>1470</v>
      </c>
      <c r="E185" s="231" t="s">
        <v>1338</v>
      </c>
      <c r="F185" s="222" t="s">
        <v>1209</v>
      </c>
      <c r="G185" s="224" t="s">
        <v>73</v>
      </c>
      <c r="H185" s="225" t="s">
        <v>1192</v>
      </c>
      <c r="I185" s="235">
        <v>221.9</v>
      </c>
      <c r="J185" s="235">
        <v>221.9</v>
      </c>
      <c r="L185" s="235">
        <v>268.88</v>
      </c>
      <c r="M185" s="235">
        <v>268.88</v>
      </c>
    </row>
    <row r="186" spans="1:13" ht="36" x14ac:dyDescent="0.2">
      <c r="A186" s="52" t="s">
        <v>2076</v>
      </c>
      <c r="B186" s="222" t="s">
        <v>1193</v>
      </c>
      <c r="C186" s="222">
        <v>11862</v>
      </c>
      <c r="D186" s="222" t="s">
        <v>103</v>
      </c>
      <c r="E186" s="231" t="s">
        <v>3038</v>
      </c>
      <c r="F186" s="222" t="s">
        <v>1209</v>
      </c>
      <c r="G186" s="224" t="s">
        <v>133</v>
      </c>
      <c r="H186" s="225" t="s">
        <v>1333</v>
      </c>
      <c r="I186" s="235">
        <v>9.77</v>
      </c>
      <c r="J186" s="235">
        <v>29.31</v>
      </c>
      <c r="L186" s="235">
        <v>11.84</v>
      </c>
      <c r="M186" s="237">
        <v>35.520000000000003</v>
      </c>
    </row>
    <row r="187" spans="1:13" x14ac:dyDescent="0.2">
      <c r="A187" s="52" t="s">
        <v>2077</v>
      </c>
      <c r="B187" s="222" t="s">
        <v>1193</v>
      </c>
      <c r="C187" s="222">
        <v>34519</v>
      </c>
      <c r="D187" s="222" t="s">
        <v>103</v>
      </c>
      <c r="E187" s="231" t="s">
        <v>1339</v>
      </c>
      <c r="F187" s="222" t="s">
        <v>1209</v>
      </c>
      <c r="G187" s="224" t="s">
        <v>133</v>
      </c>
      <c r="H187" s="225" t="s">
        <v>1340</v>
      </c>
      <c r="I187" s="235">
        <v>65.19</v>
      </c>
      <c r="J187" s="235">
        <v>391.14</v>
      </c>
      <c r="L187" s="235">
        <v>79</v>
      </c>
      <c r="M187" s="235">
        <v>474</v>
      </c>
    </row>
    <row r="188" spans="1:13" ht="36" x14ac:dyDescent="0.2">
      <c r="A188" s="52" t="s">
        <v>2078</v>
      </c>
      <c r="B188" s="222" t="s">
        <v>1193</v>
      </c>
      <c r="C188" s="222">
        <v>1821</v>
      </c>
      <c r="D188" s="222" t="s">
        <v>103</v>
      </c>
      <c r="E188" s="231" t="s">
        <v>3039</v>
      </c>
      <c r="F188" s="222" t="s">
        <v>1209</v>
      </c>
      <c r="G188" s="224" t="s">
        <v>133</v>
      </c>
      <c r="H188" s="225" t="s">
        <v>1192</v>
      </c>
      <c r="I188" s="235">
        <v>188.57</v>
      </c>
      <c r="J188" s="235">
        <v>188.57</v>
      </c>
      <c r="K188" s="336"/>
      <c r="L188" s="235">
        <v>228.49</v>
      </c>
      <c r="M188" s="235">
        <v>228.49</v>
      </c>
    </row>
    <row r="189" spans="1:13" ht="24" x14ac:dyDescent="0.2">
      <c r="A189" s="52" t="s">
        <v>2079</v>
      </c>
      <c r="B189" s="222" t="s">
        <v>1193</v>
      </c>
      <c r="C189" s="222">
        <v>3278</v>
      </c>
      <c r="D189" s="223" t="s">
        <v>1470</v>
      </c>
      <c r="E189" s="231" t="s">
        <v>1341</v>
      </c>
      <c r="F189" s="222" t="s">
        <v>1209</v>
      </c>
      <c r="G189" s="224" t="s">
        <v>61</v>
      </c>
      <c r="H189" s="225" t="s">
        <v>1340</v>
      </c>
      <c r="I189" s="235">
        <v>125.51</v>
      </c>
      <c r="J189" s="235">
        <v>753.06</v>
      </c>
      <c r="K189" s="336"/>
      <c r="L189" s="235">
        <v>152.09</v>
      </c>
      <c r="M189" s="235">
        <v>912.54</v>
      </c>
    </row>
    <row r="190" spans="1:13" ht="24" x14ac:dyDescent="0.2">
      <c r="A190" s="52" t="s">
        <v>2080</v>
      </c>
      <c r="B190" s="222" t="s">
        <v>1193</v>
      </c>
      <c r="C190" s="222">
        <v>402</v>
      </c>
      <c r="D190" s="222" t="s">
        <v>103</v>
      </c>
      <c r="E190" s="231" t="s">
        <v>1342</v>
      </c>
      <c r="F190" s="222" t="s">
        <v>1209</v>
      </c>
      <c r="G190" s="224" t="s">
        <v>133</v>
      </c>
      <c r="H190" s="225" t="s">
        <v>1333</v>
      </c>
      <c r="I190" s="235">
        <v>14.68</v>
      </c>
      <c r="J190" s="235">
        <v>44.04</v>
      </c>
      <c r="K190" s="336"/>
      <c r="L190" s="235">
        <v>17.79</v>
      </c>
      <c r="M190" s="237">
        <v>53.37</v>
      </c>
    </row>
    <row r="191" spans="1:13" ht="24" x14ac:dyDescent="0.2">
      <c r="A191" s="52" t="s">
        <v>2081</v>
      </c>
      <c r="B191" s="222" t="s">
        <v>1193</v>
      </c>
      <c r="C191" s="222">
        <v>1564</v>
      </c>
      <c r="D191" s="222" t="s">
        <v>103</v>
      </c>
      <c r="E191" s="231" t="s">
        <v>1343</v>
      </c>
      <c r="F191" s="222" t="s">
        <v>1209</v>
      </c>
      <c r="G191" s="224" t="s">
        <v>133</v>
      </c>
      <c r="H191" s="225" t="s">
        <v>1344</v>
      </c>
      <c r="I191" s="235">
        <v>11.85</v>
      </c>
      <c r="J191" s="235">
        <v>106.65</v>
      </c>
      <c r="K191" s="336"/>
      <c r="L191" s="235">
        <v>14.37</v>
      </c>
      <c r="M191" s="235">
        <v>129.33000000000001</v>
      </c>
    </row>
    <row r="192" spans="1:13" x14ac:dyDescent="0.2">
      <c r="A192" s="52" t="s">
        <v>2082</v>
      </c>
      <c r="B192" s="222" t="s">
        <v>1193</v>
      </c>
      <c r="C192" s="222">
        <v>3380</v>
      </c>
      <c r="D192" s="223" t="s">
        <v>1470</v>
      </c>
      <c r="E192" s="231" t="s">
        <v>1345</v>
      </c>
      <c r="F192" s="222" t="s">
        <v>1209</v>
      </c>
      <c r="G192" s="224" t="s">
        <v>73</v>
      </c>
      <c r="H192" s="225" t="s">
        <v>1346</v>
      </c>
      <c r="I192" s="237">
        <v>2.0299999999999998</v>
      </c>
      <c r="J192" s="237">
        <v>16.239999999999998</v>
      </c>
      <c r="K192" s="336"/>
      <c r="L192" s="237">
        <v>2.46</v>
      </c>
      <c r="M192" s="237">
        <v>19.68</v>
      </c>
    </row>
    <row r="193" spans="1:13" ht="36" x14ac:dyDescent="0.2">
      <c r="A193" s="52" t="s">
        <v>2083</v>
      </c>
      <c r="B193" s="222" t="s">
        <v>1193</v>
      </c>
      <c r="C193" s="222">
        <v>3405</v>
      </c>
      <c r="D193" s="222" t="s">
        <v>103</v>
      </c>
      <c r="E193" s="231" t="s">
        <v>3040</v>
      </c>
      <c r="F193" s="222" t="s">
        <v>1209</v>
      </c>
      <c r="G193" s="224" t="s">
        <v>133</v>
      </c>
      <c r="H193" s="225" t="s">
        <v>1333</v>
      </c>
      <c r="I193" s="235">
        <v>54.75</v>
      </c>
      <c r="J193" s="235">
        <v>164.25</v>
      </c>
      <c r="K193" s="336"/>
      <c r="L193" s="235">
        <v>66.349999999999994</v>
      </c>
      <c r="M193" s="235">
        <v>199.05</v>
      </c>
    </row>
    <row r="194" spans="1:13" ht="36" x14ac:dyDescent="0.2">
      <c r="A194" s="52" t="s">
        <v>2084</v>
      </c>
      <c r="B194" s="222" t="s">
        <v>1193</v>
      </c>
      <c r="C194" s="222">
        <v>2641</v>
      </c>
      <c r="D194" s="222" t="s">
        <v>103</v>
      </c>
      <c r="E194" s="231" t="s">
        <v>3041</v>
      </c>
      <c r="F194" s="222" t="s">
        <v>1209</v>
      </c>
      <c r="G194" s="224" t="s">
        <v>133</v>
      </c>
      <c r="H194" s="225" t="s">
        <v>1347</v>
      </c>
      <c r="I194" s="235">
        <v>20.2</v>
      </c>
      <c r="J194" s="235">
        <v>80.8</v>
      </c>
      <c r="K194" s="336"/>
      <c r="L194" s="235">
        <v>24.48</v>
      </c>
      <c r="M194" s="237">
        <v>97.92</v>
      </c>
    </row>
    <row r="195" spans="1:13" x14ac:dyDescent="0.2">
      <c r="A195" s="52" t="s">
        <v>2085</v>
      </c>
      <c r="B195" s="222" t="s">
        <v>1193</v>
      </c>
      <c r="C195" s="222">
        <v>421</v>
      </c>
      <c r="D195" s="222" t="s">
        <v>103</v>
      </c>
      <c r="E195" s="231" t="s">
        <v>1348</v>
      </c>
      <c r="F195" s="222" t="s">
        <v>1209</v>
      </c>
      <c r="G195" s="224" t="s">
        <v>133</v>
      </c>
      <c r="H195" s="225" t="s">
        <v>1333</v>
      </c>
      <c r="I195" s="235">
        <v>19.03</v>
      </c>
      <c r="J195" s="235">
        <v>57.09</v>
      </c>
      <c r="L195" s="235">
        <v>23.07</v>
      </c>
      <c r="M195" s="237">
        <v>69.209999999999994</v>
      </c>
    </row>
    <row r="196" spans="1:13" ht="36" x14ac:dyDescent="0.2">
      <c r="A196" s="52" t="s">
        <v>2086</v>
      </c>
      <c r="B196" s="222" t="s">
        <v>1193</v>
      </c>
      <c r="C196" s="222">
        <v>428</v>
      </c>
      <c r="D196" s="222" t="s">
        <v>103</v>
      </c>
      <c r="E196" s="231" t="s">
        <v>3042</v>
      </c>
      <c r="F196" s="222" t="s">
        <v>1209</v>
      </c>
      <c r="G196" s="224" t="s">
        <v>133</v>
      </c>
      <c r="H196" s="225" t="s">
        <v>1349</v>
      </c>
      <c r="I196" s="235">
        <v>31.52</v>
      </c>
      <c r="J196" s="235">
        <v>378.24</v>
      </c>
      <c r="L196" s="235">
        <v>38.200000000000003</v>
      </c>
      <c r="M196" s="235">
        <v>458.4</v>
      </c>
    </row>
    <row r="197" spans="1:13" ht="36" x14ac:dyDescent="0.2">
      <c r="A197" s="52" t="s">
        <v>2087</v>
      </c>
      <c r="B197" s="222" t="s">
        <v>1193</v>
      </c>
      <c r="C197" s="222">
        <v>436</v>
      </c>
      <c r="D197" s="222" t="s">
        <v>103</v>
      </c>
      <c r="E197" s="231" t="s">
        <v>3043</v>
      </c>
      <c r="F197" s="222" t="s">
        <v>1209</v>
      </c>
      <c r="G197" s="224" t="s">
        <v>133</v>
      </c>
      <c r="H197" s="225" t="s">
        <v>1344</v>
      </c>
      <c r="I197" s="235">
        <v>10.93</v>
      </c>
      <c r="J197" s="235">
        <v>98.37</v>
      </c>
      <c r="L197" s="235">
        <v>13.25</v>
      </c>
      <c r="M197" s="235">
        <v>119.25</v>
      </c>
    </row>
    <row r="198" spans="1:13" ht="36" x14ac:dyDescent="0.2">
      <c r="A198" s="52" t="s">
        <v>2088</v>
      </c>
      <c r="B198" s="222" t="s">
        <v>1193</v>
      </c>
      <c r="C198" s="222">
        <v>4276</v>
      </c>
      <c r="D198" s="222" t="s">
        <v>103</v>
      </c>
      <c r="E198" s="231" t="s">
        <v>3044</v>
      </c>
      <c r="F198" s="222" t="s">
        <v>1209</v>
      </c>
      <c r="G198" s="224" t="s">
        <v>133</v>
      </c>
      <c r="H198" s="225" t="s">
        <v>1333</v>
      </c>
      <c r="I198" s="235">
        <v>164.67</v>
      </c>
      <c r="J198" s="235">
        <v>494.01</v>
      </c>
      <c r="L198" s="235">
        <v>199.53</v>
      </c>
      <c r="M198" s="235">
        <v>598.59</v>
      </c>
    </row>
    <row r="199" spans="1:13" ht="24" x14ac:dyDescent="0.2">
      <c r="A199" s="52" t="s">
        <v>2089</v>
      </c>
      <c r="B199" s="222" t="s">
        <v>1193</v>
      </c>
      <c r="C199" s="222">
        <v>3406</v>
      </c>
      <c r="D199" s="222" t="s">
        <v>103</v>
      </c>
      <c r="E199" s="231" t="s">
        <v>1350</v>
      </c>
      <c r="F199" s="222" t="s">
        <v>1209</v>
      </c>
      <c r="G199" s="224" t="s">
        <v>133</v>
      </c>
      <c r="H199" s="225" t="s">
        <v>1333</v>
      </c>
      <c r="I199" s="235">
        <v>16.760000000000002</v>
      </c>
      <c r="J199" s="235">
        <v>50.28</v>
      </c>
      <c r="L199" s="235">
        <v>20.309999999999999</v>
      </c>
      <c r="M199" s="237">
        <v>60.93</v>
      </c>
    </row>
    <row r="200" spans="1:13" ht="36" x14ac:dyDescent="0.2">
      <c r="A200" s="52" t="s">
        <v>2090</v>
      </c>
      <c r="B200" s="222" t="s">
        <v>1193</v>
      </c>
      <c r="C200" s="222">
        <v>444</v>
      </c>
      <c r="D200" s="222" t="s">
        <v>103</v>
      </c>
      <c r="E200" s="231" t="s">
        <v>3045</v>
      </c>
      <c r="F200" s="222" t="s">
        <v>1209</v>
      </c>
      <c r="G200" s="224" t="s">
        <v>133</v>
      </c>
      <c r="H200" s="225" t="s">
        <v>1333</v>
      </c>
      <c r="I200" s="235">
        <v>29.08</v>
      </c>
      <c r="J200" s="235">
        <v>87.24</v>
      </c>
      <c r="L200" s="235">
        <v>35.24</v>
      </c>
      <c r="M200" s="235">
        <v>105.72</v>
      </c>
    </row>
    <row r="201" spans="1:13" ht="36" x14ac:dyDescent="0.2">
      <c r="A201" s="52" t="s">
        <v>2091</v>
      </c>
      <c r="B201" s="222" t="s">
        <v>1193</v>
      </c>
      <c r="C201" s="222">
        <v>41180</v>
      </c>
      <c r="D201" s="222" t="s">
        <v>103</v>
      </c>
      <c r="E201" s="231" t="s">
        <v>3046</v>
      </c>
      <c r="F201" s="222" t="s">
        <v>1209</v>
      </c>
      <c r="G201" s="224" t="s">
        <v>133</v>
      </c>
      <c r="H201" s="225" t="s">
        <v>1192</v>
      </c>
      <c r="I201" s="235">
        <v>2970.47</v>
      </c>
      <c r="J201" s="235">
        <v>2970.47</v>
      </c>
      <c r="K201" s="336"/>
      <c r="L201" s="235">
        <v>3599.27</v>
      </c>
      <c r="M201" s="235">
        <v>3599.27</v>
      </c>
    </row>
    <row r="202" spans="1:13" ht="48" x14ac:dyDescent="0.2">
      <c r="A202" s="52" t="s">
        <v>2092</v>
      </c>
      <c r="B202" s="231" t="s">
        <v>1193</v>
      </c>
      <c r="C202" s="231" t="s">
        <v>3047</v>
      </c>
      <c r="D202" s="231" t="s">
        <v>103</v>
      </c>
      <c r="E202" s="231" t="s">
        <v>3048</v>
      </c>
      <c r="F202" s="231" t="s">
        <v>1209</v>
      </c>
      <c r="G202" s="231" t="s">
        <v>133</v>
      </c>
      <c r="H202" s="241" t="s">
        <v>1192</v>
      </c>
      <c r="I202" s="235">
        <v>18091.950101995684</v>
      </c>
      <c r="J202" s="235">
        <v>18091.95</v>
      </c>
      <c r="L202" s="235">
        <v>21919.19</v>
      </c>
      <c r="M202" s="235">
        <v>21919.19</v>
      </c>
    </row>
    <row r="203" spans="1:13" x14ac:dyDescent="0.2">
      <c r="A203" s="52" t="s">
        <v>2093</v>
      </c>
      <c r="B203" s="222" t="s">
        <v>1193</v>
      </c>
      <c r="C203" s="222">
        <v>3697</v>
      </c>
      <c r="D203" s="223" t="s">
        <v>1470</v>
      </c>
      <c r="E203" s="231" t="s">
        <v>1351</v>
      </c>
      <c r="F203" s="222" t="s">
        <v>1209</v>
      </c>
      <c r="G203" s="224" t="s">
        <v>73</v>
      </c>
      <c r="H203" s="225" t="s">
        <v>1333</v>
      </c>
      <c r="I203" s="235">
        <v>363.96</v>
      </c>
      <c r="J203" s="235">
        <v>1091.8800000000001</v>
      </c>
      <c r="L203" s="235">
        <v>441.01</v>
      </c>
      <c r="M203" s="235">
        <v>1323.03</v>
      </c>
    </row>
    <row r="204" spans="1:13" x14ac:dyDescent="0.2">
      <c r="A204" s="52" t="s">
        <v>2094</v>
      </c>
      <c r="B204" s="216" t="s">
        <v>621</v>
      </c>
      <c r="C204" s="216" t="s">
        <v>36</v>
      </c>
      <c r="D204" s="216" t="s">
        <v>37</v>
      </c>
      <c r="E204" s="260" t="s">
        <v>38</v>
      </c>
      <c r="F204" s="216" t="s">
        <v>1188</v>
      </c>
      <c r="G204" s="217" t="s">
        <v>39</v>
      </c>
      <c r="H204" s="216" t="s">
        <v>1189</v>
      </c>
      <c r="I204" s="216" t="s">
        <v>40</v>
      </c>
      <c r="J204" s="218" t="s">
        <v>41</v>
      </c>
      <c r="L204" s="243"/>
      <c r="M204" s="243"/>
    </row>
    <row r="205" spans="1:13" x14ac:dyDescent="0.2">
      <c r="A205" s="52" t="s">
        <v>2095</v>
      </c>
      <c r="B205" s="219" t="s">
        <v>1190</v>
      </c>
      <c r="C205" s="219" t="s">
        <v>622</v>
      </c>
      <c r="D205" s="219" t="s">
        <v>70</v>
      </c>
      <c r="E205" s="220" t="s">
        <v>623</v>
      </c>
      <c r="F205" s="219" t="s">
        <v>1317</v>
      </c>
      <c r="G205" s="221" t="s">
        <v>133</v>
      </c>
      <c r="H205" s="226" t="s">
        <v>1192</v>
      </c>
      <c r="I205" s="236">
        <v>5190.01</v>
      </c>
      <c r="J205" s="236">
        <v>5190.0100000000011</v>
      </c>
      <c r="K205" s="246"/>
      <c r="L205" s="236">
        <v>6288.64</v>
      </c>
      <c r="M205" s="236">
        <v>6288.64</v>
      </c>
    </row>
    <row r="206" spans="1:13" x14ac:dyDescent="0.2">
      <c r="A206" s="52" t="s">
        <v>2096</v>
      </c>
      <c r="B206" s="227" t="s">
        <v>1236</v>
      </c>
      <c r="C206" s="227">
        <v>88264</v>
      </c>
      <c r="D206" s="227" t="s">
        <v>103</v>
      </c>
      <c r="E206" s="232" t="s">
        <v>1312</v>
      </c>
      <c r="F206" s="227" t="s">
        <v>1191</v>
      </c>
      <c r="G206" s="228" t="s">
        <v>79</v>
      </c>
      <c r="H206" s="229" t="s">
        <v>1352</v>
      </c>
      <c r="I206" s="234">
        <v>23.98</v>
      </c>
      <c r="J206" s="234">
        <v>647.46</v>
      </c>
      <c r="L206" s="234">
        <v>29.06</v>
      </c>
      <c r="M206" s="234">
        <v>784.62</v>
      </c>
    </row>
    <row r="207" spans="1:13" x14ac:dyDescent="0.2">
      <c r="A207" s="52" t="s">
        <v>2097</v>
      </c>
      <c r="B207" s="227" t="s">
        <v>1236</v>
      </c>
      <c r="C207" s="227">
        <v>88247</v>
      </c>
      <c r="D207" s="227" t="s">
        <v>103</v>
      </c>
      <c r="E207" s="232" t="s">
        <v>1310</v>
      </c>
      <c r="F207" s="227" t="s">
        <v>1191</v>
      </c>
      <c r="G207" s="228" t="s">
        <v>79</v>
      </c>
      <c r="H207" s="229" t="s">
        <v>1352</v>
      </c>
      <c r="I207" s="234">
        <v>17.329999999999998</v>
      </c>
      <c r="J207" s="234">
        <v>467.91</v>
      </c>
      <c r="K207" s="336"/>
      <c r="L207" s="234">
        <v>21</v>
      </c>
      <c r="M207" s="234">
        <v>567</v>
      </c>
    </row>
    <row r="208" spans="1:13" x14ac:dyDescent="0.2">
      <c r="A208" s="52" t="s">
        <v>2098</v>
      </c>
      <c r="B208" s="227" t="s">
        <v>1236</v>
      </c>
      <c r="C208" s="227">
        <v>88266</v>
      </c>
      <c r="D208" s="227" t="s">
        <v>103</v>
      </c>
      <c r="E208" s="232" t="s">
        <v>1332</v>
      </c>
      <c r="F208" s="227" t="s">
        <v>1191</v>
      </c>
      <c r="G208" s="228" t="s">
        <v>79</v>
      </c>
      <c r="H208" s="229" t="s">
        <v>1352</v>
      </c>
      <c r="I208" s="234">
        <v>27.59</v>
      </c>
      <c r="J208" s="234">
        <v>744.93</v>
      </c>
      <c r="K208" s="336"/>
      <c r="L208" s="234">
        <v>33.44</v>
      </c>
      <c r="M208" s="234">
        <v>902.88</v>
      </c>
    </row>
    <row r="209" spans="1:13" ht="36" x14ac:dyDescent="0.2">
      <c r="A209" s="52" t="s">
        <v>2099</v>
      </c>
      <c r="B209" s="222" t="s">
        <v>1193</v>
      </c>
      <c r="C209" s="222">
        <v>11272</v>
      </c>
      <c r="D209" s="222" t="s">
        <v>103</v>
      </c>
      <c r="E209" s="231" t="s">
        <v>3030</v>
      </c>
      <c r="F209" s="222" t="s">
        <v>1209</v>
      </c>
      <c r="G209" s="224" t="s">
        <v>133</v>
      </c>
      <c r="H209" s="225" t="s">
        <v>1340</v>
      </c>
      <c r="I209" s="237">
        <v>7</v>
      </c>
      <c r="J209" s="237">
        <v>42</v>
      </c>
      <c r="L209" s="237">
        <v>8.49</v>
      </c>
      <c r="M209" s="237">
        <v>50.94</v>
      </c>
    </row>
    <row r="210" spans="1:13" ht="36" x14ac:dyDescent="0.2">
      <c r="A210" s="52" t="s">
        <v>2100</v>
      </c>
      <c r="B210" s="222" t="s">
        <v>1193</v>
      </c>
      <c r="C210" s="222">
        <v>367</v>
      </c>
      <c r="D210" s="222" t="s">
        <v>103</v>
      </c>
      <c r="E210" s="231" t="s">
        <v>3032</v>
      </c>
      <c r="F210" s="222" t="s">
        <v>1209</v>
      </c>
      <c r="G210" s="224" t="s">
        <v>7</v>
      </c>
      <c r="H210" s="225" t="s">
        <v>1192</v>
      </c>
      <c r="I210" s="235">
        <v>104.06</v>
      </c>
      <c r="J210" s="235">
        <v>104.06</v>
      </c>
      <c r="L210" s="235">
        <v>126.09</v>
      </c>
      <c r="M210" s="235">
        <v>126.09</v>
      </c>
    </row>
    <row r="211" spans="1:13" ht="36" x14ac:dyDescent="0.2">
      <c r="A211" s="52" t="s">
        <v>2101</v>
      </c>
      <c r="B211" s="222" t="s">
        <v>1193</v>
      </c>
      <c r="C211" s="222">
        <v>379</v>
      </c>
      <c r="D211" s="222" t="s">
        <v>103</v>
      </c>
      <c r="E211" s="231" t="s">
        <v>3033</v>
      </c>
      <c r="F211" s="222" t="s">
        <v>1209</v>
      </c>
      <c r="G211" s="224" t="s">
        <v>133</v>
      </c>
      <c r="H211" s="225" t="s">
        <v>1353</v>
      </c>
      <c r="I211" s="237">
        <v>1.29</v>
      </c>
      <c r="J211" s="237">
        <v>28.38</v>
      </c>
      <c r="L211" s="237">
        <v>1.57</v>
      </c>
      <c r="M211" s="237">
        <v>34.54</v>
      </c>
    </row>
    <row r="212" spans="1:13" x14ac:dyDescent="0.2">
      <c r="A212" s="52" t="s">
        <v>2102</v>
      </c>
      <c r="B212" s="222" t="s">
        <v>1193</v>
      </c>
      <c r="C212" s="222">
        <v>857</v>
      </c>
      <c r="D212" s="222" t="s">
        <v>103</v>
      </c>
      <c r="E212" s="231" t="s">
        <v>1354</v>
      </c>
      <c r="F212" s="222" t="s">
        <v>1209</v>
      </c>
      <c r="G212" s="224" t="s">
        <v>289</v>
      </c>
      <c r="H212" s="225" t="s">
        <v>1349</v>
      </c>
      <c r="I212" s="235">
        <v>13.99</v>
      </c>
      <c r="J212" s="235">
        <v>167.88</v>
      </c>
      <c r="K212" s="336"/>
      <c r="L212" s="235">
        <v>16.96</v>
      </c>
      <c r="M212" s="235">
        <v>203.52</v>
      </c>
    </row>
    <row r="213" spans="1:13" ht="36" x14ac:dyDescent="0.2">
      <c r="A213" s="52" t="s">
        <v>2103</v>
      </c>
      <c r="B213" s="222" t="s">
        <v>1193</v>
      </c>
      <c r="C213" s="222">
        <v>3298</v>
      </c>
      <c r="D213" s="222" t="s">
        <v>103</v>
      </c>
      <c r="E213" s="231" t="s">
        <v>3049</v>
      </c>
      <c r="F213" s="222" t="s">
        <v>1209</v>
      </c>
      <c r="G213" s="224" t="s">
        <v>133</v>
      </c>
      <c r="H213" s="225" t="s">
        <v>1333</v>
      </c>
      <c r="I213" s="235">
        <v>41.28</v>
      </c>
      <c r="J213" s="235">
        <v>123.84</v>
      </c>
      <c r="K213" s="336"/>
      <c r="L213" s="235">
        <v>50.03</v>
      </c>
      <c r="M213" s="235">
        <v>150.09</v>
      </c>
    </row>
    <row r="214" spans="1:13" ht="24" x14ac:dyDescent="0.2">
      <c r="A214" s="52" t="s">
        <v>2104</v>
      </c>
      <c r="B214" s="222" t="s">
        <v>1193</v>
      </c>
      <c r="C214" s="222">
        <v>1564</v>
      </c>
      <c r="D214" s="222" t="s">
        <v>103</v>
      </c>
      <c r="E214" s="231" t="s">
        <v>1343</v>
      </c>
      <c r="F214" s="222" t="s">
        <v>1209</v>
      </c>
      <c r="G214" s="224" t="s">
        <v>133</v>
      </c>
      <c r="H214" s="225" t="s">
        <v>1340</v>
      </c>
      <c r="I214" s="235">
        <v>11.85</v>
      </c>
      <c r="J214" s="235">
        <v>71.099999999999994</v>
      </c>
      <c r="K214" s="336"/>
      <c r="L214" s="235">
        <v>14.37</v>
      </c>
      <c r="M214" s="237">
        <v>86.22</v>
      </c>
    </row>
    <row r="215" spans="1:13" x14ac:dyDescent="0.2">
      <c r="A215" s="52" t="s">
        <v>2105</v>
      </c>
      <c r="B215" s="222" t="s">
        <v>1193</v>
      </c>
      <c r="C215" s="222">
        <v>34519</v>
      </c>
      <c r="D215" s="222" t="s">
        <v>103</v>
      </c>
      <c r="E215" s="231" t="s">
        <v>1339</v>
      </c>
      <c r="F215" s="222" t="s">
        <v>1209</v>
      </c>
      <c r="G215" s="224" t="s">
        <v>133</v>
      </c>
      <c r="H215" s="225" t="s">
        <v>1347</v>
      </c>
      <c r="I215" s="235">
        <v>65.19</v>
      </c>
      <c r="J215" s="235">
        <v>260.76</v>
      </c>
      <c r="L215" s="235">
        <v>79</v>
      </c>
      <c r="M215" s="235">
        <v>316</v>
      </c>
    </row>
    <row r="216" spans="1:13" ht="36" x14ac:dyDescent="0.2">
      <c r="A216" s="52" t="s">
        <v>2106</v>
      </c>
      <c r="B216" s="222" t="s">
        <v>1193</v>
      </c>
      <c r="C216" s="222">
        <v>3298</v>
      </c>
      <c r="D216" s="222" t="s">
        <v>103</v>
      </c>
      <c r="E216" s="231" t="s">
        <v>3049</v>
      </c>
      <c r="F216" s="222" t="s">
        <v>1209</v>
      </c>
      <c r="G216" s="224" t="s">
        <v>133</v>
      </c>
      <c r="H216" s="225" t="s">
        <v>1333</v>
      </c>
      <c r="I216" s="235">
        <v>41.28</v>
      </c>
      <c r="J216" s="235">
        <v>123.84</v>
      </c>
      <c r="L216" s="235">
        <v>50.03</v>
      </c>
      <c r="M216" s="235">
        <v>150.09</v>
      </c>
    </row>
    <row r="217" spans="1:13" ht="24" x14ac:dyDescent="0.2">
      <c r="A217" s="52" t="s">
        <v>2107</v>
      </c>
      <c r="B217" s="222" t="s">
        <v>1193</v>
      </c>
      <c r="C217" s="222">
        <v>402</v>
      </c>
      <c r="D217" s="222" t="s">
        <v>103</v>
      </c>
      <c r="E217" s="231" t="s">
        <v>1342</v>
      </c>
      <c r="F217" s="222" t="s">
        <v>1209</v>
      </c>
      <c r="G217" s="224" t="s">
        <v>133</v>
      </c>
      <c r="H217" s="225" t="s">
        <v>1340</v>
      </c>
      <c r="I217" s="235">
        <v>14.68</v>
      </c>
      <c r="J217" s="235">
        <v>88.08</v>
      </c>
      <c r="K217" s="336"/>
      <c r="L217" s="235">
        <v>17.79</v>
      </c>
      <c r="M217" s="235">
        <v>106.74</v>
      </c>
    </row>
    <row r="218" spans="1:13" ht="48" x14ac:dyDescent="0.2">
      <c r="A218" s="52" t="s">
        <v>2108</v>
      </c>
      <c r="B218" s="222" t="s">
        <v>1193</v>
      </c>
      <c r="C218" s="222">
        <v>11837</v>
      </c>
      <c r="D218" s="222" t="s">
        <v>103</v>
      </c>
      <c r="E218" s="231" t="s">
        <v>3050</v>
      </c>
      <c r="F218" s="222" t="s">
        <v>1209</v>
      </c>
      <c r="G218" s="224" t="s">
        <v>133</v>
      </c>
      <c r="H218" s="225" t="s">
        <v>1333</v>
      </c>
      <c r="I218" s="235">
        <v>62.12</v>
      </c>
      <c r="J218" s="235">
        <v>186.36</v>
      </c>
      <c r="K218" s="336"/>
      <c r="L218" s="235">
        <v>75.27</v>
      </c>
      <c r="M218" s="235">
        <v>225.81</v>
      </c>
    </row>
    <row r="219" spans="1:13" ht="36" x14ac:dyDescent="0.2">
      <c r="A219" s="52" t="s">
        <v>2109</v>
      </c>
      <c r="B219" s="222" t="s">
        <v>1193</v>
      </c>
      <c r="C219" s="222">
        <v>3405</v>
      </c>
      <c r="D219" s="222" t="s">
        <v>103</v>
      </c>
      <c r="E219" s="231" t="s">
        <v>3040</v>
      </c>
      <c r="F219" s="222" t="s">
        <v>1209</v>
      </c>
      <c r="G219" s="224" t="s">
        <v>133</v>
      </c>
      <c r="H219" s="225" t="s">
        <v>1340</v>
      </c>
      <c r="I219" s="235">
        <v>54.75</v>
      </c>
      <c r="J219" s="235">
        <v>328.5</v>
      </c>
      <c r="L219" s="235">
        <v>66.349999999999994</v>
      </c>
      <c r="M219" s="235">
        <v>398.1</v>
      </c>
    </row>
    <row r="220" spans="1:13" ht="24" x14ac:dyDescent="0.2">
      <c r="A220" s="52" t="s">
        <v>2110</v>
      </c>
      <c r="B220" s="222" t="s">
        <v>1193</v>
      </c>
      <c r="C220" s="222">
        <v>3406</v>
      </c>
      <c r="D220" s="222" t="s">
        <v>103</v>
      </c>
      <c r="E220" s="231" t="s">
        <v>1350</v>
      </c>
      <c r="F220" s="222" t="s">
        <v>1209</v>
      </c>
      <c r="G220" s="224" t="s">
        <v>133</v>
      </c>
      <c r="H220" s="225" t="s">
        <v>1333</v>
      </c>
      <c r="I220" s="235">
        <v>16.760000000000002</v>
      </c>
      <c r="J220" s="235">
        <v>50.28</v>
      </c>
      <c r="L220" s="235">
        <v>20.309999999999999</v>
      </c>
      <c r="M220" s="237">
        <v>60.93</v>
      </c>
    </row>
    <row r="221" spans="1:13" ht="36" x14ac:dyDescent="0.2">
      <c r="A221" s="52" t="s">
        <v>2111</v>
      </c>
      <c r="B221" s="222" t="s">
        <v>1193</v>
      </c>
      <c r="C221" s="222">
        <v>7581</v>
      </c>
      <c r="D221" s="222" t="s">
        <v>103</v>
      </c>
      <c r="E221" s="231" t="s">
        <v>3051</v>
      </c>
      <c r="F221" s="222" t="s">
        <v>1209</v>
      </c>
      <c r="G221" s="224" t="s">
        <v>133</v>
      </c>
      <c r="H221" s="225" t="s">
        <v>1340</v>
      </c>
      <c r="I221" s="237">
        <v>4.16</v>
      </c>
      <c r="J221" s="237">
        <v>24.96</v>
      </c>
      <c r="L221" s="237">
        <v>5.05</v>
      </c>
      <c r="M221" s="237">
        <v>30.3</v>
      </c>
    </row>
    <row r="222" spans="1:13" x14ac:dyDescent="0.2">
      <c r="A222" s="52" t="s">
        <v>2112</v>
      </c>
      <c r="B222" s="222" t="s">
        <v>1193</v>
      </c>
      <c r="C222" s="222">
        <v>421</v>
      </c>
      <c r="D222" s="222" t="s">
        <v>103</v>
      </c>
      <c r="E222" s="231" t="s">
        <v>1348</v>
      </c>
      <c r="F222" s="222" t="s">
        <v>1209</v>
      </c>
      <c r="G222" s="224" t="s">
        <v>133</v>
      </c>
      <c r="H222" s="225" t="s">
        <v>1333</v>
      </c>
      <c r="I222" s="235">
        <v>19.03</v>
      </c>
      <c r="J222" s="235">
        <v>57.09</v>
      </c>
      <c r="L222" s="235">
        <v>23.07</v>
      </c>
      <c r="M222" s="237">
        <v>69.209999999999994</v>
      </c>
    </row>
    <row r="223" spans="1:13" ht="36" x14ac:dyDescent="0.2">
      <c r="A223" s="52" t="s">
        <v>2113</v>
      </c>
      <c r="B223" s="222" t="s">
        <v>1193</v>
      </c>
      <c r="C223" s="222">
        <v>428</v>
      </c>
      <c r="D223" s="222" t="s">
        <v>103</v>
      </c>
      <c r="E223" s="231" t="s">
        <v>3042</v>
      </c>
      <c r="F223" s="222" t="s">
        <v>1209</v>
      </c>
      <c r="G223" s="224" t="s">
        <v>133</v>
      </c>
      <c r="H223" s="225" t="s">
        <v>1346</v>
      </c>
      <c r="I223" s="235">
        <v>31.52</v>
      </c>
      <c r="J223" s="235">
        <v>252.16</v>
      </c>
      <c r="L223" s="235">
        <v>38.200000000000003</v>
      </c>
      <c r="M223" s="235">
        <v>305.60000000000002</v>
      </c>
    </row>
    <row r="224" spans="1:13" ht="36" x14ac:dyDescent="0.2">
      <c r="A224" s="52" t="s">
        <v>2114</v>
      </c>
      <c r="B224" s="222" t="s">
        <v>1193</v>
      </c>
      <c r="C224" s="222">
        <v>444</v>
      </c>
      <c r="D224" s="222" t="s">
        <v>103</v>
      </c>
      <c r="E224" s="231" t="s">
        <v>3045</v>
      </c>
      <c r="F224" s="222" t="s">
        <v>1209</v>
      </c>
      <c r="G224" s="224" t="s">
        <v>133</v>
      </c>
      <c r="H224" s="225" t="s">
        <v>1333</v>
      </c>
      <c r="I224" s="235">
        <v>29.08</v>
      </c>
      <c r="J224" s="235">
        <v>87.24</v>
      </c>
      <c r="L224" s="235">
        <v>35.24</v>
      </c>
      <c r="M224" s="235">
        <v>105.72</v>
      </c>
    </row>
    <row r="225" spans="1:13" ht="36" x14ac:dyDescent="0.2">
      <c r="A225" s="52" t="s">
        <v>2115</v>
      </c>
      <c r="B225" s="222" t="s">
        <v>1193</v>
      </c>
      <c r="C225" s="222">
        <v>41204</v>
      </c>
      <c r="D225" s="222" t="s">
        <v>103</v>
      </c>
      <c r="E225" s="231" t="s">
        <v>3052</v>
      </c>
      <c r="F225" s="222" t="s">
        <v>1209</v>
      </c>
      <c r="G225" s="224" t="s">
        <v>133</v>
      </c>
      <c r="H225" s="225" t="s">
        <v>1192</v>
      </c>
      <c r="I225" s="235">
        <v>1333.1801640390379</v>
      </c>
      <c r="J225" s="235">
        <v>1333.18</v>
      </c>
      <c r="L225" s="235">
        <v>1614.24</v>
      </c>
      <c r="M225" s="235">
        <v>1614.24</v>
      </c>
    </row>
    <row r="226" spans="1:13" x14ac:dyDescent="0.2">
      <c r="A226" s="52" t="s">
        <v>2116</v>
      </c>
      <c r="B226" s="216" t="s">
        <v>634</v>
      </c>
      <c r="C226" s="216" t="s">
        <v>36</v>
      </c>
      <c r="D226" s="216" t="s">
        <v>37</v>
      </c>
      <c r="E226" s="260" t="s">
        <v>38</v>
      </c>
      <c r="F226" s="216" t="s">
        <v>1188</v>
      </c>
      <c r="G226" s="217" t="s">
        <v>39</v>
      </c>
      <c r="H226" s="216" t="s">
        <v>1189</v>
      </c>
      <c r="I226" s="216" t="s">
        <v>40</v>
      </c>
      <c r="J226" s="218" t="s">
        <v>41</v>
      </c>
      <c r="L226" s="243"/>
      <c r="M226" s="243"/>
    </row>
    <row r="227" spans="1:13" ht="36" x14ac:dyDescent="0.2">
      <c r="A227" s="52" t="s">
        <v>2117</v>
      </c>
      <c r="B227" s="219" t="s">
        <v>1190</v>
      </c>
      <c r="C227" s="219" t="s">
        <v>635</v>
      </c>
      <c r="D227" s="219" t="s">
        <v>70</v>
      </c>
      <c r="E227" s="220" t="s">
        <v>3053</v>
      </c>
      <c r="F227" s="220" t="s">
        <v>3024</v>
      </c>
      <c r="G227" s="221" t="s">
        <v>133</v>
      </c>
      <c r="H227" s="226" t="s">
        <v>1192</v>
      </c>
      <c r="I227" s="238">
        <v>2.02</v>
      </c>
      <c r="J227" s="238">
        <v>2.02</v>
      </c>
      <c r="K227" s="246"/>
      <c r="L227" s="238">
        <v>2.4500000000000002</v>
      </c>
      <c r="M227" s="238">
        <v>2.4500000000000002</v>
      </c>
    </row>
    <row r="228" spans="1:13" ht="36" x14ac:dyDescent="0.2">
      <c r="A228" s="52" t="s">
        <v>2118</v>
      </c>
      <c r="B228" s="227" t="s">
        <v>1236</v>
      </c>
      <c r="C228" s="227">
        <v>88248</v>
      </c>
      <c r="D228" s="227" t="s">
        <v>103</v>
      </c>
      <c r="E228" s="232" t="s">
        <v>3009</v>
      </c>
      <c r="F228" s="227" t="s">
        <v>1191</v>
      </c>
      <c r="G228" s="228" t="s">
        <v>79</v>
      </c>
      <c r="H228" s="229" t="s">
        <v>1355</v>
      </c>
      <c r="I228" s="234">
        <v>16.53</v>
      </c>
      <c r="J228" s="234">
        <v>0.08</v>
      </c>
      <c r="L228" s="234">
        <v>20.04</v>
      </c>
      <c r="M228" s="239">
        <v>0.1</v>
      </c>
    </row>
    <row r="229" spans="1:13" ht="24" x14ac:dyDescent="0.2">
      <c r="A229" s="52" t="s">
        <v>2119</v>
      </c>
      <c r="B229" s="227" t="s">
        <v>1236</v>
      </c>
      <c r="C229" s="227">
        <v>88267</v>
      </c>
      <c r="D229" s="227" t="s">
        <v>103</v>
      </c>
      <c r="E229" s="232" t="s">
        <v>1264</v>
      </c>
      <c r="F229" s="227" t="s">
        <v>1191</v>
      </c>
      <c r="G229" s="228" t="s">
        <v>79</v>
      </c>
      <c r="H229" s="229" t="s">
        <v>1356</v>
      </c>
      <c r="I229" s="234">
        <v>23.05</v>
      </c>
      <c r="J229" s="234">
        <v>0.8</v>
      </c>
      <c r="L229" s="234">
        <v>27.94</v>
      </c>
      <c r="M229" s="239">
        <v>0.97</v>
      </c>
    </row>
    <row r="230" spans="1:13" ht="36" x14ac:dyDescent="0.2">
      <c r="A230" s="52" t="s">
        <v>2120</v>
      </c>
      <c r="B230" s="222" t="s">
        <v>1193</v>
      </c>
      <c r="C230" s="222">
        <v>400</v>
      </c>
      <c r="D230" s="222" t="s">
        <v>103</v>
      </c>
      <c r="E230" s="231" t="s">
        <v>3053</v>
      </c>
      <c r="F230" s="222" t="s">
        <v>1209</v>
      </c>
      <c r="G230" s="224" t="s">
        <v>133</v>
      </c>
      <c r="H230" s="225" t="s">
        <v>1192</v>
      </c>
      <c r="I230" s="237">
        <v>1.1413</v>
      </c>
      <c r="J230" s="237">
        <v>1.1399999999999999</v>
      </c>
      <c r="L230" s="237">
        <v>1.38</v>
      </c>
      <c r="M230" s="237">
        <v>1.38</v>
      </c>
    </row>
    <row r="231" spans="1:13" x14ac:dyDescent="0.2">
      <c r="A231" s="52" t="s">
        <v>2121</v>
      </c>
      <c r="B231" s="216" t="s">
        <v>642</v>
      </c>
      <c r="C231" s="216" t="s">
        <v>36</v>
      </c>
      <c r="D231" s="216" t="s">
        <v>37</v>
      </c>
      <c r="E231" s="260" t="s">
        <v>38</v>
      </c>
      <c r="F231" s="216" t="s">
        <v>1188</v>
      </c>
      <c r="G231" s="217" t="s">
        <v>39</v>
      </c>
      <c r="H231" s="216" t="s">
        <v>1189</v>
      </c>
      <c r="I231" s="216" t="s">
        <v>40</v>
      </c>
      <c r="J231" s="218" t="s">
        <v>41</v>
      </c>
      <c r="L231" s="243"/>
      <c r="M231" s="243"/>
    </row>
    <row r="232" spans="1:13" ht="24" x14ac:dyDescent="0.2">
      <c r="A232" s="52" t="s">
        <v>2122</v>
      </c>
      <c r="B232" s="219" t="s">
        <v>1190</v>
      </c>
      <c r="C232" s="219" t="s">
        <v>643</v>
      </c>
      <c r="D232" s="219" t="s">
        <v>70</v>
      </c>
      <c r="E232" s="220" t="s">
        <v>644</v>
      </c>
      <c r="F232" s="219" t="s">
        <v>1317</v>
      </c>
      <c r="G232" s="221" t="s">
        <v>133</v>
      </c>
      <c r="H232" s="226" t="s">
        <v>1192</v>
      </c>
      <c r="I232" s="236">
        <v>52.81</v>
      </c>
      <c r="J232" s="238">
        <v>52.81</v>
      </c>
      <c r="K232" s="246"/>
      <c r="L232" s="236">
        <v>63.99</v>
      </c>
      <c r="M232" s="238">
        <v>63.99</v>
      </c>
    </row>
    <row r="233" spans="1:13" x14ac:dyDescent="0.2">
      <c r="A233" s="52" t="s">
        <v>2123</v>
      </c>
      <c r="B233" s="222" t="s">
        <v>1193</v>
      </c>
      <c r="C233" s="222">
        <v>12</v>
      </c>
      <c r="D233" s="223" t="s">
        <v>1470</v>
      </c>
      <c r="E233" s="231" t="s">
        <v>1251</v>
      </c>
      <c r="F233" s="222" t="s">
        <v>1195</v>
      </c>
      <c r="G233" s="224" t="s">
        <v>1196</v>
      </c>
      <c r="H233" s="225" t="s">
        <v>1320</v>
      </c>
      <c r="I233" s="235">
        <v>18.399999999999999</v>
      </c>
      <c r="J233" s="235">
        <v>5.52</v>
      </c>
      <c r="L233" s="235">
        <v>22.3</v>
      </c>
      <c r="M233" s="237">
        <v>6.69</v>
      </c>
    </row>
    <row r="234" spans="1:13" x14ac:dyDescent="0.2">
      <c r="A234" s="52" t="s">
        <v>2124</v>
      </c>
      <c r="B234" s="222" t="s">
        <v>1193</v>
      </c>
      <c r="C234" s="222">
        <v>8</v>
      </c>
      <c r="D234" s="223" t="s">
        <v>1470</v>
      </c>
      <c r="E234" s="231" t="s">
        <v>1198</v>
      </c>
      <c r="F234" s="222" t="s">
        <v>1195</v>
      </c>
      <c r="G234" s="224" t="s">
        <v>1196</v>
      </c>
      <c r="H234" s="225" t="s">
        <v>1320</v>
      </c>
      <c r="I234" s="235">
        <v>12.42</v>
      </c>
      <c r="J234" s="235">
        <v>3.72</v>
      </c>
      <c r="L234" s="235">
        <v>15.06</v>
      </c>
      <c r="M234" s="237">
        <v>4.51</v>
      </c>
    </row>
    <row r="235" spans="1:13" ht="24" x14ac:dyDescent="0.2">
      <c r="A235" s="52" t="s">
        <v>2125</v>
      </c>
      <c r="B235" s="222" t="s">
        <v>1193</v>
      </c>
      <c r="C235" s="222">
        <v>78389</v>
      </c>
      <c r="D235" s="222" t="s">
        <v>1252</v>
      </c>
      <c r="E235" s="231" t="s">
        <v>1357</v>
      </c>
      <c r="F235" s="222" t="s">
        <v>1209</v>
      </c>
      <c r="G235" s="224" t="s">
        <v>133</v>
      </c>
      <c r="H235" s="225" t="s">
        <v>1192</v>
      </c>
      <c r="I235" s="235">
        <v>43.570130232558142</v>
      </c>
      <c r="J235" s="235">
        <v>43.57</v>
      </c>
      <c r="L235" s="235">
        <v>52.79</v>
      </c>
      <c r="M235" s="237">
        <v>52.79</v>
      </c>
    </row>
    <row r="236" spans="1:13" x14ac:dyDescent="0.2">
      <c r="A236" s="52" t="s">
        <v>2126</v>
      </c>
      <c r="B236" s="216" t="s">
        <v>645</v>
      </c>
      <c r="C236" s="216" t="s">
        <v>36</v>
      </c>
      <c r="D236" s="216" t="s">
        <v>37</v>
      </c>
      <c r="E236" s="260" t="s">
        <v>38</v>
      </c>
      <c r="F236" s="216" t="s">
        <v>1188</v>
      </c>
      <c r="G236" s="217" t="s">
        <v>39</v>
      </c>
      <c r="H236" s="216" t="s">
        <v>1189</v>
      </c>
      <c r="I236" s="216" t="s">
        <v>40</v>
      </c>
      <c r="J236" s="218" t="s">
        <v>41</v>
      </c>
      <c r="L236" s="243"/>
      <c r="M236" s="243"/>
    </row>
    <row r="237" spans="1:13" x14ac:dyDescent="0.2">
      <c r="A237" s="52" t="s">
        <v>2127</v>
      </c>
      <c r="B237" s="219" t="s">
        <v>1190</v>
      </c>
      <c r="C237" s="219" t="s">
        <v>646</v>
      </c>
      <c r="D237" s="219" t="s">
        <v>70</v>
      </c>
      <c r="E237" s="220" t="s">
        <v>647</v>
      </c>
      <c r="F237" s="219" t="s">
        <v>1317</v>
      </c>
      <c r="G237" s="221" t="s">
        <v>133</v>
      </c>
      <c r="H237" s="226" t="s">
        <v>1192</v>
      </c>
      <c r="I237" s="236">
        <v>140.69</v>
      </c>
      <c r="J237" s="236">
        <v>140.69</v>
      </c>
      <c r="K237" s="246"/>
      <c r="L237" s="236">
        <v>170.48</v>
      </c>
      <c r="M237" s="236">
        <v>170.48</v>
      </c>
    </row>
    <row r="238" spans="1:13" x14ac:dyDescent="0.2">
      <c r="A238" s="52" t="s">
        <v>2128</v>
      </c>
      <c r="B238" s="227" t="s">
        <v>1236</v>
      </c>
      <c r="C238" s="227">
        <v>88264</v>
      </c>
      <c r="D238" s="227" t="s">
        <v>103</v>
      </c>
      <c r="E238" s="232" t="s">
        <v>1312</v>
      </c>
      <c r="F238" s="227" t="s">
        <v>1191</v>
      </c>
      <c r="G238" s="228" t="s">
        <v>79</v>
      </c>
      <c r="H238" s="229" t="s">
        <v>1322</v>
      </c>
      <c r="I238" s="234">
        <v>23.98</v>
      </c>
      <c r="J238" s="234">
        <v>0.71</v>
      </c>
      <c r="L238" s="234">
        <v>29.06</v>
      </c>
      <c r="M238" s="239">
        <v>0.87</v>
      </c>
    </row>
    <row r="239" spans="1:13" x14ac:dyDescent="0.2">
      <c r="A239" s="52" t="s">
        <v>2129</v>
      </c>
      <c r="B239" s="227" t="s">
        <v>1236</v>
      </c>
      <c r="C239" s="227">
        <v>88243</v>
      </c>
      <c r="D239" s="227" t="s">
        <v>103</v>
      </c>
      <c r="E239" s="232" t="s">
        <v>1319</v>
      </c>
      <c r="F239" s="227" t="s">
        <v>1191</v>
      </c>
      <c r="G239" s="228" t="s">
        <v>79</v>
      </c>
      <c r="H239" s="229" t="s">
        <v>1322</v>
      </c>
      <c r="I239" s="234">
        <v>16.78</v>
      </c>
      <c r="J239" s="234">
        <v>0.5</v>
      </c>
      <c r="K239" s="246"/>
      <c r="L239" s="234">
        <v>20.34</v>
      </c>
      <c r="M239" s="239">
        <v>0.61</v>
      </c>
    </row>
    <row r="240" spans="1:13" x14ac:dyDescent="0.2">
      <c r="A240" s="52" t="s">
        <v>2130</v>
      </c>
      <c r="B240" s="222" t="s">
        <v>1193</v>
      </c>
      <c r="C240" s="222">
        <v>9691</v>
      </c>
      <c r="D240" s="222" t="s">
        <v>1261</v>
      </c>
      <c r="E240" s="231" t="s">
        <v>1358</v>
      </c>
      <c r="F240" s="222" t="s">
        <v>1209</v>
      </c>
      <c r="G240" s="224" t="s">
        <v>73</v>
      </c>
      <c r="H240" s="225" t="s">
        <v>1192</v>
      </c>
      <c r="I240" s="235">
        <v>139.48003381294964</v>
      </c>
      <c r="J240" s="235">
        <v>139.47999999999999</v>
      </c>
      <c r="L240" s="235">
        <v>169</v>
      </c>
      <c r="M240" s="235">
        <v>169</v>
      </c>
    </row>
    <row r="241" spans="1:13" x14ac:dyDescent="0.2">
      <c r="A241" s="52" t="s">
        <v>2131</v>
      </c>
      <c r="B241" s="216" t="s">
        <v>648</v>
      </c>
      <c r="C241" s="216" t="s">
        <v>36</v>
      </c>
      <c r="D241" s="216" t="s">
        <v>37</v>
      </c>
      <c r="E241" s="260" t="s">
        <v>38</v>
      </c>
      <c r="F241" s="216" t="s">
        <v>1188</v>
      </c>
      <c r="G241" s="217" t="s">
        <v>39</v>
      </c>
      <c r="H241" s="216" t="s">
        <v>1189</v>
      </c>
      <c r="I241" s="216" t="s">
        <v>40</v>
      </c>
      <c r="J241" s="218" t="s">
        <v>41</v>
      </c>
      <c r="L241" s="243"/>
      <c r="M241" s="243"/>
    </row>
    <row r="242" spans="1:13" ht="24" x14ac:dyDescent="0.2">
      <c r="A242" s="52" t="s">
        <v>2132</v>
      </c>
      <c r="B242" s="219" t="s">
        <v>1190</v>
      </c>
      <c r="C242" s="219" t="s">
        <v>649</v>
      </c>
      <c r="D242" s="219" t="s">
        <v>70</v>
      </c>
      <c r="E242" s="220" t="s">
        <v>9401</v>
      </c>
      <c r="F242" s="220" t="s">
        <v>3054</v>
      </c>
      <c r="G242" s="221" t="s">
        <v>133</v>
      </c>
      <c r="H242" s="226" t="s">
        <v>1192</v>
      </c>
      <c r="I242" s="236">
        <v>617.27</v>
      </c>
      <c r="J242" s="236">
        <v>617.27</v>
      </c>
      <c r="K242" s="246"/>
      <c r="L242" s="236">
        <v>747.94</v>
      </c>
      <c r="M242" s="236">
        <v>747.94</v>
      </c>
    </row>
    <row r="243" spans="1:13" x14ac:dyDescent="0.2">
      <c r="A243" s="52" t="s">
        <v>2133</v>
      </c>
      <c r="B243" s="222" t="s">
        <v>1193</v>
      </c>
      <c r="C243" s="222">
        <v>12</v>
      </c>
      <c r="D243" s="223" t="s">
        <v>1470</v>
      </c>
      <c r="E243" s="231" t="s">
        <v>1251</v>
      </c>
      <c r="F243" s="222" t="s">
        <v>1195</v>
      </c>
      <c r="G243" s="224" t="s">
        <v>1196</v>
      </c>
      <c r="H243" s="225" t="s">
        <v>1240</v>
      </c>
      <c r="I243" s="235">
        <v>18.399999999999999</v>
      </c>
      <c r="J243" s="235">
        <v>36.799999999999997</v>
      </c>
      <c r="L243" s="235">
        <v>22.3</v>
      </c>
      <c r="M243" s="237">
        <v>44.6</v>
      </c>
    </row>
    <row r="244" spans="1:13" x14ac:dyDescent="0.2">
      <c r="A244" s="52" t="s">
        <v>2134</v>
      </c>
      <c r="B244" s="222" t="s">
        <v>1193</v>
      </c>
      <c r="C244" s="222">
        <v>8</v>
      </c>
      <c r="D244" s="223" t="s">
        <v>1470</v>
      </c>
      <c r="E244" s="231" t="s">
        <v>1198</v>
      </c>
      <c r="F244" s="222" t="s">
        <v>1195</v>
      </c>
      <c r="G244" s="224" t="s">
        <v>1196</v>
      </c>
      <c r="H244" s="225" t="s">
        <v>1240</v>
      </c>
      <c r="I244" s="235">
        <v>12.42</v>
      </c>
      <c r="J244" s="235">
        <v>24.84</v>
      </c>
      <c r="L244" s="235">
        <v>15.06</v>
      </c>
      <c r="M244" s="237">
        <v>30.12</v>
      </c>
    </row>
    <row r="245" spans="1:13" x14ac:dyDescent="0.2">
      <c r="A245" s="52" t="s">
        <v>2135</v>
      </c>
      <c r="B245" s="222" t="s">
        <v>1193</v>
      </c>
      <c r="C245" s="222">
        <v>3079</v>
      </c>
      <c r="D245" s="223" t="s">
        <v>1470</v>
      </c>
      <c r="E245" s="231" t="s">
        <v>1359</v>
      </c>
      <c r="F245" s="222" t="s">
        <v>1209</v>
      </c>
      <c r="G245" s="224" t="s">
        <v>1360</v>
      </c>
      <c r="H245" s="225" t="s">
        <v>1347</v>
      </c>
      <c r="I245" s="237">
        <v>1.46</v>
      </c>
      <c r="J245" s="237">
        <v>5.84</v>
      </c>
      <c r="L245" s="237">
        <v>1.78</v>
      </c>
      <c r="M245" s="237">
        <v>7.12</v>
      </c>
    </row>
    <row r="246" spans="1:13" ht="24" x14ac:dyDescent="0.2">
      <c r="A246" s="52" t="s">
        <v>2136</v>
      </c>
      <c r="B246" s="222" t="s">
        <v>1193</v>
      </c>
      <c r="C246" s="224">
        <v>440</v>
      </c>
      <c r="D246" s="222" t="s">
        <v>1261</v>
      </c>
      <c r="E246" s="231" t="s">
        <v>1361</v>
      </c>
      <c r="F246" s="222" t="s">
        <v>1209</v>
      </c>
      <c r="G246" s="224" t="s">
        <v>73</v>
      </c>
      <c r="H246" s="225" t="s">
        <v>1192</v>
      </c>
      <c r="I246" s="235">
        <v>549.79007978142067</v>
      </c>
      <c r="J246" s="235">
        <v>549.79</v>
      </c>
      <c r="L246" s="235">
        <v>666.1</v>
      </c>
      <c r="M246" s="235">
        <v>666.1</v>
      </c>
    </row>
    <row r="247" spans="1:13" x14ac:dyDescent="0.2">
      <c r="A247" s="52" t="s">
        <v>2137</v>
      </c>
      <c r="B247" s="216" t="s">
        <v>653</v>
      </c>
      <c r="C247" s="216" t="s">
        <v>36</v>
      </c>
      <c r="D247" s="216" t="s">
        <v>37</v>
      </c>
      <c r="E247" s="260" t="s">
        <v>38</v>
      </c>
      <c r="F247" s="216" t="s">
        <v>1188</v>
      </c>
      <c r="G247" s="217" t="s">
        <v>39</v>
      </c>
      <c r="H247" s="216" t="s">
        <v>1189</v>
      </c>
      <c r="I247" s="216" t="s">
        <v>40</v>
      </c>
      <c r="J247" s="218" t="s">
        <v>41</v>
      </c>
      <c r="L247" s="243"/>
      <c r="M247" s="243"/>
    </row>
    <row r="248" spans="1:13" ht="24" x14ac:dyDescent="0.2">
      <c r="A248" s="52" t="s">
        <v>2138</v>
      </c>
      <c r="B248" s="219" t="s">
        <v>1190</v>
      </c>
      <c r="C248" s="219" t="s">
        <v>654</v>
      </c>
      <c r="D248" s="219" t="s">
        <v>70</v>
      </c>
      <c r="E248" s="220" t="s">
        <v>1362</v>
      </c>
      <c r="F248" s="219" t="s">
        <v>1317</v>
      </c>
      <c r="G248" s="221" t="s">
        <v>133</v>
      </c>
      <c r="H248" s="226" t="s">
        <v>1192</v>
      </c>
      <c r="I248" s="238">
        <v>2.74</v>
      </c>
      <c r="J248" s="238">
        <v>2.74</v>
      </c>
      <c r="K248" s="246"/>
      <c r="L248" s="238">
        <v>3.33</v>
      </c>
      <c r="M248" s="238">
        <v>3.33</v>
      </c>
    </row>
    <row r="249" spans="1:13" x14ac:dyDescent="0.2">
      <c r="A249" s="52" t="s">
        <v>2139</v>
      </c>
      <c r="B249" s="227" t="s">
        <v>1236</v>
      </c>
      <c r="C249" s="227">
        <v>88247</v>
      </c>
      <c r="D249" s="227" t="s">
        <v>103</v>
      </c>
      <c r="E249" s="232" t="s">
        <v>1310</v>
      </c>
      <c r="F249" s="227" t="s">
        <v>1191</v>
      </c>
      <c r="G249" s="228" t="s">
        <v>79</v>
      </c>
      <c r="H249" s="229" t="s">
        <v>1363</v>
      </c>
      <c r="I249" s="234">
        <v>17.329999999999998</v>
      </c>
      <c r="J249" s="234">
        <v>1.73</v>
      </c>
      <c r="L249" s="234">
        <v>21</v>
      </c>
      <c r="M249" s="239">
        <v>2.1</v>
      </c>
    </row>
    <row r="250" spans="1:13" ht="24" x14ac:dyDescent="0.2">
      <c r="A250" s="52" t="s">
        <v>2140</v>
      </c>
      <c r="B250" s="222" t="s">
        <v>1193</v>
      </c>
      <c r="C250" s="222">
        <v>404</v>
      </c>
      <c r="D250" s="222" t="s">
        <v>103</v>
      </c>
      <c r="E250" s="231" t="s">
        <v>1362</v>
      </c>
      <c r="F250" s="222" t="s">
        <v>1209</v>
      </c>
      <c r="G250" s="224" t="s">
        <v>289</v>
      </c>
      <c r="H250" s="225" t="s">
        <v>1192</v>
      </c>
      <c r="I250" s="237">
        <v>1.01</v>
      </c>
      <c r="J250" s="237">
        <v>1.01</v>
      </c>
      <c r="L250" s="237">
        <v>1.23</v>
      </c>
      <c r="M250" s="237">
        <v>1.23</v>
      </c>
    </row>
    <row r="251" spans="1:13" x14ac:dyDescent="0.2">
      <c r="A251" s="52" t="s">
        <v>2141</v>
      </c>
      <c r="B251" s="216" t="s">
        <v>667</v>
      </c>
      <c r="C251" s="216" t="s">
        <v>36</v>
      </c>
      <c r="D251" s="216" t="s">
        <v>37</v>
      </c>
      <c r="E251" s="260" t="s">
        <v>38</v>
      </c>
      <c r="F251" s="216" t="s">
        <v>1188</v>
      </c>
      <c r="G251" s="217" t="s">
        <v>39</v>
      </c>
      <c r="H251" s="216" t="s">
        <v>1189</v>
      </c>
      <c r="I251" s="216" t="s">
        <v>40</v>
      </c>
      <c r="J251" s="218" t="s">
        <v>41</v>
      </c>
      <c r="L251" s="243"/>
      <c r="M251" s="243"/>
    </row>
    <row r="252" spans="1:13" ht="24" x14ac:dyDescent="0.2">
      <c r="A252" s="52" t="s">
        <v>2142</v>
      </c>
      <c r="B252" s="219" t="s">
        <v>1190</v>
      </c>
      <c r="C252" s="219" t="s">
        <v>668</v>
      </c>
      <c r="D252" s="219" t="s">
        <v>70</v>
      </c>
      <c r="E252" s="220" t="s">
        <v>669</v>
      </c>
      <c r="F252" s="219" t="s">
        <v>1258</v>
      </c>
      <c r="G252" s="221" t="s">
        <v>133</v>
      </c>
      <c r="H252" s="226" t="s">
        <v>1192</v>
      </c>
      <c r="I252" s="236">
        <v>1838.24</v>
      </c>
      <c r="J252" s="236">
        <v>1838.24</v>
      </c>
      <c r="K252" s="246"/>
      <c r="L252" s="236">
        <v>2227.36</v>
      </c>
      <c r="M252" s="236">
        <v>2227.36</v>
      </c>
    </row>
    <row r="253" spans="1:13" x14ac:dyDescent="0.2">
      <c r="A253" s="52" t="s">
        <v>2143</v>
      </c>
      <c r="B253" s="222" t="s">
        <v>1193</v>
      </c>
      <c r="C253" s="222">
        <v>11</v>
      </c>
      <c r="D253" s="223" t="s">
        <v>1470</v>
      </c>
      <c r="E253" s="231" t="s">
        <v>1364</v>
      </c>
      <c r="F253" s="222" t="s">
        <v>1195</v>
      </c>
      <c r="G253" s="224" t="s">
        <v>1196</v>
      </c>
      <c r="H253" s="225" t="s">
        <v>1192</v>
      </c>
      <c r="I253" s="235">
        <v>18.399999999999999</v>
      </c>
      <c r="J253" s="235">
        <v>18.399999999999999</v>
      </c>
      <c r="L253" s="235">
        <v>22.3</v>
      </c>
      <c r="M253" s="237">
        <v>22.3</v>
      </c>
    </row>
    <row r="254" spans="1:13" x14ac:dyDescent="0.2">
      <c r="A254" s="52" t="s">
        <v>2144</v>
      </c>
      <c r="B254" s="222" t="s">
        <v>1193</v>
      </c>
      <c r="C254" s="222">
        <v>8</v>
      </c>
      <c r="D254" s="223" t="s">
        <v>1470</v>
      </c>
      <c r="E254" s="231" t="s">
        <v>1198</v>
      </c>
      <c r="F254" s="222" t="s">
        <v>1195</v>
      </c>
      <c r="G254" s="224" t="s">
        <v>1196</v>
      </c>
      <c r="H254" s="225" t="s">
        <v>1192</v>
      </c>
      <c r="I254" s="235">
        <v>12.42</v>
      </c>
      <c r="J254" s="235">
        <v>12.42</v>
      </c>
      <c r="L254" s="235">
        <v>15.06</v>
      </c>
      <c r="M254" s="237">
        <v>15.06</v>
      </c>
    </row>
    <row r="255" spans="1:13" ht="36" x14ac:dyDescent="0.2">
      <c r="A255" s="52" t="s">
        <v>2145</v>
      </c>
      <c r="B255" s="222" t="s">
        <v>1193</v>
      </c>
      <c r="C255" s="222">
        <v>4195</v>
      </c>
      <c r="D255" s="222" t="s">
        <v>1252</v>
      </c>
      <c r="E255" s="231" t="s">
        <v>3055</v>
      </c>
      <c r="F255" s="222" t="s">
        <v>1209</v>
      </c>
      <c r="G255" s="224" t="s">
        <v>133</v>
      </c>
      <c r="H255" s="225" t="s">
        <v>1192</v>
      </c>
      <c r="I255" s="235">
        <v>1807.4200044272275</v>
      </c>
      <c r="J255" s="235">
        <v>1807.42</v>
      </c>
      <c r="L255" s="235">
        <v>2190</v>
      </c>
      <c r="M255" s="235">
        <v>2190</v>
      </c>
    </row>
    <row r="256" spans="1:13" x14ac:dyDescent="0.2">
      <c r="A256" s="52" t="s">
        <v>2146</v>
      </c>
      <c r="B256" s="216" t="s">
        <v>765</v>
      </c>
      <c r="C256" s="216" t="s">
        <v>36</v>
      </c>
      <c r="D256" s="216" t="s">
        <v>37</v>
      </c>
      <c r="E256" s="260" t="s">
        <v>38</v>
      </c>
      <c r="F256" s="216" t="s">
        <v>1188</v>
      </c>
      <c r="G256" s="217" t="s">
        <v>39</v>
      </c>
      <c r="H256" s="216" t="s">
        <v>1189</v>
      </c>
      <c r="I256" s="216" t="s">
        <v>40</v>
      </c>
      <c r="J256" s="218" t="s">
        <v>41</v>
      </c>
      <c r="L256" s="243"/>
      <c r="M256" s="243"/>
    </row>
    <row r="257" spans="1:13" ht="36" x14ac:dyDescent="0.2">
      <c r="A257" s="52" t="s">
        <v>2147</v>
      </c>
      <c r="B257" s="219" t="s">
        <v>1190</v>
      </c>
      <c r="C257" s="219" t="s">
        <v>766</v>
      </c>
      <c r="D257" s="219" t="s">
        <v>70</v>
      </c>
      <c r="E257" s="220" t="s">
        <v>3056</v>
      </c>
      <c r="F257" s="220" t="s">
        <v>3008</v>
      </c>
      <c r="G257" s="221" t="s">
        <v>133</v>
      </c>
      <c r="H257" s="226" t="s">
        <v>1192</v>
      </c>
      <c r="I257" s="236">
        <v>108.22</v>
      </c>
      <c r="J257" s="236">
        <v>108.22</v>
      </c>
      <c r="K257" s="246"/>
      <c r="L257" s="236">
        <v>131.13</v>
      </c>
      <c r="M257" s="236">
        <v>131.13</v>
      </c>
    </row>
    <row r="258" spans="1:13" ht="36" x14ac:dyDescent="0.2">
      <c r="A258" s="52" t="s">
        <v>2148</v>
      </c>
      <c r="B258" s="227" t="s">
        <v>1236</v>
      </c>
      <c r="C258" s="227">
        <v>88248</v>
      </c>
      <c r="D258" s="227" t="s">
        <v>103</v>
      </c>
      <c r="E258" s="232" t="s">
        <v>3009</v>
      </c>
      <c r="F258" s="227" t="s">
        <v>1191</v>
      </c>
      <c r="G258" s="228" t="s">
        <v>79</v>
      </c>
      <c r="H258" s="229" t="s">
        <v>1365</v>
      </c>
      <c r="I258" s="234">
        <v>16.53</v>
      </c>
      <c r="J258" s="234">
        <v>8.26</v>
      </c>
      <c r="L258" s="234">
        <v>20.04</v>
      </c>
      <c r="M258" s="239">
        <v>10.02</v>
      </c>
    </row>
    <row r="259" spans="1:13" ht="24" x14ac:dyDescent="0.2">
      <c r="A259" s="52" t="s">
        <v>2149</v>
      </c>
      <c r="B259" s="227" t="s">
        <v>1236</v>
      </c>
      <c r="C259" s="227">
        <v>88267</v>
      </c>
      <c r="D259" s="227" t="s">
        <v>103</v>
      </c>
      <c r="E259" s="232" t="s">
        <v>1264</v>
      </c>
      <c r="F259" s="227" t="s">
        <v>1191</v>
      </c>
      <c r="G259" s="228" t="s">
        <v>79</v>
      </c>
      <c r="H259" s="229" t="s">
        <v>1365</v>
      </c>
      <c r="I259" s="234">
        <v>23.05</v>
      </c>
      <c r="J259" s="234">
        <v>11.52</v>
      </c>
      <c r="L259" s="234">
        <v>27.94</v>
      </c>
      <c r="M259" s="239">
        <v>13.97</v>
      </c>
    </row>
    <row r="260" spans="1:13" x14ac:dyDescent="0.2">
      <c r="A260" s="52" t="s">
        <v>2150</v>
      </c>
      <c r="B260" s="222" t="s">
        <v>1193</v>
      </c>
      <c r="C260" s="222">
        <v>1370</v>
      </c>
      <c r="D260" s="222" t="s">
        <v>103</v>
      </c>
      <c r="E260" s="231" t="s">
        <v>1366</v>
      </c>
      <c r="F260" s="222" t="s">
        <v>1209</v>
      </c>
      <c r="G260" s="224" t="s">
        <v>133</v>
      </c>
      <c r="H260" s="225" t="s">
        <v>1192</v>
      </c>
      <c r="I260" s="235">
        <v>87.570186206896551</v>
      </c>
      <c r="J260" s="235">
        <v>87.57</v>
      </c>
      <c r="L260" s="235">
        <v>106.08</v>
      </c>
      <c r="M260" s="235">
        <v>106.08</v>
      </c>
    </row>
    <row r="261" spans="1:13" x14ac:dyDescent="0.2">
      <c r="A261" s="52" t="s">
        <v>2151</v>
      </c>
      <c r="B261" s="222" t="s">
        <v>1193</v>
      </c>
      <c r="C261" s="222">
        <v>3146</v>
      </c>
      <c r="D261" s="222" t="s">
        <v>103</v>
      </c>
      <c r="E261" s="231" t="s">
        <v>1367</v>
      </c>
      <c r="F261" s="222" t="s">
        <v>1209</v>
      </c>
      <c r="G261" s="224" t="s">
        <v>133</v>
      </c>
      <c r="H261" s="225" t="s">
        <v>1368</v>
      </c>
      <c r="I261" s="237">
        <v>3.14</v>
      </c>
      <c r="J261" s="237">
        <v>0.87</v>
      </c>
      <c r="L261" s="237">
        <v>3.81</v>
      </c>
      <c r="M261" s="237">
        <v>1.06</v>
      </c>
    </row>
    <row r="262" spans="1:13" x14ac:dyDescent="0.2">
      <c r="A262" s="52" t="s">
        <v>2152</v>
      </c>
      <c r="B262" s="216" t="s">
        <v>772</v>
      </c>
      <c r="C262" s="216" t="s">
        <v>36</v>
      </c>
      <c r="D262" s="216" t="s">
        <v>37</v>
      </c>
      <c r="E262" s="260" t="s">
        <v>38</v>
      </c>
      <c r="F262" s="216" t="s">
        <v>1188</v>
      </c>
      <c r="G262" s="217" t="s">
        <v>39</v>
      </c>
      <c r="H262" s="216" t="s">
        <v>1189</v>
      </c>
      <c r="I262" s="216" t="s">
        <v>40</v>
      </c>
      <c r="J262" s="218" t="s">
        <v>41</v>
      </c>
      <c r="L262" s="243"/>
      <c r="M262" s="243"/>
    </row>
    <row r="263" spans="1:13" x14ac:dyDescent="0.2">
      <c r="A263" s="52" t="s">
        <v>2153</v>
      </c>
      <c r="B263" s="219" t="s">
        <v>1190</v>
      </c>
      <c r="C263" s="219" t="s">
        <v>773</v>
      </c>
      <c r="D263" s="219" t="s">
        <v>70</v>
      </c>
      <c r="E263" s="220" t="s">
        <v>774</v>
      </c>
      <c r="F263" s="219" t="s">
        <v>1277</v>
      </c>
      <c r="G263" s="221" t="s">
        <v>133</v>
      </c>
      <c r="H263" s="226" t="s">
        <v>1192</v>
      </c>
      <c r="I263" s="236">
        <v>916.38</v>
      </c>
      <c r="J263" s="236">
        <v>916.38</v>
      </c>
      <c r="K263" s="246"/>
      <c r="L263" s="236">
        <v>1110.3599999999999</v>
      </c>
      <c r="M263" s="236">
        <v>1110.3599999999999</v>
      </c>
    </row>
    <row r="264" spans="1:13" ht="24" x14ac:dyDescent="0.2">
      <c r="A264" s="52" t="s">
        <v>2154</v>
      </c>
      <c r="B264" s="227" t="s">
        <v>1236</v>
      </c>
      <c r="C264" s="227">
        <v>88267</v>
      </c>
      <c r="D264" s="227" t="s">
        <v>103</v>
      </c>
      <c r="E264" s="232" t="s">
        <v>1264</v>
      </c>
      <c r="F264" s="227" t="s">
        <v>1191</v>
      </c>
      <c r="G264" s="228" t="s">
        <v>79</v>
      </c>
      <c r="H264" s="229" t="s">
        <v>1192</v>
      </c>
      <c r="I264" s="234">
        <v>23.05</v>
      </c>
      <c r="J264" s="234">
        <v>23.05</v>
      </c>
      <c r="L264" s="234">
        <v>27.94</v>
      </c>
      <c r="M264" s="239">
        <v>27.94</v>
      </c>
    </row>
    <row r="265" spans="1:13" x14ac:dyDescent="0.2">
      <c r="A265" s="52" t="s">
        <v>2155</v>
      </c>
      <c r="B265" s="227" t="s">
        <v>1236</v>
      </c>
      <c r="C265" s="227">
        <v>88316</v>
      </c>
      <c r="D265" s="227" t="s">
        <v>103</v>
      </c>
      <c r="E265" s="232" t="s">
        <v>1239</v>
      </c>
      <c r="F265" s="227" t="s">
        <v>1191</v>
      </c>
      <c r="G265" s="228" t="s">
        <v>79</v>
      </c>
      <c r="H265" s="229" t="s">
        <v>1192</v>
      </c>
      <c r="I265" s="234">
        <v>16.02</v>
      </c>
      <c r="J265" s="234">
        <v>16.02</v>
      </c>
      <c r="L265" s="234">
        <v>19.420000000000002</v>
      </c>
      <c r="M265" s="239">
        <v>19.420000000000002</v>
      </c>
    </row>
    <row r="266" spans="1:13" ht="36" x14ac:dyDescent="0.2">
      <c r="A266" s="52" t="s">
        <v>2156</v>
      </c>
      <c r="B266" s="222" t="s">
        <v>1193</v>
      </c>
      <c r="C266" s="222" t="s">
        <v>1369</v>
      </c>
      <c r="D266" s="223" t="s">
        <v>1470</v>
      </c>
      <c r="E266" s="231" t="s">
        <v>3057</v>
      </c>
      <c r="F266" s="222" t="s">
        <v>1209</v>
      </c>
      <c r="G266" s="224" t="s">
        <v>73</v>
      </c>
      <c r="H266" s="225" t="s">
        <v>1192</v>
      </c>
      <c r="I266" s="235">
        <v>877.3100066134549</v>
      </c>
      <c r="J266" s="235">
        <v>877.31</v>
      </c>
      <c r="L266" s="235">
        <v>1063</v>
      </c>
      <c r="M266" s="235">
        <v>1063</v>
      </c>
    </row>
    <row r="267" spans="1:13" x14ac:dyDescent="0.2">
      <c r="A267" s="52" t="s">
        <v>2157</v>
      </c>
      <c r="B267" s="216" t="s">
        <v>891</v>
      </c>
      <c r="C267" s="216" t="s">
        <v>36</v>
      </c>
      <c r="D267" s="216" t="s">
        <v>37</v>
      </c>
      <c r="E267" s="260" t="s">
        <v>38</v>
      </c>
      <c r="F267" s="216" t="s">
        <v>1188</v>
      </c>
      <c r="G267" s="217" t="s">
        <v>39</v>
      </c>
      <c r="H267" s="216" t="s">
        <v>1189</v>
      </c>
      <c r="I267" s="216" t="s">
        <v>40</v>
      </c>
      <c r="J267" s="218" t="s">
        <v>41</v>
      </c>
      <c r="L267" s="243"/>
      <c r="M267" s="243"/>
    </row>
    <row r="268" spans="1:13" ht="24" x14ac:dyDescent="0.2">
      <c r="A268" s="52" t="s">
        <v>2158</v>
      </c>
      <c r="B268" s="219" t="s">
        <v>1190</v>
      </c>
      <c r="C268" s="219" t="s">
        <v>892</v>
      </c>
      <c r="D268" s="219" t="s">
        <v>70</v>
      </c>
      <c r="E268" s="220" t="s">
        <v>1803</v>
      </c>
      <c r="F268" s="220" t="s">
        <v>3008</v>
      </c>
      <c r="G268" s="221" t="s">
        <v>133</v>
      </c>
      <c r="H268" s="226" t="s">
        <v>1192</v>
      </c>
      <c r="I268" s="236">
        <v>41897.68</v>
      </c>
      <c r="J268" s="236">
        <v>41897.68</v>
      </c>
      <c r="K268" s="246"/>
      <c r="L268" s="236">
        <v>50766.61</v>
      </c>
      <c r="M268" s="236">
        <v>50766.61</v>
      </c>
    </row>
    <row r="269" spans="1:13" x14ac:dyDescent="0.2">
      <c r="A269" s="52" t="s">
        <v>2159</v>
      </c>
      <c r="B269" s="222" t="s">
        <v>1193</v>
      </c>
      <c r="C269" s="222">
        <v>3658</v>
      </c>
      <c r="D269" s="223" t="s">
        <v>1470</v>
      </c>
      <c r="E269" s="231" t="s">
        <v>1370</v>
      </c>
      <c r="F269" s="222" t="s">
        <v>1209</v>
      </c>
      <c r="G269" s="224" t="s">
        <v>1196</v>
      </c>
      <c r="H269" s="225" t="s">
        <v>1333</v>
      </c>
      <c r="I269" s="235">
        <v>247.59</v>
      </c>
      <c r="J269" s="235">
        <v>742.77</v>
      </c>
      <c r="L269" s="235">
        <v>300</v>
      </c>
      <c r="M269" s="235">
        <v>900</v>
      </c>
    </row>
    <row r="270" spans="1:13" x14ac:dyDescent="0.2">
      <c r="A270" s="52" t="s">
        <v>2160</v>
      </c>
      <c r="B270" s="222" t="s">
        <v>1193</v>
      </c>
      <c r="C270" s="222">
        <v>11</v>
      </c>
      <c r="D270" s="223" t="s">
        <v>1470</v>
      </c>
      <c r="E270" s="231" t="s">
        <v>1364</v>
      </c>
      <c r="F270" s="222" t="s">
        <v>1195</v>
      </c>
      <c r="G270" s="224" t="s">
        <v>1196</v>
      </c>
      <c r="H270" s="225" t="s">
        <v>1371</v>
      </c>
      <c r="I270" s="235">
        <v>18.399999999999999</v>
      </c>
      <c r="J270" s="235">
        <v>276</v>
      </c>
      <c r="L270" s="235">
        <v>22.3</v>
      </c>
      <c r="M270" s="235">
        <v>334.5</v>
      </c>
    </row>
    <row r="271" spans="1:13" x14ac:dyDescent="0.2">
      <c r="A271" s="52" t="s">
        <v>2161</v>
      </c>
      <c r="B271" s="222" t="s">
        <v>1193</v>
      </c>
      <c r="C271" s="222">
        <v>8</v>
      </c>
      <c r="D271" s="223" t="s">
        <v>1470</v>
      </c>
      <c r="E271" s="231" t="s">
        <v>1198</v>
      </c>
      <c r="F271" s="222" t="s">
        <v>1195</v>
      </c>
      <c r="G271" s="224" t="s">
        <v>1196</v>
      </c>
      <c r="H271" s="225" t="s">
        <v>1371</v>
      </c>
      <c r="I271" s="235">
        <v>12.42</v>
      </c>
      <c r="J271" s="235">
        <v>186.3</v>
      </c>
      <c r="L271" s="235">
        <v>15.06</v>
      </c>
      <c r="M271" s="235">
        <v>225.9</v>
      </c>
    </row>
    <row r="272" spans="1:13" x14ac:dyDescent="0.2">
      <c r="A272" s="52" t="s">
        <v>2162</v>
      </c>
      <c r="B272" s="222" t="s">
        <v>1193</v>
      </c>
      <c r="C272" s="222" t="s">
        <v>1372</v>
      </c>
      <c r="D272" s="222" t="s">
        <v>1373</v>
      </c>
      <c r="E272" s="231" t="s">
        <v>1374</v>
      </c>
      <c r="F272" s="222" t="s">
        <v>1209</v>
      </c>
      <c r="G272" s="224" t="s">
        <v>73</v>
      </c>
      <c r="H272" s="225" t="s">
        <v>1192</v>
      </c>
      <c r="I272" s="235">
        <v>40692.610001961075</v>
      </c>
      <c r="J272" s="235">
        <v>40692.61</v>
      </c>
      <c r="L272" s="235">
        <v>49306.22</v>
      </c>
      <c r="M272" s="235">
        <v>49306.21</v>
      </c>
    </row>
    <row r="273" spans="1:13" x14ac:dyDescent="0.2">
      <c r="A273" s="52" t="s">
        <v>2163</v>
      </c>
      <c r="B273" s="216" t="s">
        <v>895</v>
      </c>
      <c r="C273" s="216" t="s">
        <v>36</v>
      </c>
      <c r="D273" s="216" t="s">
        <v>37</v>
      </c>
      <c r="E273" s="260" t="s">
        <v>38</v>
      </c>
      <c r="F273" s="216" t="s">
        <v>1188</v>
      </c>
      <c r="G273" s="217" t="s">
        <v>39</v>
      </c>
      <c r="H273" s="216" t="s">
        <v>1189</v>
      </c>
      <c r="I273" s="216" t="s">
        <v>40</v>
      </c>
      <c r="J273" s="218" t="s">
        <v>41</v>
      </c>
      <c r="L273" s="243"/>
      <c r="M273" s="243"/>
    </row>
    <row r="274" spans="1:13" ht="36" x14ac:dyDescent="0.2">
      <c r="A274" s="52" t="s">
        <v>2164</v>
      </c>
      <c r="B274" s="219" t="s">
        <v>1190</v>
      </c>
      <c r="C274" s="219" t="s">
        <v>896</v>
      </c>
      <c r="D274" s="219" t="s">
        <v>70</v>
      </c>
      <c r="E274" s="220" t="s">
        <v>3058</v>
      </c>
      <c r="F274" s="220" t="s">
        <v>3008</v>
      </c>
      <c r="G274" s="221" t="s">
        <v>61</v>
      </c>
      <c r="H274" s="226" t="s">
        <v>1192</v>
      </c>
      <c r="I274" s="236">
        <v>79.39</v>
      </c>
      <c r="J274" s="238">
        <v>79.389999999999986</v>
      </c>
      <c r="K274" s="246"/>
      <c r="L274" s="236">
        <v>96.2</v>
      </c>
      <c r="M274" s="238">
        <v>96.2</v>
      </c>
    </row>
    <row r="275" spans="1:13" x14ac:dyDescent="0.2">
      <c r="A275" s="52" t="s">
        <v>2165</v>
      </c>
      <c r="B275" s="227" t="s">
        <v>1236</v>
      </c>
      <c r="C275" s="227">
        <v>88316</v>
      </c>
      <c r="D275" s="227" t="s">
        <v>103</v>
      </c>
      <c r="E275" s="232" t="s">
        <v>1239</v>
      </c>
      <c r="F275" s="227" t="s">
        <v>1191</v>
      </c>
      <c r="G275" s="228" t="s">
        <v>79</v>
      </c>
      <c r="H275" s="229" t="s">
        <v>1375</v>
      </c>
      <c r="I275" s="234">
        <v>16.02</v>
      </c>
      <c r="J275" s="234">
        <v>23.86</v>
      </c>
      <c r="L275" s="234">
        <v>19.420000000000002</v>
      </c>
      <c r="M275" s="239">
        <v>28.93</v>
      </c>
    </row>
    <row r="276" spans="1:13" x14ac:dyDescent="0.2">
      <c r="A276" s="52" t="s">
        <v>2166</v>
      </c>
      <c r="B276" s="227" t="s">
        <v>1236</v>
      </c>
      <c r="C276" s="227">
        <v>88323</v>
      </c>
      <c r="D276" s="227" t="s">
        <v>103</v>
      </c>
      <c r="E276" s="232" t="s">
        <v>1376</v>
      </c>
      <c r="F276" s="227" t="s">
        <v>1191</v>
      </c>
      <c r="G276" s="228" t="s">
        <v>79</v>
      </c>
      <c r="H276" s="229" t="s">
        <v>1377</v>
      </c>
      <c r="I276" s="234">
        <v>23.11</v>
      </c>
      <c r="J276" s="234">
        <v>22.64</v>
      </c>
      <c r="L276" s="234">
        <v>28.01</v>
      </c>
      <c r="M276" s="239">
        <v>27.44</v>
      </c>
    </row>
    <row r="277" spans="1:13" ht="36" x14ac:dyDescent="0.2">
      <c r="A277" s="52" t="s">
        <v>2167</v>
      </c>
      <c r="B277" s="222" t="s">
        <v>1193</v>
      </c>
      <c r="C277" s="222">
        <v>142</v>
      </c>
      <c r="D277" s="222" t="s">
        <v>103</v>
      </c>
      <c r="E277" s="231" t="s">
        <v>3014</v>
      </c>
      <c r="F277" s="222" t="s">
        <v>1209</v>
      </c>
      <c r="G277" s="222" t="s">
        <v>1281</v>
      </c>
      <c r="H277" s="225" t="s">
        <v>1378</v>
      </c>
      <c r="I277" s="235">
        <v>29.91</v>
      </c>
      <c r="J277" s="235">
        <v>1.58</v>
      </c>
      <c r="L277" s="235">
        <v>36.25</v>
      </c>
      <c r="M277" s="237">
        <v>1.92</v>
      </c>
    </row>
    <row r="278" spans="1:13" x14ac:dyDescent="0.2">
      <c r="A278" s="52" t="s">
        <v>2168</v>
      </c>
      <c r="B278" s="222" t="s">
        <v>1193</v>
      </c>
      <c r="C278" s="222">
        <v>5061</v>
      </c>
      <c r="D278" s="222" t="s">
        <v>103</v>
      </c>
      <c r="E278" s="231" t="s">
        <v>1282</v>
      </c>
      <c r="F278" s="222" t="s">
        <v>1209</v>
      </c>
      <c r="G278" s="224" t="s">
        <v>1283</v>
      </c>
      <c r="H278" s="225" t="s">
        <v>1270</v>
      </c>
      <c r="I278" s="235">
        <v>18.149999999999999</v>
      </c>
      <c r="J278" s="235">
        <v>0.14000000000000001</v>
      </c>
      <c r="L278" s="235">
        <v>22</v>
      </c>
      <c r="M278" s="237">
        <v>0.17</v>
      </c>
    </row>
    <row r="279" spans="1:13" ht="24" x14ac:dyDescent="0.2">
      <c r="A279" s="52" t="s">
        <v>2169</v>
      </c>
      <c r="B279" s="222" t="s">
        <v>1193</v>
      </c>
      <c r="C279" s="222">
        <v>5104</v>
      </c>
      <c r="D279" s="222" t="s">
        <v>103</v>
      </c>
      <c r="E279" s="231" t="s">
        <v>1285</v>
      </c>
      <c r="F279" s="222" t="s">
        <v>1209</v>
      </c>
      <c r="G279" s="224" t="s">
        <v>1283</v>
      </c>
      <c r="H279" s="225" t="s">
        <v>1379</v>
      </c>
      <c r="I279" s="235">
        <v>50.68</v>
      </c>
      <c r="J279" s="235">
        <v>0.08</v>
      </c>
      <c r="L279" s="235">
        <v>61.41</v>
      </c>
      <c r="M279" s="237">
        <v>0.09</v>
      </c>
    </row>
    <row r="280" spans="1:13" x14ac:dyDescent="0.2">
      <c r="A280" s="52" t="s">
        <v>2170</v>
      </c>
      <c r="B280" s="222" t="s">
        <v>1193</v>
      </c>
      <c r="C280" s="222">
        <v>13388</v>
      </c>
      <c r="D280" s="222" t="s">
        <v>103</v>
      </c>
      <c r="E280" s="231" t="s">
        <v>1287</v>
      </c>
      <c r="F280" s="222" t="s">
        <v>1209</v>
      </c>
      <c r="G280" s="224" t="s">
        <v>1283</v>
      </c>
      <c r="H280" s="225" t="s">
        <v>1380</v>
      </c>
      <c r="I280" s="235">
        <v>116.46</v>
      </c>
      <c r="J280" s="235">
        <v>6.87</v>
      </c>
      <c r="L280" s="235">
        <v>141.12</v>
      </c>
      <c r="M280" s="237">
        <v>8.32</v>
      </c>
    </row>
    <row r="281" spans="1:13" ht="24" x14ac:dyDescent="0.2">
      <c r="A281" s="52" t="s">
        <v>2171</v>
      </c>
      <c r="B281" s="222" t="s">
        <v>1193</v>
      </c>
      <c r="C281" s="222">
        <v>1109</v>
      </c>
      <c r="D281" s="222" t="s">
        <v>103</v>
      </c>
      <c r="E281" s="231" t="s">
        <v>1381</v>
      </c>
      <c r="F281" s="222" t="s">
        <v>1209</v>
      </c>
      <c r="G281" s="224" t="s">
        <v>289</v>
      </c>
      <c r="H281" s="225" t="s">
        <v>1247</v>
      </c>
      <c r="I281" s="235">
        <v>23.069208333333343</v>
      </c>
      <c r="J281" s="235">
        <v>24.22</v>
      </c>
      <c r="L281" s="235">
        <v>27.94</v>
      </c>
      <c r="M281" s="237">
        <v>29.33</v>
      </c>
    </row>
    <row r="282" spans="1:13" x14ac:dyDescent="0.2">
      <c r="A282" s="52" t="s">
        <v>2172</v>
      </c>
      <c r="B282" s="216" t="s">
        <v>919</v>
      </c>
      <c r="C282" s="216" t="s">
        <v>36</v>
      </c>
      <c r="D282" s="216" t="s">
        <v>37</v>
      </c>
      <c r="E282" s="260" t="s">
        <v>38</v>
      </c>
      <c r="F282" s="216" t="s">
        <v>1188</v>
      </c>
      <c r="G282" s="217" t="s">
        <v>39</v>
      </c>
      <c r="H282" s="216" t="s">
        <v>1189</v>
      </c>
      <c r="I282" s="216" t="s">
        <v>40</v>
      </c>
      <c r="J282" s="218" t="s">
        <v>41</v>
      </c>
      <c r="L282" s="243"/>
      <c r="M282" s="243"/>
    </row>
    <row r="283" spans="1:13" ht="24" x14ac:dyDescent="0.2">
      <c r="A283" s="52" t="s">
        <v>2173</v>
      </c>
      <c r="B283" s="219" t="s">
        <v>1190</v>
      </c>
      <c r="C283" s="230" t="s">
        <v>9396</v>
      </c>
      <c r="D283" s="219" t="s">
        <v>70</v>
      </c>
      <c r="E283" s="220" t="s">
        <v>920</v>
      </c>
      <c r="F283" s="220" t="s">
        <v>3054</v>
      </c>
      <c r="G283" s="221" t="s">
        <v>133</v>
      </c>
      <c r="H283" s="226" t="s">
        <v>1192</v>
      </c>
      <c r="I283" s="236">
        <v>26.2</v>
      </c>
      <c r="J283" s="238">
        <v>26.2</v>
      </c>
      <c r="K283" s="246"/>
      <c r="L283" s="236">
        <v>31.75</v>
      </c>
      <c r="M283" s="238">
        <v>31.75</v>
      </c>
    </row>
    <row r="284" spans="1:13" x14ac:dyDescent="0.2">
      <c r="A284" s="52" t="s">
        <v>2174</v>
      </c>
      <c r="B284" s="222" t="s">
        <v>1193</v>
      </c>
      <c r="C284" s="222">
        <v>5</v>
      </c>
      <c r="D284" s="223" t="s">
        <v>1470</v>
      </c>
      <c r="E284" s="231" t="s">
        <v>1206</v>
      </c>
      <c r="F284" s="222" t="s">
        <v>1195</v>
      </c>
      <c r="G284" s="224" t="s">
        <v>1196</v>
      </c>
      <c r="H284" s="225" t="s">
        <v>1329</v>
      </c>
      <c r="I284" s="235">
        <v>11</v>
      </c>
      <c r="J284" s="235">
        <v>0.99</v>
      </c>
      <c r="L284" s="235">
        <v>13.34</v>
      </c>
      <c r="M284" s="237">
        <v>1.2</v>
      </c>
    </row>
    <row r="285" spans="1:13" x14ac:dyDescent="0.2">
      <c r="A285" s="52" t="s">
        <v>2175</v>
      </c>
      <c r="B285" s="222" t="s">
        <v>1193</v>
      </c>
      <c r="C285" s="222">
        <v>3070</v>
      </c>
      <c r="D285" s="223" t="s">
        <v>1470</v>
      </c>
      <c r="E285" s="231" t="s">
        <v>1382</v>
      </c>
      <c r="F285" s="222" t="s">
        <v>1209</v>
      </c>
      <c r="G285" s="224" t="s">
        <v>73</v>
      </c>
      <c r="H285" s="225" t="s">
        <v>1240</v>
      </c>
      <c r="I285" s="237">
        <v>0.14000000000000001</v>
      </c>
      <c r="J285" s="237">
        <v>0.28000000000000003</v>
      </c>
      <c r="L285" s="237">
        <v>0.18</v>
      </c>
      <c r="M285" s="237">
        <v>0.36</v>
      </c>
    </row>
    <row r="286" spans="1:13" x14ac:dyDescent="0.2">
      <c r="A286" s="52" t="s">
        <v>2176</v>
      </c>
      <c r="B286" s="222" t="s">
        <v>1193</v>
      </c>
      <c r="C286" s="222">
        <v>3393</v>
      </c>
      <c r="D286" s="223" t="s">
        <v>1470</v>
      </c>
      <c r="E286" s="231" t="s">
        <v>1383</v>
      </c>
      <c r="F286" s="222" t="s">
        <v>1209</v>
      </c>
      <c r="G286" s="224" t="s">
        <v>73</v>
      </c>
      <c r="H286" s="225" t="s">
        <v>1240</v>
      </c>
      <c r="I286" s="237">
        <v>0.09</v>
      </c>
      <c r="J286" s="237">
        <v>0.18</v>
      </c>
      <c r="L286" s="237">
        <v>0.12</v>
      </c>
      <c r="M286" s="237">
        <v>0.24</v>
      </c>
    </row>
    <row r="287" spans="1:13" ht="48" x14ac:dyDescent="0.2">
      <c r="A287" s="52" t="s">
        <v>2177</v>
      </c>
      <c r="B287" s="231" t="s">
        <v>1193</v>
      </c>
      <c r="C287" s="231" t="s">
        <v>3059</v>
      </c>
      <c r="D287" s="231" t="s">
        <v>103</v>
      </c>
      <c r="E287" s="231" t="s">
        <v>3060</v>
      </c>
      <c r="F287" s="231" t="s">
        <v>1209</v>
      </c>
      <c r="G287" s="231" t="s">
        <v>133</v>
      </c>
      <c r="H287" s="241" t="s">
        <v>1192</v>
      </c>
      <c r="I287" s="235">
        <v>24.751183333333334</v>
      </c>
      <c r="J287" s="235">
        <v>24.75</v>
      </c>
      <c r="L287" s="235">
        <v>29.95</v>
      </c>
      <c r="M287" s="235">
        <v>29.95</v>
      </c>
    </row>
    <row r="288" spans="1:13" x14ac:dyDescent="0.2">
      <c r="A288" s="52" t="s">
        <v>2178</v>
      </c>
      <c r="B288" s="216" t="s">
        <v>921</v>
      </c>
      <c r="C288" s="216" t="s">
        <v>36</v>
      </c>
      <c r="D288" s="216" t="s">
        <v>37</v>
      </c>
      <c r="E288" s="260" t="s">
        <v>38</v>
      </c>
      <c r="F288" s="216" t="s">
        <v>1188</v>
      </c>
      <c r="G288" s="217" t="s">
        <v>39</v>
      </c>
      <c r="H288" s="216" t="s">
        <v>1189</v>
      </c>
      <c r="I288" s="216" t="s">
        <v>40</v>
      </c>
      <c r="J288" s="218" t="s">
        <v>41</v>
      </c>
      <c r="L288" s="243"/>
      <c r="M288" s="243"/>
    </row>
    <row r="289" spans="1:13" ht="24" x14ac:dyDescent="0.2">
      <c r="A289" s="52" t="s">
        <v>2179</v>
      </c>
      <c r="B289" s="219" t="s">
        <v>1190</v>
      </c>
      <c r="C289" s="230" t="s">
        <v>9397</v>
      </c>
      <c r="D289" s="219" t="s">
        <v>70</v>
      </c>
      <c r="E289" s="220" t="s">
        <v>922</v>
      </c>
      <c r="F289" s="220" t="s">
        <v>3054</v>
      </c>
      <c r="G289" s="221" t="s">
        <v>133</v>
      </c>
      <c r="H289" s="226" t="s">
        <v>1192</v>
      </c>
      <c r="I289" s="236">
        <v>99.38</v>
      </c>
      <c r="J289" s="236">
        <v>99.38</v>
      </c>
      <c r="K289" s="246"/>
      <c r="L289" s="236">
        <v>120.42</v>
      </c>
      <c r="M289" s="236">
        <v>120.42</v>
      </c>
    </row>
    <row r="290" spans="1:13" x14ac:dyDescent="0.2">
      <c r="A290" s="52" t="s">
        <v>2180</v>
      </c>
      <c r="B290" s="222" t="s">
        <v>1193</v>
      </c>
      <c r="C290" s="222">
        <v>8</v>
      </c>
      <c r="D290" s="223" t="s">
        <v>1470</v>
      </c>
      <c r="E290" s="231" t="s">
        <v>1198</v>
      </c>
      <c r="F290" s="222" t="s">
        <v>1195</v>
      </c>
      <c r="G290" s="224" t="s">
        <v>1196</v>
      </c>
      <c r="H290" s="225" t="s">
        <v>1384</v>
      </c>
      <c r="I290" s="235">
        <v>12.42</v>
      </c>
      <c r="J290" s="235">
        <v>0</v>
      </c>
      <c r="L290" s="235">
        <v>15.06</v>
      </c>
      <c r="M290" s="237">
        <v>0</v>
      </c>
    </row>
    <row r="291" spans="1:13" x14ac:dyDescent="0.2">
      <c r="A291" s="52" t="s">
        <v>2181</v>
      </c>
      <c r="B291" s="222" t="s">
        <v>1193</v>
      </c>
      <c r="C291" s="222">
        <v>11</v>
      </c>
      <c r="D291" s="223" t="s">
        <v>1470</v>
      </c>
      <c r="E291" s="231" t="s">
        <v>1364</v>
      </c>
      <c r="F291" s="222" t="s">
        <v>1195</v>
      </c>
      <c r="G291" s="224" t="s">
        <v>1196</v>
      </c>
      <c r="H291" s="225" t="s">
        <v>1385</v>
      </c>
      <c r="I291" s="235">
        <v>18.399999999999999</v>
      </c>
      <c r="J291" s="235">
        <v>16.920000000000002</v>
      </c>
      <c r="L291" s="235">
        <v>22.3</v>
      </c>
      <c r="M291" s="237">
        <v>20.51</v>
      </c>
    </row>
    <row r="292" spans="1:13" ht="24" x14ac:dyDescent="0.2">
      <c r="A292" s="52" t="s">
        <v>2182</v>
      </c>
      <c r="B292" s="222" t="s">
        <v>1193</v>
      </c>
      <c r="C292" s="222">
        <v>3470</v>
      </c>
      <c r="D292" s="222" t="s">
        <v>103</v>
      </c>
      <c r="E292" s="231" t="s">
        <v>1386</v>
      </c>
      <c r="F292" s="222" t="s">
        <v>1209</v>
      </c>
      <c r="G292" s="224" t="s">
        <v>133</v>
      </c>
      <c r="H292" s="225" t="s">
        <v>1192</v>
      </c>
      <c r="I292" s="235">
        <v>81.720087654320992</v>
      </c>
      <c r="J292" s="235">
        <v>81.72</v>
      </c>
      <c r="L292" s="235">
        <v>99.01</v>
      </c>
      <c r="M292" s="237">
        <v>99.01</v>
      </c>
    </row>
    <row r="293" spans="1:13" x14ac:dyDescent="0.2">
      <c r="A293" s="52" t="s">
        <v>2183</v>
      </c>
      <c r="B293" s="222" t="s">
        <v>1193</v>
      </c>
      <c r="C293" s="222" t="s">
        <v>1387</v>
      </c>
      <c r="D293" s="223" t="s">
        <v>1470</v>
      </c>
      <c r="E293" s="231" t="s">
        <v>1388</v>
      </c>
      <c r="F293" s="222" t="s">
        <v>1209</v>
      </c>
      <c r="G293" s="224" t="s">
        <v>61</v>
      </c>
      <c r="H293" s="225" t="s">
        <v>1240</v>
      </c>
      <c r="I293" s="237">
        <v>0.37</v>
      </c>
      <c r="J293" s="237">
        <v>0.74</v>
      </c>
      <c r="L293" s="237">
        <v>0.45</v>
      </c>
      <c r="M293" s="237">
        <v>0.9</v>
      </c>
    </row>
    <row r="294" spans="1:13" x14ac:dyDescent="0.2">
      <c r="A294" s="52" t="s">
        <v>2184</v>
      </c>
      <c r="B294" s="216" t="s">
        <v>924</v>
      </c>
      <c r="C294" s="216" t="s">
        <v>36</v>
      </c>
      <c r="D294" s="216" t="s">
        <v>37</v>
      </c>
      <c r="E294" s="260" t="s">
        <v>38</v>
      </c>
      <c r="F294" s="216" t="s">
        <v>1188</v>
      </c>
      <c r="G294" s="217" t="s">
        <v>39</v>
      </c>
      <c r="H294" s="216" t="s">
        <v>1189</v>
      </c>
      <c r="I294" s="216" t="s">
        <v>40</v>
      </c>
      <c r="J294" s="218" t="s">
        <v>41</v>
      </c>
      <c r="L294" s="243"/>
      <c r="M294" s="243"/>
    </row>
    <row r="295" spans="1:13" ht="36" x14ac:dyDescent="0.2">
      <c r="A295" s="52" t="s">
        <v>2185</v>
      </c>
      <c r="B295" s="219" t="s">
        <v>1190</v>
      </c>
      <c r="C295" s="219" t="s">
        <v>925</v>
      </c>
      <c r="D295" s="219" t="s">
        <v>70</v>
      </c>
      <c r="E295" s="220" t="s">
        <v>3061</v>
      </c>
      <c r="F295" s="220" t="s">
        <v>3024</v>
      </c>
      <c r="G295" s="221" t="s">
        <v>133</v>
      </c>
      <c r="H295" s="226" t="s">
        <v>1192</v>
      </c>
      <c r="I295" s="236">
        <v>218.63</v>
      </c>
      <c r="J295" s="236">
        <v>218.63</v>
      </c>
      <c r="K295" s="246"/>
      <c r="L295" s="236">
        <v>264.92</v>
      </c>
      <c r="M295" s="236">
        <v>264.92</v>
      </c>
    </row>
    <row r="296" spans="1:13" x14ac:dyDescent="0.2">
      <c r="A296" s="52" t="s">
        <v>2186</v>
      </c>
      <c r="B296" s="222" t="s">
        <v>1193</v>
      </c>
      <c r="C296" s="222">
        <v>12</v>
      </c>
      <c r="D296" s="223" t="s">
        <v>1470</v>
      </c>
      <c r="E296" s="231" t="s">
        <v>1251</v>
      </c>
      <c r="F296" s="222" t="s">
        <v>1195</v>
      </c>
      <c r="G296" s="224" t="s">
        <v>1196</v>
      </c>
      <c r="H296" s="225" t="s">
        <v>1389</v>
      </c>
      <c r="I296" s="235">
        <v>18.399999999999999</v>
      </c>
      <c r="J296" s="235">
        <v>3.3</v>
      </c>
      <c r="L296" s="235">
        <v>22.3</v>
      </c>
      <c r="M296" s="237">
        <v>4</v>
      </c>
    </row>
    <row r="297" spans="1:13" x14ac:dyDescent="0.2">
      <c r="A297" s="52" t="s">
        <v>2187</v>
      </c>
      <c r="B297" s="222" t="s">
        <v>1193</v>
      </c>
      <c r="C297" s="222">
        <v>8</v>
      </c>
      <c r="D297" s="223" t="s">
        <v>1470</v>
      </c>
      <c r="E297" s="231" t="s">
        <v>1198</v>
      </c>
      <c r="F297" s="222" t="s">
        <v>1195</v>
      </c>
      <c r="G297" s="224" t="s">
        <v>1196</v>
      </c>
      <c r="H297" s="225" t="s">
        <v>1390</v>
      </c>
      <c r="I297" s="235">
        <v>12.42</v>
      </c>
      <c r="J297" s="235">
        <v>0.92</v>
      </c>
      <c r="L297" s="235">
        <v>15.06</v>
      </c>
      <c r="M297" s="237">
        <v>1.1200000000000001</v>
      </c>
    </row>
    <row r="298" spans="1:13" ht="36" x14ac:dyDescent="0.2">
      <c r="A298" s="52" t="s">
        <v>2188</v>
      </c>
      <c r="B298" s="222" t="s">
        <v>1193</v>
      </c>
      <c r="C298" s="222">
        <v>13156</v>
      </c>
      <c r="D298" s="222" t="s">
        <v>1261</v>
      </c>
      <c r="E298" s="231" t="s">
        <v>3062</v>
      </c>
      <c r="F298" s="222" t="s">
        <v>1209</v>
      </c>
      <c r="G298" s="224" t="s">
        <v>73</v>
      </c>
      <c r="H298" s="225" t="s">
        <v>1192</v>
      </c>
      <c r="I298" s="235">
        <v>214.41</v>
      </c>
      <c r="J298" s="235">
        <v>214.41</v>
      </c>
      <c r="K298" s="336"/>
      <c r="L298" s="235">
        <v>259.8</v>
      </c>
      <c r="M298" s="235">
        <v>259.8</v>
      </c>
    </row>
    <row r="299" spans="1:13" x14ac:dyDescent="0.2">
      <c r="A299" s="52" t="s">
        <v>2189</v>
      </c>
      <c r="B299" s="216" t="s">
        <v>926</v>
      </c>
      <c r="C299" s="216" t="s">
        <v>36</v>
      </c>
      <c r="D299" s="216" t="s">
        <v>37</v>
      </c>
      <c r="E299" s="260" t="s">
        <v>38</v>
      </c>
      <c r="F299" s="216" t="s">
        <v>1188</v>
      </c>
      <c r="G299" s="217" t="s">
        <v>39</v>
      </c>
      <c r="H299" s="216" t="s">
        <v>1189</v>
      </c>
      <c r="I299" s="216" t="s">
        <v>40</v>
      </c>
      <c r="J299" s="218" t="s">
        <v>41</v>
      </c>
      <c r="K299" s="336"/>
      <c r="L299" s="243"/>
      <c r="M299" s="243"/>
    </row>
    <row r="300" spans="1:13" ht="36" x14ac:dyDescent="0.2">
      <c r="A300" s="52" t="s">
        <v>2190</v>
      </c>
      <c r="B300" s="219" t="s">
        <v>1190</v>
      </c>
      <c r="C300" s="230" t="s">
        <v>9391</v>
      </c>
      <c r="D300" s="219" t="s">
        <v>70</v>
      </c>
      <c r="E300" s="220" t="s">
        <v>3063</v>
      </c>
      <c r="F300" s="220" t="s">
        <v>3054</v>
      </c>
      <c r="G300" s="221" t="s">
        <v>133</v>
      </c>
      <c r="H300" s="226" t="s">
        <v>1192</v>
      </c>
      <c r="I300" s="236">
        <v>26.2</v>
      </c>
      <c r="J300" s="238">
        <v>26.2</v>
      </c>
      <c r="K300" s="246"/>
      <c r="L300" s="236">
        <v>31.75</v>
      </c>
      <c r="M300" s="238">
        <v>31.75</v>
      </c>
    </row>
    <row r="301" spans="1:13" x14ac:dyDescent="0.2">
      <c r="A301" s="52" t="s">
        <v>2191</v>
      </c>
      <c r="B301" s="222" t="s">
        <v>1193</v>
      </c>
      <c r="C301" s="222">
        <v>5</v>
      </c>
      <c r="D301" s="223" t="s">
        <v>1470</v>
      </c>
      <c r="E301" s="231" t="s">
        <v>1206</v>
      </c>
      <c r="F301" s="222" t="s">
        <v>1195</v>
      </c>
      <c r="G301" s="224" t="s">
        <v>1196</v>
      </c>
      <c r="H301" s="225" t="s">
        <v>1329</v>
      </c>
      <c r="I301" s="235">
        <v>11</v>
      </c>
      <c r="J301" s="235">
        <v>0.99</v>
      </c>
      <c r="K301" s="336"/>
      <c r="L301" s="235">
        <v>13.34</v>
      </c>
      <c r="M301" s="237">
        <v>1.2</v>
      </c>
    </row>
    <row r="302" spans="1:13" x14ac:dyDescent="0.2">
      <c r="A302" s="52" t="s">
        <v>2192</v>
      </c>
      <c r="B302" s="222" t="s">
        <v>1193</v>
      </c>
      <c r="C302" s="222">
        <v>3070</v>
      </c>
      <c r="D302" s="223" t="s">
        <v>1470</v>
      </c>
      <c r="E302" s="231" t="s">
        <v>1382</v>
      </c>
      <c r="F302" s="222" t="s">
        <v>1209</v>
      </c>
      <c r="G302" s="224" t="s">
        <v>73</v>
      </c>
      <c r="H302" s="225" t="s">
        <v>1240</v>
      </c>
      <c r="I302" s="237">
        <v>0.14000000000000001</v>
      </c>
      <c r="J302" s="237">
        <v>0.28000000000000003</v>
      </c>
      <c r="K302" s="336"/>
      <c r="L302" s="237">
        <v>0.18</v>
      </c>
      <c r="M302" s="237">
        <v>0.36</v>
      </c>
    </row>
    <row r="303" spans="1:13" x14ac:dyDescent="0.2">
      <c r="A303" s="52" t="s">
        <v>2193</v>
      </c>
      <c r="B303" s="222" t="s">
        <v>1193</v>
      </c>
      <c r="C303" s="222">
        <v>3393</v>
      </c>
      <c r="D303" s="223" t="s">
        <v>1470</v>
      </c>
      <c r="E303" s="231" t="s">
        <v>1383</v>
      </c>
      <c r="F303" s="222" t="s">
        <v>1209</v>
      </c>
      <c r="G303" s="224" t="s">
        <v>73</v>
      </c>
      <c r="H303" s="225" t="s">
        <v>1240</v>
      </c>
      <c r="I303" s="237">
        <v>0.09</v>
      </c>
      <c r="J303" s="237">
        <v>0.18</v>
      </c>
      <c r="K303" s="336"/>
      <c r="L303" s="237">
        <v>0.12</v>
      </c>
      <c r="M303" s="237">
        <v>0.24</v>
      </c>
    </row>
    <row r="304" spans="1:13" ht="48" x14ac:dyDescent="0.2">
      <c r="A304" s="52" t="s">
        <v>2194</v>
      </c>
      <c r="B304" s="231" t="s">
        <v>1193</v>
      </c>
      <c r="C304" s="231" t="s">
        <v>3059</v>
      </c>
      <c r="D304" s="231" t="s">
        <v>103</v>
      </c>
      <c r="E304" s="231" t="s">
        <v>3060</v>
      </c>
      <c r="F304" s="231" t="s">
        <v>1209</v>
      </c>
      <c r="G304" s="231" t="s">
        <v>133</v>
      </c>
      <c r="H304" s="241" t="s">
        <v>1192</v>
      </c>
      <c r="I304" s="235">
        <v>24.751183333333334</v>
      </c>
      <c r="J304" s="235">
        <v>24.75</v>
      </c>
      <c r="K304" s="336"/>
      <c r="L304" s="235">
        <v>29.95</v>
      </c>
      <c r="M304" s="235">
        <v>29.95</v>
      </c>
    </row>
    <row r="305" spans="1:13" x14ac:dyDescent="0.2">
      <c r="A305" s="52" t="s">
        <v>2195</v>
      </c>
      <c r="B305" s="216" t="s">
        <v>927</v>
      </c>
      <c r="C305" s="216" t="s">
        <v>36</v>
      </c>
      <c r="D305" s="216" t="s">
        <v>37</v>
      </c>
      <c r="E305" s="260" t="s">
        <v>38</v>
      </c>
      <c r="F305" s="216" t="s">
        <v>1188</v>
      </c>
      <c r="G305" s="217" t="s">
        <v>39</v>
      </c>
      <c r="H305" s="216" t="s">
        <v>1189</v>
      </c>
      <c r="I305" s="216" t="s">
        <v>40</v>
      </c>
      <c r="J305" s="218" t="s">
        <v>41</v>
      </c>
      <c r="K305" s="336"/>
      <c r="L305" s="243"/>
      <c r="M305" s="243"/>
    </row>
    <row r="306" spans="1:13" ht="36" x14ac:dyDescent="0.2">
      <c r="A306" s="52" t="s">
        <v>2196</v>
      </c>
      <c r="B306" s="219" t="s">
        <v>1190</v>
      </c>
      <c r="C306" s="230" t="s">
        <v>9392</v>
      </c>
      <c r="D306" s="219" t="s">
        <v>70</v>
      </c>
      <c r="E306" s="220" t="s">
        <v>1827</v>
      </c>
      <c r="F306" s="220" t="s">
        <v>3054</v>
      </c>
      <c r="G306" s="221" t="s">
        <v>133</v>
      </c>
      <c r="H306" s="226" t="s">
        <v>1192</v>
      </c>
      <c r="I306" s="236">
        <v>26.2</v>
      </c>
      <c r="J306" s="238">
        <v>26.2</v>
      </c>
      <c r="K306" s="246"/>
      <c r="L306" s="236">
        <v>31.75</v>
      </c>
      <c r="M306" s="238">
        <v>31.75</v>
      </c>
    </row>
    <row r="307" spans="1:13" x14ac:dyDescent="0.2">
      <c r="A307" s="52" t="s">
        <v>2197</v>
      </c>
      <c r="B307" s="222" t="s">
        <v>1193</v>
      </c>
      <c r="C307" s="222">
        <v>5</v>
      </c>
      <c r="D307" s="223" t="s">
        <v>1470</v>
      </c>
      <c r="E307" s="231" t="s">
        <v>1206</v>
      </c>
      <c r="F307" s="222" t="s">
        <v>1195</v>
      </c>
      <c r="G307" s="224" t="s">
        <v>1196</v>
      </c>
      <c r="H307" s="225" t="s">
        <v>1329</v>
      </c>
      <c r="I307" s="235">
        <v>11</v>
      </c>
      <c r="J307" s="235">
        <v>0.99</v>
      </c>
      <c r="L307" s="235">
        <v>13.34</v>
      </c>
      <c r="M307" s="237">
        <v>1.2</v>
      </c>
    </row>
    <row r="308" spans="1:13" x14ac:dyDescent="0.2">
      <c r="A308" s="52" t="s">
        <v>2198</v>
      </c>
      <c r="B308" s="222" t="s">
        <v>1193</v>
      </c>
      <c r="C308" s="222">
        <v>3070</v>
      </c>
      <c r="D308" s="223" t="s">
        <v>1470</v>
      </c>
      <c r="E308" s="231" t="s">
        <v>1382</v>
      </c>
      <c r="F308" s="222" t="s">
        <v>1209</v>
      </c>
      <c r="G308" s="224" t="s">
        <v>73</v>
      </c>
      <c r="H308" s="225" t="s">
        <v>1240</v>
      </c>
      <c r="I308" s="237">
        <v>0.14000000000000001</v>
      </c>
      <c r="J308" s="237">
        <v>0.28000000000000003</v>
      </c>
      <c r="L308" s="237">
        <v>0.18</v>
      </c>
      <c r="M308" s="237">
        <v>0.36</v>
      </c>
    </row>
    <row r="309" spans="1:13" x14ac:dyDescent="0.2">
      <c r="A309" s="52" t="s">
        <v>2199</v>
      </c>
      <c r="B309" s="222" t="s">
        <v>1193</v>
      </c>
      <c r="C309" s="222">
        <v>3393</v>
      </c>
      <c r="D309" s="223" t="s">
        <v>1470</v>
      </c>
      <c r="E309" s="231" t="s">
        <v>1383</v>
      </c>
      <c r="F309" s="222" t="s">
        <v>1209</v>
      </c>
      <c r="G309" s="224" t="s">
        <v>73</v>
      </c>
      <c r="H309" s="225" t="s">
        <v>1240</v>
      </c>
      <c r="I309" s="237">
        <v>0.09</v>
      </c>
      <c r="J309" s="237">
        <v>0.18</v>
      </c>
      <c r="L309" s="237">
        <v>0.12</v>
      </c>
      <c r="M309" s="237">
        <v>0.24</v>
      </c>
    </row>
    <row r="310" spans="1:13" ht="48" x14ac:dyDescent="0.2">
      <c r="A310" s="52" t="s">
        <v>2200</v>
      </c>
      <c r="B310" s="231" t="s">
        <v>1193</v>
      </c>
      <c r="C310" s="231" t="s">
        <v>3059</v>
      </c>
      <c r="D310" s="231" t="s">
        <v>103</v>
      </c>
      <c r="E310" s="231" t="s">
        <v>3060</v>
      </c>
      <c r="F310" s="231" t="s">
        <v>1209</v>
      </c>
      <c r="G310" s="231" t="s">
        <v>133</v>
      </c>
      <c r="H310" s="241" t="s">
        <v>1192</v>
      </c>
      <c r="I310" s="235">
        <v>24.751183333333334</v>
      </c>
      <c r="J310" s="235">
        <v>24.75</v>
      </c>
      <c r="L310" s="235">
        <v>29.95</v>
      </c>
      <c r="M310" s="235">
        <v>29.95</v>
      </c>
    </row>
    <row r="311" spans="1:13" x14ac:dyDescent="0.2">
      <c r="A311" s="52" t="s">
        <v>2201</v>
      </c>
      <c r="B311" s="216" t="s">
        <v>936</v>
      </c>
      <c r="C311" s="216" t="s">
        <v>36</v>
      </c>
      <c r="D311" s="216" t="s">
        <v>37</v>
      </c>
      <c r="E311" s="260" t="s">
        <v>38</v>
      </c>
      <c r="F311" s="216" t="s">
        <v>1188</v>
      </c>
      <c r="G311" s="217" t="s">
        <v>39</v>
      </c>
      <c r="H311" s="216" t="s">
        <v>1189</v>
      </c>
      <c r="I311" s="216" t="s">
        <v>40</v>
      </c>
      <c r="J311" s="218" t="s">
        <v>41</v>
      </c>
      <c r="L311" s="243"/>
      <c r="M311" s="243"/>
    </row>
    <row r="312" spans="1:13" ht="24" x14ac:dyDescent="0.2">
      <c r="A312" s="52" t="s">
        <v>2202</v>
      </c>
      <c r="B312" s="219" t="s">
        <v>1190</v>
      </c>
      <c r="C312" s="230" t="s">
        <v>9395</v>
      </c>
      <c r="D312" s="219" t="s">
        <v>70</v>
      </c>
      <c r="E312" s="220" t="s">
        <v>937</v>
      </c>
      <c r="F312" s="220" t="s">
        <v>3054</v>
      </c>
      <c r="G312" s="221" t="s">
        <v>133</v>
      </c>
      <c r="H312" s="226" t="s">
        <v>1192</v>
      </c>
      <c r="I312" s="236">
        <v>26.2</v>
      </c>
      <c r="J312" s="238">
        <v>26.2</v>
      </c>
      <c r="K312" s="246"/>
      <c r="L312" s="236">
        <v>31.75</v>
      </c>
      <c r="M312" s="238">
        <v>31.75</v>
      </c>
    </row>
    <row r="313" spans="1:13" x14ac:dyDescent="0.2">
      <c r="A313" s="52" t="s">
        <v>2203</v>
      </c>
      <c r="B313" s="222" t="s">
        <v>1193</v>
      </c>
      <c r="C313" s="222">
        <v>5</v>
      </c>
      <c r="D313" s="223" t="s">
        <v>1470</v>
      </c>
      <c r="E313" s="231" t="s">
        <v>1206</v>
      </c>
      <c r="F313" s="222" t="s">
        <v>1195</v>
      </c>
      <c r="G313" s="224" t="s">
        <v>1196</v>
      </c>
      <c r="H313" s="225" t="s">
        <v>1329</v>
      </c>
      <c r="I313" s="235">
        <v>11</v>
      </c>
      <c r="J313" s="235">
        <v>0.99</v>
      </c>
      <c r="L313" s="235">
        <v>13.34</v>
      </c>
      <c r="M313" s="237">
        <v>1.2</v>
      </c>
    </row>
    <row r="314" spans="1:13" x14ac:dyDescent="0.2">
      <c r="A314" s="52" t="s">
        <v>2204</v>
      </c>
      <c r="B314" s="222" t="s">
        <v>1193</v>
      </c>
      <c r="C314" s="222">
        <v>3070</v>
      </c>
      <c r="D314" s="223" t="s">
        <v>1470</v>
      </c>
      <c r="E314" s="231" t="s">
        <v>1382</v>
      </c>
      <c r="F314" s="222" t="s">
        <v>1209</v>
      </c>
      <c r="G314" s="224" t="s">
        <v>73</v>
      </c>
      <c r="H314" s="225" t="s">
        <v>1240</v>
      </c>
      <c r="I314" s="237">
        <v>0.14000000000000001</v>
      </c>
      <c r="J314" s="237">
        <v>0.28000000000000003</v>
      </c>
      <c r="L314" s="237">
        <v>0.18</v>
      </c>
      <c r="M314" s="237">
        <v>0.36</v>
      </c>
    </row>
    <row r="315" spans="1:13" x14ac:dyDescent="0.2">
      <c r="A315" s="52" t="s">
        <v>2205</v>
      </c>
      <c r="B315" s="222" t="s">
        <v>1193</v>
      </c>
      <c r="C315" s="222">
        <v>3393</v>
      </c>
      <c r="D315" s="223" t="s">
        <v>1470</v>
      </c>
      <c r="E315" s="231" t="s">
        <v>1383</v>
      </c>
      <c r="F315" s="222" t="s">
        <v>1209</v>
      </c>
      <c r="G315" s="224" t="s">
        <v>73</v>
      </c>
      <c r="H315" s="225" t="s">
        <v>1240</v>
      </c>
      <c r="I315" s="237">
        <v>0.09</v>
      </c>
      <c r="J315" s="237">
        <v>0.18</v>
      </c>
      <c r="L315" s="237">
        <v>0.12</v>
      </c>
      <c r="M315" s="237">
        <v>0.24</v>
      </c>
    </row>
    <row r="316" spans="1:13" ht="48" x14ac:dyDescent="0.2">
      <c r="A316" s="52" t="s">
        <v>2206</v>
      </c>
      <c r="B316" s="231" t="s">
        <v>1193</v>
      </c>
      <c r="C316" s="231" t="s">
        <v>3059</v>
      </c>
      <c r="D316" s="231" t="s">
        <v>103</v>
      </c>
      <c r="E316" s="231" t="s">
        <v>3060</v>
      </c>
      <c r="F316" s="231" t="s">
        <v>1209</v>
      </c>
      <c r="G316" s="231" t="s">
        <v>133</v>
      </c>
      <c r="H316" s="241" t="s">
        <v>1192</v>
      </c>
      <c r="I316" s="235">
        <v>24.751183333333334</v>
      </c>
      <c r="J316" s="235">
        <v>24.75</v>
      </c>
      <c r="L316" s="235">
        <v>29.95</v>
      </c>
      <c r="M316" s="235">
        <v>29.95</v>
      </c>
    </row>
    <row r="317" spans="1:13" x14ac:dyDescent="0.2">
      <c r="A317" s="52" t="s">
        <v>2207</v>
      </c>
      <c r="B317" s="216" t="s">
        <v>1391</v>
      </c>
      <c r="C317" s="216" t="s">
        <v>36</v>
      </c>
      <c r="D317" s="216" t="s">
        <v>37</v>
      </c>
      <c r="E317" s="260" t="s">
        <v>38</v>
      </c>
      <c r="F317" s="216" t="s">
        <v>1188</v>
      </c>
      <c r="G317" s="217" t="s">
        <v>39</v>
      </c>
      <c r="H317" s="216" t="s">
        <v>1189</v>
      </c>
      <c r="I317" s="216" t="s">
        <v>40</v>
      </c>
      <c r="J317" s="218" t="s">
        <v>41</v>
      </c>
      <c r="L317" s="243"/>
      <c r="M317" s="243"/>
    </row>
    <row r="318" spans="1:13" ht="60" x14ac:dyDescent="0.2">
      <c r="A318" s="52" t="s">
        <v>2208</v>
      </c>
      <c r="B318" s="220" t="s">
        <v>1190</v>
      </c>
      <c r="C318" s="220" t="s">
        <v>1831</v>
      </c>
      <c r="D318" s="220" t="s">
        <v>70</v>
      </c>
      <c r="E318" s="220" t="s">
        <v>3064</v>
      </c>
      <c r="F318" s="219" t="s">
        <v>3019</v>
      </c>
      <c r="G318" s="220" t="s">
        <v>133</v>
      </c>
      <c r="H318" s="242" t="s">
        <v>1192</v>
      </c>
      <c r="I318" s="236">
        <v>2390.15</v>
      </c>
      <c r="J318" s="236">
        <v>2390.1500000000005</v>
      </c>
      <c r="K318" s="246"/>
      <c r="L318" s="236">
        <v>2896.11</v>
      </c>
      <c r="M318" s="236">
        <v>2896.11</v>
      </c>
    </row>
    <row r="319" spans="1:13" ht="24" x14ac:dyDescent="0.2">
      <c r="A319" s="52" t="s">
        <v>2209</v>
      </c>
      <c r="B319" s="227" t="s">
        <v>1236</v>
      </c>
      <c r="C319" s="227">
        <v>88267</v>
      </c>
      <c r="D319" s="227" t="s">
        <v>103</v>
      </c>
      <c r="E319" s="232" t="s">
        <v>1264</v>
      </c>
      <c r="F319" s="227" t="s">
        <v>1191</v>
      </c>
      <c r="G319" s="228" t="s">
        <v>79</v>
      </c>
      <c r="H319" s="229" t="s">
        <v>1392</v>
      </c>
      <c r="I319" s="234">
        <v>23.05</v>
      </c>
      <c r="J319" s="234">
        <v>70</v>
      </c>
      <c r="L319" s="234">
        <v>27.94</v>
      </c>
      <c r="M319" s="239">
        <v>84.85</v>
      </c>
    </row>
    <row r="320" spans="1:13" ht="36" x14ac:dyDescent="0.2">
      <c r="A320" s="52" t="s">
        <v>2210</v>
      </c>
      <c r="B320" s="227" t="s">
        <v>1236</v>
      </c>
      <c r="C320" s="227">
        <v>88248</v>
      </c>
      <c r="D320" s="227" t="s">
        <v>103</v>
      </c>
      <c r="E320" s="232" t="s">
        <v>3009</v>
      </c>
      <c r="F320" s="227" t="s">
        <v>1191</v>
      </c>
      <c r="G320" s="228" t="s">
        <v>79</v>
      </c>
      <c r="H320" s="229" t="s">
        <v>1392</v>
      </c>
      <c r="I320" s="234">
        <v>16.53</v>
      </c>
      <c r="J320" s="234">
        <v>50.2</v>
      </c>
      <c r="L320" s="234">
        <v>20.04</v>
      </c>
      <c r="M320" s="239">
        <v>60.86</v>
      </c>
    </row>
    <row r="321" spans="1:13" ht="48" x14ac:dyDescent="0.2">
      <c r="A321" s="52" t="s">
        <v>2211</v>
      </c>
      <c r="B321" s="231" t="s">
        <v>1193</v>
      </c>
      <c r="C321" s="231" t="s">
        <v>3065</v>
      </c>
      <c r="D321" s="231" t="s">
        <v>103</v>
      </c>
      <c r="E321" s="231" t="s">
        <v>3066</v>
      </c>
      <c r="F321" s="231" t="s">
        <v>1209</v>
      </c>
      <c r="G321" s="231" t="s">
        <v>133</v>
      </c>
      <c r="H321" s="241" t="s">
        <v>1240</v>
      </c>
      <c r="I321" s="235">
        <v>366.47</v>
      </c>
      <c r="J321" s="235">
        <v>732.94</v>
      </c>
      <c r="L321" s="235">
        <v>444.05</v>
      </c>
      <c r="M321" s="235">
        <v>888.1</v>
      </c>
    </row>
    <row r="322" spans="1:13" ht="48" x14ac:dyDescent="0.2">
      <c r="A322" s="52" t="s">
        <v>2212</v>
      </c>
      <c r="B322" s="231" t="s">
        <v>1193</v>
      </c>
      <c r="C322" s="231" t="s">
        <v>3067</v>
      </c>
      <c r="D322" s="231" t="s">
        <v>103</v>
      </c>
      <c r="E322" s="231" t="s">
        <v>3068</v>
      </c>
      <c r="F322" s="231" t="s">
        <v>1209</v>
      </c>
      <c r="G322" s="231" t="s">
        <v>133</v>
      </c>
      <c r="H322" s="241" t="s">
        <v>1192</v>
      </c>
      <c r="I322" s="235">
        <v>247.59</v>
      </c>
      <c r="J322" s="235">
        <v>247.59</v>
      </c>
      <c r="L322" s="235">
        <v>300</v>
      </c>
      <c r="M322" s="235">
        <v>300</v>
      </c>
    </row>
    <row r="323" spans="1:13" ht="36" x14ac:dyDescent="0.2">
      <c r="A323" s="52" t="s">
        <v>2213</v>
      </c>
      <c r="B323" s="222" t="s">
        <v>1193</v>
      </c>
      <c r="C323" s="222">
        <v>12435</v>
      </c>
      <c r="D323" s="222" t="s">
        <v>103</v>
      </c>
      <c r="E323" s="231" t="s">
        <v>3069</v>
      </c>
      <c r="F323" s="222" t="s">
        <v>1209</v>
      </c>
      <c r="G323" s="224" t="s">
        <v>133</v>
      </c>
      <c r="H323" s="225" t="s">
        <v>1192</v>
      </c>
      <c r="I323" s="235">
        <v>259.86</v>
      </c>
      <c r="J323" s="235">
        <v>259.86</v>
      </c>
      <c r="L323" s="235">
        <v>314.87</v>
      </c>
      <c r="M323" s="235">
        <v>314.87</v>
      </c>
    </row>
    <row r="324" spans="1:13" x14ac:dyDescent="0.2">
      <c r="A324" s="52" t="s">
        <v>2214</v>
      </c>
      <c r="B324" s="222" t="s">
        <v>1193</v>
      </c>
      <c r="C324" s="222">
        <v>4208</v>
      </c>
      <c r="D324" s="222" t="s">
        <v>103</v>
      </c>
      <c r="E324" s="231" t="s">
        <v>1393</v>
      </c>
      <c r="F324" s="222" t="s">
        <v>1209</v>
      </c>
      <c r="G324" s="224" t="s">
        <v>133</v>
      </c>
      <c r="H324" s="225" t="s">
        <v>1192</v>
      </c>
      <c r="I324" s="235">
        <v>48.41</v>
      </c>
      <c r="J324" s="235">
        <v>48.41</v>
      </c>
      <c r="L324" s="235">
        <v>58.66</v>
      </c>
      <c r="M324" s="237">
        <v>58.66</v>
      </c>
    </row>
    <row r="325" spans="1:13" ht="36" x14ac:dyDescent="0.2">
      <c r="A325" s="52" t="s">
        <v>2215</v>
      </c>
      <c r="B325" s="222" t="s">
        <v>1193</v>
      </c>
      <c r="C325" s="222">
        <v>10899</v>
      </c>
      <c r="D325" s="222" t="s">
        <v>103</v>
      </c>
      <c r="E325" s="231" t="s">
        <v>3070</v>
      </c>
      <c r="F325" s="222" t="s">
        <v>1209</v>
      </c>
      <c r="G325" s="224" t="s">
        <v>133</v>
      </c>
      <c r="H325" s="225" t="s">
        <v>1192</v>
      </c>
      <c r="I325" s="235">
        <v>108.46</v>
      </c>
      <c r="J325" s="235">
        <v>108.46</v>
      </c>
      <c r="L325" s="235">
        <v>131.41999999999999</v>
      </c>
      <c r="M325" s="235">
        <v>131.41999999999999</v>
      </c>
    </row>
    <row r="326" spans="1:13" ht="24" x14ac:dyDescent="0.2">
      <c r="A326" s="52" t="s">
        <v>2216</v>
      </c>
      <c r="B326" s="222" t="s">
        <v>1193</v>
      </c>
      <c r="C326" s="222">
        <v>20964</v>
      </c>
      <c r="D326" s="222" t="s">
        <v>103</v>
      </c>
      <c r="E326" s="231" t="s">
        <v>3071</v>
      </c>
      <c r="F326" s="222" t="s">
        <v>1209</v>
      </c>
      <c r="G326" s="224" t="s">
        <v>133</v>
      </c>
      <c r="H326" s="225" t="s">
        <v>1192</v>
      </c>
      <c r="I326" s="235">
        <v>96.67</v>
      </c>
      <c r="J326" s="235">
        <v>96.67</v>
      </c>
      <c r="L326" s="235">
        <v>117.14</v>
      </c>
      <c r="M326" s="235">
        <v>117.14</v>
      </c>
    </row>
    <row r="327" spans="1:13" ht="48" x14ac:dyDescent="0.2">
      <c r="A327" s="52" t="s">
        <v>2217</v>
      </c>
      <c r="B327" s="222" t="s">
        <v>1193</v>
      </c>
      <c r="C327" s="222">
        <v>20973</v>
      </c>
      <c r="D327" s="222" t="s">
        <v>103</v>
      </c>
      <c r="E327" s="231" t="s">
        <v>3072</v>
      </c>
      <c r="F327" s="222" t="s">
        <v>1209</v>
      </c>
      <c r="G327" s="224" t="s">
        <v>133</v>
      </c>
      <c r="H327" s="225" t="s">
        <v>1192</v>
      </c>
      <c r="I327" s="235">
        <v>151.62</v>
      </c>
      <c r="J327" s="235">
        <v>151.62</v>
      </c>
      <c r="L327" s="235">
        <v>183.72</v>
      </c>
      <c r="M327" s="235">
        <v>183.72</v>
      </c>
    </row>
    <row r="328" spans="1:13" ht="36" x14ac:dyDescent="0.2">
      <c r="A328" s="52" t="s">
        <v>2218</v>
      </c>
      <c r="B328" s="222" t="s">
        <v>1193</v>
      </c>
      <c r="C328" s="222">
        <v>37554</v>
      </c>
      <c r="D328" s="222" t="s">
        <v>103</v>
      </c>
      <c r="E328" s="231" t="s">
        <v>3073</v>
      </c>
      <c r="F328" s="222" t="s">
        <v>1209</v>
      </c>
      <c r="G328" s="224" t="s">
        <v>133</v>
      </c>
      <c r="H328" s="225" t="s">
        <v>1192</v>
      </c>
      <c r="I328" s="235">
        <v>290.76</v>
      </c>
      <c r="J328" s="235">
        <v>290.76</v>
      </c>
      <c r="L328" s="235">
        <v>352.31</v>
      </c>
      <c r="M328" s="235">
        <v>352.31</v>
      </c>
    </row>
    <row r="329" spans="1:13" ht="36" x14ac:dyDescent="0.2">
      <c r="A329" s="52" t="s">
        <v>2219</v>
      </c>
      <c r="B329" s="222" t="s">
        <v>1193</v>
      </c>
      <c r="C329" s="222">
        <v>20971</v>
      </c>
      <c r="D329" s="222" t="s">
        <v>103</v>
      </c>
      <c r="E329" s="231" t="s">
        <v>3074</v>
      </c>
      <c r="F329" s="222" t="s">
        <v>1209</v>
      </c>
      <c r="G329" s="224" t="s">
        <v>133</v>
      </c>
      <c r="H329" s="225" t="s">
        <v>1192</v>
      </c>
      <c r="I329" s="235">
        <v>23.57</v>
      </c>
      <c r="J329" s="235">
        <v>23.57</v>
      </c>
      <c r="L329" s="235">
        <v>28.57</v>
      </c>
      <c r="M329" s="237">
        <v>28.57</v>
      </c>
    </row>
    <row r="330" spans="1:13" ht="60" x14ac:dyDescent="0.2">
      <c r="A330" s="52" t="s">
        <v>2220</v>
      </c>
      <c r="B330" s="231" t="s">
        <v>1193</v>
      </c>
      <c r="C330" s="231" t="s">
        <v>3075</v>
      </c>
      <c r="D330" s="231" t="s">
        <v>103</v>
      </c>
      <c r="E330" s="231" t="s">
        <v>3076</v>
      </c>
      <c r="F330" s="231" t="s">
        <v>1209</v>
      </c>
      <c r="G330" s="231" t="s">
        <v>133</v>
      </c>
      <c r="H330" s="241" t="s">
        <v>1192</v>
      </c>
      <c r="I330" s="235">
        <v>310.0702563106791</v>
      </c>
      <c r="J330" s="235">
        <v>310.07</v>
      </c>
      <c r="L330" s="235">
        <v>375.61</v>
      </c>
      <c r="M330" s="235">
        <v>375.61</v>
      </c>
    </row>
    <row r="331" spans="1:13" x14ac:dyDescent="0.2">
      <c r="A331" s="52" t="s">
        <v>2221</v>
      </c>
      <c r="B331" s="216" t="s">
        <v>948</v>
      </c>
      <c r="C331" s="216" t="s">
        <v>36</v>
      </c>
      <c r="D331" s="216" t="s">
        <v>37</v>
      </c>
      <c r="E331" s="260" t="s">
        <v>38</v>
      </c>
      <c r="F331" s="216" t="s">
        <v>1188</v>
      </c>
      <c r="G331" s="217" t="s">
        <v>39</v>
      </c>
      <c r="H331" s="216" t="s">
        <v>1189</v>
      </c>
      <c r="I331" s="216" t="s">
        <v>40</v>
      </c>
      <c r="J331" s="218" t="s">
        <v>41</v>
      </c>
      <c r="L331" s="243"/>
      <c r="M331" s="243"/>
    </row>
    <row r="332" spans="1:13" ht="36" x14ac:dyDescent="0.2">
      <c r="A332" s="52" t="s">
        <v>2222</v>
      </c>
      <c r="B332" s="219" t="s">
        <v>1190</v>
      </c>
      <c r="C332" s="230" t="s">
        <v>9394</v>
      </c>
      <c r="D332" s="219" t="s">
        <v>70</v>
      </c>
      <c r="E332" s="220" t="s">
        <v>3077</v>
      </c>
      <c r="F332" s="220" t="s">
        <v>3054</v>
      </c>
      <c r="G332" s="221" t="s">
        <v>133</v>
      </c>
      <c r="H332" s="226" t="s">
        <v>1192</v>
      </c>
      <c r="I332" s="236">
        <v>26.33</v>
      </c>
      <c r="J332" s="238">
        <v>26.33</v>
      </c>
      <c r="K332" s="246"/>
      <c r="L332" s="236">
        <v>31.91</v>
      </c>
      <c r="M332" s="238">
        <v>31.91</v>
      </c>
    </row>
    <row r="333" spans="1:13" x14ac:dyDescent="0.2">
      <c r="A333" s="52" t="s">
        <v>2223</v>
      </c>
      <c r="B333" s="222" t="s">
        <v>1193</v>
      </c>
      <c r="C333" s="222">
        <v>11</v>
      </c>
      <c r="D333" s="223" t="s">
        <v>1470</v>
      </c>
      <c r="E333" s="231" t="s">
        <v>1364</v>
      </c>
      <c r="F333" s="222" t="s">
        <v>1195</v>
      </c>
      <c r="G333" s="224" t="s">
        <v>1196</v>
      </c>
      <c r="H333" s="225" t="s">
        <v>1263</v>
      </c>
      <c r="I333" s="235">
        <v>18.399999999999999</v>
      </c>
      <c r="J333" s="235">
        <v>2.76</v>
      </c>
      <c r="L333" s="235">
        <v>22.3</v>
      </c>
      <c r="M333" s="237">
        <v>3.34</v>
      </c>
    </row>
    <row r="334" spans="1:13" ht="36" x14ac:dyDescent="0.2">
      <c r="A334" s="52" t="s">
        <v>2224</v>
      </c>
      <c r="B334" s="222" t="s">
        <v>1193</v>
      </c>
      <c r="C334" s="222">
        <v>20971</v>
      </c>
      <c r="D334" s="222" t="s">
        <v>103</v>
      </c>
      <c r="E334" s="231" t="s">
        <v>3074</v>
      </c>
      <c r="F334" s="222" t="s">
        <v>1209</v>
      </c>
      <c r="G334" s="224" t="s">
        <v>133</v>
      </c>
      <c r="H334" s="225" t="s">
        <v>1192</v>
      </c>
      <c r="I334" s="235">
        <v>23.57</v>
      </c>
      <c r="J334" s="235">
        <v>23.57</v>
      </c>
      <c r="L334" s="235">
        <v>28.57</v>
      </c>
      <c r="M334" s="237">
        <v>28.57</v>
      </c>
    </row>
    <row r="335" spans="1:13" x14ac:dyDescent="0.2">
      <c r="A335" s="52" t="s">
        <v>2225</v>
      </c>
      <c r="B335" s="216" t="s">
        <v>950</v>
      </c>
      <c r="C335" s="216" t="s">
        <v>36</v>
      </c>
      <c r="D335" s="216" t="s">
        <v>37</v>
      </c>
      <c r="E335" s="260" t="s">
        <v>38</v>
      </c>
      <c r="F335" s="216" t="s">
        <v>1188</v>
      </c>
      <c r="G335" s="217" t="s">
        <v>39</v>
      </c>
      <c r="H335" s="216" t="s">
        <v>1189</v>
      </c>
      <c r="I335" s="216" t="s">
        <v>40</v>
      </c>
      <c r="J335" s="218" t="s">
        <v>41</v>
      </c>
      <c r="L335" s="243"/>
      <c r="M335" s="243"/>
    </row>
    <row r="336" spans="1:13" ht="48" x14ac:dyDescent="0.2">
      <c r="A336" s="52" t="s">
        <v>2226</v>
      </c>
      <c r="B336" s="219" t="s">
        <v>1190</v>
      </c>
      <c r="C336" s="230" t="s">
        <v>9393</v>
      </c>
      <c r="D336" s="219" t="s">
        <v>70</v>
      </c>
      <c r="E336" s="220" t="s">
        <v>1835</v>
      </c>
      <c r="F336" s="220" t="s">
        <v>3054</v>
      </c>
      <c r="G336" s="221" t="s">
        <v>133</v>
      </c>
      <c r="H336" s="226" t="s">
        <v>1192</v>
      </c>
      <c r="I336" s="236">
        <v>181.76</v>
      </c>
      <c r="J336" s="236">
        <v>181.76</v>
      </c>
      <c r="K336" s="246"/>
      <c r="L336" s="236">
        <v>220.24</v>
      </c>
      <c r="M336" s="236">
        <v>220.24</v>
      </c>
    </row>
    <row r="337" spans="1:13" x14ac:dyDescent="0.2">
      <c r="A337" s="52" t="s">
        <v>2227</v>
      </c>
      <c r="B337" s="222" t="s">
        <v>1193</v>
      </c>
      <c r="C337" s="222">
        <v>8</v>
      </c>
      <c r="D337" s="223" t="s">
        <v>1470</v>
      </c>
      <c r="E337" s="231" t="s">
        <v>1198</v>
      </c>
      <c r="F337" s="222" t="s">
        <v>1195</v>
      </c>
      <c r="G337" s="224" t="s">
        <v>1196</v>
      </c>
      <c r="H337" s="225" t="s">
        <v>1394</v>
      </c>
      <c r="I337" s="235">
        <v>12.42</v>
      </c>
      <c r="J337" s="235">
        <v>1.98</v>
      </c>
      <c r="L337" s="235">
        <v>15.06</v>
      </c>
      <c r="M337" s="237">
        <v>2.4</v>
      </c>
    </row>
    <row r="338" spans="1:13" x14ac:dyDescent="0.2">
      <c r="A338" s="52" t="s">
        <v>2228</v>
      </c>
      <c r="B338" s="222" t="s">
        <v>1193</v>
      </c>
      <c r="C338" s="222">
        <v>11</v>
      </c>
      <c r="D338" s="223" t="s">
        <v>1470</v>
      </c>
      <c r="E338" s="231" t="s">
        <v>1364</v>
      </c>
      <c r="F338" s="222" t="s">
        <v>1195</v>
      </c>
      <c r="G338" s="224" t="s">
        <v>1196</v>
      </c>
      <c r="H338" s="225" t="s">
        <v>1394</v>
      </c>
      <c r="I338" s="235">
        <v>18.399999999999999</v>
      </c>
      <c r="J338" s="235">
        <v>2.94</v>
      </c>
      <c r="L338" s="235">
        <v>22.3</v>
      </c>
      <c r="M338" s="237">
        <v>3.56</v>
      </c>
    </row>
    <row r="339" spans="1:13" ht="36" x14ac:dyDescent="0.2">
      <c r="A339" s="52" t="s">
        <v>2229</v>
      </c>
      <c r="B339" s="222" t="s">
        <v>1193</v>
      </c>
      <c r="C339" s="222">
        <v>20972</v>
      </c>
      <c r="D339" s="222" t="s">
        <v>103</v>
      </c>
      <c r="E339" s="231" t="s">
        <v>3078</v>
      </c>
      <c r="F339" s="222" t="s">
        <v>1209</v>
      </c>
      <c r="G339" s="224" t="s">
        <v>133</v>
      </c>
      <c r="H339" s="225" t="s">
        <v>1192</v>
      </c>
      <c r="I339" s="235">
        <v>176.84</v>
      </c>
      <c r="J339" s="235">
        <v>176.84</v>
      </c>
      <c r="L339" s="235">
        <v>214.28</v>
      </c>
      <c r="M339" s="235">
        <v>214.28</v>
      </c>
    </row>
    <row r="340" spans="1:13" x14ac:dyDescent="0.2">
      <c r="A340" s="52" t="s">
        <v>2230</v>
      </c>
      <c r="B340" s="216" t="s">
        <v>953</v>
      </c>
      <c r="C340" s="216" t="s">
        <v>36</v>
      </c>
      <c r="D340" s="216" t="s">
        <v>37</v>
      </c>
      <c r="E340" s="260" t="s">
        <v>38</v>
      </c>
      <c r="F340" s="216" t="s">
        <v>1188</v>
      </c>
      <c r="G340" s="217" t="s">
        <v>39</v>
      </c>
      <c r="H340" s="216" t="s">
        <v>1189</v>
      </c>
      <c r="I340" s="216" t="s">
        <v>40</v>
      </c>
      <c r="J340" s="218" t="s">
        <v>41</v>
      </c>
      <c r="K340" s="336"/>
      <c r="L340" s="243"/>
      <c r="M340" s="243"/>
    </row>
    <row r="341" spans="1:13" ht="24" x14ac:dyDescent="0.2">
      <c r="A341" s="52" t="s">
        <v>2231</v>
      </c>
      <c r="B341" s="219" t="s">
        <v>1190</v>
      </c>
      <c r="C341" s="230" t="s">
        <v>9399</v>
      </c>
      <c r="D341" s="219" t="s">
        <v>70</v>
      </c>
      <c r="E341" s="220" t="s">
        <v>1395</v>
      </c>
      <c r="F341" s="220" t="s">
        <v>3054</v>
      </c>
      <c r="G341" s="221" t="s">
        <v>133</v>
      </c>
      <c r="H341" s="226" t="s">
        <v>1192</v>
      </c>
      <c r="I341" s="236">
        <v>246.26</v>
      </c>
      <c r="J341" s="236">
        <v>246.26</v>
      </c>
      <c r="K341" s="246"/>
      <c r="L341" s="236">
        <v>298.39999999999998</v>
      </c>
      <c r="M341" s="236">
        <v>298.39999999999998</v>
      </c>
    </row>
    <row r="342" spans="1:13" x14ac:dyDescent="0.2">
      <c r="A342" s="52" t="s">
        <v>2232</v>
      </c>
      <c r="B342" s="222" t="s">
        <v>1193</v>
      </c>
      <c r="C342" s="222">
        <v>8</v>
      </c>
      <c r="D342" s="223" t="s">
        <v>1470</v>
      </c>
      <c r="E342" s="231" t="s">
        <v>1198</v>
      </c>
      <c r="F342" s="222" t="s">
        <v>1195</v>
      </c>
      <c r="G342" s="224" t="s">
        <v>1196</v>
      </c>
      <c r="H342" s="225" t="s">
        <v>1328</v>
      </c>
      <c r="I342" s="235">
        <v>12.42</v>
      </c>
      <c r="J342" s="235">
        <v>4.96</v>
      </c>
      <c r="L342" s="235">
        <v>15.06</v>
      </c>
      <c r="M342" s="237">
        <v>6.02</v>
      </c>
    </row>
    <row r="343" spans="1:13" x14ac:dyDescent="0.2">
      <c r="A343" s="52" t="s">
        <v>2233</v>
      </c>
      <c r="B343" s="222" t="s">
        <v>1193</v>
      </c>
      <c r="C343" s="222">
        <v>11</v>
      </c>
      <c r="D343" s="223" t="s">
        <v>1470</v>
      </c>
      <c r="E343" s="231" t="s">
        <v>1364</v>
      </c>
      <c r="F343" s="222" t="s">
        <v>1195</v>
      </c>
      <c r="G343" s="224" t="s">
        <v>1196</v>
      </c>
      <c r="H343" s="225" t="s">
        <v>1328</v>
      </c>
      <c r="I343" s="235">
        <v>18.399999999999999</v>
      </c>
      <c r="J343" s="235">
        <v>7.36</v>
      </c>
      <c r="L343" s="235">
        <v>22.3</v>
      </c>
      <c r="M343" s="237">
        <v>8.92</v>
      </c>
    </row>
    <row r="344" spans="1:13" x14ac:dyDescent="0.2">
      <c r="A344" s="52" t="s">
        <v>2234</v>
      </c>
      <c r="B344" s="222" t="s">
        <v>1193</v>
      </c>
      <c r="C344" s="222" t="s">
        <v>1387</v>
      </c>
      <c r="D344" s="223" t="s">
        <v>1470</v>
      </c>
      <c r="E344" s="231" t="s">
        <v>1388</v>
      </c>
      <c r="F344" s="222" t="s">
        <v>1209</v>
      </c>
      <c r="G344" s="224" t="s">
        <v>61</v>
      </c>
      <c r="H344" s="225" t="s">
        <v>1396</v>
      </c>
      <c r="I344" s="237">
        <v>0.37</v>
      </c>
      <c r="J344" s="237">
        <v>0.88</v>
      </c>
      <c r="L344" s="237">
        <v>0.45</v>
      </c>
      <c r="M344" s="237">
        <v>1.08</v>
      </c>
    </row>
    <row r="345" spans="1:13" x14ac:dyDescent="0.2">
      <c r="A345" s="52" t="s">
        <v>2235</v>
      </c>
      <c r="B345" s="222" t="s">
        <v>1193</v>
      </c>
      <c r="C345" s="222">
        <v>12427</v>
      </c>
      <c r="D345" s="222" t="s">
        <v>103</v>
      </c>
      <c r="E345" s="231" t="s">
        <v>1397</v>
      </c>
      <c r="F345" s="222" t="s">
        <v>1209</v>
      </c>
      <c r="G345" s="224" t="s">
        <v>133</v>
      </c>
      <c r="H345" s="225" t="s">
        <v>1192</v>
      </c>
      <c r="I345" s="235">
        <v>233.0600034334764</v>
      </c>
      <c r="J345" s="235">
        <v>233.06</v>
      </c>
      <c r="L345" s="235">
        <v>282.38</v>
      </c>
      <c r="M345" s="235">
        <v>282.38</v>
      </c>
    </row>
    <row r="346" spans="1:13" x14ac:dyDescent="0.2">
      <c r="A346" s="52" t="s">
        <v>2236</v>
      </c>
      <c r="B346" s="216" t="s">
        <v>954</v>
      </c>
      <c r="C346" s="216" t="s">
        <v>36</v>
      </c>
      <c r="D346" s="216" t="s">
        <v>37</v>
      </c>
      <c r="E346" s="260" t="s">
        <v>38</v>
      </c>
      <c r="F346" s="216" t="s">
        <v>1188</v>
      </c>
      <c r="G346" s="217" t="s">
        <v>39</v>
      </c>
      <c r="H346" s="216" t="s">
        <v>1189</v>
      </c>
      <c r="I346" s="216" t="s">
        <v>40</v>
      </c>
      <c r="J346" s="218" t="s">
        <v>41</v>
      </c>
      <c r="L346" s="243"/>
      <c r="M346" s="243"/>
    </row>
    <row r="347" spans="1:13" x14ac:dyDescent="0.2">
      <c r="A347" s="52" t="s">
        <v>2237</v>
      </c>
      <c r="B347" s="219" t="s">
        <v>1190</v>
      </c>
      <c r="C347" s="219" t="s">
        <v>955</v>
      </c>
      <c r="D347" s="219" t="s">
        <v>70</v>
      </c>
      <c r="E347" s="220" t="s">
        <v>956</v>
      </c>
      <c r="F347" s="219" t="s">
        <v>1191</v>
      </c>
      <c r="G347" s="221" t="s">
        <v>3</v>
      </c>
      <c r="H347" s="226" t="s">
        <v>1192</v>
      </c>
      <c r="I347" s="236">
        <v>101.82</v>
      </c>
      <c r="J347" s="236">
        <v>101.82000000000001</v>
      </c>
      <c r="K347" s="246"/>
      <c r="L347" s="236">
        <v>123.38</v>
      </c>
      <c r="M347" s="236">
        <v>123.38</v>
      </c>
    </row>
    <row r="348" spans="1:13" x14ac:dyDescent="0.2">
      <c r="A348" s="52" t="s">
        <v>2238</v>
      </c>
      <c r="B348" s="222" t="s">
        <v>1193</v>
      </c>
      <c r="C348" s="222">
        <v>11</v>
      </c>
      <c r="D348" s="223" t="s">
        <v>1470</v>
      </c>
      <c r="E348" s="231" t="s">
        <v>1364</v>
      </c>
      <c r="F348" s="222" t="s">
        <v>1195</v>
      </c>
      <c r="G348" s="224" t="s">
        <v>1196</v>
      </c>
      <c r="H348" s="225" t="s">
        <v>1368</v>
      </c>
      <c r="I348" s="235">
        <v>18.399999999999999</v>
      </c>
      <c r="J348" s="235">
        <v>5.15</v>
      </c>
      <c r="L348" s="235">
        <v>22.3</v>
      </c>
      <c r="M348" s="237">
        <v>6.24</v>
      </c>
    </row>
    <row r="349" spans="1:13" ht="24" x14ac:dyDescent="0.2">
      <c r="A349" s="52" t="s">
        <v>2239</v>
      </c>
      <c r="B349" s="222" t="s">
        <v>1193</v>
      </c>
      <c r="C349" s="222">
        <v>20964</v>
      </c>
      <c r="D349" s="222" t="s">
        <v>103</v>
      </c>
      <c r="E349" s="231" t="s">
        <v>3071</v>
      </c>
      <c r="F349" s="222" t="s">
        <v>1209</v>
      </c>
      <c r="G349" s="224" t="s">
        <v>133</v>
      </c>
      <c r="H349" s="225" t="s">
        <v>1192</v>
      </c>
      <c r="I349" s="235">
        <v>96.67</v>
      </c>
      <c r="J349" s="235">
        <v>96.67</v>
      </c>
      <c r="L349" s="235">
        <v>117.14</v>
      </c>
      <c r="M349" s="235">
        <v>117.14</v>
      </c>
    </row>
    <row r="350" spans="1:13" x14ac:dyDescent="0.2">
      <c r="A350" s="52" t="s">
        <v>2240</v>
      </c>
      <c r="B350" s="216" t="s">
        <v>959</v>
      </c>
      <c r="C350" s="216" t="s">
        <v>36</v>
      </c>
      <c r="D350" s="216" t="s">
        <v>37</v>
      </c>
      <c r="E350" s="260" t="s">
        <v>38</v>
      </c>
      <c r="F350" s="216" t="s">
        <v>1188</v>
      </c>
      <c r="G350" s="217" t="s">
        <v>39</v>
      </c>
      <c r="H350" s="216" t="s">
        <v>1189</v>
      </c>
      <c r="I350" s="216" t="s">
        <v>40</v>
      </c>
      <c r="J350" s="218" t="s">
        <v>41</v>
      </c>
      <c r="L350" s="243"/>
      <c r="M350" s="243"/>
    </row>
    <row r="351" spans="1:13" ht="24" x14ac:dyDescent="0.2">
      <c r="A351" s="52" t="s">
        <v>2241</v>
      </c>
      <c r="B351" s="219" t="s">
        <v>1190</v>
      </c>
      <c r="C351" s="219" t="s">
        <v>960</v>
      </c>
      <c r="D351" s="219" t="s">
        <v>70</v>
      </c>
      <c r="E351" s="220" t="s">
        <v>1398</v>
      </c>
      <c r="F351" s="219" t="s">
        <v>1254</v>
      </c>
      <c r="G351" s="221" t="s">
        <v>133</v>
      </c>
      <c r="H351" s="226" t="s">
        <v>1192</v>
      </c>
      <c r="I351" s="236">
        <v>97.26</v>
      </c>
      <c r="J351" s="236">
        <v>97.259999999999991</v>
      </c>
      <c r="K351" s="246"/>
      <c r="L351" s="236">
        <v>117.86</v>
      </c>
      <c r="M351" s="236">
        <v>117.86</v>
      </c>
    </row>
    <row r="352" spans="1:13" x14ac:dyDescent="0.2">
      <c r="A352" s="52" t="s">
        <v>2242</v>
      </c>
      <c r="B352" s="222" t="s">
        <v>1193</v>
      </c>
      <c r="C352" s="222">
        <v>12</v>
      </c>
      <c r="D352" s="223" t="s">
        <v>1470</v>
      </c>
      <c r="E352" s="231" t="s">
        <v>1251</v>
      </c>
      <c r="F352" s="222" t="s">
        <v>1195</v>
      </c>
      <c r="G352" s="224" t="s">
        <v>1196</v>
      </c>
      <c r="H352" s="225" t="s">
        <v>1192</v>
      </c>
      <c r="I352" s="235">
        <v>18.399999999999999</v>
      </c>
      <c r="J352" s="235">
        <v>18.399999999999999</v>
      </c>
      <c r="L352" s="235">
        <v>22.3</v>
      </c>
      <c r="M352" s="237">
        <v>22.3</v>
      </c>
    </row>
    <row r="353" spans="1:13" x14ac:dyDescent="0.2">
      <c r="A353" s="52" t="s">
        <v>2243</v>
      </c>
      <c r="B353" s="222" t="s">
        <v>1193</v>
      </c>
      <c r="C353" s="222">
        <v>8</v>
      </c>
      <c r="D353" s="223" t="s">
        <v>1470</v>
      </c>
      <c r="E353" s="231" t="s">
        <v>1198</v>
      </c>
      <c r="F353" s="222" t="s">
        <v>1195</v>
      </c>
      <c r="G353" s="224" t="s">
        <v>1196</v>
      </c>
      <c r="H353" s="225" t="s">
        <v>1192</v>
      </c>
      <c r="I353" s="235">
        <v>12.42</v>
      </c>
      <c r="J353" s="235">
        <v>12.42</v>
      </c>
      <c r="L353" s="235">
        <v>15.06</v>
      </c>
      <c r="M353" s="237">
        <v>15.06</v>
      </c>
    </row>
    <row r="354" spans="1:13" ht="24" x14ac:dyDescent="0.2">
      <c r="A354" s="52" t="s">
        <v>2244</v>
      </c>
      <c r="B354" s="222" t="s">
        <v>1193</v>
      </c>
      <c r="C354" s="222">
        <v>41120</v>
      </c>
      <c r="D354" s="222" t="s">
        <v>1252</v>
      </c>
      <c r="E354" s="231" t="s">
        <v>1399</v>
      </c>
      <c r="F354" s="222" t="s">
        <v>1209</v>
      </c>
      <c r="G354" s="224" t="s">
        <v>133</v>
      </c>
      <c r="H354" s="225" t="s">
        <v>1192</v>
      </c>
      <c r="I354" s="235">
        <v>66.440065151515157</v>
      </c>
      <c r="J354" s="235">
        <v>66.44</v>
      </c>
      <c r="L354" s="235">
        <v>80.5</v>
      </c>
      <c r="M354" s="237">
        <v>80.5</v>
      </c>
    </row>
    <row r="355" spans="1:13" x14ac:dyDescent="0.2">
      <c r="A355" s="52" t="s">
        <v>2245</v>
      </c>
      <c r="B355" s="216" t="s">
        <v>964</v>
      </c>
      <c r="C355" s="216" t="s">
        <v>36</v>
      </c>
      <c r="D355" s="216" t="s">
        <v>37</v>
      </c>
      <c r="E355" s="260" t="s">
        <v>38</v>
      </c>
      <c r="F355" s="216" t="s">
        <v>1188</v>
      </c>
      <c r="G355" s="217" t="s">
        <v>39</v>
      </c>
      <c r="H355" s="216" t="s">
        <v>1189</v>
      </c>
      <c r="I355" s="216" t="s">
        <v>40</v>
      </c>
      <c r="J355" s="218" t="s">
        <v>41</v>
      </c>
      <c r="L355" s="243"/>
      <c r="M355" s="243"/>
    </row>
    <row r="356" spans="1:13" ht="24" x14ac:dyDescent="0.2">
      <c r="A356" s="52" t="s">
        <v>2246</v>
      </c>
      <c r="B356" s="219" t="s">
        <v>1190</v>
      </c>
      <c r="C356" s="219" t="s">
        <v>965</v>
      </c>
      <c r="D356" s="219" t="s">
        <v>70</v>
      </c>
      <c r="E356" s="220" t="s">
        <v>1841</v>
      </c>
      <c r="F356" s="220" t="s">
        <v>3079</v>
      </c>
      <c r="G356" s="221" t="s">
        <v>133</v>
      </c>
      <c r="H356" s="226" t="s">
        <v>1192</v>
      </c>
      <c r="I356" s="236">
        <v>1292.48</v>
      </c>
      <c r="J356" s="236">
        <v>1292.48</v>
      </c>
      <c r="K356" s="246"/>
      <c r="L356" s="236">
        <v>1566.08</v>
      </c>
      <c r="M356" s="236">
        <v>1566.08</v>
      </c>
    </row>
    <row r="357" spans="1:13" x14ac:dyDescent="0.2">
      <c r="A357" s="52" t="s">
        <v>2247</v>
      </c>
      <c r="B357" s="222" t="s">
        <v>1193</v>
      </c>
      <c r="C357" s="222">
        <v>12</v>
      </c>
      <c r="D357" s="223" t="s">
        <v>1470</v>
      </c>
      <c r="E357" s="231" t="s">
        <v>1251</v>
      </c>
      <c r="F357" s="222" t="s">
        <v>1195</v>
      </c>
      <c r="G357" s="224" t="s">
        <v>1196</v>
      </c>
      <c r="H357" s="225" t="s">
        <v>1346</v>
      </c>
      <c r="I357" s="235">
        <v>18.399999999999999</v>
      </c>
      <c r="J357" s="235">
        <v>147.19999999999999</v>
      </c>
      <c r="L357" s="235">
        <v>22.3</v>
      </c>
      <c r="M357" s="235">
        <v>178.4</v>
      </c>
    </row>
    <row r="358" spans="1:13" x14ac:dyDescent="0.2">
      <c r="A358" s="52" t="s">
        <v>2248</v>
      </c>
      <c r="B358" s="222" t="s">
        <v>1193</v>
      </c>
      <c r="C358" s="222">
        <v>8</v>
      </c>
      <c r="D358" s="223" t="s">
        <v>1470</v>
      </c>
      <c r="E358" s="231" t="s">
        <v>1198</v>
      </c>
      <c r="F358" s="222" t="s">
        <v>1195</v>
      </c>
      <c r="G358" s="224" t="s">
        <v>1196</v>
      </c>
      <c r="H358" s="225" t="s">
        <v>1346</v>
      </c>
      <c r="I358" s="235">
        <v>12.42</v>
      </c>
      <c r="J358" s="235">
        <v>99.36</v>
      </c>
      <c r="L358" s="235">
        <v>15.06</v>
      </c>
      <c r="M358" s="235">
        <v>120.48</v>
      </c>
    </row>
    <row r="359" spans="1:13" ht="36" x14ac:dyDescent="0.2">
      <c r="A359" s="52" t="s">
        <v>2249</v>
      </c>
      <c r="B359" s="222" t="s">
        <v>1193</v>
      </c>
      <c r="C359" s="222">
        <v>8534</v>
      </c>
      <c r="D359" s="222" t="s">
        <v>1261</v>
      </c>
      <c r="E359" s="231" t="s">
        <v>3080</v>
      </c>
      <c r="F359" s="222" t="s">
        <v>1209</v>
      </c>
      <c r="G359" s="224" t="s">
        <v>73</v>
      </c>
      <c r="H359" s="225" t="s">
        <v>1192</v>
      </c>
      <c r="I359" s="235">
        <v>1045.9200784688996</v>
      </c>
      <c r="J359" s="235">
        <v>1045.92</v>
      </c>
      <c r="L359" s="235">
        <v>1267.2</v>
      </c>
      <c r="M359" s="235">
        <v>1267.2</v>
      </c>
    </row>
    <row r="360" spans="1:13" x14ac:dyDescent="0.2">
      <c r="A360" s="52" t="s">
        <v>2250</v>
      </c>
      <c r="B360" s="216" t="s">
        <v>977</v>
      </c>
      <c r="C360" s="216" t="s">
        <v>36</v>
      </c>
      <c r="D360" s="216" t="s">
        <v>37</v>
      </c>
      <c r="E360" s="260" t="s">
        <v>38</v>
      </c>
      <c r="F360" s="216" t="s">
        <v>1188</v>
      </c>
      <c r="G360" s="217" t="s">
        <v>39</v>
      </c>
      <c r="H360" s="216" t="s">
        <v>1189</v>
      </c>
      <c r="I360" s="216" t="s">
        <v>40</v>
      </c>
      <c r="J360" s="218" t="s">
        <v>41</v>
      </c>
      <c r="L360" s="243"/>
      <c r="M360" s="243"/>
    </row>
    <row r="361" spans="1:13" ht="36" x14ac:dyDescent="0.2">
      <c r="A361" s="52" t="s">
        <v>2251</v>
      </c>
      <c r="B361" s="219" t="s">
        <v>1190</v>
      </c>
      <c r="C361" s="219" t="s">
        <v>978</v>
      </c>
      <c r="D361" s="219" t="s">
        <v>70</v>
      </c>
      <c r="E361" s="220" t="s">
        <v>1842</v>
      </c>
      <c r="F361" s="220" t="s">
        <v>3054</v>
      </c>
      <c r="G361" s="221" t="s">
        <v>133</v>
      </c>
      <c r="H361" s="226" t="s">
        <v>1192</v>
      </c>
      <c r="I361" s="236">
        <v>259.17</v>
      </c>
      <c r="J361" s="236">
        <v>259.16999999999996</v>
      </c>
      <c r="K361" s="246"/>
      <c r="L361" s="236">
        <v>314.04000000000002</v>
      </c>
      <c r="M361" s="236">
        <v>314.04000000000002</v>
      </c>
    </row>
    <row r="362" spans="1:13" x14ac:dyDescent="0.2">
      <c r="A362" s="52" t="s">
        <v>2252</v>
      </c>
      <c r="B362" s="222" t="s">
        <v>1193</v>
      </c>
      <c r="C362" s="222">
        <v>11</v>
      </c>
      <c r="D362" s="223" t="s">
        <v>1470</v>
      </c>
      <c r="E362" s="231" t="s">
        <v>1364</v>
      </c>
      <c r="F362" s="222" t="s">
        <v>1195</v>
      </c>
      <c r="G362" s="224" t="s">
        <v>1196</v>
      </c>
      <c r="H362" s="225" t="s">
        <v>1400</v>
      </c>
      <c r="I362" s="235">
        <v>18.399999999999999</v>
      </c>
      <c r="J362" s="235">
        <v>14.25</v>
      </c>
      <c r="L362" s="235">
        <v>22.3</v>
      </c>
      <c r="M362" s="237">
        <v>17.27</v>
      </c>
    </row>
    <row r="363" spans="1:13" x14ac:dyDescent="0.2">
      <c r="A363" s="52" t="s">
        <v>2253</v>
      </c>
      <c r="B363" s="222" t="s">
        <v>1193</v>
      </c>
      <c r="C363" s="222">
        <v>8</v>
      </c>
      <c r="D363" s="223" t="s">
        <v>1470</v>
      </c>
      <c r="E363" s="231" t="s">
        <v>1198</v>
      </c>
      <c r="F363" s="222" t="s">
        <v>1195</v>
      </c>
      <c r="G363" s="224" t="s">
        <v>1196</v>
      </c>
      <c r="H363" s="225" t="s">
        <v>1400</v>
      </c>
      <c r="I363" s="235">
        <v>12.42</v>
      </c>
      <c r="J363" s="235">
        <v>9.61</v>
      </c>
      <c r="L363" s="235">
        <v>15.06</v>
      </c>
      <c r="M363" s="237">
        <v>11.66</v>
      </c>
    </row>
    <row r="364" spans="1:13" x14ac:dyDescent="0.2">
      <c r="A364" s="52" t="s">
        <v>2254</v>
      </c>
      <c r="B364" s="222" t="s">
        <v>1193</v>
      </c>
      <c r="C364" s="222" t="s">
        <v>1387</v>
      </c>
      <c r="D364" s="223" t="s">
        <v>1470</v>
      </c>
      <c r="E364" s="231" t="s">
        <v>1388</v>
      </c>
      <c r="F364" s="222" t="s">
        <v>1209</v>
      </c>
      <c r="G364" s="224" t="s">
        <v>61</v>
      </c>
      <c r="H364" s="225" t="s">
        <v>1401</v>
      </c>
      <c r="I364" s="237">
        <v>0.37</v>
      </c>
      <c r="J364" s="237">
        <v>0.17</v>
      </c>
      <c r="L364" s="237">
        <v>0.45</v>
      </c>
      <c r="M364" s="237">
        <v>0.21</v>
      </c>
    </row>
    <row r="365" spans="1:13" x14ac:dyDescent="0.2">
      <c r="A365" s="52" t="s">
        <v>2255</v>
      </c>
      <c r="B365" s="222" t="s">
        <v>1193</v>
      </c>
      <c r="C365" s="222">
        <v>11983</v>
      </c>
      <c r="D365" s="222" t="s">
        <v>1261</v>
      </c>
      <c r="E365" s="231" t="s">
        <v>1402</v>
      </c>
      <c r="F365" s="222" t="s">
        <v>1209</v>
      </c>
      <c r="G365" s="224" t="s">
        <v>73</v>
      </c>
      <c r="H365" s="225" t="s">
        <v>1192</v>
      </c>
      <c r="I365" s="235">
        <v>235.14001021276601</v>
      </c>
      <c r="J365" s="235">
        <v>235.14</v>
      </c>
      <c r="L365" s="235">
        <v>284.89999999999998</v>
      </c>
      <c r="M365" s="235">
        <v>284.89999999999998</v>
      </c>
    </row>
    <row r="366" spans="1:13" x14ac:dyDescent="0.2">
      <c r="A366" s="52" t="s">
        <v>2256</v>
      </c>
      <c r="B366" s="216" t="s">
        <v>983</v>
      </c>
      <c r="C366" s="216" t="s">
        <v>36</v>
      </c>
      <c r="D366" s="216" t="s">
        <v>37</v>
      </c>
      <c r="E366" s="260" t="s">
        <v>38</v>
      </c>
      <c r="F366" s="216" t="s">
        <v>1188</v>
      </c>
      <c r="G366" s="217" t="s">
        <v>39</v>
      </c>
      <c r="H366" s="216" t="s">
        <v>1189</v>
      </c>
      <c r="I366" s="216" t="s">
        <v>40</v>
      </c>
      <c r="J366" s="218" t="s">
        <v>41</v>
      </c>
      <c r="L366" s="243"/>
      <c r="M366" s="243"/>
    </row>
    <row r="367" spans="1:13" x14ac:dyDescent="0.2">
      <c r="A367" s="52" t="s">
        <v>2257</v>
      </c>
      <c r="B367" s="219" t="s">
        <v>1190</v>
      </c>
      <c r="C367" s="219" t="s">
        <v>984</v>
      </c>
      <c r="D367" s="219" t="s">
        <v>70</v>
      </c>
      <c r="E367" s="220" t="s">
        <v>985</v>
      </c>
      <c r="F367" s="219" t="s">
        <v>1258</v>
      </c>
      <c r="G367" s="221" t="s">
        <v>133</v>
      </c>
      <c r="H367" s="226" t="s">
        <v>1192</v>
      </c>
      <c r="I367" s="236">
        <v>2142.9499999999998</v>
      </c>
      <c r="J367" s="236">
        <v>2142.9500000000003</v>
      </c>
      <c r="K367" s="246"/>
      <c r="L367" s="236">
        <v>2596.58</v>
      </c>
      <c r="M367" s="236">
        <v>2596.58</v>
      </c>
    </row>
    <row r="368" spans="1:13" x14ac:dyDescent="0.2">
      <c r="A368" s="52" t="s">
        <v>2258</v>
      </c>
      <c r="B368" s="222" t="s">
        <v>1193</v>
      </c>
      <c r="C368" s="222">
        <v>12</v>
      </c>
      <c r="D368" s="223" t="s">
        <v>1470</v>
      </c>
      <c r="E368" s="231" t="s">
        <v>1251</v>
      </c>
      <c r="F368" s="222" t="s">
        <v>1195</v>
      </c>
      <c r="G368" s="224" t="s">
        <v>1196</v>
      </c>
      <c r="H368" s="225" t="s">
        <v>1346</v>
      </c>
      <c r="I368" s="235">
        <v>18.399999999999999</v>
      </c>
      <c r="J368" s="235">
        <v>147.19999999999999</v>
      </c>
      <c r="L368" s="235">
        <v>22.3</v>
      </c>
      <c r="M368" s="235">
        <v>178.4</v>
      </c>
    </row>
    <row r="369" spans="1:13" x14ac:dyDescent="0.2">
      <c r="A369" s="52" t="s">
        <v>2259</v>
      </c>
      <c r="B369" s="222" t="s">
        <v>1193</v>
      </c>
      <c r="C369" s="222">
        <v>8</v>
      </c>
      <c r="D369" s="223" t="s">
        <v>1470</v>
      </c>
      <c r="E369" s="231" t="s">
        <v>1198</v>
      </c>
      <c r="F369" s="222" t="s">
        <v>1195</v>
      </c>
      <c r="G369" s="224" t="s">
        <v>1196</v>
      </c>
      <c r="H369" s="225" t="s">
        <v>1346</v>
      </c>
      <c r="I369" s="235">
        <v>12.42</v>
      </c>
      <c r="J369" s="235">
        <v>99.36</v>
      </c>
      <c r="L369" s="235">
        <v>15.06</v>
      </c>
      <c r="M369" s="235">
        <v>120.48</v>
      </c>
    </row>
    <row r="370" spans="1:13" x14ac:dyDescent="0.2">
      <c r="A370" s="52" t="s">
        <v>2260</v>
      </c>
      <c r="B370" s="222" t="s">
        <v>1193</v>
      </c>
      <c r="C370" s="222">
        <v>36870</v>
      </c>
      <c r="D370" s="222" t="s">
        <v>1252</v>
      </c>
      <c r="E370" s="231" t="s">
        <v>1403</v>
      </c>
      <c r="F370" s="222" t="s">
        <v>1209</v>
      </c>
      <c r="G370" s="224" t="s">
        <v>133</v>
      </c>
      <c r="H370" s="225" t="s">
        <v>1192</v>
      </c>
      <c r="I370" s="235">
        <v>1896.3900152953586</v>
      </c>
      <c r="J370" s="235">
        <v>1896.39</v>
      </c>
      <c r="L370" s="235">
        <v>2297.6999999999998</v>
      </c>
      <c r="M370" s="235">
        <v>2297.6999999999998</v>
      </c>
    </row>
    <row r="371" spans="1:13" x14ac:dyDescent="0.2">
      <c r="A371" s="52" t="s">
        <v>2261</v>
      </c>
      <c r="B371" s="216" t="s">
        <v>988</v>
      </c>
      <c r="C371" s="216" t="s">
        <v>36</v>
      </c>
      <c r="D371" s="216" t="s">
        <v>37</v>
      </c>
      <c r="E371" s="260" t="s">
        <v>38</v>
      </c>
      <c r="F371" s="216" t="s">
        <v>1188</v>
      </c>
      <c r="G371" s="217" t="s">
        <v>39</v>
      </c>
      <c r="H371" s="216" t="s">
        <v>1189</v>
      </c>
      <c r="I371" s="216" t="s">
        <v>40</v>
      </c>
      <c r="J371" s="218" t="s">
        <v>41</v>
      </c>
      <c r="L371" s="243"/>
      <c r="M371" s="243"/>
    </row>
    <row r="372" spans="1:13" x14ac:dyDescent="0.2">
      <c r="A372" s="52" t="s">
        <v>2262</v>
      </c>
      <c r="B372" s="219" t="s">
        <v>1190</v>
      </c>
      <c r="C372" s="219" t="s">
        <v>989</v>
      </c>
      <c r="D372" s="219" t="s">
        <v>70</v>
      </c>
      <c r="E372" s="220" t="s">
        <v>990</v>
      </c>
      <c r="F372" s="219" t="s">
        <v>1277</v>
      </c>
      <c r="G372" s="221" t="s">
        <v>133</v>
      </c>
      <c r="H372" s="226" t="s">
        <v>1192</v>
      </c>
      <c r="I372" s="236">
        <v>9158.68</v>
      </c>
      <c r="J372" s="236">
        <v>9158.68</v>
      </c>
      <c r="K372" s="246"/>
      <c r="L372" s="236">
        <v>11097.4</v>
      </c>
      <c r="M372" s="236">
        <v>11097.4</v>
      </c>
    </row>
    <row r="373" spans="1:13" ht="36" x14ac:dyDescent="0.2">
      <c r="A373" s="52" t="s">
        <v>2263</v>
      </c>
      <c r="B373" s="227" t="s">
        <v>1236</v>
      </c>
      <c r="C373" s="227">
        <v>88248</v>
      </c>
      <c r="D373" s="227" t="s">
        <v>103</v>
      </c>
      <c r="E373" s="232" t="s">
        <v>3009</v>
      </c>
      <c r="F373" s="227" t="s">
        <v>1191</v>
      </c>
      <c r="G373" s="228" t="s">
        <v>79</v>
      </c>
      <c r="H373" s="229" t="s">
        <v>1346</v>
      </c>
      <c r="I373" s="234">
        <v>16.53</v>
      </c>
      <c r="J373" s="234">
        <v>132.24</v>
      </c>
      <c r="L373" s="234">
        <v>20.04</v>
      </c>
      <c r="M373" s="234">
        <v>160.32</v>
      </c>
    </row>
    <row r="374" spans="1:13" ht="24" x14ac:dyDescent="0.2">
      <c r="A374" s="52" t="s">
        <v>2264</v>
      </c>
      <c r="B374" s="227" t="s">
        <v>1236</v>
      </c>
      <c r="C374" s="227">
        <v>88267</v>
      </c>
      <c r="D374" s="227" t="s">
        <v>103</v>
      </c>
      <c r="E374" s="232" t="s">
        <v>1264</v>
      </c>
      <c r="F374" s="227" t="s">
        <v>1191</v>
      </c>
      <c r="G374" s="228" t="s">
        <v>79</v>
      </c>
      <c r="H374" s="229" t="s">
        <v>1346</v>
      </c>
      <c r="I374" s="234">
        <v>23.05</v>
      </c>
      <c r="J374" s="234">
        <v>184.4</v>
      </c>
      <c r="L374" s="234">
        <v>27.94</v>
      </c>
      <c r="M374" s="234">
        <v>223.52</v>
      </c>
    </row>
    <row r="375" spans="1:13" x14ac:dyDescent="0.2">
      <c r="A375" s="52" t="s">
        <v>2265</v>
      </c>
      <c r="B375" s="227" t="s">
        <v>1236</v>
      </c>
      <c r="C375" s="227">
        <v>88279</v>
      </c>
      <c r="D375" s="227" t="s">
        <v>103</v>
      </c>
      <c r="E375" s="232" t="s">
        <v>1404</v>
      </c>
      <c r="F375" s="227" t="s">
        <v>1191</v>
      </c>
      <c r="G375" s="228" t="s">
        <v>79</v>
      </c>
      <c r="H375" s="229" t="s">
        <v>1240</v>
      </c>
      <c r="I375" s="234">
        <v>25.27</v>
      </c>
      <c r="J375" s="234">
        <v>50.54</v>
      </c>
      <c r="L375" s="234">
        <v>30.62</v>
      </c>
      <c r="M375" s="239">
        <v>61.24</v>
      </c>
    </row>
    <row r="376" spans="1:13" x14ac:dyDescent="0.2">
      <c r="A376" s="52" t="s">
        <v>2266</v>
      </c>
      <c r="B376" s="222" t="s">
        <v>1193</v>
      </c>
      <c r="C376" s="222" t="s">
        <v>1405</v>
      </c>
      <c r="D376" s="222" t="s">
        <v>70</v>
      </c>
      <c r="E376" s="231" t="s">
        <v>1406</v>
      </c>
      <c r="F376" s="222" t="s">
        <v>1209</v>
      </c>
      <c r="G376" s="224" t="s">
        <v>73</v>
      </c>
      <c r="H376" s="225" t="s">
        <v>1192</v>
      </c>
      <c r="I376" s="235">
        <v>8791.5000059720169</v>
      </c>
      <c r="J376" s="235">
        <v>8791.5</v>
      </c>
      <c r="L376" s="235">
        <v>10652.32</v>
      </c>
      <c r="M376" s="235">
        <v>10652.32</v>
      </c>
    </row>
    <row r="377" spans="1:13" x14ac:dyDescent="0.2">
      <c r="A377" s="52" t="s">
        <v>2267</v>
      </c>
      <c r="B377" s="216" t="s">
        <v>991</v>
      </c>
      <c r="C377" s="216" t="s">
        <v>36</v>
      </c>
      <c r="D377" s="216" t="s">
        <v>37</v>
      </c>
      <c r="E377" s="260" t="s">
        <v>38</v>
      </c>
      <c r="F377" s="216" t="s">
        <v>1188</v>
      </c>
      <c r="G377" s="217" t="s">
        <v>39</v>
      </c>
      <c r="H377" s="216" t="s">
        <v>1189</v>
      </c>
      <c r="I377" s="216" t="s">
        <v>40</v>
      </c>
      <c r="J377" s="218" t="s">
        <v>41</v>
      </c>
      <c r="L377" s="243"/>
      <c r="M377" s="243"/>
    </row>
    <row r="378" spans="1:13" ht="24" x14ac:dyDescent="0.2">
      <c r="A378" s="52" t="s">
        <v>2268</v>
      </c>
      <c r="B378" s="219" t="s">
        <v>1190</v>
      </c>
      <c r="C378" s="219" t="s">
        <v>992</v>
      </c>
      <c r="D378" s="219" t="s">
        <v>70</v>
      </c>
      <c r="E378" s="220" t="s">
        <v>993</v>
      </c>
      <c r="F378" s="219" t="s">
        <v>1258</v>
      </c>
      <c r="G378" s="221" t="s">
        <v>133</v>
      </c>
      <c r="H378" s="226" t="s">
        <v>1192</v>
      </c>
      <c r="I378" s="236">
        <v>11277.22</v>
      </c>
      <c r="J378" s="236">
        <v>11277.220000000001</v>
      </c>
      <c r="K378" s="246"/>
      <c r="L378" s="236">
        <v>13664.4</v>
      </c>
      <c r="M378" s="236">
        <v>13664.4</v>
      </c>
    </row>
    <row r="379" spans="1:13" x14ac:dyDescent="0.2">
      <c r="A379" s="52" t="s">
        <v>2269</v>
      </c>
      <c r="B379" s="222" t="s">
        <v>1193</v>
      </c>
      <c r="C379" s="222">
        <v>11</v>
      </c>
      <c r="D379" s="223" t="s">
        <v>1470</v>
      </c>
      <c r="E379" s="231" t="s">
        <v>1364</v>
      </c>
      <c r="F379" s="222" t="s">
        <v>1195</v>
      </c>
      <c r="G379" s="224" t="s">
        <v>1196</v>
      </c>
      <c r="H379" s="225" t="s">
        <v>1346</v>
      </c>
      <c r="I379" s="235">
        <v>18.399999999999999</v>
      </c>
      <c r="J379" s="235">
        <v>147.19999999999999</v>
      </c>
      <c r="L379" s="235">
        <v>22.3</v>
      </c>
      <c r="M379" s="235">
        <v>178.4</v>
      </c>
    </row>
    <row r="380" spans="1:13" x14ac:dyDescent="0.2">
      <c r="A380" s="52" t="s">
        <v>2270</v>
      </c>
      <c r="B380" s="222" t="s">
        <v>1193</v>
      </c>
      <c r="C380" s="222">
        <v>8</v>
      </c>
      <c r="D380" s="223" t="s">
        <v>1470</v>
      </c>
      <c r="E380" s="231" t="s">
        <v>1198</v>
      </c>
      <c r="F380" s="222" t="s">
        <v>1195</v>
      </c>
      <c r="G380" s="224" t="s">
        <v>1196</v>
      </c>
      <c r="H380" s="225" t="s">
        <v>1346</v>
      </c>
      <c r="I380" s="235">
        <v>12.42</v>
      </c>
      <c r="J380" s="235">
        <v>99.36</v>
      </c>
      <c r="L380" s="235">
        <v>15.06</v>
      </c>
      <c r="M380" s="235">
        <v>120.48</v>
      </c>
    </row>
    <row r="381" spans="1:13" x14ac:dyDescent="0.2">
      <c r="A381" s="52" t="s">
        <v>2271</v>
      </c>
      <c r="B381" s="222" t="s">
        <v>1193</v>
      </c>
      <c r="C381" s="222">
        <v>12</v>
      </c>
      <c r="D381" s="223" t="s">
        <v>1470</v>
      </c>
      <c r="E381" s="231" t="s">
        <v>1251</v>
      </c>
      <c r="F381" s="222" t="s">
        <v>1195</v>
      </c>
      <c r="G381" s="224" t="s">
        <v>1196</v>
      </c>
      <c r="H381" s="225" t="s">
        <v>1240</v>
      </c>
      <c r="I381" s="235">
        <v>18.399999999999999</v>
      </c>
      <c r="J381" s="235">
        <v>36.799999999999997</v>
      </c>
      <c r="L381" s="235">
        <v>22.3</v>
      </c>
      <c r="M381" s="237">
        <v>44.6</v>
      </c>
    </row>
    <row r="382" spans="1:13" ht="60" x14ac:dyDescent="0.2">
      <c r="A382" s="52" t="s">
        <v>2272</v>
      </c>
      <c r="B382" s="231" t="s">
        <v>1193</v>
      </c>
      <c r="C382" s="231" t="s">
        <v>3081</v>
      </c>
      <c r="D382" s="231" t="s">
        <v>1261</v>
      </c>
      <c r="E382" s="231" t="s">
        <v>3082</v>
      </c>
      <c r="F382" s="231" t="s">
        <v>1209</v>
      </c>
      <c r="G382" s="231" t="s">
        <v>73</v>
      </c>
      <c r="H382" s="241" t="s">
        <v>1192</v>
      </c>
      <c r="I382" s="235">
        <v>10993.860007504774</v>
      </c>
      <c r="J382" s="235">
        <v>10993.86</v>
      </c>
      <c r="L382" s="235">
        <v>13320.92</v>
      </c>
      <c r="M382" s="235">
        <v>13320.92</v>
      </c>
    </row>
    <row r="383" spans="1:13" x14ac:dyDescent="0.2">
      <c r="A383" s="52" t="s">
        <v>2273</v>
      </c>
      <c r="B383" s="216" t="s">
        <v>1000</v>
      </c>
      <c r="C383" s="216" t="s">
        <v>36</v>
      </c>
      <c r="D383" s="216" t="s">
        <v>37</v>
      </c>
      <c r="E383" s="260" t="s">
        <v>38</v>
      </c>
      <c r="F383" s="216" t="s">
        <v>1188</v>
      </c>
      <c r="G383" s="217" t="s">
        <v>39</v>
      </c>
      <c r="H383" s="216" t="s">
        <v>1189</v>
      </c>
      <c r="I383" s="216" t="s">
        <v>40</v>
      </c>
      <c r="J383" s="218" t="s">
        <v>41</v>
      </c>
      <c r="K383" s="336"/>
      <c r="L383" s="243"/>
      <c r="M383" s="243"/>
    </row>
    <row r="384" spans="1:13" ht="24" x14ac:dyDescent="0.2">
      <c r="A384" s="52" t="s">
        <v>2274</v>
      </c>
      <c r="B384" s="219" t="s">
        <v>1190</v>
      </c>
      <c r="C384" s="230" t="s">
        <v>9400</v>
      </c>
      <c r="D384" s="219" t="s">
        <v>70</v>
      </c>
      <c r="E384" s="220" t="s">
        <v>1001</v>
      </c>
      <c r="F384" s="220" t="s">
        <v>3054</v>
      </c>
      <c r="G384" s="221" t="s">
        <v>133</v>
      </c>
      <c r="H384" s="226" t="s">
        <v>1192</v>
      </c>
      <c r="I384" s="236">
        <v>39.67</v>
      </c>
      <c r="J384" s="238">
        <v>39.67</v>
      </c>
      <c r="K384" s="246"/>
      <c r="L384" s="236">
        <v>48.07</v>
      </c>
      <c r="M384" s="238">
        <v>48.07</v>
      </c>
    </row>
    <row r="385" spans="1:13" x14ac:dyDescent="0.2">
      <c r="A385" s="52" t="s">
        <v>2275</v>
      </c>
      <c r="B385" s="222" t="s">
        <v>1193</v>
      </c>
      <c r="C385" s="222">
        <v>8</v>
      </c>
      <c r="D385" s="223" t="s">
        <v>1470</v>
      </c>
      <c r="E385" s="231" t="s">
        <v>1198</v>
      </c>
      <c r="F385" s="222" t="s">
        <v>1195</v>
      </c>
      <c r="G385" s="224" t="s">
        <v>1196</v>
      </c>
      <c r="H385" s="225" t="s">
        <v>1407</v>
      </c>
      <c r="I385" s="235">
        <v>12.42</v>
      </c>
      <c r="J385" s="235">
        <v>0.86</v>
      </c>
      <c r="K385" s="336"/>
      <c r="L385" s="235">
        <v>15.06</v>
      </c>
      <c r="M385" s="237">
        <v>1.05</v>
      </c>
    </row>
    <row r="386" spans="1:13" x14ac:dyDescent="0.2">
      <c r="A386" s="52" t="s">
        <v>2276</v>
      </c>
      <c r="B386" s="222" t="s">
        <v>1193</v>
      </c>
      <c r="C386" s="222">
        <v>11</v>
      </c>
      <c r="D386" s="223" t="s">
        <v>1470</v>
      </c>
      <c r="E386" s="231" t="s">
        <v>1364</v>
      </c>
      <c r="F386" s="222" t="s">
        <v>1195</v>
      </c>
      <c r="G386" s="224" t="s">
        <v>1196</v>
      </c>
      <c r="H386" s="225" t="s">
        <v>1407</v>
      </c>
      <c r="I386" s="235">
        <v>18.399999999999999</v>
      </c>
      <c r="J386" s="235">
        <v>1.28</v>
      </c>
      <c r="L386" s="235">
        <v>22.3</v>
      </c>
      <c r="M386" s="237">
        <v>1.56</v>
      </c>
    </row>
    <row r="387" spans="1:13" x14ac:dyDescent="0.2">
      <c r="A387" s="52" t="s">
        <v>2277</v>
      </c>
      <c r="B387" s="222" t="s">
        <v>1193</v>
      </c>
      <c r="C387" s="222">
        <v>12411</v>
      </c>
      <c r="D387" s="222" t="s">
        <v>103</v>
      </c>
      <c r="E387" s="231" t="s">
        <v>1408</v>
      </c>
      <c r="F387" s="222" t="s">
        <v>1209</v>
      </c>
      <c r="G387" s="224" t="s">
        <v>133</v>
      </c>
      <c r="H387" s="225" t="s">
        <v>1192</v>
      </c>
      <c r="I387" s="235">
        <v>37.530275675675675</v>
      </c>
      <c r="J387" s="235">
        <v>37.53</v>
      </c>
      <c r="L387" s="235">
        <v>45.46</v>
      </c>
      <c r="M387" s="237">
        <v>45.46</v>
      </c>
    </row>
    <row r="388" spans="1:13" x14ac:dyDescent="0.2">
      <c r="A388" s="52" t="s">
        <v>2278</v>
      </c>
      <c r="B388" s="216" t="s">
        <v>1003</v>
      </c>
      <c r="C388" s="216" t="s">
        <v>36</v>
      </c>
      <c r="D388" s="216" t="s">
        <v>37</v>
      </c>
      <c r="E388" s="260" t="s">
        <v>38</v>
      </c>
      <c r="F388" s="216" t="s">
        <v>1188</v>
      </c>
      <c r="G388" s="217" t="s">
        <v>39</v>
      </c>
      <c r="H388" s="216" t="s">
        <v>1189</v>
      </c>
      <c r="I388" s="216" t="s">
        <v>40</v>
      </c>
      <c r="J388" s="218" t="s">
        <v>41</v>
      </c>
      <c r="L388" s="243"/>
      <c r="M388" s="243"/>
    </row>
    <row r="389" spans="1:13" ht="36" x14ac:dyDescent="0.2">
      <c r="A389" s="52" t="s">
        <v>2279</v>
      </c>
      <c r="B389" s="219" t="s">
        <v>1190</v>
      </c>
      <c r="C389" s="219" t="s">
        <v>1004</v>
      </c>
      <c r="D389" s="219" t="s">
        <v>70</v>
      </c>
      <c r="E389" s="220" t="s">
        <v>3083</v>
      </c>
      <c r="F389" s="220" t="s">
        <v>3024</v>
      </c>
      <c r="G389" s="221" t="s">
        <v>133</v>
      </c>
      <c r="H389" s="226" t="s">
        <v>1192</v>
      </c>
      <c r="I389" s="236">
        <v>6191.86</v>
      </c>
      <c r="J389" s="236">
        <v>6191.86</v>
      </c>
      <c r="K389" s="246"/>
      <c r="L389" s="236">
        <v>7502.56</v>
      </c>
      <c r="M389" s="236">
        <v>7502.56</v>
      </c>
    </row>
    <row r="390" spans="1:13" ht="48" x14ac:dyDescent="0.2">
      <c r="A390" s="52" t="s">
        <v>2280</v>
      </c>
      <c r="B390" s="232" t="s">
        <v>1236</v>
      </c>
      <c r="C390" s="232" t="s">
        <v>3084</v>
      </c>
      <c r="D390" s="227" t="s">
        <v>1470</v>
      </c>
      <c r="E390" s="232" t="s">
        <v>1555</v>
      </c>
      <c r="F390" s="232" t="s">
        <v>3085</v>
      </c>
      <c r="G390" s="232" t="s">
        <v>11</v>
      </c>
      <c r="H390" s="240" t="s">
        <v>1333</v>
      </c>
      <c r="I390" s="234">
        <v>4.3499999999999996</v>
      </c>
      <c r="J390" s="234">
        <v>13.05</v>
      </c>
      <c r="K390" s="246"/>
      <c r="L390" s="234">
        <v>5.28</v>
      </c>
      <c r="M390" s="234">
        <v>15.84</v>
      </c>
    </row>
    <row r="391" spans="1:13" ht="24" x14ac:dyDescent="0.2">
      <c r="A391" s="52" t="s">
        <v>2281</v>
      </c>
      <c r="B391" s="227" t="s">
        <v>1236</v>
      </c>
      <c r="C391" s="227">
        <v>30101</v>
      </c>
      <c r="D391" s="233" t="s">
        <v>1470</v>
      </c>
      <c r="E391" s="232" t="s">
        <v>144</v>
      </c>
      <c r="F391" s="227">
        <v>3</v>
      </c>
      <c r="G391" s="228" t="s">
        <v>7</v>
      </c>
      <c r="H391" s="229" t="s">
        <v>1409</v>
      </c>
      <c r="I391" s="234">
        <v>36.24</v>
      </c>
      <c r="J391" s="234">
        <v>7.61</v>
      </c>
      <c r="K391" s="246"/>
      <c r="L391" s="234">
        <v>43.92</v>
      </c>
      <c r="M391" s="239">
        <v>9.2200000000000006</v>
      </c>
    </row>
    <row r="392" spans="1:13" x14ac:dyDescent="0.2">
      <c r="A392" s="52" t="s">
        <v>2282</v>
      </c>
      <c r="B392" s="227" t="s">
        <v>1236</v>
      </c>
      <c r="C392" s="227">
        <v>40101</v>
      </c>
      <c r="D392" s="233" t="s">
        <v>1470</v>
      </c>
      <c r="E392" s="232" t="s">
        <v>150</v>
      </c>
      <c r="F392" s="227">
        <v>4</v>
      </c>
      <c r="G392" s="228" t="s">
        <v>7</v>
      </c>
      <c r="H392" s="229" t="s">
        <v>1410</v>
      </c>
      <c r="I392" s="234">
        <v>28.25</v>
      </c>
      <c r="J392" s="234">
        <v>23.16</v>
      </c>
      <c r="K392" s="246"/>
      <c r="L392" s="234">
        <v>34.229999999999997</v>
      </c>
      <c r="M392" s="239">
        <v>28.06</v>
      </c>
    </row>
    <row r="393" spans="1:13" x14ac:dyDescent="0.2">
      <c r="A393" s="52" t="s">
        <v>2283</v>
      </c>
      <c r="B393" s="227" t="s">
        <v>1236</v>
      </c>
      <c r="C393" s="227">
        <v>40902</v>
      </c>
      <c r="D393" s="233" t="s">
        <v>1470</v>
      </c>
      <c r="E393" s="232" t="s">
        <v>359</v>
      </c>
      <c r="F393" s="227">
        <v>4</v>
      </c>
      <c r="G393" s="228" t="s">
        <v>7</v>
      </c>
      <c r="H393" s="229" t="s">
        <v>1303</v>
      </c>
      <c r="I393" s="234">
        <v>18.7</v>
      </c>
      <c r="J393" s="234">
        <v>8.9700000000000006</v>
      </c>
      <c r="K393" s="246"/>
      <c r="L393" s="234">
        <v>22.67</v>
      </c>
      <c r="M393" s="239">
        <v>10.88</v>
      </c>
    </row>
    <row r="394" spans="1:13" x14ac:dyDescent="0.2">
      <c r="A394" s="52" t="s">
        <v>2284</v>
      </c>
      <c r="B394" s="227" t="s">
        <v>1236</v>
      </c>
      <c r="C394" s="227">
        <v>41002</v>
      </c>
      <c r="D394" s="233" t="s">
        <v>1470</v>
      </c>
      <c r="E394" s="232" t="s">
        <v>57</v>
      </c>
      <c r="F394" s="227">
        <v>4</v>
      </c>
      <c r="G394" s="228" t="s">
        <v>11</v>
      </c>
      <c r="H394" s="229" t="s">
        <v>1411</v>
      </c>
      <c r="I394" s="239">
        <v>4.3899999999999997</v>
      </c>
      <c r="J394" s="239">
        <v>21.51</v>
      </c>
      <c r="K394" s="246"/>
      <c r="L394" s="239">
        <v>5.33</v>
      </c>
      <c r="M394" s="239">
        <v>26.11</v>
      </c>
    </row>
    <row r="395" spans="1:13" ht="24" x14ac:dyDescent="0.2">
      <c r="A395" s="52" t="s">
        <v>2285</v>
      </c>
      <c r="B395" s="227" t="s">
        <v>1236</v>
      </c>
      <c r="C395" s="227">
        <v>41003</v>
      </c>
      <c r="D395" s="233" t="s">
        <v>1470</v>
      </c>
      <c r="E395" s="232" t="s">
        <v>1412</v>
      </c>
      <c r="F395" s="227">
        <v>4</v>
      </c>
      <c r="G395" s="228" t="s">
        <v>7</v>
      </c>
      <c r="H395" s="229" t="s">
        <v>1413</v>
      </c>
      <c r="I395" s="234">
        <v>22.01</v>
      </c>
      <c r="J395" s="234">
        <v>32.35</v>
      </c>
      <c r="K395" s="246"/>
      <c r="L395" s="234">
        <v>26.68</v>
      </c>
      <c r="M395" s="239">
        <v>39.21</v>
      </c>
    </row>
    <row r="396" spans="1:13" x14ac:dyDescent="0.2">
      <c r="A396" s="52" t="s">
        <v>2286</v>
      </c>
      <c r="B396" s="227" t="s">
        <v>1236</v>
      </c>
      <c r="C396" s="227">
        <v>50901</v>
      </c>
      <c r="D396" s="233" t="s">
        <v>1470</v>
      </c>
      <c r="E396" s="232" t="s">
        <v>336</v>
      </c>
      <c r="F396" s="227">
        <v>5</v>
      </c>
      <c r="G396" s="228" t="s">
        <v>7</v>
      </c>
      <c r="H396" s="229" t="s">
        <v>1192</v>
      </c>
      <c r="I396" s="234">
        <v>35.76</v>
      </c>
      <c r="J396" s="234">
        <v>35.76</v>
      </c>
      <c r="K396" s="246"/>
      <c r="L396" s="234">
        <v>43.34</v>
      </c>
      <c r="M396" s="239">
        <v>43.34</v>
      </c>
    </row>
    <row r="397" spans="1:13" x14ac:dyDescent="0.2">
      <c r="A397" s="52" t="s">
        <v>2287</v>
      </c>
      <c r="B397" s="227" t="s">
        <v>1236</v>
      </c>
      <c r="C397" s="227">
        <v>40902</v>
      </c>
      <c r="D397" s="233" t="s">
        <v>1470</v>
      </c>
      <c r="E397" s="232" t="s">
        <v>359</v>
      </c>
      <c r="F397" s="227">
        <v>4</v>
      </c>
      <c r="G397" s="228" t="s">
        <v>7</v>
      </c>
      <c r="H397" s="229" t="s">
        <v>1414</v>
      </c>
      <c r="I397" s="234">
        <v>18.7</v>
      </c>
      <c r="J397" s="234">
        <v>6.73</v>
      </c>
      <c r="K397" s="246"/>
      <c r="L397" s="234">
        <v>22.67</v>
      </c>
      <c r="M397" s="239">
        <v>8.16</v>
      </c>
    </row>
    <row r="398" spans="1:13" ht="36" x14ac:dyDescent="0.2">
      <c r="A398" s="52" t="s">
        <v>2288</v>
      </c>
      <c r="B398" s="227" t="s">
        <v>1236</v>
      </c>
      <c r="C398" s="227">
        <v>51030</v>
      </c>
      <c r="D398" s="233" t="s">
        <v>1470</v>
      </c>
      <c r="E398" s="232" t="s">
        <v>3086</v>
      </c>
      <c r="F398" s="227">
        <v>5</v>
      </c>
      <c r="G398" s="228" t="s">
        <v>7</v>
      </c>
      <c r="H398" s="229" t="s">
        <v>1415</v>
      </c>
      <c r="I398" s="234">
        <v>424.79</v>
      </c>
      <c r="J398" s="234">
        <v>271.86</v>
      </c>
      <c r="K398" s="246"/>
      <c r="L398" s="234">
        <v>514.72</v>
      </c>
      <c r="M398" s="234">
        <v>329.42</v>
      </c>
    </row>
    <row r="399" spans="1:13" ht="24" x14ac:dyDescent="0.2">
      <c r="A399" s="52" t="s">
        <v>2289</v>
      </c>
      <c r="B399" s="227" t="s">
        <v>1236</v>
      </c>
      <c r="C399" s="227">
        <v>51055</v>
      </c>
      <c r="D399" s="233" t="s">
        <v>1470</v>
      </c>
      <c r="E399" s="232" t="s">
        <v>342</v>
      </c>
      <c r="F399" s="227">
        <v>5</v>
      </c>
      <c r="G399" s="228" t="s">
        <v>7</v>
      </c>
      <c r="H399" s="229" t="s">
        <v>1415</v>
      </c>
      <c r="I399" s="234">
        <v>39.78</v>
      </c>
      <c r="J399" s="234">
        <v>25.45</v>
      </c>
      <c r="K399" s="246"/>
      <c r="L399" s="234">
        <v>48.21</v>
      </c>
      <c r="M399" s="239">
        <v>30.85</v>
      </c>
    </row>
    <row r="400" spans="1:13" x14ac:dyDescent="0.2">
      <c r="A400" s="52" t="s">
        <v>2290</v>
      </c>
      <c r="B400" s="227" t="s">
        <v>1236</v>
      </c>
      <c r="C400" s="227">
        <v>52003</v>
      </c>
      <c r="D400" s="233" t="s">
        <v>1470</v>
      </c>
      <c r="E400" s="232" t="s">
        <v>347</v>
      </c>
      <c r="F400" s="227">
        <v>5</v>
      </c>
      <c r="G400" s="228" t="s">
        <v>345</v>
      </c>
      <c r="H400" s="229" t="s">
        <v>1416</v>
      </c>
      <c r="I400" s="234">
        <v>10.46</v>
      </c>
      <c r="J400" s="234">
        <v>117.15</v>
      </c>
      <c r="K400" s="246"/>
      <c r="L400" s="234">
        <v>12.68</v>
      </c>
      <c r="M400" s="234">
        <v>142.01</v>
      </c>
    </row>
    <row r="401" spans="1:13" x14ac:dyDescent="0.2">
      <c r="A401" s="52" t="s">
        <v>2291</v>
      </c>
      <c r="B401" s="227" t="s">
        <v>1236</v>
      </c>
      <c r="C401" s="227">
        <v>52005</v>
      </c>
      <c r="D401" s="233" t="s">
        <v>1470</v>
      </c>
      <c r="E401" s="232" t="s">
        <v>351</v>
      </c>
      <c r="F401" s="227">
        <v>5</v>
      </c>
      <c r="G401" s="228" t="s">
        <v>345</v>
      </c>
      <c r="H401" s="229" t="s">
        <v>1417</v>
      </c>
      <c r="I401" s="234">
        <v>9.8699999999999992</v>
      </c>
      <c r="J401" s="234">
        <v>197.4</v>
      </c>
      <c r="K401" s="246"/>
      <c r="L401" s="234">
        <v>11.97</v>
      </c>
      <c r="M401" s="234">
        <v>239.4</v>
      </c>
    </row>
    <row r="402" spans="1:13" x14ac:dyDescent="0.2">
      <c r="A402" s="52" t="s">
        <v>2292</v>
      </c>
      <c r="B402" s="227" t="s">
        <v>1236</v>
      </c>
      <c r="C402" s="227">
        <v>52014</v>
      </c>
      <c r="D402" s="233" t="s">
        <v>1470</v>
      </c>
      <c r="E402" s="232" t="s">
        <v>344</v>
      </c>
      <c r="F402" s="227">
        <v>5</v>
      </c>
      <c r="G402" s="228" t="s">
        <v>345</v>
      </c>
      <c r="H402" s="229" t="s">
        <v>1418</v>
      </c>
      <c r="I402" s="234">
        <v>12.61</v>
      </c>
      <c r="J402" s="234">
        <v>83.22</v>
      </c>
      <c r="K402" s="246"/>
      <c r="L402" s="234">
        <v>15.29</v>
      </c>
      <c r="M402" s="234">
        <v>100.91</v>
      </c>
    </row>
    <row r="403" spans="1:13" x14ac:dyDescent="0.2">
      <c r="A403" s="52" t="s">
        <v>2293</v>
      </c>
      <c r="B403" s="227" t="s">
        <v>1236</v>
      </c>
      <c r="C403" s="227">
        <v>60191</v>
      </c>
      <c r="D403" s="233" t="s">
        <v>1470</v>
      </c>
      <c r="E403" s="232" t="s">
        <v>361</v>
      </c>
      <c r="F403" s="227">
        <v>6</v>
      </c>
      <c r="G403" s="228" t="s">
        <v>11</v>
      </c>
      <c r="H403" s="229" t="s">
        <v>1419</v>
      </c>
      <c r="I403" s="234">
        <v>29.84</v>
      </c>
      <c r="J403" s="234">
        <v>178.44</v>
      </c>
      <c r="K403" s="246"/>
      <c r="L403" s="234">
        <v>36.159999999999997</v>
      </c>
      <c r="M403" s="234">
        <v>216.23</v>
      </c>
    </row>
    <row r="404" spans="1:13" ht="24" x14ac:dyDescent="0.2">
      <c r="A404" s="52" t="s">
        <v>2294</v>
      </c>
      <c r="B404" s="227" t="s">
        <v>1236</v>
      </c>
      <c r="C404" s="227">
        <v>60205</v>
      </c>
      <c r="D404" s="233" t="s">
        <v>1470</v>
      </c>
      <c r="E404" s="232" t="s">
        <v>1420</v>
      </c>
      <c r="F404" s="227">
        <v>6</v>
      </c>
      <c r="G404" s="228" t="s">
        <v>11</v>
      </c>
      <c r="H404" s="229" t="s">
        <v>1421</v>
      </c>
      <c r="I404" s="234">
        <v>47.57</v>
      </c>
      <c r="J404" s="234">
        <v>586.05999999999995</v>
      </c>
      <c r="K404" s="246"/>
      <c r="L404" s="234">
        <v>57.65</v>
      </c>
      <c r="M404" s="234">
        <v>710.24</v>
      </c>
    </row>
    <row r="405" spans="1:13" ht="36" x14ac:dyDescent="0.2">
      <c r="A405" s="52" t="s">
        <v>2295</v>
      </c>
      <c r="B405" s="227" t="s">
        <v>1236</v>
      </c>
      <c r="C405" s="227">
        <v>60517</v>
      </c>
      <c r="D405" s="233" t="s">
        <v>1470</v>
      </c>
      <c r="E405" s="232" t="s">
        <v>3086</v>
      </c>
      <c r="F405" s="227">
        <v>6</v>
      </c>
      <c r="G405" s="228" t="s">
        <v>7</v>
      </c>
      <c r="H405" s="229" t="s">
        <v>1377</v>
      </c>
      <c r="I405" s="234">
        <v>424.79</v>
      </c>
      <c r="J405" s="234">
        <v>416.29</v>
      </c>
      <c r="K405" s="246"/>
      <c r="L405" s="234">
        <v>514.72</v>
      </c>
      <c r="M405" s="234">
        <v>504.42</v>
      </c>
    </row>
    <row r="406" spans="1:13" ht="36" x14ac:dyDescent="0.2">
      <c r="A406" s="52" t="s">
        <v>2296</v>
      </c>
      <c r="B406" s="227" t="s">
        <v>1236</v>
      </c>
      <c r="C406" s="227">
        <v>60801</v>
      </c>
      <c r="D406" s="233" t="s">
        <v>1470</v>
      </c>
      <c r="E406" s="232" t="s">
        <v>3087</v>
      </c>
      <c r="F406" s="227">
        <v>6</v>
      </c>
      <c r="G406" s="228" t="s">
        <v>7</v>
      </c>
      <c r="H406" s="229" t="s">
        <v>1377</v>
      </c>
      <c r="I406" s="234">
        <v>39.78</v>
      </c>
      <c r="J406" s="234">
        <v>38.979999999999997</v>
      </c>
      <c r="K406" s="246"/>
      <c r="L406" s="234">
        <v>48.21</v>
      </c>
      <c r="M406" s="239">
        <v>47.24</v>
      </c>
    </row>
    <row r="407" spans="1:13" x14ac:dyDescent="0.2">
      <c r="A407" s="52" t="s">
        <v>2297</v>
      </c>
      <c r="B407" s="227" t="s">
        <v>1236</v>
      </c>
      <c r="C407" s="227">
        <v>60304</v>
      </c>
      <c r="D407" s="233" t="s">
        <v>1470</v>
      </c>
      <c r="E407" s="232" t="s">
        <v>370</v>
      </c>
      <c r="F407" s="227">
        <v>6</v>
      </c>
      <c r="G407" s="228" t="s">
        <v>345</v>
      </c>
      <c r="H407" s="229" t="s">
        <v>1422</v>
      </c>
      <c r="I407" s="234">
        <v>10.199999999999999</v>
      </c>
      <c r="J407" s="234">
        <v>243.78</v>
      </c>
      <c r="K407" s="246"/>
      <c r="L407" s="234">
        <v>12.36</v>
      </c>
      <c r="M407" s="234">
        <v>295.39999999999998</v>
      </c>
    </row>
    <row r="408" spans="1:13" x14ac:dyDescent="0.2">
      <c r="A408" s="52" t="s">
        <v>2298</v>
      </c>
      <c r="B408" s="227" t="s">
        <v>1236</v>
      </c>
      <c r="C408" s="227">
        <v>60305</v>
      </c>
      <c r="D408" s="233" t="s">
        <v>1470</v>
      </c>
      <c r="E408" s="232" t="s">
        <v>351</v>
      </c>
      <c r="F408" s="227">
        <v>6</v>
      </c>
      <c r="G408" s="228" t="s">
        <v>345</v>
      </c>
      <c r="H408" s="229" t="s">
        <v>1423</v>
      </c>
      <c r="I408" s="234">
        <v>9.8699999999999992</v>
      </c>
      <c r="J408" s="234">
        <v>428.35</v>
      </c>
      <c r="K408" s="246"/>
      <c r="L408" s="234">
        <v>11.97</v>
      </c>
      <c r="M408" s="234">
        <v>519.49</v>
      </c>
    </row>
    <row r="409" spans="1:13" x14ac:dyDescent="0.2">
      <c r="A409" s="52" t="s">
        <v>2299</v>
      </c>
      <c r="B409" s="227" t="s">
        <v>1236</v>
      </c>
      <c r="C409" s="227">
        <v>60314</v>
      </c>
      <c r="D409" s="233" t="s">
        <v>1470</v>
      </c>
      <c r="E409" s="232" t="s">
        <v>366</v>
      </c>
      <c r="F409" s="227">
        <v>6</v>
      </c>
      <c r="G409" s="228" t="s">
        <v>345</v>
      </c>
      <c r="H409" s="229" t="s">
        <v>1424</v>
      </c>
      <c r="I409" s="234">
        <v>12.61</v>
      </c>
      <c r="J409" s="234">
        <v>284.98</v>
      </c>
      <c r="K409" s="246"/>
      <c r="L409" s="234">
        <v>15.29</v>
      </c>
      <c r="M409" s="234">
        <v>345.55</v>
      </c>
    </row>
    <row r="410" spans="1:13" ht="36" x14ac:dyDescent="0.2">
      <c r="A410" s="52" t="s">
        <v>2300</v>
      </c>
      <c r="B410" s="227" t="s">
        <v>1236</v>
      </c>
      <c r="C410" s="227">
        <v>61101</v>
      </c>
      <c r="D410" s="233" t="s">
        <v>1470</v>
      </c>
      <c r="E410" s="232" t="s">
        <v>1562</v>
      </c>
      <c r="F410" s="227">
        <v>6</v>
      </c>
      <c r="G410" s="228" t="s">
        <v>11</v>
      </c>
      <c r="H410" s="229" t="s">
        <v>1425</v>
      </c>
      <c r="I410" s="234">
        <v>105.25</v>
      </c>
      <c r="J410" s="234">
        <v>423.1</v>
      </c>
      <c r="K410" s="246"/>
      <c r="L410" s="234">
        <v>127.53</v>
      </c>
      <c r="M410" s="234">
        <v>512.66999999999996</v>
      </c>
    </row>
    <row r="411" spans="1:13" ht="24" x14ac:dyDescent="0.2">
      <c r="A411" s="52" t="s">
        <v>2301</v>
      </c>
      <c r="B411" s="227" t="s">
        <v>1236</v>
      </c>
      <c r="C411" s="227">
        <v>100160</v>
      </c>
      <c r="D411" s="233" t="s">
        <v>1470</v>
      </c>
      <c r="E411" s="232" t="s">
        <v>1563</v>
      </c>
      <c r="F411" s="227">
        <v>10</v>
      </c>
      <c r="G411" s="228" t="s">
        <v>11</v>
      </c>
      <c r="H411" s="229" t="s">
        <v>1426</v>
      </c>
      <c r="I411" s="234">
        <v>42.56</v>
      </c>
      <c r="J411" s="234">
        <v>628.17999999999995</v>
      </c>
      <c r="L411" s="234">
        <v>51.57</v>
      </c>
      <c r="M411" s="234">
        <v>761.17</v>
      </c>
    </row>
    <row r="412" spans="1:13" x14ac:dyDescent="0.2">
      <c r="A412" s="52" t="s">
        <v>2302</v>
      </c>
      <c r="B412" s="227" t="s">
        <v>1236</v>
      </c>
      <c r="C412" s="227">
        <v>120902</v>
      </c>
      <c r="D412" s="233" t="s">
        <v>1470</v>
      </c>
      <c r="E412" s="232" t="s">
        <v>406</v>
      </c>
      <c r="F412" s="227">
        <v>12</v>
      </c>
      <c r="G412" s="228" t="s">
        <v>11</v>
      </c>
      <c r="H412" s="229" t="s">
        <v>1427</v>
      </c>
      <c r="I412" s="234">
        <v>28.68</v>
      </c>
      <c r="J412" s="234">
        <v>169.21</v>
      </c>
      <c r="L412" s="234">
        <v>34.76</v>
      </c>
      <c r="M412" s="234">
        <v>205.08</v>
      </c>
    </row>
    <row r="413" spans="1:13" ht="36" x14ac:dyDescent="0.2">
      <c r="A413" s="52" t="s">
        <v>2303</v>
      </c>
      <c r="B413" s="227" t="s">
        <v>1236</v>
      </c>
      <c r="C413" s="227">
        <v>98555</v>
      </c>
      <c r="D413" s="227" t="s">
        <v>103</v>
      </c>
      <c r="E413" s="232" t="s">
        <v>3088</v>
      </c>
      <c r="F413" s="232" t="s">
        <v>3089</v>
      </c>
      <c r="G413" s="228" t="s">
        <v>11</v>
      </c>
      <c r="H413" s="229" t="s">
        <v>1425</v>
      </c>
      <c r="I413" s="234">
        <v>23.53</v>
      </c>
      <c r="J413" s="234">
        <v>94.59</v>
      </c>
      <c r="K413" s="336"/>
      <c r="L413" s="339">
        <v>28.52</v>
      </c>
      <c r="M413" s="339">
        <v>114.65</v>
      </c>
    </row>
    <row r="414" spans="1:13" x14ac:dyDescent="0.2">
      <c r="A414" s="52" t="s">
        <v>2304</v>
      </c>
      <c r="B414" s="227" t="s">
        <v>1236</v>
      </c>
      <c r="C414" s="227">
        <v>180504</v>
      </c>
      <c r="D414" s="233" t="s">
        <v>1470</v>
      </c>
      <c r="E414" s="232" t="s">
        <v>428</v>
      </c>
      <c r="F414" s="227">
        <v>18</v>
      </c>
      <c r="G414" s="228" t="s">
        <v>11</v>
      </c>
      <c r="H414" s="229" t="s">
        <v>1428</v>
      </c>
      <c r="I414" s="234">
        <v>549.37046654740641</v>
      </c>
      <c r="J414" s="234">
        <v>560.35</v>
      </c>
      <c r="L414" s="339">
        <v>663.39</v>
      </c>
      <c r="M414" s="339">
        <v>676.65</v>
      </c>
    </row>
    <row r="415" spans="1:13" x14ac:dyDescent="0.2">
      <c r="A415" s="52" t="s">
        <v>2305</v>
      </c>
      <c r="B415" s="227" t="s">
        <v>1236</v>
      </c>
      <c r="C415" s="227">
        <v>210102</v>
      </c>
      <c r="D415" s="233" t="s">
        <v>1470</v>
      </c>
      <c r="E415" s="232" t="s">
        <v>439</v>
      </c>
      <c r="F415" s="227">
        <v>21</v>
      </c>
      <c r="G415" s="228" t="s">
        <v>11</v>
      </c>
      <c r="H415" s="229" t="s">
        <v>1429</v>
      </c>
      <c r="I415" s="239">
        <v>4.0199999999999996</v>
      </c>
      <c r="J415" s="239">
        <v>118.67</v>
      </c>
      <c r="L415" s="342">
        <v>4.88</v>
      </c>
      <c r="M415" s="339">
        <v>144.05000000000001</v>
      </c>
    </row>
    <row r="416" spans="1:13" x14ac:dyDescent="0.2">
      <c r="A416" s="52" t="s">
        <v>2306</v>
      </c>
      <c r="B416" s="227" t="s">
        <v>1236</v>
      </c>
      <c r="C416" s="227">
        <v>200403</v>
      </c>
      <c r="D416" s="233" t="s">
        <v>1470</v>
      </c>
      <c r="E416" s="232" t="s">
        <v>1430</v>
      </c>
      <c r="F416" s="227">
        <v>20</v>
      </c>
      <c r="G416" s="228" t="s">
        <v>11</v>
      </c>
      <c r="H416" s="229" t="s">
        <v>1429</v>
      </c>
      <c r="I416" s="234">
        <v>14.85</v>
      </c>
      <c r="J416" s="234">
        <v>438.37</v>
      </c>
      <c r="L416" s="339">
        <v>18</v>
      </c>
      <c r="M416" s="339">
        <v>531.36</v>
      </c>
    </row>
    <row r="417" spans="1:13" ht="48" x14ac:dyDescent="0.2">
      <c r="A417" s="52" t="s">
        <v>2307</v>
      </c>
      <c r="B417" s="227" t="s">
        <v>1236</v>
      </c>
      <c r="C417" s="227">
        <v>220100</v>
      </c>
      <c r="D417" s="233" t="s">
        <v>1470</v>
      </c>
      <c r="E417" s="232" t="s">
        <v>3090</v>
      </c>
      <c r="F417" s="227">
        <v>22</v>
      </c>
      <c r="G417" s="228" t="s">
        <v>11</v>
      </c>
      <c r="H417" s="229" t="s">
        <v>1431</v>
      </c>
      <c r="I417" s="234">
        <v>71.930000000000007</v>
      </c>
      <c r="J417" s="234">
        <v>222.98</v>
      </c>
      <c r="L417" s="339">
        <v>87.16</v>
      </c>
      <c r="M417" s="339">
        <v>270.19</v>
      </c>
    </row>
    <row r="418" spans="1:13" ht="24" x14ac:dyDescent="0.2">
      <c r="A418" s="52" t="s">
        <v>2308</v>
      </c>
      <c r="B418" s="227" t="s">
        <v>1236</v>
      </c>
      <c r="C418" s="227">
        <v>261602</v>
      </c>
      <c r="D418" s="233" t="s">
        <v>1470</v>
      </c>
      <c r="E418" s="232" t="s">
        <v>1527</v>
      </c>
      <c r="F418" s="227">
        <v>26</v>
      </c>
      <c r="G418" s="228" t="s">
        <v>11</v>
      </c>
      <c r="H418" s="229" t="s">
        <v>1432</v>
      </c>
      <c r="I418" s="234">
        <v>21.72</v>
      </c>
      <c r="J418" s="234">
        <v>66.239999999999995</v>
      </c>
      <c r="L418" s="339">
        <v>26.32</v>
      </c>
      <c r="M418" s="342">
        <v>80.27</v>
      </c>
    </row>
    <row r="419" spans="1:13" x14ac:dyDescent="0.2">
      <c r="A419" s="52" t="s">
        <v>2309</v>
      </c>
      <c r="B419" s="227" t="s">
        <v>1236</v>
      </c>
      <c r="C419" s="227">
        <v>261000</v>
      </c>
      <c r="D419" s="233" t="s">
        <v>1470</v>
      </c>
      <c r="E419" s="232" t="s">
        <v>198</v>
      </c>
      <c r="F419" s="227">
        <v>26</v>
      </c>
      <c r="G419" s="228" t="s">
        <v>11</v>
      </c>
      <c r="H419" s="229" t="s">
        <v>1433</v>
      </c>
      <c r="I419" s="234">
        <v>11.06</v>
      </c>
      <c r="J419" s="234">
        <v>430.01</v>
      </c>
      <c r="L419" s="339">
        <v>13.41</v>
      </c>
      <c r="M419" s="339">
        <v>521.38</v>
      </c>
    </row>
    <row r="420" spans="1:13" x14ac:dyDescent="0.2">
      <c r="A420" s="52" t="s">
        <v>2310</v>
      </c>
      <c r="B420" s="227" t="s">
        <v>1236</v>
      </c>
      <c r="C420" s="227">
        <v>270501</v>
      </c>
      <c r="D420" s="233" t="s">
        <v>1470</v>
      </c>
      <c r="E420" s="232" t="s">
        <v>469</v>
      </c>
      <c r="F420" s="227">
        <v>27</v>
      </c>
      <c r="G420" s="228" t="s">
        <v>11</v>
      </c>
      <c r="H420" s="229" t="s">
        <v>1434</v>
      </c>
      <c r="I420" s="239">
        <v>2.96</v>
      </c>
      <c r="J420" s="239">
        <v>19.059999999999999</v>
      </c>
      <c r="L420" s="342">
        <v>3.59</v>
      </c>
      <c r="M420" s="342">
        <v>23.11</v>
      </c>
    </row>
    <row r="421" spans="1:13" x14ac:dyDescent="0.2">
      <c r="A421" s="52" t="s">
        <v>2311</v>
      </c>
      <c r="B421" s="216" t="s">
        <v>1014</v>
      </c>
      <c r="C421" s="216" t="s">
        <v>36</v>
      </c>
      <c r="D421" s="216" t="s">
        <v>37</v>
      </c>
      <c r="E421" s="260" t="s">
        <v>38</v>
      </c>
      <c r="F421" s="216" t="s">
        <v>1188</v>
      </c>
      <c r="G421" s="217" t="s">
        <v>39</v>
      </c>
      <c r="H421" s="216" t="s">
        <v>1189</v>
      </c>
      <c r="I421" s="216" t="s">
        <v>40</v>
      </c>
      <c r="J421" s="218" t="s">
        <v>41</v>
      </c>
      <c r="L421" s="340"/>
      <c r="M421" s="340"/>
    </row>
    <row r="422" spans="1:13" ht="24" x14ac:dyDescent="0.2">
      <c r="A422" s="52" t="s">
        <v>2312</v>
      </c>
      <c r="B422" s="219" t="s">
        <v>1190</v>
      </c>
      <c r="C422" s="219" t="s">
        <v>1015</v>
      </c>
      <c r="D422" s="219" t="s">
        <v>70</v>
      </c>
      <c r="E422" s="220" t="s">
        <v>1016</v>
      </c>
      <c r="F422" s="219" t="s">
        <v>1277</v>
      </c>
      <c r="G422" s="221" t="s">
        <v>133</v>
      </c>
      <c r="H422" s="226" t="s">
        <v>1192</v>
      </c>
      <c r="I422" s="236">
        <v>15.2</v>
      </c>
      <c r="J422" s="238">
        <v>15.2</v>
      </c>
      <c r="K422" s="246"/>
      <c r="L422" s="341">
        <v>18.420000000000002</v>
      </c>
      <c r="M422" s="246">
        <v>18.420000000000002</v>
      </c>
    </row>
    <row r="423" spans="1:13" ht="36" x14ac:dyDescent="0.2">
      <c r="A423" s="52" t="s">
        <v>2313</v>
      </c>
      <c r="B423" s="227" t="s">
        <v>1236</v>
      </c>
      <c r="C423" s="227">
        <v>88248</v>
      </c>
      <c r="D423" s="227" t="s">
        <v>103</v>
      </c>
      <c r="E423" s="232" t="s">
        <v>3009</v>
      </c>
      <c r="F423" s="227" t="s">
        <v>1191</v>
      </c>
      <c r="G423" s="228" t="s">
        <v>79</v>
      </c>
      <c r="H423" s="229" t="s">
        <v>1435</v>
      </c>
      <c r="I423" s="234">
        <v>16.53</v>
      </c>
      <c r="J423" s="234">
        <v>4.28</v>
      </c>
      <c r="K423" s="336"/>
      <c r="L423" s="339">
        <v>20.04</v>
      </c>
      <c r="M423" s="342">
        <v>5.19</v>
      </c>
    </row>
    <row r="424" spans="1:13" ht="24" x14ac:dyDescent="0.2">
      <c r="A424" s="52" t="s">
        <v>2314</v>
      </c>
      <c r="B424" s="227" t="s">
        <v>1236</v>
      </c>
      <c r="C424" s="227">
        <v>88267</v>
      </c>
      <c r="D424" s="227" t="s">
        <v>103</v>
      </c>
      <c r="E424" s="232" t="s">
        <v>1264</v>
      </c>
      <c r="F424" s="227" t="s">
        <v>1191</v>
      </c>
      <c r="G424" s="228" t="s">
        <v>79</v>
      </c>
      <c r="H424" s="229" t="s">
        <v>1435</v>
      </c>
      <c r="I424" s="234">
        <v>23.05</v>
      </c>
      <c r="J424" s="234">
        <v>5.96</v>
      </c>
      <c r="L424" s="339">
        <v>27.94</v>
      </c>
      <c r="M424" s="342">
        <v>7.23</v>
      </c>
    </row>
    <row r="425" spans="1:13" ht="24" x14ac:dyDescent="0.2">
      <c r="A425" s="52" t="s">
        <v>2315</v>
      </c>
      <c r="B425" s="222" t="s">
        <v>1193</v>
      </c>
      <c r="C425" s="222">
        <v>1162</v>
      </c>
      <c r="D425" s="222" t="s">
        <v>103</v>
      </c>
      <c r="E425" s="231" t="s">
        <v>1016</v>
      </c>
      <c r="F425" s="222" t="s">
        <v>1209</v>
      </c>
      <c r="G425" s="224" t="s">
        <v>133</v>
      </c>
      <c r="H425" s="225" t="s">
        <v>1192</v>
      </c>
      <c r="I425" s="237">
        <v>4.8721499999999986</v>
      </c>
      <c r="J425" s="237">
        <v>4.87</v>
      </c>
      <c r="K425" s="336"/>
      <c r="L425" s="245">
        <v>5.89</v>
      </c>
      <c r="M425" s="245">
        <v>5.89</v>
      </c>
    </row>
    <row r="426" spans="1:13" x14ac:dyDescent="0.2">
      <c r="A426" s="52" t="s">
        <v>2316</v>
      </c>
      <c r="B426" s="222" t="s">
        <v>1193</v>
      </c>
      <c r="C426" s="222">
        <v>3148</v>
      </c>
      <c r="D426" s="222" t="s">
        <v>103</v>
      </c>
      <c r="E426" s="231" t="s">
        <v>1436</v>
      </c>
      <c r="F426" s="222" t="s">
        <v>1209</v>
      </c>
      <c r="G426" s="224" t="s">
        <v>133</v>
      </c>
      <c r="H426" s="225" t="s">
        <v>1270</v>
      </c>
      <c r="I426" s="235">
        <v>11.59</v>
      </c>
      <c r="J426" s="235">
        <v>0.09</v>
      </c>
      <c r="K426" s="336"/>
      <c r="L426" s="244">
        <v>14.05</v>
      </c>
      <c r="M426" s="245">
        <v>0.11</v>
      </c>
    </row>
    <row r="427" spans="1:13" x14ac:dyDescent="0.2">
      <c r="A427" s="52" t="s">
        <v>2317</v>
      </c>
      <c r="B427" s="216" t="s">
        <v>1017</v>
      </c>
      <c r="C427" s="216" t="s">
        <v>36</v>
      </c>
      <c r="D427" s="216" t="s">
        <v>37</v>
      </c>
      <c r="E427" s="260" t="s">
        <v>38</v>
      </c>
      <c r="F427" s="216" t="s">
        <v>1188</v>
      </c>
      <c r="G427" s="217" t="s">
        <v>39</v>
      </c>
      <c r="H427" s="216" t="s">
        <v>1189</v>
      </c>
      <c r="I427" s="216" t="s">
        <v>40</v>
      </c>
      <c r="J427" s="218" t="s">
        <v>41</v>
      </c>
      <c r="K427" s="336"/>
      <c r="L427" s="340"/>
      <c r="M427" s="340"/>
    </row>
    <row r="428" spans="1:13" x14ac:dyDescent="0.2">
      <c r="A428" s="52" t="s">
        <v>2318</v>
      </c>
      <c r="B428" s="219" t="s">
        <v>1190</v>
      </c>
      <c r="C428" s="219" t="s">
        <v>1018</v>
      </c>
      <c r="D428" s="219" t="s">
        <v>70</v>
      </c>
      <c r="E428" s="220" t="s">
        <v>1019</v>
      </c>
      <c r="F428" s="219" t="s">
        <v>1254</v>
      </c>
      <c r="G428" s="221" t="s">
        <v>133</v>
      </c>
      <c r="H428" s="226" t="s">
        <v>1192</v>
      </c>
      <c r="I428" s="236">
        <v>66.5</v>
      </c>
      <c r="J428" s="238">
        <v>66.5</v>
      </c>
      <c r="K428" s="246"/>
      <c r="L428" s="341">
        <v>80.58</v>
      </c>
      <c r="M428" s="246">
        <v>80.58</v>
      </c>
    </row>
    <row r="429" spans="1:13" x14ac:dyDescent="0.2">
      <c r="A429" s="52" t="s">
        <v>2319</v>
      </c>
      <c r="B429" s="222" t="s">
        <v>1193</v>
      </c>
      <c r="C429" s="222">
        <v>11</v>
      </c>
      <c r="D429" s="223" t="s">
        <v>1470</v>
      </c>
      <c r="E429" s="231" t="s">
        <v>1364</v>
      </c>
      <c r="F429" s="222" t="s">
        <v>1195</v>
      </c>
      <c r="G429" s="224" t="s">
        <v>1196</v>
      </c>
      <c r="H429" s="225" t="s">
        <v>1437</v>
      </c>
      <c r="I429" s="235">
        <v>18.399999999999999</v>
      </c>
      <c r="J429" s="235">
        <v>21.16</v>
      </c>
      <c r="K429" s="336"/>
      <c r="L429" s="244">
        <v>22.3</v>
      </c>
      <c r="M429" s="245">
        <v>25.64</v>
      </c>
    </row>
    <row r="430" spans="1:13" x14ac:dyDescent="0.2">
      <c r="A430" s="52" t="s">
        <v>2320</v>
      </c>
      <c r="B430" s="222" t="s">
        <v>1193</v>
      </c>
      <c r="C430" s="222">
        <v>8</v>
      </c>
      <c r="D430" s="223" t="s">
        <v>1470</v>
      </c>
      <c r="E430" s="231" t="s">
        <v>1198</v>
      </c>
      <c r="F430" s="222" t="s">
        <v>1195</v>
      </c>
      <c r="G430" s="224" t="s">
        <v>1196</v>
      </c>
      <c r="H430" s="225" t="s">
        <v>1437</v>
      </c>
      <c r="I430" s="235">
        <v>12.42</v>
      </c>
      <c r="J430" s="235">
        <v>14.28</v>
      </c>
      <c r="L430" s="244">
        <v>15.06</v>
      </c>
      <c r="M430" s="245">
        <v>17.309999999999999</v>
      </c>
    </row>
    <row r="431" spans="1:13" x14ac:dyDescent="0.2">
      <c r="A431" s="52" t="s">
        <v>2321</v>
      </c>
      <c r="B431" s="222" t="s">
        <v>1193</v>
      </c>
      <c r="C431" s="222" t="s">
        <v>1387</v>
      </c>
      <c r="D431" s="223" t="s">
        <v>1470</v>
      </c>
      <c r="E431" s="231" t="s">
        <v>1388</v>
      </c>
      <c r="F431" s="222" t="s">
        <v>1209</v>
      </c>
      <c r="G431" s="224" t="s">
        <v>61</v>
      </c>
      <c r="H431" s="225" t="s">
        <v>1438</v>
      </c>
      <c r="I431" s="237">
        <v>0.37</v>
      </c>
      <c r="J431" s="237">
        <v>1.04</v>
      </c>
      <c r="K431" s="336"/>
      <c r="L431" s="245">
        <v>0.45</v>
      </c>
      <c r="M431" s="245">
        <v>1.26</v>
      </c>
    </row>
    <row r="432" spans="1:13" x14ac:dyDescent="0.2">
      <c r="A432" s="52" t="s">
        <v>2322</v>
      </c>
      <c r="B432" s="222" t="s">
        <v>1193</v>
      </c>
      <c r="C432" s="222">
        <v>11827</v>
      </c>
      <c r="D432" s="222" t="s">
        <v>1261</v>
      </c>
      <c r="E432" s="231" t="s">
        <v>1439</v>
      </c>
      <c r="F432" s="222" t="s">
        <v>1209</v>
      </c>
      <c r="G432" s="224" t="s">
        <v>73</v>
      </c>
      <c r="H432" s="225" t="s">
        <v>1192</v>
      </c>
      <c r="I432" s="235">
        <v>30.020003333333339</v>
      </c>
      <c r="J432" s="235">
        <v>30.02</v>
      </c>
      <c r="L432" s="244">
        <v>36.369999999999997</v>
      </c>
      <c r="M432" s="245">
        <v>36.369999999999997</v>
      </c>
    </row>
    <row r="433" spans="1:13" x14ac:dyDescent="0.2">
      <c r="A433" s="52" t="s">
        <v>2323</v>
      </c>
      <c r="B433" s="216" t="s">
        <v>1020</v>
      </c>
      <c r="C433" s="216" t="s">
        <v>36</v>
      </c>
      <c r="D433" s="216" t="s">
        <v>37</v>
      </c>
      <c r="E433" s="260" t="s">
        <v>38</v>
      </c>
      <c r="F433" s="216" t="s">
        <v>1188</v>
      </c>
      <c r="G433" s="217" t="s">
        <v>39</v>
      </c>
      <c r="H433" s="216" t="s">
        <v>1189</v>
      </c>
      <c r="I433" s="216" t="s">
        <v>40</v>
      </c>
      <c r="J433" s="218" t="s">
        <v>41</v>
      </c>
      <c r="L433" s="340"/>
      <c r="M433" s="340"/>
    </row>
    <row r="434" spans="1:13" ht="24" x14ac:dyDescent="0.2">
      <c r="A434" s="52" t="s">
        <v>2324</v>
      </c>
      <c r="B434" s="219" t="s">
        <v>1190</v>
      </c>
      <c r="C434" s="219" t="s">
        <v>1021</v>
      </c>
      <c r="D434" s="219" t="s">
        <v>70</v>
      </c>
      <c r="E434" s="220" t="s">
        <v>1440</v>
      </c>
      <c r="F434" s="219" t="s">
        <v>1254</v>
      </c>
      <c r="G434" s="221" t="s">
        <v>133</v>
      </c>
      <c r="H434" s="226" t="s">
        <v>1192</v>
      </c>
      <c r="I434" s="236">
        <v>254.95</v>
      </c>
      <c r="J434" s="236">
        <v>254.95</v>
      </c>
      <c r="K434" s="246"/>
      <c r="L434" s="341">
        <v>308.92</v>
      </c>
      <c r="M434" s="341">
        <v>308.92</v>
      </c>
    </row>
    <row r="435" spans="1:13" x14ac:dyDescent="0.2">
      <c r="A435" s="52" t="s">
        <v>2325</v>
      </c>
      <c r="B435" s="222" t="s">
        <v>1193</v>
      </c>
      <c r="C435" s="222">
        <v>11</v>
      </c>
      <c r="D435" s="223" t="s">
        <v>1470</v>
      </c>
      <c r="E435" s="231" t="s">
        <v>1364</v>
      </c>
      <c r="F435" s="222" t="s">
        <v>1195</v>
      </c>
      <c r="G435" s="224" t="s">
        <v>1196</v>
      </c>
      <c r="H435" s="225" t="s">
        <v>1437</v>
      </c>
      <c r="I435" s="235">
        <v>18.399999999999999</v>
      </c>
      <c r="J435" s="235">
        <v>21.16</v>
      </c>
      <c r="L435" s="244">
        <v>22.3</v>
      </c>
      <c r="M435" s="245">
        <v>25.64</v>
      </c>
    </row>
    <row r="436" spans="1:13" x14ac:dyDescent="0.2">
      <c r="A436" s="52" t="s">
        <v>2326</v>
      </c>
      <c r="B436" s="222" t="s">
        <v>1193</v>
      </c>
      <c r="C436" s="222">
        <v>8</v>
      </c>
      <c r="D436" s="223" t="s">
        <v>1470</v>
      </c>
      <c r="E436" s="231" t="s">
        <v>1198</v>
      </c>
      <c r="F436" s="222" t="s">
        <v>1195</v>
      </c>
      <c r="G436" s="224" t="s">
        <v>1196</v>
      </c>
      <c r="H436" s="225" t="s">
        <v>1437</v>
      </c>
      <c r="I436" s="235">
        <v>12.42</v>
      </c>
      <c r="J436" s="235">
        <v>14.28</v>
      </c>
      <c r="L436" s="244">
        <v>15.06</v>
      </c>
      <c r="M436" s="245">
        <v>17.309999999999999</v>
      </c>
    </row>
    <row r="437" spans="1:13" x14ac:dyDescent="0.2">
      <c r="A437" s="52" t="s">
        <v>2327</v>
      </c>
      <c r="B437" s="222" t="s">
        <v>1193</v>
      </c>
      <c r="C437" s="222">
        <v>73105</v>
      </c>
      <c r="D437" s="222" t="s">
        <v>1252</v>
      </c>
      <c r="E437" s="231" t="s">
        <v>1441</v>
      </c>
      <c r="F437" s="222" t="s">
        <v>1209</v>
      </c>
      <c r="G437" s="224" t="s">
        <v>133</v>
      </c>
      <c r="H437" s="225" t="s">
        <v>1192</v>
      </c>
      <c r="I437" s="235">
        <v>219.51002283105021</v>
      </c>
      <c r="J437" s="235">
        <v>219.51</v>
      </c>
      <c r="L437" s="244">
        <v>265.97000000000003</v>
      </c>
      <c r="M437" s="244">
        <v>265.97000000000003</v>
      </c>
    </row>
    <row r="438" spans="1:13" x14ac:dyDescent="0.2">
      <c r="A438" s="52" t="s">
        <v>2328</v>
      </c>
      <c r="B438" s="216" t="s">
        <v>1022</v>
      </c>
      <c r="C438" s="216" t="s">
        <v>36</v>
      </c>
      <c r="D438" s="216" t="s">
        <v>37</v>
      </c>
      <c r="E438" s="260" t="s">
        <v>38</v>
      </c>
      <c r="F438" s="216" t="s">
        <v>1188</v>
      </c>
      <c r="G438" s="217" t="s">
        <v>39</v>
      </c>
      <c r="H438" s="216" t="s">
        <v>1189</v>
      </c>
      <c r="I438" s="216" t="s">
        <v>40</v>
      </c>
      <c r="J438" s="218" t="s">
        <v>41</v>
      </c>
      <c r="K438" s="336"/>
      <c r="L438" s="340"/>
      <c r="M438" s="340"/>
    </row>
    <row r="439" spans="1:13" ht="36" x14ac:dyDescent="0.2">
      <c r="A439" s="52" t="s">
        <v>2329</v>
      </c>
      <c r="B439" s="219" t="s">
        <v>1190</v>
      </c>
      <c r="C439" s="219" t="s">
        <v>1023</v>
      </c>
      <c r="D439" s="219" t="s">
        <v>70</v>
      </c>
      <c r="E439" s="220" t="s">
        <v>1867</v>
      </c>
      <c r="F439" s="219" t="s">
        <v>1191</v>
      </c>
      <c r="G439" s="221" t="s">
        <v>3</v>
      </c>
      <c r="H439" s="226" t="s">
        <v>1192</v>
      </c>
      <c r="I439" s="236">
        <v>33.06</v>
      </c>
      <c r="J439" s="238">
        <v>33.06</v>
      </c>
      <c r="K439" s="246"/>
      <c r="L439" s="341">
        <v>40.06</v>
      </c>
      <c r="M439" s="246">
        <v>40.06</v>
      </c>
    </row>
    <row r="440" spans="1:13" x14ac:dyDescent="0.2">
      <c r="A440" s="52" t="s">
        <v>2330</v>
      </c>
      <c r="B440" s="222" t="s">
        <v>1193</v>
      </c>
      <c r="C440" s="222">
        <v>8</v>
      </c>
      <c r="D440" s="223" t="s">
        <v>1470</v>
      </c>
      <c r="E440" s="231" t="s">
        <v>1198</v>
      </c>
      <c r="F440" s="222" t="s">
        <v>1195</v>
      </c>
      <c r="G440" s="224" t="s">
        <v>1196</v>
      </c>
      <c r="H440" s="225" t="s">
        <v>1442</v>
      </c>
      <c r="I440" s="235">
        <v>12.42</v>
      </c>
      <c r="J440" s="235">
        <v>7.45</v>
      </c>
      <c r="L440" s="244">
        <v>15.06</v>
      </c>
      <c r="M440" s="245">
        <v>9.0299999999999994</v>
      </c>
    </row>
    <row r="441" spans="1:13" x14ac:dyDescent="0.2">
      <c r="A441" s="52" t="s">
        <v>2331</v>
      </c>
      <c r="B441" s="222" t="s">
        <v>1193</v>
      </c>
      <c r="C441" s="222">
        <v>11</v>
      </c>
      <c r="D441" s="223" t="s">
        <v>1470</v>
      </c>
      <c r="E441" s="231" t="s">
        <v>1364</v>
      </c>
      <c r="F441" s="222" t="s">
        <v>1195</v>
      </c>
      <c r="G441" s="224" t="s">
        <v>1196</v>
      </c>
      <c r="H441" s="225" t="s">
        <v>1443</v>
      </c>
      <c r="I441" s="235">
        <v>18.399999999999999</v>
      </c>
      <c r="J441" s="235">
        <v>11.22</v>
      </c>
      <c r="L441" s="244">
        <v>22.3</v>
      </c>
      <c r="M441" s="245">
        <v>13.6</v>
      </c>
    </row>
    <row r="442" spans="1:13" x14ac:dyDescent="0.2">
      <c r="A442" s="52" t="s">
        <v>2332</v>
      </c>
      <c r="B442" s="222" t="s">
        <v>1193</v>
      </c>
      <c r="C442" s="222">
        <v>3146</v>
      </c>
      <c r="D442" s="222" t="s">
        <v>103</v>
      </c>
      <c r="E442" s="231" t="s">
        <v>1367</v>
      </c>
      <c r="F442" s="222" t="s">
        <v>1209</v>
      </c>
      <c r="G442" s="224" t="s">
        <v>133</v>
      </c>
      <c r="H442" s="225" t="s">
        <v>1257</v>
      </c>
      <c r="I442" s="237">
        <v>3.14</v>
      </c>
      <c r="J442" s="237">
        <v>0.37</v>
      </c>
      <c r="L442" s="245">
        <v>3.81</v>
      </c>
      <c r="M442" s="245">
        <v>0.45</v>
      </c>
    </row>
    <row r="443" spans="1:13" ht="24" x14ac:dyDescent="0.2">
      <c r="A443" s="52" t="s">
        <v>2333</v>
      </c>
      <c r="B443" s="222" t="s">
        <v>1193</v>
      </c>
      <c r="C443" s="222">
        <v>6302</v>
      </c>
      <c r="D443" s="222" t="s">
        <v>103</v>
      </c>
      <c r="E443" s="231" t="s">
        <v>1444</v>
      </c>
      <c r="F443" s="222" t="s">
        <v>1209</v>
      </c>
      <c r="G443" s="224" t="s">
        <v>133</v>
      </c>
      <c r="H443" s="225" t="s">
        <v>1192</v>
      </c>
      <c r="I443" s="235">
        <v>14.020007142857141</v>
      </c>
      <c r="J443" s="235">
        <v>14.02</v>
      </c>
      <c r="L443" s="244">
        <v>16.98</v>
      </c>
      <c r="M443" s="245">
        <v>16.98</v>
      </c>
    </row>
    <row r="444" spans="1:13" x14ac:dyDescent="0.2">
      <c r="A444" s="52" t="s">
        <v>2334</v>
      </c>
      <c r="B444" s="216" t="s">
        <v>1024</v>
      </c>
      <c r="C444" s="216" t="s">
        <v>36</v>
      </c>
      <c r="D444" s="216" t="s">
        <v>37</v>
      </c>
      <c r="E444" s="260" t="s">
        <v>38</v>
      </c>
      <c r="F444" s="216" t="s">
        <v>1188</v>
      </c>
      <c r="G444" s="217" t="s">
        <v>39</v>
      </c>
      <c r="H444" s="216" t="s">
        <v>1189</v>
      </c>
      <c r="I444" s="216" t="s">
        <v>40</v>
      </c>
      <c r="J444" s="218" t="s">
        <v>41</v>
      </c>
      <c r="L444" s="340"/>
      <c r="M444" s="340"/>
    </row>
    <row r="445" spans="1:13" ht="36" x14ac:dyDescent="0.2">
      <c r="A445" s="52" t="s">
        <v>2335</v>
      </c>
      <c r="B445" s="219" t="s">
        <v>1190</v>
      </c>
      <c r="C445" s="219" t="s">
        <v>1025</v>
      </c>
      <c r="D445" s="219" t="s">
        <v>70</v>
      </c>
      <c r="E445" s="220" t="s">
        <v>3091</v>
      </c>
      <c r="F445" s="219" t="s">
        <v>1191</v>
      </c>
      <c r="G445" s="221" t="s">
        <v>3</v>
      </c>
      <c r="H445" s="226" t="s">
        <v>1192</v>
      </c>
      <c r="I445" s="236">
        <v>10.53</v>
      </c>
      <c r="J445" s="238">
        <v>10.530000000000001</v>
      </c>
      <c r="K445" s="246"/>
      <c r="L445" s="341">
        <v>12.76</v>
      </c>
      <c r="M445" s="246">
        <v>12.76</v>
      </c>
    </row>
    <row r="446" spans="1:13" x14ac:dyDescent="0.2">
      <c r="A446" s="52" t="s">
        <v>2336</v>
      </c>
      <c r="B446" s="222" t="s">
        <v>1193</v>
      </c>
      <c r="C446" s="222">
        <v>8</v>
      </c>
      <c r="D446" s="223" t="s">
        <v>1470</v>
      </c>
      <c r="E446" s="231" t="s">
        <v>1198</v>
      </c>
      <c r="F446" s="222" t="s">
        <v>1195</v>
      </c>
      <c r="G446" s="224" t="s">
        <v>1196</v>
      </c>
      <c r="H446" s="225" t="s">
        <v>1394</v>
      </c>
      <c r="I446" s="235">
        <v>12.42</v>
      </c>
      <c r="J446" s="235">
        <v>1.98</v>
      </c>
      <c r="K446" s="336"/>
      <c r="L446" s="244">
        <v>15.06</v>
      </c>
      <c r="M446" s="245">
        <v>2.4</v>
      </c>
    </row>
    <row r="447" spans="1:13" x14ac:dyDescent="0.2">
      <c r="A447" s="52" t="s">
        <v>2337</v>
      </c>
      <c r="B447" s="222" t="s">
        <v>1193</v>
      </c>
      <c r="C447" s="222">
        <v>11</v>
      </c>
      <c r="D447" s="223" t="s">
        <v>1470</v>
      </c>
      <c r="E447" s="231" t="s">
        <v>1364</v>
      </c>
      <c r="F447" s="222" t="s">
        <v>1195</v>
      </c>
      <c r="G447" s="224" t="s">
        <v>1196</v>
      </c>
      <c r="H447" s="225" t="s">
        <v>1394</v>
      </c>
      <c r="I447" s="235">
        <v>18.399999999999999</v>
      </c>
      <c r="J447" s="235">
        <v>2.94</v>
      </c>
      <c r="K447" s="336"/>
      <c r="L447" s="244">
        <v>22.3</v>
      </c>
      <c r="M447" s="245">
        <v>3.56</v>
      </c>
    </row>
    <row r="448" spans="1:13" x14ac:dyDescent="0.2">
      <c r="A448" s="52" t="s">
        <v>2338</v>
      </c>
      <c r="B448" s="222" t="s">
        <v>1193</v>
      </c>
      <c r="C448" s="222" t="s">
        <v>1387</v>
      </c>
      <c r="D448" s="223" t="s">
        <v>1470</v>
      </c>
      <c r="E448" s="231" t="s">
        <v>1388</v>
      </c>
      <c r="F448" s="222" t="s">
        <v>1209</v>
      </c>
      <c r="G448" s="224" t="s">
        <v>61</v>
      </c>
      <c r="H448" s="225" t="s">
        <v>1445</v>
      </c>
      <c r="I448" s="237">
        <v>0.37</v>
      </c>
      <c r="J448" s="237">
        <v>0.44</v>
      </c>
      <c r="L448" s="245">
        <v>0.45</v>
      </c>
      <c r="M448" s="245">
        <v>0.54</v>
      </c>
    </row>
    <row r="449" spans="1:13" ht="24" x14ac:dyDescent="0.2">
      <c r="A449" s="52" t="s">
        <v>2339</v>
      </c>
      <c r="B449" s="222" t="s">
        <v>1193</v>
      </c>
      <c r="C449" s="222">
        <v>770</v>
      </c>
      <c r="D449" s="222" t="s">
        <v>103</v>
      </c>
      <c r="E449" s="231" t="s">
        <v>1446</v>
      </c>
      <c r="F449" s="222" t="s">
        <v>1209</v>
      </c>
      <c r="G449" s="224" t="s">
        <v>133</v>
      </c>
      <c r="H449" s="225" t="s">
        <v>1192</v>
      </c>
      <c r="I449" s="237">
        <v>5.1703199999999994</v>
      </c>
      <c r="J449" s="237">
        <v>5.17</v>
      </c>
      <c r="L449" s="245">
        <v>6.26</v>
      </c>
      <c r="M449" s="245">
        <v>6.26</v>
      </c>
    </row>
    <row r="450" spans="1:13" x14ac:dyDescent="0.2">
      <c r="A450" s="52" t="s">
        <v>2340</v>
      </c>
      <c r="B450" s="216" t="s">
        <v>1026</v>
      </c>
      <c r="C450" s="216" t="s">
        <v>36</v>
      </c>
      <c r="D450" s="216" t="s">
        <v>37</v>
      </c>
      <c r="E450" s="260" t="s">
        <v>38</v>
      </c>
      <c r="F450" s="216" t="s">
        <v>1188</v>
      </c>
      <c r="G450" s="217" t="s">
        <v>39</v>
      </c>
      <c r="H450" s="216" t="s">
        <v>1189</v>
      </c>
      <c r="I450" s="216" t="s">
        <v>40</v>
      </c>
      <c r="J450" s="218" t="s">
        <v>41</v>
      </c>
      <c r="L450" s="340"/>
      <c r="M450" s="340"/>
    </row>
    <row r="451" spans="1:13" x14ac:dyDescent="0.2">
      <c r="A451" s="52" t="s">
        <v>2341</v>
      </c>
      <c r="B451" s="219" t="s">
        <v>1190</v>
      </c>
      <c r="C451" s="219" t="s">
        <v>1027</v>
      </c>
      <c r="D451" s="219" t="s">
        <v>70</v>
      </c>
      <c r="E451" s="220" t="s">
        <v>1028</v>
      </c>
      <c r="F451" s="219" t="s">
        <v>1249</v>
      </c>
      <c r="G451" s="221" t="s">
        <v>133</v>
      </c>
      <c r="H451" s="226" t="s">
        <v>1192</v>
      </c>
      <c r="I451" s="236">
        <v>11.12</v>
      </c>
      <c r="J451" s="238">
        <v>11.120000000000001</v>
      </c>
      <c r="K451" s="246"/>
      <c r="L451" s="341">
        <v>13.48</v>
      </c>
      <c r="M451" s="246">
        <v>13.48</v>
      </c>
    </row>
    <row r="452" spans="1:13" x14ac:dyDescent="0.2">
      <c r="A452" s="52" t="s">
        <v>2342</v>
      </c>
      <c r="B452" s="222" t="s">
        <v>1193</v>
      </c>
      <c r="C452" s="222">
        <v>8</v>
      </c>
      <c r="D452" s="223" t="s">
        <v>1470</v>
      </c>
      <c r="E452" s="231" t="s">
        <v>1198</v>
      </c>
      <c r="F452" s="222" t="s">
        <v>1195</v>
      </c>
      <c r="G452" s="224" t="s">
        <v>1196</v>
      </c>
      <c r="H452" s="225" t="s">
        <v>1394</v>
      </c>
      <c r="I452" s="235">
        <v>12.42</v>
      </c>
      <c r="J452" s="235">
        <v>1.98</v>
      </c>
      <c r="L452" s="244">
        <v>15.06</v>
      </c>
      <c r="M452" s="245">
        <v>2.4</v>
      </c>
    </row>
    <row r="453" spans="1:13" x14ac:dyDescent="0.2">
      <c r="A453" s="52" t="s">
        <v>2343</v>
      </c>
      <c r="B453" s="222" t="s">
        <v>1193</v>
      </c>
      <c r="C453" s="222">
        <v>11</v>
      </c>
      <c r="D453" s="223" t="s">
        <v>1470</v>
      </c>
      <c r="E453" s="231" t="s">
        <v>1364</v>
      </c>
      <c r="F453" s="222" t="s">
        <v>1195</v>
      </c>
      <c r="G453" s="224" t="s">
        <v>1196</v>
      </c>
      <c r="H453" s="225" t="s">
        <v>1394</v>
      </c>
      <c r="I453" s="235">
        <v>18.399999999999999</v>
      </c>
      <c r="J453" s="235">
        <v>2.94</v>
      </c>
      <c r="L453" s="244">
        <v>22.3</v>
      </c>
      <c r="M453" s="245">
        <v>3.56</v>
      </c>
    </row>
    <row r="454" spans="1:13" ht="24" x14ac:dyDescent="0.2">
      <c r="A454" s="52" t="s">
        <v>2344</v>
      </c>
      <c r="B454" s="222" t="s">
        <v>1193</v>
      </c>
      <c r="C454" s="222">
        <v>4186</v>
      </c>
      <c r="D454" s="222" t="s">
        <v>103</v>
      </c>
      <c r="E454" s="231" t="s">
        <v>1447</v>
      </c>
      <c r="F454" s="222" t="s">
        <v>1209</v>
      </c>
      <c r="G454" s="224" t="s">
        <v>133</v>
      </c>
      <c r="H454" s="225" t="s">
        <v>1192</v>
      </c>
      <c r="I454" s="237">
        <v>6.2</v>
      </c>
      <c r="J454" s="237">
        <v>6.2</v>
      </c>
      <c r="L454" s="245">
        <v>7.52</v>
      </c>
      <c r="M454" s="245">
        <v>7.52</v>
      </c>
    </row>
    <row r="455" spans="1:13" x14ac:dyDescent="0.2">
      <c r="A455" s="52" t="s">
        <v>2345</v>
      </c>
      <c r="B455" s="216" t="s">
        <v>1030</v>
      </c>
      <c r="C455" s="216" t="s">
        <v>36</v>
      </c>
      <c r="D455" s="216" t="s">
        <v>37</v>
      </c>
      <c r="E455" s="260" t="s">
        <v>38</v>
      </c>
      <c r="F455" s="216" t="s">
        <v>1188</v>
      </c>
      <c r="G455" s="217" t="s">
        <v>39</v>
      </c>
      <c r="H455" s="216" t="s">
        <v>1189</v>
      </c>
      <c r="I455" s="216" t="s">
        <v>40</v>
      </c>
      <c r="J455" s="218" t="s">
        <v>41</v>
      </c>
      <c r="K455" s="336"/>
      <c r="L455" s="340"/>
      <c r="M455" s="340"/>
    </row>
    <row r="456" spans="1:13" x14ac:dyDescent="0.2">
      <c r="A456" s="52" t="s">
        <v>2346</v>
      </c>
      <c r="B456" s="219" t="s">
        <v>1190</v>
      </c>
      <c r="C456" s="219" t="s">
        <v>1031</v>
      </c>
      <c r="D456" s="219" t="s">
        <v>70</v>
      </c>
      <c r="E456" s="220" t="s">
        <v>1032</v>
      </c>
      <c r="F456" s="219" t="s">
        <v>1249</v>
      </c>
      <c r="G456" s="221" t="s">
        <v>133</v>
      </c>
      <c r="H456" s="226" t="s">
        <v>1192</v>
      </c>
      <c r="I456" s="236">
        <v>12.99</v>
      </c>
      <c r="J456" s="238">
        <v>12.99</v>
      </c>
      <c r="K456" s="246"/>
      <c r="L456" s="341">
        <v>15.74</v>
      </c>
      <c r="M456" s="246">
        <v>15.74</v>
      </c>
    </row>
    <row r="457" spans="1:13" x14ac:dyDescent="0.2">
      <c r="A457" s="52" t="s">
        <v>2347</v>
      </c>
      <c r="B457" s="222" t="s">
        <v>1193</v>
      </c>
      <c r="C457" s="222">
        <v>8</v>
      </c>
      <c r="D457" s="223" t="s">
        <v>1470</v>
      </c>
      <c r="E457" s="231" t="s">
        <v>1198</v>
      </c>
      <c r="F457" s="222" t="s">
        <v>1195</v>
      </c>
      <c r="G457" s="224" t="s">
        <v>1196</v>
      </c>
      <c r="H457" s="225" t="s">
        <v>1394</v>
      </c>
      <c r="I457" s="235">
        <v>12.42</v>
      </c>
      <c r="J457" s="235">
        <v>1.98</v>
      </c>
      <c r="K457" s="336"/>
      <c r="L457" s="244">
        <v>15.06</v>
      </c>
      <c r="M457" s="245">
        <v>2.4</v>
      </c>
    </row>
    <row r="458" spans="1:13" x14ac:dyDescent="0.2">
      <c r="A458" s="52" t="s">
        <v>2348</v>
      </c>
      <c r="B458" s="222" t="s">
        <v>1193</v>
      </c>
      <c r="C458" s="222">
        <v>11</v>
      </c>
      <c r="D458" s="223" t="s">
        <v>1470</v>
      </c>
      <c r="E458" s="231" t="s">
        <v>1364</v>
      </c>
      <c r="F458" s="222" t="s">
        <v>1195</v>
      </c>
      <c r="G458" s="224" t="s">
        <v>1196</v>
      </c>
      <c r="H458" s="225" t="s">
        <v>1394</v>
      </c>
      <c r="I458" s="235">
        <v>18.399999999999999</v>
      </c>
      <c r="J458" s="235">
        <v>2.94</v>
      </c>
      <c r="K458" s="336"/>
      <c r="L458" s="244">
        <v>22.3</v>
      </c>
      <c r="M458" s="245">
        <v>3.56</v>
      </c>
    </row>
    <row r="459" spans="1:13" ht="24" x14ac:dyDescent="0.2">
      <c r="A459" s="52" t="s">
        <v>2349</v>
      </c>
      <c r="B459" s="222" t="s">
        <v>1193</v>
      </c>
      <c r="C459" s="222">
        <v>4187</v>
      </c>
      <c r="D459" s="222" t="s">
        <v>103</v>
      </c>
      <c r="E459" s="231" t="s">
        <v>1448</v>
      </c>
      <c r="F459" s="222" t="s">
        <v>1209</v>
      </c>
      <c r="G459" s="224" t="s">
        <v>133</v>
      </c>
      <c r="H459" s="225" t="s">
        <v>1192</v>
      </c>
      <c r="I459" s="237">
        <v>8.07</v>
      </c>
      <c r="J459" s="237">
        <v>8.07</v>
      </c>
      <c r="L459" s="245">
        <v>9.7799999999999994</v>
      </c>
      <c r="M459" s="245">
        <v>9.7799999999999994</v>
      </c>
    </row>
    <row r="460" spans="1:13" x14ac:dyDescent="0.2">
      <c r="A460" s="52" t="s">
        <v>2350</v>
      </c>
      <c r="B460" s="216" t="s">
        <v>1034</v>
      </c>
      <c r="C460" s="216" t="s">
        <v>36</v>
      </c>
      <c r="D460" s="216" t="s">
        <v>37</v>
      </c>
      <c r="E460" s="260" t="s">
        <v>38</v>
      </c>
      <c r="F460" s="216" t="s">
        <v>1188</v>
      </c>
      <c r="G460" s="217" t="s">
        <v>39</v>
      </c>
      <c r="H460" s="216" t="s">
        <v>1189</v>
      </c>
      <c r="I460" s="216" t="s">
        <v>40</v>
      </c>
      <c r="J460" s="218" t="s">
        <v>41</v>
      </c>
      <c r="K460" s="336"/>
      <c r="L460" s="340"/>
      <c r="M460" s="340"/>
    </row>
    <row r="461" spans="1:13" x14ac:dyDescent="0.2">
      <c r="A461" s="52" t="s">
        <v>2351</v>
      </c>
      <c r="B461" s="219" t="s">
        <v>1190</v>
      </c>
      <c r="C461" s="219" t="s">
        <v>1035</v>
      </c>
      <c r="D461" s="219" t="s">
        <v>70</v>
      </c>
      <c r="E461" s="220" t="s">
        <v>1036</v>
      </c>
      <c r="F461" s="219" t="s">
        <v>1249</v>
      </c>
      <c r="G461" s="221" t="s">
        <v>133</v>
      </c>
      <c r="H461" s="226" t="s">
        <v>1192</v>
      </c>
      <c r="I461" s="236">
        <v>37.729999999999997</v>
      </c>
      <c r="J461" s="238">
        <v>37.730000000000004</v>
      </c>
      <c r="K461" s="246"/>
      <c r="L461" s="341">
        <v>45.72</v>
      </c>
      <c r="M461" s="246">
        <v>45.72</v>
      </c>
    </row>
    <row r="462" spans="1:13" x14ac:dyDescent="0.2">
      <c r="A462" s="52" t="s">
        <v>2352</v>
      </c>
      <c r="B462" s="222" t="s">
        <v>1193</v>
      </c>
      <c r="C462" s="222">
        <v>8</v>
      </c>
      <c r="D462" s="223" t="s">
        <v>1470</v>
      </c>
      <c r="E462" s="231" t="s">
        <v>1198</v>
      </c>
      <c r="F462" s="222" t="s">
        <v>1195</v>
      </c>
      <c r="G462" s="224" t="s">
        <v>1196</v>
      </c>
      <c r="H462" s="225" t="s">
        <v>1449</v>
      </c>
      <c r="I462" s="235">
        <v>12.42</v>
      </c>
      <c r="J462" s="235">
        <v>5.36</v>
      </c>
      <c r="L462" s="244">
        <v>15.06</v>
      </c>
      <c r="M462" s="245">
        <v>6.5</v>
      </c>
    </row>
    <row r="463" spans="1:13" x14ac:dyDescent="0.2">
      <c r="A463" s="52" t="s">
        <v>2353</v>
      </c>
      <c r="B463" s="222" t="s">
        <v>1193</v>
      </c>
      <c r="C463" s="222">
        <v>11</v>
      </c>
      <c r="D463" s="223" t="s">
        <v>1470</v>
      </c>
      <c r="E463" s="231" t="s">
        <v>1364</v>
      </c>
      <c r="F463" s="222" t="s">
        <v>1195</v>
      </c>
      <c r="G463" s="224" t="s">
        <v>1196</v>
      </c>
      <c r="H463" s="225" t="s">
        <v>1449</v>
      </c>
      <c r="I463" s="235">
        <v>18.399999999999999</v>
      </c>
      <c r="J463" s="235">
        <v>7.94</v>
      </c>
      <c r="L463" s="244">
        <v>22.3</v>
      </c>
      <c r="M463" s="245">
        <v>9.6300000000000008</v>
      </c>
    </row>
    <row r="464" spans="1:13" x14ac:dyDescent="0.2">
      <c r="A464" s="52" t="s">
        <v>2354</v>
      </c>
      <c r="B464" s="222" t="s">
        <v>1193</v>
      </c>
      <c r="C464" s="222">
        <v>10480</v>
      </c>
      <c r="D464" s="222" t="s">
        <v>1261</v>
      </c>
      <c r="E464" s="231" t="s">
        <v>1450</v>
      </c>
      <c r="F464" s="222" t="s">
        <v>1209</v>
      </c>
      <c r="G464" s="224" t="s">
        <v>73</v>
      </c>
      <c r="H464" s="225" t="s">
        <v>1192</v>
      </c>
      <c r="I464" s="235">
        <v>24.430174999999998</v>
      </c>
      <c r="J464" s="235">
        <v>24.43</v>
      </c>
      <c r="K464" s="336"/>
      <c r="L464" s="244">
        <v>29.59</v>
      </c>
      <c r="M464" s="245">
        <v>29.59</v>
      </c>
    </row>
    <row r="465" spans="1:13" x14ac:dyDescent="0.2">
      <c r="A465" s="52" t="s">
        <v>2355</v>
      </c>
      <c r="B465" s="216" t="s">
        <v>1037</v>
      </c>
      <c r="C465" s="216" t="s">
        <v>36</v>
      </c>
      <c r="D465" s="216" t="s">
        <v>37</v>
      </c>
      <c r="E465" s="260" t="s">
        <v>38</v>
      </c>
      <c r="F465" s="216" t="s">
        <v>1188</v>
      </c>
      <c r="G465" s="217" t="s">
        <v>39</v>
      </c>
      <c r="H465" s="216" t="s">
        <v>1189</v>
      </c>
      <c r="I465" s="216" t="s">
        <v>40</v>
      </c>
      <c r="J465" s="218" t="s">
        <v>41</v>
      </c>
      <c r="L465" s="340"/>
      <c r="M465" s="340"/>
    </row>
    <row r="466" spans="1:13" x14ac:dyDescent="0.2">
      <c r="A466" s="52" t="s">
        <v>2356</v>
      </c>
      <c r="B466" s="219" t="s">
        <v>1190</v>
      </c>
      <c r="C466" s="219" t="s">
        <v>1038</v>
      </c>
      <c r="D466" s="219" t="s">
        <v>70</v>
      </c>
      <c r="E466" s="220" t="s">
        <v>1039</v>
      </c>
      <c r="F466" s="219" t="s">
        <v>1249</v>
      </c>
      <c r="G466" s="221" t="s">
        <v>133</v>
      </c>
      <c r="H466" s="226" t="s">
        <v>1192</v>
      </c>
      <c r="I466" s="236">
        <v>54.01</v>
      </c>
      <c r="J466" s="238">
        <v>54.010000000000005</v>
      </c>
      <c r="K466" s="246"/>
      <c r="L466" s="341">
        <v>65.45</v>
      </c>
      <c r="M466" s="246">
        <v>65.45</v>
      </c>
    </row>
    <row r="467" spans="1:13" x14ac:dyDescent="0.2">
      <c r="A467" s="52" t="s">
        <v>2357</v>
      </c>
      <c r="B467" s="222" t="s">
        <v>1193</v>
      </c>
      <c r="C467" s="222">
        <v>8</v>
      </c>
      <c r="D467" s="223" t="s">
        <v>1470</v>
      </c>
      <c r="E467" s="231" t="s">
        <v>1198</v>
      </c>
      <c r="F467" s="222" t="s">
        <v>1195</v>
      </c>
      <c r="G467" s="224" t="s">
        <v>1196</v>
      </c>
      <c r="H467" s="225" t="s">
        <v>1449</v>
      </c>
      <c r="I467" s="235">
        <v>12.42</v>
      </c>
      <c r="J467" s="235">
        <v>5.36</v>
      </c>
      <c r="L467" s="244">
        <v>15.06</v>
      </c>
      <c r="M467" s="245">
        <v>6.5</v>
      </c>
    </row>
    <row r="468" spans="1:13" x14ac:dyDescent="0.2">
      <c r="A468" s="52" t="s">
        <v>2358</v>
      </c>
      <c r="B468" s="222" t="s">
        <v>1193</v>
      </c>
      <c r="C468" s="222">
        <v>11</v>
      </c>
      <c r="D468" s="223" t="s">
        <v>1470</v>
      </c>
      <c r="E468" s="231" t="s">
        <v>1364</v>
      </c>
      <c r="F468" s="222" t="s">
        <v>1195</v>
      </c>
      <c r="G468" s="224" t="s">
        <v>1196</v>
      </c>
      <c r="H468" s="225" t="s">
        <v>1449</v>
      </c>
      <c r="I468" s="235">
        <v>18.399999999999999</v>
      </c>
      <c r="J468" s="235">
        <v>7.94</v>
      </c>
      <c r="L468" s="244">
        <v>22.3</v>
      </c>
      <c r="M468" s="245">
        <v>9.6300000000000008</v>
      </c>
    </row>
    <row r="469" spans="1:13" x14ac:dyDescent="0.2">
      <c r="A469" s="52" t="s">
        <v>2359</v>
      </c>
      <c r="B469" s="222" t="s">
        <v>1193</v>
      </c>
      <c r="C469" s="222">
        <v>10479</v>
      </c>
      <c r="D469" s="222" t="s">
        <v>1261</v>
      </c>
      <c r="E469" s="231" t="s">
        <v>1451</v>
      </c>
      <c r="F469" s="222" t="s">
        <v>1209</v>
      </c>
      <c r="G469" s="224" t="s">
        <v>73</v>
      </c>
      <c r="H469" s="225" t="s">
        <v>1192</v>
      </c>
      <c r="I469" s="235">
        <v>40.710175</v>
      </c>
      <c r="J469" s="235">
        <v>40.71</v>
      </c>
      <c r="L469" s="244">
        <v>49.32</v>
      </c>
      <c r="M469" s="245">
        <v>49.32</v>
      </c>
    </row>
    <row r="470" spans="1:13" x14ac:dyDescent="0.2">
      <c r="A470" s="52" t="s">
        <v>2360</v>
      </c>
      <c r="B470" s="216" t="s">
        <v>1040</v>
      </c>
      <c r="C470" s="216" t="s">
        <v>36</v>
      </c>
      <c r="D470" s="216" t="s">
        <v>37</v>
      </c>
      <c r="E470" s="260" t="s">
        <v>38</v>
      </c>
      <c r="F470" s="216" t="s">
        <v>1188</v>
      </c>
      <c r="G470" s="217" t="s">
        <v>39</v>
      </c>
      <c r="H470" s="216" t="s">
        <v>1189</v>
      </c>
      <c r="I470" s="216" t="s">
        <v>40</v>
      </c>
      <c r="J470" s="218" t="s">
        <v>41</v>
      </c>
      <c r="K470" s="336"/>
      <c r="L470" s="340"/>
      <c r="M470" s="340"/>
    </row>
    <row r="471" spans="1:13" x14ac:dyDescent="0.2">
      <c r="A471" s="52" t="s">
        <v>2361</v>
      </c>
      <c r="B471" s="219" t="s">
        <v>1190</v>
      </c>
      <c r="C471" s="219" t="s">
        <v>1041</v>
      </c>
      <c r="D471" s="219" t="s">
        <v>70</v>
      </c>
      <c r="E471" s="220" t="s">
        <v>1042</v>
      </c>
      <c r="F471" s="219" t="s">
        <v>1191</v>
      </c>
      <c r="G471" s="221" t="s">
        <v>3</v>
      </c>
      <c r="H471" s="226" t="s">
        <v>1192</v>
      </c>
      <c r="I471" s="236">
        <v>12.28</v>
      </c>
      <c r="J471" s="238">
        <v>12.280000000000001</v>
      </c>
      <c r="K471" s="246"/>
      <c r="L471" s="341">
        <v>14.89</v>
      </c>
      <c r="M471" s="246">
        <v>14.89</v>
      </c>
    </row>
    <row r="472" spans="1:13" x14ac:dyDescent="0.2">
      <c r="A472" s="52" t="s">
        <v>2362</v>
      </c>
      <c r="B472" s="222" t="s">
        <v>1193</v>
      </c>
      <c r="C472" s="222">
        <v>8</v>
      </c>
      <c r="D472" s="223" t="s">
        <v>1470</v>
      </c>
      <c r="E472" s="231" t="s">
        <v>1198</v>
      </c>
      <c r="F472" s="222" t="s">
        <v>1195</v>
      </c>
      <c r="G472" s="224" t="s">
        <v>1196</v>
      </c>
      <c r="H472" s="225" t="s">
        <v>1238</v>
      </c>
      <c r="I472" s="235">
        <v>12.42</v>
      </c>
      <c r="J472" s="235">
        <v>2.48</v>
      </c>
      <c r="L472" s="244">
        <v>15.06</v>
      </c>
      <c r="M472" s="245">
        <v>3.01</v>
      </c>
    </row>
    <row r="473" spans="1:13" x14ac:dyDescent="0.2">
      <c r="A473" s="52" t="s">
        <v>2363</v>
      </c>
      <c r="B473" s="222" t="s">
        <v>1193</v>
      </c>
      <c r="C473" s="222">
        <v>12</v>
      </c>
      <c r="D473" s="223" t="s">
        <v>1470</v>
      </c>
      <c r="E473" s="231" t="s">
        <v>1251</v>
      </c>
      <c r="F473" s="222" t="s">
        <v>1195</v>
      </c>
      <c r="G473" s="224" t="s">
        <v>1196</v>
      </c>
      <c r="H473" s="225" t="s">
        <v>1238</v>
      </c>
      <c r="I473" s="235">
        <v>18.399999999999999</v>
      </c>
      <c r="J473" s="235">
        <v>3.68</v>
      </c>
      <c r="L473" s="244">
        <v>22.3</v>
      </c>
      <c r="M473" s="245">
        <v>4.46</v>
      </c>
    </row>
    <row r="474" spans="1:13" ht="24" x14ac:dyDescent="0.2">
      <c r="A474" s="52" t="s">
        <v>2364</v>
      </c>
      <c r="B474" s="222" t="s">
        <v>1193</v>
      </c>
      <c r="C474" s="222">
        <v>39634</v>
      </c>
      <c r="D474" s="222" t="s">
        <v>103</v>
      </c>
      <c r="E474" s="231" t="s">
        <v>3092</v>
      </c>
      <c r="F474" s="222" t="s">
        <v>1209</v>
      </c>
      <c r="G474" s="224" t="s">
        <v>289</v>
      </c>
      <c r="H474" s="225" t="s">
        <v>1192</v>
      </c>
      <c r="I474" s="237">
        <v>6.12</v>
      </c>
      <c r="J474" s="237">
        <v>6.12</v>
      </c>
      <c r="L474" s="245">
        <v>7.42</v>
      </c>
      <c r="M474" s="245">
        <v>7.42</v>
      </c>
    </row>
    <row r="475" spans="1:13" x14ac:dyDescent="0.2">
      <c r="A475" s="52" t="s">
        <v>2365</v>
      </c>
      <c r="B475" s="216" t="s">
        <v>1045</v>
      </c>
      <c r="C475" s="216" t="s">
        <v>36</v>
      </c>
      <c r="D475" s="216" t="s">
        <v>37</v>
      </c>
      <c r="E475" s="260" t="s">
        <v>38</v>
      </c>
      <c r="F475" s="216" t="s">
        <v>1188</v>
      </c>
      <c r="G475" s="217" t="s">
        <v>39</v>
      </c>
      <c r="H475" s="216" t="s">
        <v>1189</v>
      </c>
      <c r="I475" s="216" t="s">
        <v>40</v>
      </c>
      <c r="J475" s="218" t="s">
        <v>41</v>
      </c>
      <c r="L475" s="340"/>
      <c r="M475" s="340"/>
    </row>
    <row r="476" spans="1:13" x14ac:dyDescent="0.2">
      <c r="A476" s="52" t="s">
        <v>2366</v>
      </c>
      <c r="B476" s="219" t="s">
        <v>1190</v>
      </c>
      <c r="C476" s="219" t="s">
        <v>1046</v>
      </c>
      <c r="D476" s="219" t="s">
        <v>70</v>
      </c>
      <c r="E476" s="220" t="s">
        <v>1047</v>
      </c>
      <c r="F476" s="219" t="s">
        <v>1191</v>
      </c>
      <c r="G476" s="221" t="s">
        <v>3</v>
      </c>
      <c r="H476" s="226" t="s">
        <v>1192</v>
      </c>
      <c r="I476" s="236">
        <v>1194.6300000000001</v>
      </c>
      <c r="J476" s="236">
        <v>1194.6300000000001</v>
      </c>
      <c r="K476" s="246"/>
      <c r="L476" s="341">
        <v>1447.52</v>
      </c>
      <c r="M476" s="341">
        <v>1447.52</v>
      </c>
    </row>
    <row r="477" spans="1:13" x14ac:dyDescent="0.2">
      <c r="A477" s="52" t="s">
        <v>2367</v>
      </c>
      <c r="B477" s="227" t="s">
        <v>1236</v>
      </c>
      <c r="C477" s="227">
        <v>250101</v>
      </c>
      <c r="D477" s="233" t="s">
        <v>1470</v>
      </c>
      <c r="E477" s="232" t="s">
        <v>83</v>
      </c>
      <c r="F477" s="227">
        <v>25</v>
      </c>
      <c r="G477" s="228" t="s">
        <v>79</v>
      </c>
      <c r="H477" s="229" t="s">
        <v>1452</v>
      </c>
      <c r="I477" s="234">
        <v>74.664377051926309</v>
      </c>
      <c r="J477" s="234">
        <v>1194.6300000000001</v>
      </c>
      <c r="L477" s="339">
        <v>90.47</v>
      </c>
      <c r="M477" s="339">
        <v>1447.52</v>
      </c>
    </row>
  </sheetData>
  <sortState ref="A6:O477">
    <sortCondition ref="A6:A477"/>
  </sortState>
  <mergeCells count="5">
    <mergeCell ref="L5:M5"/>
    <mergeCell ref="D1:E1"/>
    <mergeCell ref="D2:E2"/>
    <mergeCell ref="B3:J3"/>
    <mergeCell ref="B4:J4"/>
  </mergeCells>
  <printOptions horizontalCentered="1"/>
  <pageMargins left="0.39370078740157483" right="0.39370078740157483" top="0.39370078740157483" bottom="0.78740157480314965" header="0.31496062992125984" footer="0.39370078740157483"/>
  <pageSetup paperSize="9" scale="54" fitToHeight="0" orientation="portrait" horizontalDpi="300" verticalDpi="300" r:id="rId1"/>
  <headerFooter>
    <oddFooter>&amp;L&amp;8Rua Sandoval Xavier Nunes, Qd. B Lt. 10,
Sala 01 A, SN, Nerópolis - GO, CEP: 75.460-000
/engenharia@larsconstrutora.com.br&amp;C&amp;8página &amp;P de &amp;N&amp;R&amp;8LARS LOCAÇÕES ENGENHARIA 
Engº Civil Wenceslau G. R. Alves Filho
Crea 1020105984D-GO</oddFooter>
  </headerFooter>
  <drawing r:id="rId2"/>
  <legacyDrawing r:id="rId3"/>
  <oleObjects>
    <mc:AlternateContent xmlns:mc="http://schemas.openxmlformats.org/markup-compatibility/2006">
      <mc:Choice Requires="x14">
        <oleObject progId="CorelDraw.Graphic.17" shapeId="6146" r:id="rId4">
          <objectPr defaultSize="0" autoPict="0" r:id="rId5">
            <anchor moveWithCells="1" sizeWithCells="1">
              <from>
                <xdr:col>9</xdr:col>
                <xdr:colOff>85725</xdr:colOff>
                <xdr:row>0</xdr:row>
                <xdr:rowOff>133350</xdr:rowOff>
              </from>
              <to>
                <xdr:col>9</xdr:col>
                <xdr:colOff>742950</xdr:colOff>
                <xdr:row>1</xdr:row>
                <xdr:rowOff>904875</xdr:rowOff>
              </to>
            </anchor>
          </objectPr>
        </oleObject>
      </mc:Choice>
      <mc:Fallback>
        <oleObject progId="CorelDraw.Graphic.17" shapeId="6146"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801"/>
  <sheetViews>
    <sheetView showGridLines="0" showOutlineSymbols="0" showWhiteSpace="0" view="pageBreakPreview" zoomScaleNormal="100" zoomScaleSheetLayoutView="100" workbookViewId="0">
      <selection activeCell="N10" sqref="N10"/>
    </sheetView>
  </sheetViews>
  <sheetFormatPr defaultColWidth="8.85546875" defaultRowHeight="12" x14ac:dyDescent="0.2"/>
  <cols>
    <col min="1" max="1" width="8.85546875" style="264"/>
    <col min="2" max="2" width="16.7109375" style="264" customWidth="1"/>
    <col min="3" max="3" width="11.42578125" style="264" customWidth="1"/>
    <col min="4" max="4" width="12.42578125" style="264" customWidth="1"/>
    <col min="5" max="5" width="66.7109375" style="264" customWidth="1"/>
    <col min="6" max="6" width="16.7109375" style="264" customWidth="1"/>
    <col min="7" max="7" width="7.5703125" style="264" customWidth="1"/>
    <col min="8" max="10" width="13.140625" style="264" customWidth="1"/>
    <col min="11" max="11" width="9" style="264" customWidth="1"/>
    <col min="12" max="13" width="9.28515625" style="264" bestFit="1" customWidth="1"/>
    <col min="14" max="16384" width="8.85546875" style="264"/>
  </cols>
  <sheetData>
    <row r="1" spans="1:14" s="69" customFormat="1" ht="12.75" customHeight="1" x14ac:dyDescent="0.25">
      <c r="B1" s="247"/>
      <c r="C1" s="261"/>
      <c r="D1" s="362" t="s">
        <v>3129</v>
      </c>
      <c r="E1" s="362"/>
      <c r="F1" s="75" t="s">
        <v>2990</v>
      </c>
      <c r="G1" s="75" t="s">
        <v>2991</v>
      </c>
      <c r="H1" s="75" t="s">
        <v>2992</v>
      </c>
      <c r="I1" s="248"/>
      <c r="J1" s="76"/>
      <c r="K1" s="249"/>
      <c r="L1" s="250"/>
      <c r="M1" s="251"/>
      <c r="N1" s="252"/>
    </row>
    <row r="2" spans="1:14" s="253" customFormat="1" ht="79.900000000000006" customHeight="1" thickBot="1" x14ac:dyDescent="0.3">
      <c r="B2" s="254"/>
      <c r="C2" s="262"/>
      <c r="D2" s="363" t="s">
        <v>2995</v>
      </c>
      <c r="E2" s="363"/>
      <c r="F2" s="82" t="s">
        <v>2996</v>
      </c>
      <c r="G2" s="81">
        <f>BDI!F32</f>
        <v>0.20989999999999998</v>
      </c>
      <c r="H2" s="82" t="s">
        <v>3130</v>
      </c>
      <c r="I2" s="82"/>
      <c r="J2" s="83"/>
      <c r="K2" s="249"/>
      <c r="L2" s="255"/>
      <c r="M2" s="251"/>
      <c r="N2" s="252"/>
    </row>
    <row r="3" spans="1:14" s="69" customFormat="1" x14ac:dyDescent="0.25">
      <c r="B3" s="408" t="s">
        <v>3129</v>
      </c>
      <c r="C3" s="409"/>
      <c r="D3" s="409"/>
      <c r="E3" s="409"/>
      <c r="F3" s="409"/>
      <c r="G3" s="409"/>
      <c r="H3" s="409"/>
      <c r="I3" s="409"/>
      <c r="J3" s="410"/>
      <c r="L3" s="256"/>
      <c r="M3" s="256"/>
      <c r="N3" s="257"/>
    </row>
    <row r="4" spans="1:14" s="69" customFormat="1" ht="12.75" thickBot="1" x14ac:dyDescent="0.3">
      <c r="B4" s="411" t="s">
        <v>3131</v>
      </c>
      <c r="C4" s="412"/>
      <c r="D4" s="412"/>
      <c r="E4" s="412"/>
      <c r="F4" s="412"/>
      <c r="G4" s="412"/>
      <c r="H4" s="412"/>
      <c r="I4" s="412"/>
      <c r="J4" s="413"/>
      <c r="L4" s="263"/>
      <c r="M4" s="263"/>
    </row>
    <row r="5" spans="1:14" s="259" customFormat="1" ht="12" customHeight="1" x14ac:dyDescent="0.25">
      <c r="L5" s="407"/>
      <c r="M5" s="407"/>
    </row>
    <row r="6" spans="1:14" x14ac:dyDescent="0.2">
      <c r="A6" s="265" t="s">
        <v>1896</v>
      </c>
      <c r="B6" s="266" t="s">
        <v>3135</v>
      </c>
      <c r="C6" s="267" t="s">
        <v>36</v>
      </c>
      <c r="D6" s="266" t="s">
        <v>37</v>
      </c>
      <c r="E6" s="266" t="s">
        <v>38</v>
      </c>
      <c r="F6" s="268" t="s">
        <v>1188</v>
      </c>
      <c r="G6" s="269" t="s">
        <v>39</v>
      </c>
      <c r="H6" s="267" t="s">
        <v>1189</v>
      </c>
      <c r="I6" s="267" t="s">
        <v>40</v>
      </c>
      <c r="J6" s="267" t="s">
        <v>41</v>
      </c>
      <c r="L6" s="270"/>
      <c r="M6" s="270"/>
    </row>
    <row r="7" spans="1:14" ht="24" x14ac:dyDescent="0.2">
      <c r="A7" s="265" t="s">
        <v>1897</v>
      </c>
      <c r="B7" s="271" t="s">
        <v>1190</v>
      </c>
      <c r="C7" s="272" t="s">
        <v>3136</v>
      </c>
      <c r="D7" s="271" t="s">
        <v>1470</v>
      </c>
      <c r="E7" s="271" t="s">
        <v>1471</v>
      </c>
      <c r="F7" s="273">
        <v>2</v>
      </c>
      <c r="G7" s="274" t="s">
        <v>11</v>
      </c>
      <c r="H7" s="275">
        <v>1</v>
      </c>
      <c r="I7" s="276">
        <v>341.44</v>
      </c>
      <c r="J7" s="276">
        <v>341.44</v>
      </c>
      <c r="K7" s="277"/>
      <c r="L7" s="278">
        <v>413.72</v>
      </c>
      <c r="M7" s="278">
        <v>413.72</v>
      </c>
    </row>
    <row r="8" spans="1:14" x14ac:dyDescent="0.2">
      <c r="A8" s="265" t="s">
        <v>1898</v>
      </c>
      <c r="B8" s="279" t="s">
        <v>1193</v>
      </c>
      <c r="C8" s="280" t="s">
        <v>3137</v>
      </c>
      <c r="D8" s="279" t="s">
        <v>1470</v>
      </c>
      <c r="E8" s="279" t="s">
        <v>1198</v>
      </c>
      <c r="F8" s="281" t="s">
        <v>1195</v>
      </c>
      <c r="G8" s="282" t="s">
        <v>1196</v>
      </c>
      <c r="H8" s="283">
        <v>0.16919999999999999</v>
      </c>
      <c r="I8" s="284">
        <v>12.429</v>
      </c>
      <c r="J8" s="284">
        <v>2.1019999999999999</v>
      </c>
      <c r="K8" s="277"/>
      <c r="L8" s="285">
        <v>15.06</v>
      </c>
      <c r="M8" s="285">
        <v>2.54</v>
      </c>
    </row>
    <row r="9" spans="1:14" x14ac:dyDescent="0.2">
      <c r="A9" s="265" t="s">
        <v>1899</v>
      </c>
      <c r="B9" s="279" t="s">
        <v>1193</v>
      </c>
      <c r="C9" s="280" t="s">
        <v>3138</v>
      </c>
      <c r="D9" s="279" t="s">
        <v>1470</v>
      </c>
      <c r="E9" s="279" t="s">
        <v>1194</v>
      </c>
      <c r="F9" s="281" t="s">
        <v>1195</v>
      </c>
      <c r="G9" s="282" t="s">
        <v>1196</v>
      </c>
      <c r="H9" s="283">
        <v>2.47E-2</v>
      </c>
      <c r="I9" s="284">
        <v>18.404</v>
      </c>
      <c r="J9" s="284">
        <v>0.45400000000000001</v>
      </c>
      <c r="K9" s="277"/>
      <c r="L9" s="285">
        <v>22.3</v>
      </c>
      <c r="M9" s="285">
        <v>0.55000000000000004</v>
      </c>
    </row>
    <row r="10" spans="1:14" x14ac:dyDescent="0.2">
      <c r="A10" s="265" t="s">
        <v>1900</v>
      </c>
      <c r="B10" s="279" t="s">
        <v>1193</v>
      </c>
      <c r="C10" s="280" t="s">
        <v>3139</v>
      </c>
      <c r="D10" s="279" t="s">
        <v>1470</v>
      </c>
      <c r="E10" s="279" t="s">
        <v>3140</v>
      </c>
      <c r="F10" s="281" t="s">
        <v>1209</v>
      </c>
      <c r="G10" s="282" t="s">
        <v>345</v>
      </c>
      <c r="H10" s="283">
        <v>5.1400000000000001E-2</v>
      </c>
      <c r="I10" s="284">
        <v>6.09</v>
      </c>
      <c r="J10" s="284">
        <v>0.313</v>
      </c>
      <c r="K10" s="277"/>
      <c r="L10" s="285">
        <v>7.38</v>
      </c>
      <c r="M10" s="285">
        <v>0.37</v>
      </c>
    </row>
    <row r="11" spans="1:14" x14ac:dyDescent="0.2">
      <c r="A11" s="265" t="s">
        <v>1901</v>
      </c>
      <c r="B11" s="279" t="s">
        <v>1193</v>
      </c>
      <c r="C11" s="280" t="s">
        <v>3141</v>
      </c>
      <c r="D11" s="279" t="s">
        <v>1470</v>
      </c>
      <c r="E11" s="279" t="s">
        <v>1226</v>
      </c>
      <c r="F11" s="281" t="s">
        <v>1209</v>
      </c>
      <c r="G11" s="282" t="s">
        <v>345</v>
      </c>
      <c r="H11" s="283">
        <v>2.6608000000000001</v>
      </c>
      <c r="I11" s="284">
        <v>0.51100000000000001</v>
      </c>
      <c r="J11" s="284">
        <v>1.359</v>
      </c>
      <c r="K11" s="277"/>
      <c r="L11" s="285">
        <v>0.62</v>
      </c>
      <c r="M11" s="285">
        <v>1.64</v>
      </c>
    </row>
    <row r="12" spans="1:14" x14ac:dyDescent="0.2">
      <c r="A12" s="265" t="s">
        <v>1902</v>
      </c>
      <c r="B12" s="279" t="s">
        <v>1193</v>
      </c>
      <c r="C12" s="280" t="s">
        <v>3142</v>
      </c>
      <c r="D12" s="279" t="s">
        <v>1470</v>
      </c>
      <c r="E12" s="279" t="s">
        <v>3143</v>
      </c>
      <c r="F12" s="281" t="s">
        <v>1209</v>
      </c>
      <c r="G12" s="282" t="s">
        <v>73</v>
      </c>
      <c r="H12" s="283">
        <v>1.3332999999999999</v>
      </c>
      <c r="I12" s="284">
        <v>1.8149999999999999</v>
      </c>
      <c r="J12" s="284">
        <v>2.419</v>
      </c>
      <c r="K12" s="277"/>
      <c r="L12" s="285">
        <v>2.2000000000000002</v>
      </c>
      <c r="M12" s="285">
        <v>2.93</v>
      </c>
    </row>
    <row r="13" spans="1:14" x14ac:dyDescent="0.2">
      <c r="A13" s="265" t="s">
        <v>1903</v>
      </c>
      <c r="B13" s="279" t="s">
        <v>1193</v>
      </c>
      <c r="C13" s="280" t="s">
        <v>3144</v>
      </c>
      <c r="D13" s="279" t="s">
        <v>1470</v>
      </c>
      <c r="E13" s="279" t="s">
        <v>3145</v>
      </c>
      <c r="F13" s="281" t="s">
        <v>1209</v>
      </c>
      <c r="G13" s="282" t="s">
        <v>73</v>
      </c>
      <c r="H13" s="283">
        <v>1.1852</v>
      </c>
      <c r="I13" s="284">
        <v>0.94</v>
      </c>
      <c r="J13" s="284">
        <v>1.1140000000000001</v>
      </c>
      <c r="K13" s="277"/>
      <c r="L13" s="285">
        <v>1.1399999999999999</v>
      </c>
      <c r="M13" s="285">
        <v>1.35</v>
      </c>
    </row>
    <row r="14" spans="1:14" x14ac:dyDescent="0.2">
      <c r="A14" s="265" t="s">
        <v>1904</v>
      </c>
      <c r="B14" s="279" t="s">
        <v>1193</v>
      </c>
      <c r="C14" s="280" t="s">
        <v>3146</v>
      </c>
      <c r="D14" s="279" t="s">
        <v>1470</v>
      </c>
      <c r="E14" s="279" t="s">
        <v>3147</v>
      </c>
      <c r="F14" s="281" t="s">
        <v>1209</v>
      </c>
      <c r="G14" s="282" t="s">
        <v>11</v>
      </c>
      <c r="H14" s="283">
        <v>1</v>
      </c>
      <c r="I14" s="284">
        <v>266.58701007124108</v>
      </c>
      <c r="J14" s="284">
        <v>266.58699999999999</v>
      </c>
      <c r="K14" s="277"/>
      <c r="L14" s="285">
        <v>323.06</v>
      </c>
      <c r="M14" s="285">
        <v>323.06</v>
      </c>
    </row>
    <row r="15" spans="1:14" x14ac:dyDescent="0.2">
      <c r="A15" s="265" t="s">
        <v>1905</v>
      </c>
      <c r="B15" s="279" t="s">
        <v>1193</v>
      </c>
      <c r="C15" s="280" t="s">
        <v>3148</v>
      </c>
      <c r="D15" s="279" t="s">
        <v>1470</v>
      </c>
      <c r="E15" s="279" t="s">
        <v>3149</v>
      </c>
      <c r="F15" s="281" t="s">
        <v>1209</v>
      </c>
      <c r="G15" s="282" t="s">
        <v>345</v>
      </c>
      <c r="H15" s="283">
        <v>1.15E-2</v>
      </c>
      <c r="I15" s="284">
        <v>21.885999999999999</v>
      </c>
      <c r="J15" s="284">
        <v>0.251</v>
      </c>
      <c r="K15" s="277"/>
      <c r="L15" s="285">
        <v>26.52</v>
      </c>
      <c r="M15" s="285">
        <v>0.3</v>
      </c>
    </row>
    <row r="16" spans="1:14" x14ac:dyDescent="0.2">
      <c r="A16" s="265" t="s">
        <v>1906</v>
      </c>
      <c r="B16" s="279" t="s">
        <v>1193</v>
      </c>
      <c r="C16" s="280" t="s">
        <v>3150</v>
      </c>
      <c r="D16" s="279" t="s">
        <v>1470</v>
      </c>
      <c r="E16" s="279" t="s">
        <v>3151</v>
      </c>
      <c r="F16" s="281" t="s">
        <v>1209</v>
      </c>
      <c r="G16" s="282" t="s">
        <v>61</v>
      </c>
      <c r="H16" s="283">
        <v>1.2613000000000001</v>
      </c>
      <c r="I16" s="284">
        <v>6.7670000000000003</v>
      </c>
      <c r="J16" s="284">
        <v>8.5350000000000001</v>
      </c>
      <c r="K16" s="277"/>
      <c r="L16" s="285">
        <v>8.1999999999999993</v>
      </c>
      <c r="M16" s="285">
        <v>10.34</v>
      </c>
    </row>
    <row r="17" spans="1:13" x14ac:dyDescent="0.2">
      <c r="A17" s="265" t="s">
        <v>1907</v>
      </c>
      <c r="B17" s="279" t="s">
        <v>1193</v>
      </c>
      <c r="C17" s="280" t="s">
        <v>3152</v>
      </c>
      <c r="D17" s="279" t="s">
        <v>1470</v>
      </c>
      <c r="E17" s="279" t="s">
        <v>3153</v>
      </c>
      <c r="F17" s="281" t="s">
        <v>1209</v>
      </c>
      <c r="G17" s="282" t="s">
        <v>61</v>
      </c>
      <c r="H17" s="283">
        <v>2.4022000000000001</v>
      </c>
      <c r="I17" s="284">
        <v>24.271999999999998</v>
      </c>
      <c r="J17" s="284">
        <v>58.305999999999997</v>
      </c>
      <c r="K17" s="277"/>
      <c r="L17" s="285">
        <v>29.41</v>
      </c>
      <c r="M17" s="285">
        <v>70.64</v>
      </c>
    </row>
    <row r="18" spans="1:13" x14ac:dyDescent="0.2">
      <c r="A18" s="265" t="s">
        <v>1911</v>
      </c>
      <c r="B18" s="286" t="s">
        <v>3154</v>
      </c>
      <c r="C18" s="287" t="s">
        <v>36</v>
      </c>
      <c r="D18" s="286" t="s">
        <v>37</v>
      </c>
      <c r="E18" s="286" t="s">
        <v>38</v>
      </c>
      <c r="F18" s="288" t="s">
        <v>1188</v>
      </c>
      <c r="G18" s="289" t="s">
        <v>39</v>
      </c>
      <c r="H18" s="287" t="s">
        <v>1189</v>
      </c>
      <c r="I18" s="287" t="s">
        <v>40</v>
      </c>
      <c r="J18" s="267" t="s">
        <v>41</v>
      </c>
      <c r="L18" s="270"/>
      <c r="M18" s="270"/>
    </row>
    <row r="19" spans="1:13" ht="12.75" thickBot="1" x14ac:dyDescent="0.25">
      <c r="A19" s="265" t="s">
        <v>1912</v>
      </c>
      <c r="B19" s="290" t="s">
        <v>1190</v>
      </c>
      <c r="C19" s="291" t="s">
        <v>3155</v>
      </c>
      <c r="D19" s="290" t="s">
        <v>1470</v>
      </c>
      <c r="E19" s="290" t="s">
        <v>48</v>
      </c>
      <c r="F19" s="292">
        <v>2</v>
      </c>
      <c r="G19" s="293" t="s">
        <v>11</v>
      </c>
      <c r="H19" s="294">
        <v>1</v>
      </c>
      <c r="I19" s="278">
        <v>2.19</v>
      </c>
      <c r="J19" s="276">
        <v>2.19</v>
      </c>
      <c r="K19" s="277"/>
      <c r="L19" s="278">
        <v>2.66</v>
      </c>
      <c r="M19" s="278">
        <v>2.66</v>
      </c>
    </row>
    <row r="20" spans="1:13" ht="12.75" thickTop="1" x14ac:dyDescent="0.2">
      <c r="A20" s="265" t="s">
        <v>1913</v>
      </c>
      <c r="B20" s="295" t="s">
        <v>1193</v>
      </c>
      <c r="C20" s="296" t="s">
        <v>3156</v>
      </c>
      <c r="D20" s="295" t="s">
        <v>1470</v>
      </c>
      <c r="E20" s="295" t="s">
        <v>1206</v>
      </c>
      <c r="F20" s="297" t="s">
        <v>1195</v>
      </c>
      <c r="G20" s="298" t="s">
        <v>1196</v>
      </c>
      <c r="H20" s="299">
        <v>0.2</v>
      </c>
      <c r="I20" s="300">
        <v>10.953955000000001</v>
      </c>
      <c r="J20" s="284">
        <v>2.19</v>
      </c>
      <c r="K20" s="277"/>
      <c r="L20" s="285">
        <v>13.34</v>
      </c>
      <c r="M20" s="285">
        <v>2.66</v>
      </c>
    </row>
    <row r="21" spans="1:13" x14ac:dyDescent="0.2">
      <c r="A21" s="265" t="s">
        <v>1917</v>
      </c>
      <c r="B21" s="266" t="s">
        <v>3157</v>
      </c>
      <c r="C21" s="267" t="s">
        <v>36</v>
      </c>
      <c r="D21" s="266" t="s">
        <v>37</v>
      </c>
      <c r="E21" s="266" t="s">
        <v>38</v>
      </c>
      <c r="F21" s="268" t="s">
        <v>1188</v>
      </c>
      <c r="G21" s="269" t="s">
        <v>39</v>
      </c>
      <c r="H21" s="267" t="s">
        <v>1189</v>
      </c>
      <c r="I21" s="267" t="s">
        <v>40</v>
      </c>
      <c r="J21" s="267" t="s">
        <v>41</v>
      </c>
    </row>
    <row r="22" spans="1:13" ht="48" x14ac:dyDescent="0.2">
      <c r="A22" s="265" t="s">
        <v>1918</v>
      </c>
      <c r="B22" s="271" t="s">
        <v>1190</v>
      </c>
      <c r="C22" s="272" t="s">
        <v>3158</v>
      </c>
      <c r="D22" s="271" t="s">
        <v>1470</v>
      </c>
      <c r="E22" s="271" t="s">
        <v>2987</v>
      </c>
      <c r="F22" s="273">
        <v>2</v>
      </c>
      <c r="G22" s="274" t="s">
        <v>11</v>
      </c>
      <c r="H22" s="275">
        <v>1</v>
      </c>
      <c r="I22" s="276">
        <v>262.14</v>
      </c>
      <c r="J22" s="276">
        <v>262.14</v>
      </c>
      <c r="K22" s="277"/>
      <c r="L22" s="278">
        <v>317.64999999999998</v>
      </c>
      <c r="M22" s="278">
        <v>317.64999999999998</v>
      </c>
    </row>
    <row r="23" spans="1:13" x14ac:dyDescent="0.2">
      <c r="A23" s="265" t="s">
        <v>1919</v>
      </c>
      <c r="B23" s="279" t="s">
        <v>1193</v>
      </c>
      <c r="C23" s="280" t="s">
        <v>3159</v>
      </c>
      <c r="D23" s="279" t="s">
        <v>1470</v>
      </c>
      <c r="E23" s="279" t="s">
        <v>1251</v>
      </c>
      <c r="F23" s="281" t="s">
        <v>1195</v>
      </c>
      <c r="G23" s="282" t="s">
        <v>1196</v>
      </c>
      <c r="H23" s="283">
        <v>8.8200000000000001E-2</v>
      </c>
      <c r="I23" s="284">
        <v>18.404</v>
      </c>
      <c r="J23" s="284">
        <v>1.623</v>
      </c>
      <c r="K23" s="277"/>
      <c r="L23" s="285">
        <v>22.3</v>
      </c>
      <c r="M23" s="285">
        <v>1.96</v>
      </c>
    </row>
    <row r="24" spans="1:13" x14ac:dyDescent="0.2">
      <c r="A24" s="265" t="s">
        <v>1920</v>
      </c>
      <c r="B24" s="301" t="s">
        <v>1193</v>
      </c>
      <c r="C24" s="302" t="s">
        <v>3160</v>
      </c>
      <c r="D24" s="301" t="s">
        <v>1470</v>
      </c>
      <c r="E24" s="301" t="s">
        <v>1202</v>
      </c>
      <c r="F24" s="303" t="s">
        <v>1195</v>
      </c>
      <c r="G24" s="304" t="s">
        <v>1196</v>
      </c>
      <c r="H24" s="305">
        <v>7.6799999999999993E-2</v>
      </c>
      <c r="I24" s="285">
        <v>18.404</v>
      </c>
      <c r="J24" s="284">
        <v>1.413</v>
      </c>
      <c r="K24" s="277"/>
      <c r="L24" s="285">
        <v>22.3</v>
      </c>
      <c r="M24" s="285">
        <v>1.71</v>
      </c>
    </row>
    <row r="25" spans="1:13" ht="12.75" thickBot="1" x14ac:dyDescent="0.25">
      <c r="A25" s="265" t="s">
        <v>1921</v>
      </c>
      <c r="B25" s="301" t="s">
        <v>1193</v>
      </c>
      <c r="C25" s="302" t="s">
        <v>3161</v>
      </c>
      <c r="D25" s="301" t="s">
        <v>1470</v>
      </c>
      <c r="E25" s="301" t="s">
        <v>3162</v>
      </c>
      <c r="F25" s="303" t="s">
        <v>1209</v>
      </c>
      <c r="G25" s="304" t="s">
        <v>7</v>
      </c>
      <c r="H25" s="305">
        <v>3.8399999999999997E-2</v>
      </c>
      <c r="I25" s="285">
        <v>141.94300000000001</v>
      </c>
      <c r="J25" s="284">
        <v>5.45</v>
      </c>
      <c r="K25" s="277"/>
      <c r="L25" s="285">
        <v>171.99</v>
      </c>
      <c r="M25" s="285">
        <v>6.6</v>
      </c>
    </row>
    <row r="26" spans="1:13" ht="12.75" thickTop="1" x14ac:dyDescent="0.2">
      <c r="A26" s="265" t="s">
        <v>1922</v>
      </c>
      <c r="B26" s="295" t="s">
        <v>1193</v>
      </c>
      <c r="C26" s="296" t="s">
        <v>3137</v>
      </c>
      <c r="D26" s="295" t="s">
        <v>1470</v>
      </c>
      <c r="E26" s="295" t="s">
        <v>1198</v>
      </c>
      <c r="F26" s="297" t="s">
        <v>1195</v>
      </c>
      <c r="G26" s="298" t="s">
        <v>1196</v>
      </c>
      <c r="H26" s="299">
        <v>1.3633</v>
      </c>
      <c r="I26" s="300">
        <v>12.429</v>
      </c>
      <c r="J26" s="284">
        <v>16.943999999999999</v>
      </c>
      <c r="K26" s="277"/>
      <c r="L26" s="285">
        <v>15.06</v>
      </c>
      <c r="M26" s="285">
        <v>20.53</v>
      </c>
    </row>
    <row r="27" spans="1:13" x14ac:dyDescent="0.2">
      <c r="A27" s="265" t="s">
        <v>1923</v>
      </c>
      <c r="B27" s="279" t="s">
        <v>1193</v>
      </c>
      <c r="C27" s="280" t="s">
        <v>3163</v>
      </c>
      <c r="D27" s="279" t="s">
        <v>1470</v>
      </c>
      <c r="E27" s="279" t="s">
        <v>3164</v>
      </c>
      <c r="F27" s="281" t="s">
        <v>1209</v>
      </c>
      <c r="G27" s="282" t="s">
        <v>345</v>
      </c>
      <c r="H27" s="283">
        <v>9.4600000000000004E-2</v>
      </c>
      <c r="I27" s="284">
        <v>9.8040000000000003</v>
      </c>
      <c r="J27" s="284">
        <v>0.92700000000000005</v>
      </c>
      <c r="K27" s="277"/>
      <c r="L27" s="285">
        <v>11.88</v>
      </c>
      <c r="M27" s="285">
        <v>1.1200000000000001</v>
      </c>
    </row>
    <row r="28" spans="1:13" x14ac:dyDescent="0.2">
      <c r="A28" s="265" t="s">
        <v>1924</v>
      </c>
      <c r="B28" s="279" t="s">
        <v>1193</v>
      </c>
      <c r="C28" s="280" t="s">
        <v>3165</v>
      </c>
      <c r="D28" s="279" t="s">
        <v>1470</v>
      </c>
      <c r="E28" s="279" t="s">
        <v>3166</v>
      </c>
      <c r="F28" s="281" t="s">
        <v>1209</v>
      </c>
      <c r="G28" s="282" t="s">
        <v>73</v>
      </c>
      <c r="H28" s="283">
        <v>6.0400000000000002E-2</v>
      </c>
      <c r="I28" s="284">
        <v>0.17299999999999999</v>
      </c>
      <c r="J28" s="284">
        <v>0.01</v>
      </c>
      <c r="K28" s="277"/>
      <c r="L28" s="285">
        <v>0.21</v>
      </c>
      <c r="M28" s="285">
        <v>0.01</v>
      </c>
    </row>
    <row r="29" spans="1:13" x14ac:dyDescent="0.2">
      <c r="A29" s="265" t="s">
        <v>1925</v>
      </c>
      <c r="B29" s="279" t="s">
        <v>1193</v>
      </c>
      <c r="C29" s="280" t="s">
        <v>3167</v>
      </c>
      <c r="D29" s="279" t="s">
        <v>1470</v>
      </c>
      <c r="E29" s="279" t="s">
        <v>1213</v>
      </c>
      <c r="F29" s="281" t="s">
        <v>1209</v>
      </c>
      <c r="G29" s="282" t="s">
        <v>7</v>
      </c>
      <c r="H29" s="283">
        <v>1.5299999999999999E-2</v>
      </c>
      <c r="I29" s="284">
        <v>121.63200000000001</v>
      </c>
      <c r="J29" s="284">
        <v>1.86</v>
      </c>
      <c r="K29" s="277"/>
      <c r="L29" s="285">
        <v>147.38</v>
      </c>
      <c r="M29" s="285">
        <v>2.25</v>
      </c>
    </row>
    <row r="30" spans="1:13" x14ac:dyDescent="0.2">
      <c r="A30" s="265" t="s">
        <v>1926</v>
      </c>
      <c r="B30" s="279" t="s">
        <v>1193</v>
      </c>
      <c r="C30" s="280" t="s">
        <v>3168</v>
      </c>
      <c r="D30" s="279" t="s">
        <v>1470</v>
      </c>
      <c r="E30" s="279" t="s">
        <v>3169</v>
      </c>
      <c r="F30" s="281" t="s">
        <v>1209</v>
      </c>
      <c r="G30" s="282" t="s">
        <v>61</v>
      </c>
      <c r="H30" s="283">
        <v>0.47210000000000002</v>
      </c>
      <c r="I30" s="284">
        <v>14.863</v>
      </c>
      <c r="J30" s="284">
        <v>7.016</v>
      </c>
      <c r="K30" s="277"/>
      <c r="L30" s="285">
        <v>18.010000000000002</v>
      </c>
      <c r="M30" s="285">
        <v>8.5</v>
      </c>
    </row>
    <row r="31" spans="1:13" x14ac:dyDescent="0.2">
      <c r="A31" s="265" t="s">
        <v>1927</v>
      </c>
      <c r="B31" s="279" t="s">
        <v>1193</v>
      </c>
      <c r="C31" s="280" t="s">
        <v>3170</v>
      </c>
      <c r="D31" s="279" t="s">
        <v>1470</v>
      </c>
      <c r="E31" s="279" t="s">
        <v>3171</v>
      </c>
      <c r="F31" s="281" t="s">
        <v>1209</v>
      </c>
      <c r="G31" s="282" t="s">
        <v>345</v>
      </c>
      <c r="H31" s="283">
        <v>5.1999999999999998E-3</v>
      </c>
      <c r="I31" s="284">
        <v>10.225</v>
      </c>
      <c r="J31" s="284">
        <v>5.2999999999999999E-2</v>
      </c>
      <c r="K31" s="277"/>
      <c r="L31" s="285">
        <v>12.39</v>
      </c>
      <c r="M31" s="285">
        <v>0.06</v>
      </c>
    </row>
    <row r="32" spans="1:13" x14ac:dyDescent="0.2">
      <c r="A32" s="265" t="s">
        <v>1928</v>
      </c>
      <c r="B32" s="279" t="s">
        <v>1193</v>
      </c>
      <c r="C32" s="280" t="s">
        <v>3172</v>
      </c>
      <c r="D32" s="279" t="s">
        <v>1470</v>
      </c>
      <c r="E32" s="279" t="s">
        <v>3173</v>
      </c>
      <c r="F32" s="281" t="s">
        <v>1209</v>
      </c>
      <c r="G32" s="282" t="s">
        <v>73</v>
      </c>
      <c r="H32" s="283">
        <v>3.6316000000000002</v>
      </c>
      <c r="I32" s="284">
        <v>0.27200000000000002</v>
      </c>
      <c r="J32" s="284">
        <v>0.98699999999999999</v>
      </c>
      <c r="K32" s="277"/>
      <c r="L32" s="285">
        <v>0.33</v>
      </c>
      <c r="M32" s="285">
        <v>1.19</v>
      </c>
    </row>
    <row r="33" spans="1:13" x14ac:dyDescent="0.2">
      <c r="A33" s="265" t="s">
        <v>1929</v>
      </c>
      <c r="B33" s="279" t="s">
        <v>1193</v>
      </c>
      <c r="C33" s="280" t="s">
        <v>3174</v>
      </c>
      <c r="D33" s="279" t="s">
        <v>1470</v>
      </c>
      <c r="E33" s="279" t="s">
        <v>3175</v>
      </c>
      <c r="F33" s="281" t="s">
        <v>1209</v>
      </c>
      <c r="G33" s="282" t="s">
        <v>3176</v>
      </c>
      <c r="H33" s="283">
        <v>5.4300000000000001E-2</v>
      </c>
      <c r="I33" s="284">
        <v>17.224</v>
      </c>
      <c r="J33" s="284">
        <v>0.93500000000000005</v>
      </c>
      <c r="K33" s="277"/>
      <c r="L33" s="285">
        <v>20.87</v>
      </c>
      <c r="M33" s="285">
        <v>1.1299999999999999</v>
      </c>
    </row>
    <row r="34" spans="1:13" x14ac:dyDescent="0.2">
      <c r="A34" s="265" t="s">
        <v>1930</v>
      </c>
      <c r="B34" s="279" t="s">
        <v>1193</v>
      </c>
      <c r="C34" s="280" t="s">
        <v>3177</v>
      </c>
      <c r="D34" s="279" t="s">
        <v>1470</v>
      </c>
      <c r="E34" s="279" t="s">
        <v>3178</v>
      </c>
      <c r="F34" s="281" t="s">
        <v>1209</v>
      </c>
      <c r="G34" s="282" t="s">
        <v>73</v>
      </c>
      <c r="H34" s="283">
        <v>5.5899999999999998E-2</v>
      </c>
      <c r="I34" s="284">
        <v>1.889</v>
      </c>
      <c r="J34" s="284">
        <v>0.105</v>
      </c>
      <c r="K34" s="277"/>
      <c r="L34" s="285">
        <v>2.29</v>
      </c>
      <c r="M34" s="285">
        <v>0.12</v>
      </c>
    </row>
    <row r="35" spans="1:13" x14ac:dyDescent="0.2">
      <c r="A35" s="265" t="s">
        <v>1931</v>
      </c>
      <c r="B35" s="279" t="s">
        <v>1193</v>
      </c>
      <c r="C35" s="280" t="s">
        <v>3179</v>
      </c>
      <c r="D35" s="279" t="s">
        <v>1470</v>
      </c>
      <c r="E35" s="279" t="s">
        <v>3180</v>
      </c>
      <c r="F35" s="281" t="s">
        <v>1209</v>
      </c>
      <c r="G35" s="282" t="s">
        <v>3176</v>
      </c>
      <c r="H35" s="283">
        <v>9.7600000000000006E-2</v>
      </c>
      <c r="I35" s="284">
        <v>11.587</v>
      </c>
      <c r="J35" s="284">
        <v>1.1299999999999999</v>
      </c>
      <c r="K35" s="277"/>
      <c r="L35" s="285">
        <v>14.04</v>
      </c>
      <c r="M35" s="285">
        <v>1.37</v>
      </c>
    </row>
    <row r="36" spans="1:13" ht="24" x14ac:dyDescent="0.2">
      <c r="A36" s="265" t="s">
        <v>1932</v>
      </c>
      <c r="B36" s="279" t="s">
        <v>1193</v>
      </c>
      <c r="C36" s="280" t="s">
        <v>3181</v>
      </c>
      <c r="D36" s="279" t="s">
        <v>1470</v>
      </c>
      <c r="E36" s="279" t="s">
        <v>3182</v>
      </c>
      <c r="F36" s="281" t="s">
        <v>1209</v>
      </c>
      <c r="G36" s="282" t="s">
        <v>73</v>
      </c>
      <c r="H36" s="283">
        <v>4.0000000000000002E-4</v>
      </c>
      <c r="I36" s="284">
        <v>2232.0230000000001</v>
      </c>
      <c r="J36" s="284">
        <v>0.89200000000000002</v>
      </c>
      <c r="K36" s="277"/>
      <c r="L36" s="285">
        <v>2704.5</v>
      </c>
      <c r="M36" s="285">
        <v>1.08</v>
      </c>
    </row>
    <row r="37" spans="1:13" x14ac:dyDescent="0.2">
      <c r="A37" s="265" t="s">
        <v>1933</v>
      </c>
      <c r="B37" s="279" t="s">
        <v>1193</v>
      </c>
      <c r="C37" s="280" t="s">
        <v>3183</v>
      </c>
      <c r="D37" s="279" t="s">
        <v>1470</v>
      </c>
      <c r="E37" s="279" t="s">
        <v>3184</v>
      </c>
      <c r="F37" s="281" t="s">
        <v>1209</v>
      </c>
      <c r="G37" s="282" t="s">
        <v>73</v>
      </c>
      <c r="H37" s="283">
        <v>0.21809999999999999</v>
      </c>
      <c r="I37" s="284">
        <v>1.4930000000000001</v>
      </c>
      <c r="J37" s="284">
        <v>0.32500000000000001</v>
      </c>
      <c r="K37" s="277"/>
      <c r="L37" s="285">
        <v>1.81</v>
      </c>
      <c r="M37" s="285">
        <v>0.39</v>
      </c>
    </row>
    <row r="38" spans="1:13" x14ac:dyDescent="0.2">
      <c r="A38" s="265" t="s">
        <v>1934</v>
      </c>
      <c r="B38" s="279" t="s">
        <v>1193</v>
      </c>
      <c r="C38" s="280" t="s">
        <v>3185</v>
      </c>
      <c r="D38" s="279" t="s">
        <v>1470</v>
      </c>
      <c r="E38" s="279" t="s">
        <v>3186</v>
      </c>
      <c r="F38" s="281" t="s">
        <v>1209</v>
      </c>
      <c r="G38" s="282" t="s">
        <v>7</v>
      </c>
      <c r="H38" s="283">
        <v>4.1000000000000003E-3</v>
      </c>
      <c r="I38" s="284">
        <v>3857.13</v>
      </c>
      <c r="J38" s="284">
        <v>15.814</v>
      </c>
      <c r="K38" s="277"/>
      <c r="L38" s="285">
        <v>4673.6099999999997</v>
      </c>
      <c r="M38" s="285">
        <v>19.16</v>
      </c>
    </row>
    <row r="39" spans="1:13" x14ac:dyDescent="0.2">
      <c r="A39" s="265" t="s">
        <v>1935</v>
      </c>
      <c r="B39" s="279" t="s">
        <v>1193</v>
      </c>
      <c r="C39" s="280" t="s">
        <v>3187</v>
      </c>
      <c r="D39" s="279" t="s">
        <v>1470</v>
      </c>
      <c r="E39" s="279" t="s">
        <v>3188</v>
      </c>
      <c r="F39" s="281" t="s">
        <v>1209</v>
      </c>
      <c r="G39" s="282" t="s">
        <v>73</v>
      </c>
      <c r="H39" s="283">
        <v>1.1000000000000001E-3</v>
      </c>
      <c r="I39" s="284">
        <v>32.929000000000002</v>
      </c>
      <c r="J39" s="284">
        <v>3.5999999999999997E-2</v>
      </c>
      <c r="K39" s="277"/>
      <c r="L39" s="285">
        <v>39.9</v>
      </c>
      <c r="M39" s="285">
        <v>0.04</v>
      </c>
    </row>
    <row r="40" spans="1:13" x14ac:dyDescent="0.2">
      <c r="A40" s="265" t="s">
        <v>1936</v>
      </c>
      <c r="B40" s="279" t="s">
        <v>1193</v>
      </c>
      <c r="C40" s="280" t="s">
        <v>3138</v>
      </c>
      <c r="D40" s="279" t="s">
        <v>1470</v>
      </c>
      <c r="E40" s="279" t="s">
        <v>1194</v>
      </c>
      <c r="F40" s="281" t="s">
        <v>1195</v>
      </c>
      <c r="G40" s="282" t="s">
        <v>1196</v>
      </c>
      <c r="H40" s="283">
        <v>0.77839999999999998</v>
      </c>
      <c r="I40" s="284">
        <v>18.404</v>
      </c>
      <c r="J40" s="284">
        <v>14.324999999999999</v>
      </c>
      <c r="K40" s="277"/>
      <c r="L40" s="285">
        <v>22.3</v>
      </c>
      <c r="M40" s="285">
        <v>17.350000000000001</v>
      </c>
    </row>
    <row r="41" spans="1:13" x14ac:dyDescent="0.2">
      <c r="A41" s="265" t="s">
        <v>1937</v>
      </c>
      <c r="B41" s="279" t="s">
        <v>1193</v>
      </c>
      <c r="C41" s="280" t="s">
        <v>3189</v>
      </c>
      <c r="D41" s="279" t="s">
        <v>1470</v>
      </c>
      <c r="E41" s="279" t="s">
        <v>1259</v>
      </c>
      <c r="F41" s="281" t="s">
        <v>1195</v>
      </c>
      <c r="G41" s="282" t="s">
        <v>1196</v>
      </c>
      <c r="H41" s="283">
        <v>0.2863</v>
      </c>
      <c r="I41" s="284">
        <v>18.404</v>
      </c>
      <c r="J41" s="284">
        <v>5.2690000000000001</v>
      </c>
      <c r="K41" s="277"/>
      <c r="L41" s="285">
        <v>22.3</v>
      </c>
      <c r="M41" s="285">
        <v>6.38</v>
      </c>
    </row>
    <row r="42" spans="1:13" x14ac:dyDescent="0.2">
      <c r="A42" s="265" t="s">
        <v>1938</v>
      </c>
      <c r="B42" s="279" t="s">
        <v>1193</v>
      </c>
      <c r="C42" s="280" t="s">
        <v>3190</v>
      </c>
      <c r="D42" s="279" t="s">
        <v>1470</v>
      </c>
      <c r="E42" s="279" t="s">
        <v>1211</v>
      </c>
      <c r="F42" s="281" t="s">
        <v>1209</v>
      </c>
      <c r="G42" s="282" t="s">
        <v>7</v>
      </c>
      <c r="H42" s="283">
        <v>2.29E-2</v>
      </c>
      <c r="I42" s="284">
        <v>117.539</v>
      </c>
      <c r="J42" s="284">
        <v>2.6909999999999998</v>
      </c>
      <c r="K42" s="277"/>
      <c r="L42" s="285">
        <v>142.41999999999999</v>
      </c>
      <c r="M42" s="285">
        <v>3.26</v>
      </c>
    </row>
    <row r="43" spans="1:13" x14ac:dyDescent="0.2">
      <c r="A43" s="265" t="s">
        <v>1939</v>
      </c>
      <c r="B43" s="279" t="s">
        <v>1193</v>
      </c>
      <c r="C43" s="280" t="s">
        <v>3191</v>
      </c>
      <c r="D43" s="279" t="s">
        <v>1470</v>
      </c>
      <c r="E43" s="279" t="s">
        <v>3192</v>
      </c>
      <c r="F43" s="281" t="s">
        <v>1209</v>
      </c>
      <c r="G43" s="282" t="s">
        <v>345</v>
      </c>
      <c r="H43" s="283">
        <v>2.5999999999999999E-3</v>
      </c>
      <c r="I43" s="284">
        <v>8.9290000000000003</v>
      </c>
      <c r="J43" s="284">
        <v>2.3E-2</v>
      </c>
      <c r="K43" s="277"/>
      <c r="L43" s="285">
        <v>10.82</v>
      </c>
      <c r="M43" s="285">
        <v>0.02</v>
      </c>
    </row>
    <row r="44" spans="1:13" x14ac:dyDescent="0.2">
      <c r="A44" s="265" t="s">
        <v>1940</v>
      </c>
      <c r="B44" s="279" t="s">
        <v>1193</v>
      </c>
      <c r="C44" s="280" t="s">
        <v>3141</v>
      </c>
      <c r="D44" s="279" t="s">
        <v>1470</v>
      </c>
      <c r="E44" s="279" t="s">
        <v>1226</v>
      </c>
      <c r="F44" s="281" t="s">
        <v>1209</v>
      </c>
      <c r="G44" s="282" t="s">
        <v>345</v>
      </c>
      <c r="H44" s="283">
        <v>15.326000000000001</v>
      </c>
      <c r="I44" s="284">
        <v>0.51100000000000001</v>
      </c>
      <c r="J44" s="284">
        <v>7.8310000000000004</v>
      </c>
      <c r="K44" s="277"/>
      <c r="L44" s="285">
        <v>0.62</v>
      </c>
      <c r="M44" s="285">
        <v>9.5</v>
      </c>
    </row>
    <row r="45" spans="1:13" x14ac:dyDescent="0.2">
      <c r="A45" s="265" t="s">
        <v>1941</v>
      </c>
      <c r="B45" s="279" t="s">
        <v>1193</v>
      </c>
      <c r="C45" s="280" t="s">
        <v>3193</v>
      </c>
      <c r="D45" s="279" t="s">
        <v>1470</v>
      </c>
      <c r="E45" s="279" t="s">
        <v>3194</v>
      </c>
      <c r="F45" s="281" t="s">
        <v>1209</v>
      </c>
      <c r="G45" s="282" t="s">
        <v>11</v>
      </c>
      <c r="H45" s="283">
        <v>7.6700000000000004E-2</v>
      </c>
      <c r="I45" s="284">
        <v>48.899000000000001</v>
      </c>
      <c r="J45" s="284">
        <v>3.75</v>
      </c>
      <c r="K45" s="277"/>
      <c r="L45" s="285">
        <v>59.25</v>
      </c>
      <c r="M45" s="285">
        <v>4.54</v>
      </c>
    </row>
    <row r="46" spans="1:13" x14ac:dyDescent="0.2">
      <c r="A46" s="265" t="s">
        <v>1942</v>
      </c>
      <c r="B46" s="279" t="s">
        <v>1193</v>
      </c>
      <c r="C46" s="280" t="s">
        <v>3195</v>
      </c>
      <c r="D46" s="279" t="s">
        <v>1470</v>
      </c>
      <c r="E46" s="279" t="s">
        <v>3196</v>
      </c>
      <c r="F46" s="281" t="s">
        <v>1209</v>
      </c>
      <c r="G46" s="282" t="s">
        <v>11</v>
      </c>
      <c r="H46" s="283">
        <v>9.1999999999999998E-3</v>
      </c>
      <c r="I46" s="284">
        <v>72.501999999999995</v>
      </c>
      <c r="J46" s="284">
        <v>0.66700000000000004</v>
      </c>
      <c r="K46" s="277"/>
      <c r="L46" s="285">
        <v>87.85</v>
      </c>
      <c r="M46" s="285">
        <v>0.8</v>
      </c>
    </row>
    <row r="47" spans="1:13" x14ac:dyDescent="0.2">
      <c r="A47" s="265" t="s">
        <v>1943</v>
      </c>
      <c r="B47" s="279" t="s">
        <v>1193</v>
      </c>
      <c r="C47" s="280" t="s">
        <v>3197</v>
      </c>
      <c r="D47" s="279" t="s">
        <v>1470</v>
      </c>
      <c r="E47" s="279" t="s">
        <v>3198</v>
      </c>
      <c r="F47" s="281" t="s">
        <v>1209</v>
      </c>
      <c r="G47" s="282" t="s">
        <v>11</v>
      </c>
      <c r="H47" s="283">
        <v>1.1788000000000001</v>
      </c>
      <c r="I47" s="284">
        <v>27.98115602929273</v>
      </c>
      <c r="J47" s="284">
        <v>32.984000000000002</v>
      </c>
      <c r="K47" s="277"/>
      <c r="L47" s="285">
        <v>34.36</v>
      </c>
      <c r="M47" s="285">
        <v>40.5</v>
      </c>
    </row>
    <row r="48" spans="1:13" ht="36" x14ac:dyDescent="0.2">
      <c r="A48" s="265" t="s">
        <v>1944</v>
      </c>
      <c r="B48" s="279" t="s">
        <v>1193</v>
      </c>
      <c r="C48" s="280" t="s">
        <v>3199</v>
      </c>
      <c r="D48" s="279" t="s">
        <v>1470</v>
      </c>
      <c r="E48" s="279" t="s">
        <v>3200</v>
      </c>
      <c r="F48" s="281" t="s">
        <v>1209</v>
      </c>
      <c r="G48" s="282" t="s">
        <v>73</v>
      </c>
      <c r="H48" s="283">
        <v>4.0000000000000001E-3</v>
      </c>
      <c r="I48" s="284">
        <v>2.4670000000000001</v>
      </c>
      <c r="J48" s="284">
        <v>8.9999999999999993E-3</v>
      </c>
      <c r="K48" s="277"/>
      <c r="L48" s="285">
        <v>2.99</v>
      </c>
      <c r="M48" s="285">
        <v>0.01</v>
      </c>
    </row>
    <row r="49" spans="1:13" x14ac:dyDescent="0.2">
      <c r="A49" s="265" t="s">
        <v>1945</v>
      </c>
      <c r="B49" s="279" t="s">
        <v>1193</v>
      </c>
      <c r="C49" s="280" t="s">
        <v>3201</v>
      </c>
      <c r="D49" s="279" t="s">
        <v>1470</v>
      </c>
      <c r="E49" s="279" t="s">
        <v>3202</v>
      </c>
      <c r="F49" s="281" t="s">
        <v>1209</v>
      </c>
      <c r="G49" s="282" t="s">
        <v>61</v>
      </c>
      <c r="H49" s="283">
        <v>0.31159999999999999</v>
      </c>
      <c r="I49" s="284">
        <v>2.9870000000000001</v>
      </c>
      <c r="J49" s="284">
        <v>0.93</v>
      </c>
      <c r="K49" s="277"/>
      <c r="L49" s="285">
        <v>3.62</v>
      </c>
      <c r="M49" s="285">
        <v>1.1200000000000001</v>
      </c>
    </row>
    <row r="50" spans="1:13" x14ac:dyDescent="0.2">
      <c r="A50" s="265" t="s">
        <v>1946</v>
      </c>
      <c r="B50" s="279" t="s">
        <v>1193</v>
      </c>
      <c r="C50" s="280" t="s">
        <v>3203</v>
      </c>
      <c r="D50" s="279" t="s">
        <v>1470</v>
      </c>
      <c r="E50" s="279" t="s">
        <v>3204</v>
      </c>
      <c r="F50" s="281" t="s">
        <v>1209</v>
      </c>
      <c r="G50" s="282" t="s">
        <v>73</v>
      </c>
      <c r="H50" s="283">
        <v>4.0000000000000002E-4</v>
      </c>
      <c r="I50" s="284">
        <v>841.38499999999999</v>
      </c>
      <c r="J50" s="284">
        <v>0.33600000000000002</v>
      </c>
      <c r="K50" s="277"/>
      <c r="L50" s="285">
        <v>1019.49</v>
      </c>
      <c r="M50" s="285">
        <v>0.4</v>
      </c>
    </row>
    <row r="51" spans="1:13" x14ac:dyDescent="0.2">
      <c r="A51" s="265" t="s">
        <v>1947</v>
      </c>
      <c r="B51" s="279" t="s">
        <v>1193</v>
      </c>
      <c r="C51" s="280" t="s">
        <v>3205</v>
      </c>
      <c r="D51" s="279" t="s">
        <v>1470</v>
      </c>
      <c r="E51" s="279" t="s">
        <v>3206</v>
      </c>
      <c r="F51" s="281" t="s">
        <v>1209</v>
      </c>
      <c r="G51" s="282" t="s">
        <v>3207</v>
      </c>
      <c r="H51" s="283">
        <v>0.97709999999999997</v>
      </c>
      <c r="I51" s="284">
        <v>8.1199999999999992</v>
      </c>
      <c r="J51" s="284">
        <v>7.9340000000000002</v>
      </c>
      <c r="K51" s="277"/>
      <c r="L51" s="285">
        <v>9.84</v>
      </c>
      <c r="M51" s="285">
        <v>9.61</v>
      </c>
    </row>
    <row r="52" spans="1:13" x14ac:dyDescent="0.2">
      <c r="A52" s="265" t="s">
        <v>1948</v>
      </c>
      <c r="B52" s="279" t="s">
        <v>1193</v>
      </c>
      <c r="C52" s="280" t="s">
        <v>3144</v>
      </c>
      <c r="D52" s="279" t="s">
        <v>1470</v>
      </c>
      <c r="E52" s="279" t="s">
        <v>3145</v>
      </c>
      <c r="F52" s="281" t="s">
        <v>1209</v>
      </c>
      <c r="G52" s="282" t="s">
        <v>73</v>
      </c>
      <c r="H52" s="283">
        <v>3.0099999999999998E-2</v>
      </c>
      <c r="I52" s="284">
        <v>0.94</v>
      </c>
      <c r="J52" s="284">
        <v>2.8000000000000001E-2</v>
      </c>
      <c r="K52" s="277"/>
      <c r="L52" s="285">
        <v>1.1399999999999999</v>
      </c>
      <c r="M52" s="285">
        <v>0.03</v>
      </c>
    </row>
    <row r="53" spans="1:13" x14ac:dyDescent="0.2">
      <c r="A53" s="265" t="s">
        <v>1949</v>
      </c>
      <c r="B53" s="279" t="s">
        <v>1193</v>
      </c>
      <c r="C53" s="280" t="s">
        <v>3208</v>
      </c>
      <c r="D53" s="279" t="s">
        <v>1470</v>
      </c>
      <c r="E53" s="279" t="s">
        <v>3209</v>
      </c>
      <c r="F53" s="281" t="s">
        <v>1195</v>
      </c>
      <c r="G53" s="282" t="s">
        <v>1196</v>
      </c>
      <c r="H53" s="283">
        <v>1.6000000000000001E-3</v>
      </c>
      <c r="I53" s="284">
        <v>18.404</v>
      </c>
      <c r="J53" s="284">
        <v>2.9000000000000001E-2</v>
      </c>
      <c r="K53" s="277"/>
      <c r="L53" s="285">
        <v>22.3</v>
      </c>
      <c r="M53" s="285">
        <v>0.03</v>
      </c>
    </row>
    <row r="54" spans="1:13" x14ac:dyDescent="0.2">
      <c r="A54" s="265" t="s">
        <v>1950</v>
      </c>
      <c r="B54" s="279" t="s">
        <v>1193</v>
      </c>
      <c r="C54" s="280" t="s">
        <v>3210</v>
      </c>
      <c r="D54" s="279" t="s">
        <v>1470</v>
      </c>
      <c r="E54" s="279" t="s">
        <v>3211</v>
      </c>
      <c r="F54" s="281" t="s">
        <v>1195</v>
      </c>
      <c r="G54" s="282" t="s">
        <v>1196</v>
      </c>
      <c r="H54" s="283">
        <v>2.0000000000000001E-4</v>
      </c>
      <c r="I54" s="284">
        <v>16.605</v>
      </c>
      <c r="J54" s="284">
        <v>3.0000000000000001E-3</v>
      </c>
      <c r="K54" s="277"/>
      <c r="L54" s="285">
        <v>20.12</v>
      </c>
      <c r="M54" s="285">
        <v>0</v>
      </c>
    </row>
    <row r="55" spans="1:13" x14ac:dyDescent="0.2">
      <c r="A55" s="265" t="s">
        <v>1951</v>
      </c>
      <c r="B55" s="279" t="s">
        <v>1193</v>
      </c>
      <c r="C55" s="280" t="s">
        <v>3212</v>
      </c>
      <c r="D55" s="279" t="s">
        <v>1470</v>
      </c>
      <c r="E55" s="279" t="s">
        <v>1364</v>
      </c>
      <c r="F55" s="281" t="s">
        <v>1195</v>
      </c>
      <c r="G55" s="282" t="s">
        <v>1196</v>
      </c>
      <c r="H55" s="283">
        <v>0.16969999999999999</v>
      </c>
      <c r="I55" s="284">
        <v>18.404</v>
      </c>
      <c r="J55" s="284">
        <v>3.1230000000000002</v>
      </c>
      <c r="K55" s="277"/>
      <c r="L55" s="285">
        <v>22.3</v>
      </c>
      <c r="M55" s="285">
        <v>3.78</v>
      </c>
    </row>
    <row r="56" spans="1:13" x14ac:dyDescent="0.2">
      <c r="A56" s="265" t="s">
        <v>1952</v>
      </c>
      <c r="B56" s="279" t="s">
        <v>1193</v>
      </c>
      <c r="C56" s="280" t="s">
        <v>3213</v>
      </c>
      <c r="D56" s="279" t="s">
        <v>1470</v>
      </c>
      <c r="E56" s="279" t="s">
        <v>1204</v>
      </c>
      <c r="F56" s="281" t="s">
        <v>1195</v>
      </c>
      <c r="G56" s="282" t="s">
        <v>1196</v>
      </c>
      <c r="H56" s="283">
        <v>3.2300000000000002E-2</v>
      </c>
      <c r="I56" s="284">
        <v>13.204000000000001</v>
      </c>
      <c r="J56" s="284">
        <v>0.42599999999999999</v>
      </c>
      <c r="K56" s="277"/>
      <c r="L56" s="285">
        <v>16</v>
      </c>
      <c r="M56" s="285">
        <v>0.51</v>
      </c>
    </row>
    <row r="57" spans="1:13" x14ac:dyDescent="0.2">
      <c r="A57" s="265" t="s">
        <v>1953</v>
      </c>
      <c r="B57" s="279" t="s">
        <v>1193</v>
      </c>
      <c r="C57" s="280" t="s">
        <v>3214</v>
      </c>
      <c r="D57" s="279" t="s">
        <v>1470</v>
      </c>
      <c r="E57" s="279" t="s">
        <v>3215</v>
      </c>
      <c r="F57" s="281" t="s">
        <v>1195</v>
      </c>
      <c r="G57" s="282" t="s">
        <v>1196</v>
      </c>
      <c r="H57" s="283">
        <v>0.56389999999999996</v>
      </c>
      <c r="I57" s="284">
        <v>18.404</v>
      </c>
      <c r="J57" s="284">
        <v>10.378</v>
      </c>
      <c r="K57" s="277"/>
      <c r="L57" s="285">
        <v>22.3</v>
      </c>
      <c r="M57" s="285">
        <v>12.57</v>
      </c>
    </row>
    <row r="58" spans="1:13" x14ac:dyDescent="0.2">
      <c r="A58" s="265" t="s">
        <v>1954</v>
      </c>
      <c r="B58" s="279" t="s">
        <v>1193</v>
      </c>
      <c r="C58" s="280" t="s">
        <v>3156</v>
      </c>
      <c r="D58" s="279" t="s">
        <v>1470</v>
      </c>
      <c r="E58" s="279" t="s">
        <v>1206</v>
      </c>
      <c r="F58" s="281" t="s">
        <v>1195</v>
      </c>
      <c r="G58" s="282" t="s">
        <v>1196</v>
      </c>
      <c r="H58" s="283">
        <v>0.1114</v>
      </c>
      <c r="I58" s="284">
        <v>11.009</v>
      </c>
      <c r="J58" s="284">
        <v>1.226</v>
      </c>
      <c r="K58" s="277"/>
      <c r="L58" s="285">
        <v>13.34</v>
      </c>
      <c r="M58" s="285">
        <v>1.48</v>
      </c>
    </row>
    <row r="59" spans="1:13" x14ac:dyDescent="0.2">
      <c r="A59" s="265" t="s">
        <v>1955</v>
      </c>
      <c r="B59" s="279" t="s">
        <v>1193</v>
      </c>
      <c r="C59" s="280" t="s">
        <v>3216</v>
      </c>
      <c r="D59" s="279" t="s">
        <v>1470</v>
      </c>
      <c r="E59" s="279" t="s">
        <v>3217</v>
      </c>
      <c r="F59" s="281" t="s">
        <v>1209</v>
      </c>
      <c r="G59" s="282" t="s">
        <v>73</v>
      </c>
      <c r="H59" s="283">
        <v>3.3E-3</v>
      </c>
      <c r="I59" s="284">
        <v>260.08499999999998</v>
      </c>
      <c r="J59" s="284">
        <v>0.85799999999999998</v>
      </c>
      <c r="K59" s="277"/>
      <c r="L59" s="285">
        <v>315.14</v>
      </c>
      <c r="M59" s="285">
        <v>1.03</v>
      </c>
    </row>
    <row r="60" spans="1:13" x14ac:dyDescent="0.2">
      <c r="A60" s="265" t="s">
        <v>1956</v>
      </c>
      <c r="B60" s="279" t="s">
        <v>1193</v>
      </c>
      <c r="C60" s="280" t="s">
        <v>3218</v>
      </c>
      <c r="D60" s="279" t="s">
        <v>1470</v>
      </c>
      <c r="E60" s="279" t="s">
        <v>3219</v>
      </c>
      <c r="F60" s="281" t="s">
        <v>1209</v>
      </c>
      <c r="G60" s="282" t="s">
        <v>1196</v>
      </c>
      <c r="H60" s="283">
        <v>3.8999999999999998E-3</v>
      </c>
      <c r="I60" s="284">
        <v>3.7549999999999999</v>
      </c>
      <c r="J60" s="284">
        <v>1.4E-2</v>
      </c>
      <c r="K60" s="277"/>
      <c r="L60" s="285">
        <v>4.55</v>
      </c>
      <c r="M60" s="285">
        <v>0.01</v>
      </c>
    </row>
    <row r="61" spans="1:13" x14ac:dyDescent="0.2">
      <c r="A61" s="265" t="s">
        <v>1957</v>
      </c>
      <c r="B61" s="279" t="s">
        <v>1193</v>
      </c>
      <c r="C61" s="280" t="s">
        <v>3220</v>
      </c>
      <c r="D61" s="279" t="s">
        <v>1470</v>
      </c>
      <c r="E61" s="279" t="s">
        <v>3221</v>
      </c>
      <c r="F61" s="281" t="s">
        <v>1209</v>
      </c>
      <c r="G61" s="282" t="s">
        <v>3176</v>
      </c>
      <c r="H61" s="283">
        <v>2.8400000000000002E-2</v>
      </c>
      <c r="I61" s="284">
        <v>4.3899999999999997</v>
      </c>
      <c r="J61" s="284">
        <v>0.124</v>
      </c>
      <c r="K61" s="277"/>
      <c r="L61" s="285">
        <v>5.32</v>
      </c>
      <c r="M61" s="285">
        <v>0.15</v>
      </c>
    </row>
    <row r="62" spans="1:13" x14ac:dyDescent="0.2">
      <c r="A62" s="265" t="s">
        <v>1958</v>
      </c>
      <c r="B62" s="279" t="s">
        <v>1193</v>
      </c>
      <c r="C62" s="280" t="s">
        <v>3222</v>
      </c>
      <c r="D62" s="279" t="s">
        <v>1470</v>
      </c>
      <c r="E62" s="279" t="s">
        <v>3223</v>
      </c>
      <c r="F62" s="281" t="s">
        <v>1209</v>
      </c>
      <c r="G62" s="282" t="s">
        <v>3207</v>
      </c>
      <c r="H62" s="283">
        <v>0.27500000000000002</v>
      </c>
      <c r="I62" s="284">
        <v>12.42</v>
      </c>
      <c r="J62" s="284">
        <v>3.415</v>
      </c>
      <c r="K62" s="277"/>
      <c r="L62" s="285">
        <v>15.05</v>
      </c>
      <c r="M62" s="285">
        <v>4.13</v>
      </c>
    </row>
    <row r="63" spans="1:13" x14ac:dyDescent="0.2">
      <c r="A63" s="265" t="s">
        <v>1959</v>
      </c>
      <c r="B63" s="279" t="s">
        <v>1193</v>
      </c>
      <c r="C63" s="280" t="s">
        <v>3224</v>
      </c>
      <c r="D63" s="279" t="s">
        <v>1470</v>
      </c>
      <c r="E63" s="279" t="s">
        <v>1230</v>
      </c>
      <c r="F63" s="281" t="s">
        <v>1209</v>
      </c>
      <c r="G63" s="282" t="s">
        <v>61</v>
      </c>
      <c r="H63" s="283">
        <v>2.2090999999999998</v>
      </c>
      <c r="I63" s="284">
        <v>7.0890000000000004</v>
      </c>
      <c r="J63" s="284">
        <v>15.66</v>
      </c>
      <c r="K63" s="277"/>
      <c r="L63" s="285">
        <v>8.59</v>
      </c>
      <c r="M63" s="285">
        <v>18.97</v>
      </c>
    </row>
    <row r="64" spans="1:13" x14ac:dyDescent="0.2">
      <c r="A64" s="265" t="s">
        <v>1960</v>
      </c>
      <c r="B64" s="279" t="s">
        <v>1193</v>
      </c>
      <c r="C64" s="280" t="s">
        <v>3225</v>
      </c>
      <c r="D64" s="279" t="s">
        <v>1470</v>
      </c>
      <c r="E64" s="279" t="s">
        <v>3226</v>
      </c>
      <c r="F64" s="281" t="s">
        <v>1209</v>
      </c>
      <c r="G64" s="282" t="s">
        <v>345</v>
      </c>
      <c r="H64" s="283">
        <v>5.9200000000000003E-2</v>
      </c>
      <c r="I64" s="284">
        <v>19.303000000000001</v>
      </c>
      <c r="J64" s="284">
        <v>1.1419999999999999</v>
      </c>
      <c r="K64" s="277"/>
      <c r="L64" s="285">
        <v>23.39</v>
      </c>
      <c r="M64" s="285">
        <v>1.38</v>
      </c>
    </row>
    <row r="65" spans="1:13" x14ac:dyDescent="0.2">
      <c r="A65" s="265" t="s">
        <v>1961</v>
      </c>
      <c r="B65" s="279" t="s">
        <v>1193</v>
      </c>
      <c r="C65" s="280" t="s">
        <v>3227</v>
      </c>
      <c r="D65" s="279" t="s">
        <v>1470</v>
      </c>
      <c r="E65" s="279" t="s">
        <v>1228</v>
      </c>
      <c r="F65" s="281" t="s">
        <v>1209</v>
      </c>
      <c r="G65" s="282" t="s">
        <v>345</v>
      </c>
      <c r="H65" s="283">
        <v>5.1999999999999998E-3</v>
      </c>
      <c r="I65" s="284">
        <v>20.995000000000001</v>
      </c>
      <c r="J65" s="284">
        <v>0.109</v>
      </c>
      <c r="K65" s="277"/>
      <c r="L65" s="285">
        <v>25.44</v>
      </c>
      <c r="M65" s="285">
        <v>0.13</v>
      </c>
    </row>
    <row r="66" spans="1:13" x14ac:dyDescent="0.2">
      <c r="A66" s="265" t="s">
        <v>1962</v>
      </c>
      <c r="B66" s="279" t="s">
        <v>1193</v>
      </c>
      <c r="C66" s="280" t="s">
        <v>3228</v>
      </c>
      <c r="D66" s="279" t="s">
        <v>1470</v>
      </c>
      <c r="E66" s="279" t="s">
        <v>3229</v>
      </c>
      <c r="F66" s="281" t="s">
        <v>1209</v>
      </c>
      <c r="G66" s="282" t="s">
        <v>345</v>
      </c>
      <c r="H66" s="283">
        <v>0.1026</v>
      </c>
      <c r="I66" s="284">
        <v>21.045000000000002</v>
      </c>
      <c r="J66" s="284">
        <v>2.1589999999999998</v>
      </c>
      <c r="K66" s="277"/>
      <c r="L66" s="285">
        <v>25.5</v>
      </c>
      <c r="M66" s="285">
        <v>2.61</v>
      </c>
    </row>
    <row r="67" spans="1:13" x14ac:dyDescent="0.2">
      <c r="A67" s="265" t="s">
        <v>1963</v>
      </c>
      <c r="B67" s="279" t="s">
        <v>1193</v>
      </c>
      <c r="C67" s="280" t="s">
        <v>3148</v>
      </c>
      <c r="D67" s="279" t="s">
        <v>1470</v>
      </c>
      <c r="E67" s="279" t="s">
        <v>3149</v>
      </c>
      <c r="F67" s="281" t="s">
        <v>1209</v>
      </c>
      <c r="G67" s="282" t="s">
        <v>345</v>
      </c>
      <c r="H67" s="283">
        <v>9.7999999999999997E-3</v>
      </c>
      <c r="I67" s="284">
        <v>21.885999999999999</v>
      </c>
      <c r="J67" s="284">
        <v>0.214</v>
      </c>
      <c r="K67" s="277"/>
      <c r="L67" s="285">
        <v>26.52</v>
      </c>
      <c r="M67" s="285">
        <v>0.25</v>
      </c>
    </row>
    <row r="68" spans="1:13" x14ac:dyDescent="0.2">
      <c r="A68" s="265" t="s">
        <v>1964</v>
      </c>
      <c r="B68" s="279" t="s">
        <v>1193</v>
      </c>
      <c r="C68" s="280" t="s">
        <v>3230</v>
      </c>
      <c r="D68" s="279" t="s">
        <v>1470</v>
      </c>
      <c r="E68" s="279" t="s">
        <v>3231</v>
      </c>
      <c r="F68" s="281" t="s">
        <v>1209</v>
      </c>
      <c r="G68" s="282" t="s">
        <v>345</v>
      </c>
      <c r="H68" s="283">
        <v>5.7099999999999998E-2</v>
      </c>
      <c r="I68" s="284">
        <v>26.013000000000002</v>
      </c>
      <c r="J68" s="284">
        <v>1.4850000000000001</v>
      </c>
      <c r="K68" s="277"/>
      <c r="L68" s="285">
        <v>31.52</v>
      </c>
      <c r="M68" s="285">
        <v>1.79</v>
      </c>
    </row>
    <row r="69" spans="1:13" x14ac:dyDescent="0.2">
      <c r="A69" s="265" t="s">
        <v>1965</v>
      </c>
      <c r="B69" s="279" t="s">
        <v>1193</v>
      </c>
      <c r="C69" s="280" t="s">
        <v>3232</v>
      </c>
      <c r="D69" s="279" t="s">
        <v>1470</v>
      </c>
      <c r="E69" s="279" t="s">
        <v>3233</v>
      </c>
      <c r="F69" s="281" t="s">
        <v>1209</v>
      </c>
      <c r="G69" s="282" t="s">
        <v>345</v>
      </c>
      <c r="H69" s="283">
        <v>0.27760000000000001</v>
      </c>
      <c r="I69" s="284">
        <v>5.2149999999999999</v>
      </c>
      <c r="J69" s="284">
        <v>1.4470000000000001</v>
      </c>
      <c r="K69" s="277"/>
      <c r="L69" s="285">
        <v>6.32</v>
      </c>
      <c r="M69" s="285">
        <v>1.75</v>
      </c>
    </row>
    <row r="70" spans="1:13" x14ac:dyDescent="0.2">
      <c r="A70" s="265" t="s">
        <v>1966</v>
      </c>
      <c r="B70" s="279" t="s">
        <v>1193</v>
      </c>
      <c r="C70" s="280" t="s">
        <v>3234</v>
      </c>
      <c r="D70" s="279" t="s">
        <v>1470</v>
      </c>
      <c r="E70" s="279" t="s">
        <v>3235</v>
      </c>
      <c r="F70" s="281" t="s">
        <v>1209</v>
      </c>
      <c r="G70" s="282" t="s">
        <v>73</v>
      </c>
      <c r="H70" s="283">
        <v>0.26040000000000002</v>
      </c>
      <c r="I70" s="284">
        <v>1.2130000000000001</v>
      </c>
      <c r="J70" s="284">
        <v>0.315</v>
      </c>
      <c r="K70" s="277"/>
      <c r="L70" s="285">
        <v>1.47</v>
      </c>
      <c r="M70" s="285">
        <v>0.38</v>
      </c>
    </row>
    <row r="71" spans="1:13" x14ac:dyDescent="0.2">
      <c r="A71" s="265" t="s">
        <v>1967</v>
      </c>
      <c r="B71" s="279" t="s">
        <v>1193</v>
      </c>
      <c r="C71" s="280" t="s">
        <v>3236</v>
      </c>
      <c r="D71" s="279" t="s">
        <v>1470</v>
      </c>
      <c r="E71" s="279" t="s">
        <v>3237</v>
      </c>
      <c r="F71" s="281" t="s">
        <v>1209</v>
      </c>
      <c r="G71" s="282" t="s">
        <v>3238</v>
      </c>
      <c r="H71" s="283">
        <v>7.7700000000000005E-2</v>
      </c>
      <c r="I71" s="284">
        <v>9.1929999999999996</v>
      </c>
      <c r="J71" s="284">
        <v>0.71399999999999997</v>
      </c>
      <c r="K71" s="277"/>
      <c r="L71" s="285">
        <v>11.14</v>
      </c>
      <c r="M71" s="285">
        <v>0.86</v>
      </c>
    </row>
    <row r="72" spans="1:13" x14ac:dyDescent="0.2">
      <c r="A72" s="265" t="s">
        <v>1968</v>
      </c>
      <c r="B72" s="279" t="s">
        <v>1193</v>
      </c>
      <c r="C72" s="280" t="s">
        <v>3239</v>
      </c>
      <c r="D72" s="279" t="s">
        <v>1470</v>
      </c>
      <c r="E72" s="279" t="s">
        <v>3240</v>
      </c>
      <c r="F72" s="281" t="s">
        <v>1209</v>
      </c>
      <c r="G72" s="282" t="s">
        <v>73</v>
      </c>
      <c r="H72" s="283">
        <v>1.8E-3</v>
      </c>
      <c r="I72" s="284">
        <v>53.808999999999997</v>
      </c>
      <c r="J72" s="284">
        <v>9.6000000000000002E-2</v>
      </c>
      <c r="K72" s="277"/>
      <c r="L72" s="285">
        <v>65.2</v>
      </c>
      <c r="M72" s="285">
        <v>0.11</v>
      </c>
    </row>
    <row r="73" spans="1:13" x14ac:dyDescent="0.2">
      <c r="A73" s="265" t="s">
        <v>1969</v>
      </c>
      <c r="B73" s="279" t="s">
        <v>1193</v>
      </c>
      <c r="C73" s="280" t="s">
        <v>3241</v>
      </c>
      <c r="D73" s="279" t="s">
        <v>1470</v>
      </c>
      <c r="E73" s="279" t="s">
        <v>1234</v>
      </c>
      <c r="F73" s="281" t="s">
        <v>1209</v>
      </c>
      <c r="G73" s="282" t="s">
        <v>61</v>
      </c>
      <c r="H73" s="283">
        <v>1.1514</v>
      </c>
      <c r="I73" s="284">
        <v>12.082000000000001</v>
      </c>
      <c r="J73" s="284">
        <v>13.911</v>
      </c>
      <c r="K73" s="277"/>
      <c r="L73" s="285">
        <v>14.64</v>
      </c>
      <c r="M73" s="285">
        <v>16.850000000000001</v>
      </c>
    </row>
    <row r="74" spans="1:13" x14ac:dyDescent="0.2">
      <c r="A74" s="265" t="s">
        <v>1970</v>
      </c>
      <c r="B74" s="279" t="s">
        <v>1193</v>
      </c>
      <c r="C74" s="280" t="s">
        <v>3242</v>
      </c>
      <c r="D74" s="279" t="s">
        <v>1470</v>
      </c>
      <c r="E74" s="279" t="s">
        <v>3243</v>
      </c>
      <c r="F74" s="281" t="s">
        <v>1209</v>
      </c>
      <c r="G74" s="282" t="s">
        <v>11</v>
      </c>
      <c r="H74" s="283">
        <v>1.3208</v>
      </c>
      <c r="I74" s="284">
        <v>19.477</v>
      </c>
      <c r="J74" s="284">
        <v>25.725000000000001</v>
      </c>
      <c r="K74" s="277"/>
      <c r="L74" s="285">
        <v>23.6</v>
      </c>
      <c r="M74" s="285">
        <v>31.17</v>
      </c>
    </row>
    <row r="75" spans="1:13" x14ac:dyDescent="0.2">
      <c r="A75" s="265" t="s">
        <v>1971</v>
      </c>
      <c r="B75" s="279" t="s">
        <v>1193</v>
      </c>
      <c r="C75" s="280" t="s">
        <v>3244</v>
      </c>
      <c r="D75" s="279" t="s">
        <v>1470</v>
      </c>
      <c r="E75" s="279" t="s">
        <v>3245</v>
      </c>
      <c r="F75" s="281" t="s">
        <v>1209</v>
      </c>
      <c r="G75" s="282" t="s">
        <v>3176</v>
      </c>
      <c r="H75" s="283">
        <v>0.26519999999999999</v>
      </c>
      <c r="I75" s="284">
        <v>10.811</v>
      </c>
      <c r="J75" s="284">
        <v>2.867</v>
      </c>
      <c r="K75" s="277"/>
      <c r="L75" s="285">
        <v>13.1</v>
      </c>
      <c r="M75" s="285">
        <v>3.47</v>
      </c>
    </row>
    <row r="76" spans="1:13" x14ac:dyDescent="0.2">
      <c r="A76" s="265" t="s">
        <v>1972</v>
      </c>
      <c r="B76" s="279" t="s">
        <v>1193</v>
      </c>
      <c r="C76" s="280" t="s">
        <v>3246</v>
      </c>
      <c r="D76" s="279" t="s">
        <v>1470</v>
      </c>
      <c r="E76" s="279" t="s">
        <v>3247</v>
      </c>
      <c r="F76" s="281" t="s">
        <v>1209</v>
      </c>
      <c r="G76" s="282" t="s">
        <v>73</v>
      </c>
      <c r="H76" s="283">
        <v>3.32E-2</v>
      </c>
      <c r="I76" s="284">
        <v>3.8119999999999998</v>
      </c>
      <c r="J76" s="284">
        <v>0.126</v>
      </c>
      <c r="K76" s="277"/>
      <c r="L76" s="285">
        <v>4.62</v>
      </c>
      <c r="M76" s="285">
        <v>0.15</v>
      </c>
    </row>
    <row r="77" spans="1:13" x14ac:dyDescent="0.2">
      <c r="A77" s="265" t="s">
        <v>1973</v>
      </c>
      <c r="B77" s="279" t="s">
        <v>1193</v>
      </c>
      <c r="C77" s="280" t="s">
        <v>3248</v>
      </c>
      <c r="D77" s="279" t="s">
        <v>1470</v>
      </c>
      <c r="E77" s="279" t="s">
        <v>3249</v>
      </c>
      <c r="F77" s="281" t="s">
        <v>1209</v>
      </c>
      <c r="G77" s="282" t="s">
        <v>73</v>
      </c>
      <c r="H77" s="283">
        <v>7.0199999999999999E-2</v>
      </c>
      <c r="I77" s="284">
        <v>1.9970000000000001</v>
      </c>
      <c r="J77" s="284">
        <v>0.14000000000000001</v>
      </c>
      <c r="K77" s="277"/>
      <c r="L77" s="285">
        <v>2.42</v>
      </c>
      <c r="M77" s="285">
        <v>0.16</v>
      </c>
    </row>
    <row r="78" spans="1:13" x14ac:dyDescent="0.2">
      <c r="A78" s="265" t="s">
        <v>1974</v>
      </c>
      <c r="B78" s="279" t="s">
        <v>1193</v>
      </c>
      <c r="C78" s="280" t="s">
        <v>3250</v>
      </c>
      <c r="D78" s="279" t="s">
        <v>1470</v>
      </c>
      <c r="E78" s="279" t="s">
        <v>3251</v>
      </c>
      <c r="F78" s="281" t="s">
        <v>1209</v>
      </c>
      <c r="G78" s="282" t="s">
        <v>61</v>
      </c>
      <c r="H78" s="283">
        <v>1.1014999999999999</v>
      </c>
      <c r="I78" s="284">
        <v>2.6070000000000002</v>
      </c>
      <c r="J78" s="284">
        <v>2.871</v>
      </c>
      <c r="K78" s="277"/>
      <c r="L78" s="285">
        <v>3.16</v>
      </c>
      <c r="M78" s="285">
        <v>3.48</v>
      </c>
    </row>
    <row r="79" spans="1:13" x14ac:dyDescent="0.2">
      <c r="A79" s="265" t="s">
        <v>1975</v>
      </c>
      <c r="B79" s="279" t="s">
        <v>1193</v>
      </c>
      <c r="C79" s="280" t="s">
        <v>3252</v>
      </c>
      <c r="D79" s="279" t="s">
        <v>1470</v>
      </c>
      <c r="E79" s="279" t="s">
        <v>3253</v>
      </c>
      <c r="F79" s="281" t="s">
        <v>1209</v>
      </c>
      <c r="G79" s="282" t="s">
        <v>61</v>
      </c>
      <c r="H79" s="283">
        <v>2.0739000000000001</v>
      </c>
      <c r="I79" s="284">
        <v>6.3540000000000001</v>
      </c>
      <c r="J79" s="284">
        <v>13.177</v>
      </c>
      <c r="K79" s="277"/>
      <c r="L79" s="285">
        <v>7.7</v>
      </c>
      <c r="M79" s="285">
        <v>15.96</v>
      </c>
    </row>
    <row r="80" spans="1:13" x14ac:dyDescent="0.2">
      <c r="A80" s="265" t="s">
        <v>1976</v>
      </c>
      <c r="B80" s="279" t="s">
        <v>1193</v>
      </c>
      <c r="C80" s="280" t="s">
        <v>3254</v>
      </c>
      <c r="D80" s="279" t="s">
        <v>1470</v>
      </c>
      <c r="E80" s="279" t="s">
        <v>3255</v>
      </c>
      <c r="F80" s="281" t="s">
        <v>1209</v>
      </c>
      <c r="G80" s="282" t="s">
        <v>73</v>
      </c>
      <c r="H80" s="283">
        <v>3.3999999999999998E-3</v>
      </c>
      <c r="I80" s="284">
        <v>36.006999999999998</v>
      </c>
      <c r="J80" s="284">
        <v>0.122</v>
      </c>
      <c r="K80" s="277"/>
      <c r="L80" s="285">
        <v>43.63</v>
      </c>
      <c r="M80" s="285">
        <v>0.14000000000000001</v>
      </c>
    </row>
    <row r="81" spans="1:13" x14ac:dyDescent="0.2">
      <c r="A81" s="265" t="s">
        <v>1977</v>
      </c>
      <c r="B81" s="279" t="s">
        <v>1193</v>
      </c>
      <c r="C81" s="280" t="s">
        <v>3256</v>
      </c>
      <c r="D81" s="279" t="s">
        <v>1470</v>
      </c>
      <c r="E81" s="279" t="s">
        <v>3257</v>
      </c>
      <c r="F81" s="281" t="s">
        <v>1209</v>
      </c>
      <c r="G81" s="282" t="s">
        <v>3176</v>
      </c>
      <c r="H81" s="283">
        <v>8.9999999999999998E-4</v>
      </c>
      <c r="I81" s="284">
        <v>80.045000000000002</v>
      </c>
      <c r="J81" s="284">
        <v>7.1999999999999995E-2</v>
      </c>
      <c r="K81" s="277"/>
      <c r="L81" s="285">
        <v>96.99</v>
      </c>
      <c r="M81" s="285">
        <v>0.08</v>
      </c>
    </row>
    <row r="82" spans="1:13" x14ac:dyDescent="0.2">
      <c r="A82" s="265" t="s">
        <v>1978</v>
      </c>
      <c r="B82" s="279" t="s">
        <v>1193</v>
      </c>
      <c r="C82" s="280" t="s">
        <v>3258</v>
      </c>
      <c r="D82" s="279" t="s">
        <v>1470</v>
      </c>
      <c r="E82" s="279" t="s">
        <v>3259</v>
      </c>
      <c r="F82" s="281" t="s">
        <v>1209</v>
      </c>
      <c r="G82" s="282" t="s">
        <v>3176</v>
      </c>
      <c r="H82" s="283">
        <v>8.3199999999999996E-2</v>
      </c>
      <c r="I82" s="284">
        <v>29.603000000000002</v>
      </c>
      <c r="J82" s="284">
        <v>2.4620000000000002</v>
      </c>
      <c r="K82" s="277"/>
      <c r="L82" s="285">
        <v>35.869999999999997</v>
      </c>
      <c r="M82" s="285">
        <v>2.98</v>
      </c>
    </row>
    <row r="83" spans="1:13" x14ac:dyDescent="0.2">
      <c r="A83" s="265" t="s">
        <v>1979</v>
      </c>
      <c r="B83" s="279" t="s">
        <v>1193</v>
      </c>
      <c r="C83" s="280" t="s">
        <v>3260</v>
      </c>
      <c r="D83" s="279" t="s">
        <v>1470</v>
      </c>
      <c r="E83" s="279" t="s">
        <v>3261</v>
      </c>
      <c r="F83" s="281" t="s">
        <v>1209</v>
      </c>
      <c r="G83" s="282" t="s">
        <v>73</v>
      </c>
      <c r="H83" s="283">
        <v>1.35E-2</v>
      </c>
      <c r="I83" s="284">
        <v>22.373000000000001</v>
      </c>
      <c r="J83" s="284">
        <v>0.30199999999999999</v>
      </c>
      <c r="K83" s="277"/>
      <c r="L83" s="285">
        <v>27.11</v>
      </c>
      <c r="M83" s="285">
        <v>0.36</v>
      </c>
    </row>
    <row r="84" spans="1:13" x14ac:dyDescent="0.2">
      <c r="A84" s="265" t="s">
        <v>1980</v>
      </c>
      <c r="B84" s="279" t="s">
        <v>1193</v>
      </c>
      <c r="C84" s="280" t="s">
        <v>3262</v>
      </c>
      <c r="D84" s="279" t="s">
        <v>1470</v>
      </c>
      <c r="E84" s="279" t="s">
        <v>3263</v>
      </c>
      <c r="F84" s="281" t="s">
        <v>1209</v>
      </c>
      <c r="G84" s="282" t="s">
        <v>61</v>
      </c>
      <c r="H84" s="283">
        <v>0.57479999999999998</v>
      </c>
      <c r="I84" s="284">
        <v>2.0880000000000001</v>
      </c>
      <c r="J84" s="284">
        <v>1.2</v>
      </c>
      <c r="K84" s="277"/>
      <c r="L84" s="285">
        <v>2.5299999999999998</v>
      </c>
      <c r="M84" s="285">
        <v>1.45</v>
      </c>
    </row>
    <row r="85" spans="1:13" x14ac:dyDescent="0.2">
      <c r="A85" s="265" t="s">
        <v>1981</v>
      </c>
      <c r="B85" s="279" t="s">
        <v>1193</v>
      </c>
      <c r="C85" s="280" t="s">
        <v>3264</v>
      </c>
      <c r="D85" s="279" t="s">
        <v>1470</v>
      </c>
      <c r="E85" s="279" t="s">
        <v>3265</v>
      </c>
      <c r="F85" s="281" t="s">
        <v>1209</v>
      </c>
      <c r="G85" s="282" t="s">
        <v>73</v>
      </c>
      <c r="H85" s="283">
        <v>13.948700000000001</v>
      </c>
      <c r="I85" s="284">
        <v>0.14000000000000001</v>
      </c>
      <c r="J85" s="284">
        <v>1.952</v>
      </c>
      <c r="K85" s="277"/>
      <c r="L85" s="285">
        <v>0.17</v>
      </c>
      <c r="M85" s="285">
        <v>2.37</v>
      </c>
    </row>
    <row r="86" spans="1:13" x14ac:dyDescent="0.2">
      <c r="A86" s="265" t="s">
        <v>1982</v>
      </c>
      <c r="B86" s="279" t="s">
        <v>1193</v>
      </c>
      <c r="C86" s="280" t="s">
        <v>3150</v>
      </c>
      <c r="D86" s="279" t="s">
        <v>1470</v>
      </c>
      <c r="E86" s="279" t="s">
        <v>3151</v>
      </c>
      <c r="F86" s="281" t="s">
        <v>1209</v>
      </c>
      <c r="G86" s="282" t="s">
        <v>61</v>
      </c>
      <c r="H86" s="283">
        <v>4.87E-2</v>
      </c>
      <c r="I86" s="284">
        <v>6.7670000000000003</v>
      </c>
      <c r="J86" s="284">
        <v>0.32900000000000001</v>
      </c>
      <c r="K86" s="277"/>
      <c r="L86" s="285">
        <v>8.1999999999999993</v>
      </c>
      <c r="M86" s="285">
        <v>0.39</v>
      </c>
    </row>
    <row r="87" spans="1:13" x14ac:dyDescent="0.2">
      <c r="A87" s="265" t="s">
        <v>1983</v>
      </c>
      <c r="B87" s="279" t="s">
        <v>1193</v>
      </c>
      <c r="C87" s="280" t="s">
        <v>3266</v>
      </c>
      <c r="D87" s="279" t="s">
        <v>1470</v>
      </c>
      <c r="E87" s="279" t="s">
        <v>3267</v>
      </c>
      <c r="F87" s="281" t="s">
        <v>1209</v>
      </c>
      <c r="G87" s="282" t="s">
        <v>73</v>
      </c>
      <c r="H87" s="283">
        <v>1.8E-3</v>
      </c>
      <c r="I87" s="284">
        <v>42.61</v>
      </c>
      <c r="J87" s="284">
        <v>7.5999999999999998E-2</v>
      </c>
      <c r="K87" s="277"/>
      <c r="L87" s="285">
        <v>51.63</v>
      </c>
      <c r="M87" s="285">
        <v>0.09</v>
      </c>
    </row>
    <row r="88" spans="1:13" x14ac:dyDescent="0.2">
      <c r="A88" s="265" t="s">
        <v>1984</v>
      </c>
      <c r="B88" s="279" t="s">
        <v>1193</v>
      </c>
      <c r="C88" s="280" t="s">
        <v>3268</v>
      </c>
      <c r="D88" s="279" t="s">
        <v>1470</v>
      </c>
      <c r="E88" s="279" t="s">
        <v>3269</v>
      </c>
      <c r="F88" s="281" t="s">
        <v>1209</v>
      </c>
      <c r="G88" s="282" t="s">
        <v>73</v>
      </c>
      <c r="H88" s="283">
        <v>5.0000000000000001E-4</v>
      </c>
      <c r="I88" s="284">
        <v>1208.6020000000001</v>
      </c>
      <c r="J88" s="284">
        <v>0.60399999999999998</v>
      </c>
      <c r="K88" s="277"/>
      <c r="L88" s="285">
        <v>1464.44</v>
      </c>
      <c r="M88" s="285">
        <v>0.73</v>
      </c>
    </row>
    <row r="89" spans="1:13" x14ac:dyDescent="0.2">
      <c r="A89" s="265" t="s">
        <v>1985</v>
      </c>
      <c r="B89" s="279" t="s">
        <v>1193</v>
      </c>
      <c r="C89" s="280" t="s">
        <v>3270</v>
      </c>
      <c r="D89" s="279" t="s">
        <v>1470</v>
      </c>
      <c r="E89" s="279" t="s">
        <v>3271</v>
      </c>
      <c r="F89" s="281" t="s">
        <v>1209</v>
      </c>
      <c r="G89" s="282" t="s">
        <v>73</v>
      </c>
      <c r="H89" s="283">
        <v>1.95E-2</v>
      </c>
      <c r="I89" s="284">
        <v>29.686</v>
      </c>
      <c r="J89" s="284">
        <v>0.57799999999999996</v>
      </c>
      <c r="K89" s="277"/>
      <c r="L89" s="285">
        <v>35.97</v>
      </c>
      <c r="M89" s="285">
        <v>0.7</v>
      </c>
    </row>
    <row r="90" spans="1:13" x14ac:dyDescent="0.2">
      <c r="A90" s="265" t="s">
        <v>1986</v>
      </c>
      <c r="B90" s="279" t="s">
        <v>1193</v>
      </c>
      <c r="C90" s="280" t="s">
        <v>3272</v>
      </c>
      <c r="D90" s="279" t="s">
        <v>1470</v>
      </c>
      <c r="E90" s="279" t="s">
        <v>592</v>
      </c>
      <c r="F90" s="281" t="s">
        <v>1209</v>
      </c>
      <c r="G90" s="282" t="s">
        <v>73</v>
      </c>
      <c r="H90" s="283">
        <v>1.8100000000000002E-2</v>
      </c>
      <c r="I90" s="284">
        <v>9.8040000000000003</v>
      </c>
      <c r="J90" s="284">
        <v>0.17699999999999999</v>
      </c>
      <c r="K90" s="277"/>
      <c r="L90" s="285">
        <v>11.88</v>
      </c>
      <c r="M90" s="285">
        <v>0.21</v>
      </c>
    </row>
    <row r="91" spans="1:13" x14ac:dyDescent="0.2">
      <c r="A91" s="265" t="s">
        <v>1987</v>
      </c>
      <c r="B91" s="279" t="s">
        <v>1193</v>
      </c>
      <c r="C91" s="280" t="s">
        <v>3273</v>
      </c>
      <c r="D91" s="279" t="s">
        <v>1470</v>
      </c>
      <c r="E91" s="279" t="s">
        <v>3274</v>
      </c>
      <c r="F91" s="281" t="s">
        <v>1209</v>
      </c>
      <c r="G91" s="282" t="s">
        <v>73</v>
      </c>
      <c r="H91" s="283">
        <v>1.8E-3</v>
      </c>
      <c r="I91" s="284">
        <v>13.708</v>
      </c>
      <c r="J91" s="284">
        <v>2.4E-2</v>
      </c>
      <c r="K91" s="277"/>
      <c r="L91" s="285">
        <v>16.61</v>
      </c>
      <c r="M91" s="285">
        <v>0.02</v>
      </c>
    </row>
    <row r="92" spans="1:13" x14ac:dyDescent="0.2">
      <c r="A92" s="265" t="s">
        <v>1988</v>
      </c>
      <c r="B92" s="279" t="s">
        <v>1193</v>
      </c>
      <c r="C92" s="280" t="s">
        <v>3275</v>
      </c>
      <c r="D92" s="279" t="s">
        <v>1470</v>
      </c>
      <c r="E92" s="279" t="s">
        <v>3276</v>
      </c>
      <c r="F92" s="281" t="s">
        <v>1209</v>
      </c>
      <c r="G92" s="282" t="s">
        <v>73</v>
      </c>
      <c r="H92" s="283">
        <v>3.04E-2</v>
      </c>
      <c r="I92" s="284">
        <v>6.3630000000000004</v>
      </c>
      <c r="J92" s="284">
        <v>0.193</v>
      </c>
      <c r="K92" s="277"/>
      <c r="L92" s="285">
        <v>7.71</v>
      </c>
      <c r="M92" s="285">
        <v>0.23</v>
      </c>
    </row>
    <row r="93" spans="1:13" x14ac:dyDescent="0.2">
      <c r="A93" s="265" t="s">
        <v>1989</v>
      </c>
      <c r="B93" s="279" t="s">
        <v>1193</v>
      </c>
      <c r="C93" s="280" t="s">
        <v>3277</v>
      </c>
      <c r="D93" s="279" t="s">
        <v>1470</v>
      </c>
      <c r="E93" s="279" t="s">
        <v>3278</v>
      </c>
      <c r="F93" s="281" t="s">
        <v>1209</v>
      </c>
      <c r="G93" s="282" t="s">
        <v>61</v>
      </c>
      <c r="H93" s="283">
        <v>1.121</v>
      </c>
      <c r="I93" s="284">
        <v>1.9219999999999999</v>
      </c>
      <c r="J93" s="284">
        <v>2.1539999999999999</v>
      </c>
      <c r="K93" s="277"/>
      <c r="L93" s="285">
        <v>2.33</v>
      </c>
      <c r="M93" s="285">
        <v>2.61</v>
      </c>
    </row>
    <row r="94" spans="1:13" x14ac:dyDescent="0.2">
      <c r="A94" s="265" t="s">
        <v>1990</v>
      </c>
      <c r="B94" s="279" t="s">
        <v>1193</v>
      </c>
      <c r="C94" s="280" t="s">
        <v>3279</v>
      </c>
      <c r="D94" s="279" t="s">
        <v>1470</v>
      </c>
      <c r="E94" s="279" t="s">
        <v>3280</v>
      </c>
      <c r="F94" s="281" t="s">
        <v>1209</v>
      </c>
      <c r="G94" s="282" t="s">
        <v>73</v>
      </c>
      <c r="H94" s="283">
        <v>7.6E-3</v>
      </c>
      <c r="I94" s="284">
        <v>23.231999999999999</v>
      </c>
      <c r="J94" s="284">
        <v>0.17599999999999999</v>
      </c>
      <c r="K94" s="277"/>
      <c r="L94" s="285">
        <v>28.15</v>
      </c>
      <c r="M94" s="285">
        <v>0.21</v>
      </c>
    </row>
    <row r="95" spans="1:13" x14ac:dyDescent="0.2">
      <c r="A95" s="265" t="s">
        <v>1991</v>
      </c>
      <c r="B95" s="279" t="s">
        <v>1193</v>
      </c>
      <c r="C95" s="280" t="s">
        <v>3281</v>
      </c>
      <c r="D95" s="279" t="s">
        <v>1470</v>
      </c>
      <c r="E95" s="279" t="s">
        <v>3282</v>
      </c>
      <c r="F95" s="281" t="s">
        <v>1209</v>
      </c>
      <c r="G95" s="282" t="s">
        <v>73</v>
      </c>
      <c r="H95" s="283">
        <v>7.6E-3</v>
      </c>
      <c r="I95" s="284">
        <v>54.411999999999999</v>
      </c>
      <c r="J95" s="284">
        <v>0.41299999999999998</v>
      </c>
      <c r="K95" s="277"/>
      <c r="L95" s="285">
        <v>65.930000000000007</v>
      </c>
      <c r="M95" s="285">
        <v>0.5</v>
      </c>
    </row>
    <row r="96" spans="1:13" x14ac:dyDescent="0.2">
      <c r="A96" s="265" t="s">
        <v>1992</v>
      </c>
      <c r="B96" s="279" t="s">
        <v>1193</v>
      </c>
      <c r="C96" s="280" t="s">
        <v>3283</v>
      </c>
      <c r="D96" s="279" t="s">
        <v>1470</v>
      </c>
      <c r="E96" s="279" t="s">
        <v>3284</v>
      </c>
      <c r="F96" s="281" t="s">
        <v>1209</v>
      </c>
      <c r="G96" s="282" t="s">
        <v>73</v>
      </c>
      <c r="H96" s="283">
        <v>9.4000000000000004E-3</v>
      </c>
      <c r="I96" s="284">
        <v>25.006</v>
      </c>
      <c r="J96" s="284">
        <v>0.23499999999999999</v>
      </c>
      <c r="K96" s="277"/>
      <c r="L96" s="285">
        <v>30.3</v>
      </c>
      <c r="M96" s="285">
        <v>0.28000000000000003</v>
      </c>
    </row>
    <row r="97" spans="1:13" x14ac:dyDescent="0.2">
      <c r="A97" s="265" t="s">
        <v>1993</v>
      </c>
      <c r="B97" s="279" t="s">
        <v>1193</v>
      </c>
      <c r="C97" s="280" t="s">
        <v>3285</v>
      </c>
      <c r="D97" s="279" t="s">
        <v>1470</v>
      </c>
      <c r="E97" s="279" t="s">
        <v>3286</v>
      </c>
      <c r="F97" s="281" t="s">
        <v>1209</v>
      </c>
      <c r="G97" s="282" t="s">
        <v>73</v>
      </c>
      <c r="H97" s="283">
        <v>3.7000000000000002E-3</v>
      </c>
      <c r="I97" s="284">
        <v>419.05399999999997</v>
      </c>
      <c r="J97" s="284">
        <v>1.55</v>
      </c>
      <c r="K97" s="277"/>
      <c r="L97" s="285">
        <v>507.76</v>
      </c>
      <c r="M97" s="285">
        <v>1.87</v>
      </c>
    </row>
    <row r="98" spans="1:13" x14ac:dyDescent="0.2">
      <c r="A98" s="265" t="s">
        <v>1994</v>
      </c>
      <c r="B98" s="279" t="s">
        <v>1193</v>
      </c>
      <c r="C98" s="280" t="s">
        <v>3287</v>
      </c>
      <c r="D98" s="279" t="s">
        <v>1470</v>
      </c>
      <c r="E98" s="279" t="s">
        <v>3288</v>
      </c>
      <c r="F98" s="281" t="s">
        <v>1209</v>
      </c>
      <c r="G98" s="282" t="s">
        <v>73</v>
      </c>
      <c r="H98" s="283">
        <v>9.4000000000000004E-3</v>
      </c>
      <c r="I98" s="284">
        <v>38.738999999999997</v>
      </c>
      <c r="J98" s="284">
        <v>0.36399999999999999</v>
      </c>
      <c r="K98" s="277"/>
      <c r="L98" s="285">
        <v>46.94</v>
      </c>
      <c r="M98" s="285">
        <v>0.44</v>
      </c>
    </row>
    <row r="99" spans="1:13" ht="24" x14ac:dyDescent="0.2">
      <c r="A99" s="265" t="s">
        <v>1995</v>
      </c>
      <c r="B99" s="279" t="s">
        <v>1193</v>
      </c>
      <c r="C99" s="280" t="s">
        <v>3289</v>
      </c>
      <c r="D99" s="279" t="s">
        <v>1470</v>
      </c>
      <c r="E99" s="279" t="s">
        <v>3290</v>
      </c>
      <c r="F99" s="281" t="s">
        <v>1209</v>
      </c>
      <c r="G99" s="282" t="s">
        <v>73</v>
      </c>
      <c r="H99" s="283">
        <v>1.1299999999999999E-2</v>
      </c>
      <c r="I99" s="284">
        <v>167.80799999999999</v>
      </c>
      <c r="J99" s="284">
        <v>1.8959999999999999</v>
      </c>
      <c r="K99" s="277"/>
      <c r="L99" s="285">
        <v>203.33</v>
      </c>
      <c r="M99" s="285">
        <v>2.29</v>
      </c>
    </row>
    <row r="100" spans="1:13" x14ac:dyDescent="0.2">
      <c r="A100" s="265" t="s">
        <v>1996</v>
      </c>
      <c r="B100" s="279" t="s">
        <v>1193</v>
      </c>
      <c r="C100" s="280" t="s">
        <v>3291</v>
      </c>
      <c r="D100" s="279" t="s">
        <v>1470</v>
      </c>
      <c r="E100" s="279" t="s">
        <v>3292</v>
      </c>
      <c r="F100" s="281" t="s">
        <v>1209</v>
      </c>
      <c r="G100" s="282" t="s">
        <v>73</v>
      </c>
      <c r="H100" s="283">
        <v>1E-3</v>
      </c>
      <c r="I100" s="284">
        <v>19.105</v>
      </c>
      <c r="J100" s="284">
        <v>1.9E-2</v>
      </c>
      <c r="K100" s="277"/>
      <c r="L100" s="285">
        <v>23.15</v>
      </c>
      <c r="M100" s="285">
        <v>0.02</v>
      </c>
    </row>
    <row r="101" spans="1:13" x14ac:dyDescent="0.2">
      <c r="A101" s="265" t="s">
        <v>1997</v>
      </c>
      <c r="B101" s="279" t="s">
        <v>1193</v>
      </c>
      <c r="C101" s="280" t="s">
        <v>3293</v>
      </c>
      <c r="D101" s="279" t="s">
        <v>1470</v>
      </c>
      <c r="E101" s="279" t="s">
        <v>3294</v>
      </c>
      <c r="F101" s="281" t="s">
        <v>1209</v>
      </c>
      <c r="G101" s="282" t="s">
        <v>73</v>
      </c>
      <c r="H101" s="283">
        <v>1.9199999999999998E-2</v>
      </c>
      <c r="I101" s="284">
        <v>14.368</v>
      </c>
      <c r="J101" s="284">
        <v>0.27500000000000002</v>
      </c>
      <c r="K101" s="277"/>
      <c r="L101" s="285">
        <v>17.41</v>
      </c>
      <c r="M101" s="285">
        <v>0.33</v>
      </c>
    </row>
    <row r="102" spans="1:13" x14ac:dyDescent="0.2">
      <c r="A102" s="265" t="s">
        <v>1998</v>
      </c>
      <c r="B102" s="279" t="s">
        <v>1193</v>
      </c>
      <c r="C102" s="280" t="s">
        <v>3295</v>
      </c>
      <c r="D102" s="279" t="s">
        <v>1470</v>
      </c>
      <c r="E102" s="279" t="s">
        <v>3296</v>
      </c>
      <c r="F102" s="281" t="s">
        <v>1209</v>
      </c>
      <c r="G102" s="282" t="s">
        <v>73</v>
      </c>
      <c r="H102" s="283">
        <v>0.16350000000000001</v>
      </c>
      <c r="I102" s="284">
        <v>2.2029999999999998</v>
      </c>
      <c r="J102" s="284">
        <v>0.36</v>
      </c>
      <c r="K102" s="277"/>
      <c r="L102" s="285">
        <v>2.67</v>
      </c>
      <c r="M102" s="285">
        <v>0.43</v>
      </c>
    </row>
    <row r="103" spans="1:13" x14ac:dyDescent="0.2">
      <c r="A103" s="265" t="s">
        <v>1999</v>
      </c>
      <c r="B103" s="279" t="s">
        <v>1193</v>
      </c>
      <c r="C103" s="280" t="s">
        <v>3297</v>
      </c>
      <c r="D103" s="279" t="s">
        <v>1470</v>
      </c>
      <c r="E103" s="279" t="s">
        <v>3298</v>
      </c>
      <c r="F103" s="281" t="s">
        <v>1209</v>
      </c>
      <c r="G103" s="282" t="s">
        <v>73</v>
      </c>
      <c r="H103" s="283">
        <v>8.0999999999999996E-3</v>
      </c>
      <c r="I103" s="284">
        <v>7.6580000000000004</v>
      </c>
      <c r="J103" s="284">
        <v>6.2E-2</v>
      </c>
      <c r="K103" s="277"/>
      <c r="L103" s="285">
        <v>9.2799999999999994</v>
      </c>
      <c r="M103" s="285">
        <v>7.0000000000000007E-2</v>
      </c>
    </row>
    <row r="104" spans="1:13" x14ac:dyDescent="0.2">
      <c r="A104" s="265" t="s">
        <v>2000</v>
      </c>
      <c r="B104" s="279" t="s">
        <v>1193</v>
      </c>
      <c r="C104" s="280" t="s">
        <v>3299</v>
      </c>
      <c r="D104" s="279" t="s">
        <v>1470</v>
      </c>
      <c r="E104" s="279" t="s">
        <v>3300</v>
      </c>
      <c r="F104" s="281" t="s">
        <v>1209</v>
      </c>
      <c r="G104" s="282" t="s">
        <v>73</v>
      </c>
      <c r="H104" s="283">
        <v>3.6999999999999998E-2</v>
      </c>
      <c r="I104" s="284">
        <v>9.5559999999999992</v>
      </c>
      <c r="J104" s="284">
        <v>0.35299999999999998</v>
      </c>
      <c r="K104" s="277"/>
      <c r="L104" s="285">
        <v>11.58</v>
      </c>
      <c r="M104" s="285">
        <v>0.42</v>
      </c>
    </row>
    <row r="105" spans="1:13" x14ac:dyDescent="0.2">
      <c r="A105" s="265" t="s">
        <v>2001</v>
      </c>
      <c r="B105" s="279" t="s">
        <v>1193</v>
      </c>
      <c r="C105" s="280" t="s">
        <v>3301</v>
      </c>
      <c r="D105" s="279" t="s">
        <v>1470</v>
      </c>
      <c r="E105" s="279" t="s">
        <v>3302</v>
      </c>
      <c r="F105" s="281" t="s">
        <v>1209</v>
      </c>
      <c r="G105" s="282" t="s">
        <v>73</v>
      </c>
      <c r="H105" s="283">
        <v>9.4000000000000004E-3</v>
      </c>
      <c r="I105" s="284">
        <v>10.563000000000001</v>
      </c>
      <c r="J105" s="284">
        <v>9.9000000000000005E-2</v>
      </c>
      <c r="K105" s="277"/>
      <c r="L105" s="285">
        <v>12.8</v>
      </c>
      <c r="M105" s="285">
        <v>0.12</v>
      </c>
    </row>
    <row r="106" spans="1:13" x14ac:dyDescent="0.2">
      <c r="A106" s="265" t="s">
        <v>2002</v>
      </c>
      <c r="B106" s="279" t="s">
        <v>1193</v>
      </c>
      <c r="C106" s="280" t="s">
        <v>3303</v>
      </c>
      <c r="D106" s="279" t="s">
        <v>1470</v>
      </c>
      <c r="E106" s="279" t="s">
        <v>3304</v>
      </c>
      <c r="F106" s="281" t="s">
        <v>1209</v>
      </c>
      <c r="G106" s="282" t="s">
        <v>73</v>
      </c>
      <c r="H106" s="283">
        <v>3.0300000000000001E-2</v>
      </c>
      <c r="I106" s="284">
        <v>0.84099999999999997</v>
      </c>
      <c r="J106" s="284">
        <v>2.5000000000000001E-2</v>
      </c>
      <c r="K106" s="277"/>
      <c r="L106" s="285">
        <v>1.02</v>
      </c>
      <c r="M106" s="285">
        <v>0.03</v>
      </c>
    </row>
    <row r="107" spans="1:13" x14ac:dyDescent="0.2">
      <c r="A107" s="265" t="s">
        <v>2003</v>
      </c>
      <c r="B107" s="279" t="s">
        <v>1193</v>
      </c>
      <c r="C107" s="280" t="s">
        <v>3305</v>
      </c>
      <c r="D107" s="279" t="s">
        <v>1470</v>
      </c>
      <c r="E107" s="279" t="s">
        <v>3306</v>
      </c>
      <c r="F107" s="281" t="s">
        <v>1209</v>
      </c>
      <c r="G107" s="282" t="s">
        <v>73</v>
      </c>
      <c r="H107" s="283">
        <v>1.5299999999999999E-2</v>
      </c>
      <c r="I107" s="284">
        <v>3.0609999999999999</v>
      </c>
      <c r="J107" s="284">
        <v>4.5999999999999999E-2</v>
      </c>
      <c r="K107" s="277"/>
      <c r="L107" s="285">
        <v>3.71</v>
      </c>
      <c r="M107" s="285">
        <v>0.05</v>
      </c>
    </row>
    <row r="108" spans="1:13" x14ac:dyDescent="0.2">
      <c r="A108" s="265" t="s">
        <v>2004</v>
      </c>
      <c r="B108" s="279" t="s">
        <v>1193</v>
      </c>
      <c r="C108" s="280" t="s">
        <v>3307</v>
      </c>
      <c r="D108" s="279" t="s">
        <v>1470</v>
      </c>
      <c r="E108" s="279" t="s">
        <v>3308</v>
      </c>
      <c r="F108" s="281" t="s">
        <v>1209</v>
      </c>
      <c r="G108" s="282" t="s">
        <v>73</v>
      </c>
      <c r="H108" s="283">
        <v>3.7000000000000002E-3</v>
      </c>
      <c r="I108" s="284">
        <v>50.079000000000001</v>
      </c>
      <c r="J108" s="284">
        <v>0.185</v>
      </c>
      <c r="K108" s="277"/>
      <c r="L108" s="285">
        <v>60.68</v>
      </c>
      <c r="M108" s="285">
        <v>0.22</v>
      </c>
    </row>
    <row r="109" spans="1:13" x14ac:dyDescent="0.2">
      <c r="A109" s="265" t="s">
        <v>2005</v>
      </c>
      <c r="B109" s="279" t="s">
        <v>1193</v>
      </c>
      <c r="C109" s="280" t="s">
        <v>3309</v>
      </c>
      <c r="D109" s="279" t="s">
        <v>1470</v>
      </c>
      <c r="E109" s="279" t="s">
        <v>3310</v>
      </c>
      <c r="F109" s="281" t="s">
        <v>1209</v>
      </c>
      <c r="G109" s="282" t="s">
        <v>73</v>
      </c>
      <c r="H109" s="283">
        <v>4.0000000000000002E-4</v>
      </c>
      <c r="I109" s="284">
        <v>1283.4649999999999</v>
      </c>
      <c r="J109" s="284">
        <v>0.51300000000000001</v>
      </c>
      <c r="K109" s="277"/>
      <c r="L109" s="285">
        <v>1555.15</v>
      </c>
      <c r="M109" s="285">
        <v>0.62</v>
      </c>
    </row>
    <row r="110" spans="1:13" x14ac:dyDescent="0.2">
      <c r="A110" s="265" t="s">
        <v>2006</v>
      </c>
      <c r="B110" s="279" t="s">
        <v>1193</v>
      </c>
      <c r="C110" s="280" t="s">
        <v>3311</v>
      </c>
      <c r="D110" s="279" t="s">
        <v>1470</v>
      </c>
      <c r="E110" s="279" t="s">
        <v>3312</v>
      </c>
      <c r="F110" s="281" t="s">
        <v>1209</v>
      </c>
      <c r="G110" s="282" t="s">
        <v>73</v>
      </c>
      <c r="H110" s="283">
        <v>1E-3</v>
      </c>
      <c r="I110" s="284">
        <v>6.47</v>
      </c>
      <c r="J110" s="284">
        <v>6.0000000000000001E-3</v>
      </c>
      <c r="K110" s="277"/>
      <c r="L110" s="285">
        <v>7.84</v>
      </c>
      <c r="M110" s="285">
        <v>0</v>
      </c>
    </row>
    <row r="111" spans="1:13" x14ac:dyDescent="0.2">
      <c r="A111" s="265" t="s">
        <v>2007</v>
      </c>
      <c r="B111" s="279" t="s">
        <v>1193</v>
      </c>
      <c r="C111" s="280" t="s">
        <v>3313</v>
      </c>
      <c r="D111" s="279" t="s">
        <v>1470</v>
      </c>
      <c r="E111" s="279" t="s">
        <v>3314</v>
      </c>
      <c r="F111" s="281" t="s">
        <v>1209</v>
      </c>
      <c r="G111" s="282" t="s">
        <v>73</v>
      </c>
      <c r="H111" s="283">
        <v>1.21E-2</v>
      </c>
      <c r="I111" s="284">
        <v>1.65</v>
      </c>
      <c r="J111" s="284">
        <v>1.9E-2</v>
      </c>
      <c r="K111" s="277"/>
      <c r="L111" s="285">
        <v>2</v>
      </c>
      <c r="M111" s="285">
        <v>0.02</v>
      </c>
    </row>
    <row r="112" spans="1:13" x14ac:dyDescent="0.2">
      <c r="A112" s="265" t="s">
        <v>2008</v>
      </c>
      <c r="B112" s="279" t="s">
        <v>1193</v>
      </c>
      <c r="C112" s="280" t="s">
        <v>3315</v>
      </c>
      <c r="D112" s="279" t="s">
        <v>1470</v>
      </c>
      <c r="E112" s="279" t="s">
        <v>3316</v>
      </c>
      <c r="F112" s="281" t="s">
        <v>1209</v>
      </c>
      <c r="G112" s="282" t="s">
        <v>73</v>
      </c>
      <c r="H112" s="283">
        <v>1.8100000000000002E-2</v>
      </c>
      <c r="I112" s="284">
        <v>16.670999999999999</v>
      </c>
      <c r="J112" s="284">
        <v>0.30099999999999999</v>
      </c>
      <c r="K112" s="277"/>
      <c r="L112" s="285">
        <v>20.2</v>
      </c>
      <c r="M112" s="285">
        <v>0.36</v>
      </c>
    </row>
    <row r="113" spans="1:13" x14ac:dyDescent="0.2">
      <c r="A113" s="265" t="s">
        <v>2009</v>
      </c>
      <c r="B113" s="279" t="s">
        <v>1193</v>
      </c>
      <c r="C113" s="280" t="s">
        <v>3317</v>
      </c>
      <c r="D113" s="279" t="s">
        <v>1470</v>
      </c>
      <c r="E113" s="279" t="s">
        <v>3318</v>
      </c>
      <c r="F113" s="281" t="s">
        <v>1209</v>
      </c>
      <c r="G113" s="282" t="s">
        <v>73</v>
      </c>
      <c r="H113" s="283">
        <v>5.0299999999999997E-2</v>
      </c>
      <c r="I113" s="284">
        <v>7.8650000000000002</v>
      </c>
      <c r="J113" s="284">
        <v>0.39500000000000002</v>
      </c>
      <c r="K113" s="277"/>
      <c r="L113" s="285">
        <v>9.5299999999999994</v>
      </c>
      <c r="M113" s="285">
        <v>0.47</v>
      </c>
    </row>
    <row r="114" spans="1:13" x14ac:dyDescent="0.2">
      <c r="A114" s="265" t="s">
        <v>2010</v>
      </c>
      <c r="B114" s="279" t="s">
        <v>1193</v>
      </c>
      <c r="C114" s="280" t="s">
        <v>3319</v>
      </c>
      <c r="D114" s="279" t="s">
        <v>1470</v>
      </c>
      <c r="E114" s="279" t="s">
        <v>3320</v>
      </c>
      <c r="F114" s="281" t="s">
        <v>1209</v>
      </c>
      <c r="G114" s="282" t="s">
        <v>73</v>
      </c>
      <c r="H114" s="283">
        <v>1.1000000000000001E-3</v>
      </c>
      <c r="I114" s="284">
        <v>877.29300000000001</v>
      </c>
      <c r="J114" s="284">
        <v>0.96499999999999997</v>
      </c>
      <c r="K114" s="277"/>
      <c r="L114" s="285">
        <v>1063</v>
      </c>
      <c r="M114" s="285">
        <v>1.1599999999999999</v>
      </c>
    </row>
    <row r="115" spans="1:13" x14ac:dyDescent="0.2">
      <c r="A115" s="265" t="s">
        <v>2011</v>
      </c>
      <c r="B115" s="279" t="s">
        <v>1193</v>
      </c>
      <c r="C115" s="280" t="s">
        <v>3321</v>
      </c>
      <c r="D115" s="279" t="s">
        <v>1470</v>
      </c>
      <c r="E115" s="279" t="s">
        <v>3322</v>
      </c>
      <c r="F115" s="281" t="s">
        <v>1209</v>
      </c>
      <c r="G115" s="282" t="s">
        <v>73</v>
      </c>
      <c r="H115" s="283">
        <v>2.01E-2</v>
      </c>
      <c r="I115" s="284">
        <v>32.021000000000001</v>
      </c>
      <c r="J115" s="284">
        <v>0.64300000000000002</v>
      </c>
      <c r="K115" s="277"/>
      <c r="L115" s="285">
        <v>38.799999999999997</v>
      </c>
      <c r="M115" s="285">
        <v>0.77</v>
      </c>
    </row>
    <row r="116" spans="1:13" x14ac:dyDescent="0.2">
      <c r="A116" s="265" t="s">
        <v>2012</v>
      </c>
      <c r="B116" s="279" t="s">
        <v>1193</v>
      </c>
      <c r="C116" s="280" t="s">
        <v>3323</v>
      </c>
      <c r="D116" s="279" t="s">
        <v>1470</v>
      </c>
      <c r="E116" s="279" t="s">
        <v>3324</v>
      </c>
      <c r="F116" s="281" t="s">
        <v>1209</v>
      </c>
      <c r="G116" s="282" t="s">
        <v>73</v>
      </c>
      <c r="H116" s="283">
        <v>1.5100000000000001E-2</v>
      </c>
      <c r="I116" s="284">
        <v>50.177999999999997</v>
      </c>
      <c r="J116" s="284">
        <v>0.75700000000000001</v>
      </c>
      <c r="K116" s="277"/>
      <c r="L116" s="285">
        <v>60.8</v>
      </c>
      <c r="M116" s="285">
        <v>0.91</v>
      </c>
    </row>
    <row r="117" spans="1:13" x14ac:dyDescent="0.2">
      <c r="A117" s="265" t="s">
        <v>2013</v>
      </c>
      <c r="B117" s="279" t="s">
        <v>1193</v>
      </c>
      <c r="C117" s="280" t="s">
        <v>3325</v>
      </c>
      <c r="D117" s="279" t="s">
        <v>1470</v>
      </c>
      <c r="E117" s="279" t="s">
        <v>3326</v>
      </c>
      <c r="F117" s="281" t="s">
        <v>1209</v>
      </c>
      <c r="G117" s="282" t="s">
        <v>73</v>
      </c>
      <c r="H117" s="283">
        <v>4.53E-2</v>
      </c>
      <c r="I117" s="284">
        <v>4.0759999999999996</v>
      </c>
      <c r="J117" s="284">
        <v>0.184</v>
      </c>
      <c r="K117" s="277"/>
      <c r="L117" s="285">
        <v>4.9400000000000004</v>
      </c>
      <c r="M117" s="285">
        <v>0.22</v>
      </c>
    </row>
    <row r="118" spans="1:13" x14ac:dyDescent="0.2">
      <c r="A118" s="265" t="s">
        <v>2014</v>
      </c>
      <c r="B118" s="279" t="s">
        <v>1193</v>
      </c>
      <c r="C118" s="280" t="s">
        <v>3327</v>
      </c>
      <c r="D118" s="279" t="s">
        <v>1470</v>
      </c>
      <c r="E118" s="279" t="s">
        <v>3328</v>
      </c>
      <c r="F118" s="281" t="s">
        <v>1209</v>
      </c>
      <c r="G118" s="282" t="s">
        <v>73</v>
      </c>
      <c r="H118" s="283">
        <v>0.11269999999999999</v>
      </c>
      <c r="I118" s="284">
        <v>0.75900000000000001</v>
      </c>
      <c r="J118" s="284">
        <v>8.5000000000000006E-2</v>
      </c>
      <c r="K118" s="277"/>
      <c r="L118" s="285">
        <v>0.92</v>
      </c>
      <c r="M118" s="285">
        <v>0.1</v>
      </c>
    </row>
    <row r="119" spans="1:13" x14ac:dyDescent="0.2">
      <c r="A119" s="265" t="s">
        <v>2015</v>
      </c>
      <c r="B119" s="279" t="s">
        <v>1193</v>
      </c>
      <c r="C119" s="280" t="s">
        <v>3329</v>
      </c>
      <c r="D119" s="279" t="s">
        <v>1470</v>
      </c>
      <c r="E119" s="279" t="s">
        <v>3330</v>
      </c>
      <c r="F119" s="281" t="s">
        <v>1209</v>
      </c>
      <c r="G119" s="282" t="s">
        <v>73</v>
      </c>
      <c r="H119" s="283">
        <v>1.8E-3</v>
      </c>
      <c r="I119" s="284">
        <v>82.587000000000003</v>
      </c>
      <c r="J119" s="284">
        <v>0.14799999999999999</v>
      </c>
      <c r="K119" s="277"/>
      <c r="L119" s="285">
        <v>100.07</v>
      </c>
      <c r="M119" s="285">
        <v>0.18</v>
      </c>
    </row>
    <row r="120" spans="1:13" x14ac:dyDescent="0.2">
      <c r="A120" s="265" t="s">
        <v>2016</v>
      </c>
      <c r="B120" s="279" t="s">
        <v>1193</v>
      </c>
      <c r="C120" s="280" t="s">
        <v>3331</v>
      </c>
      <c r="D120" s="279" t="s">
        <v>1470</v>
      </c>
      <c r="E120" s="279" t="s">
        <v>3332</v>
      </c>
      <c r="F120" s="281" t="s">
        <v>1209</v>
      </c>
      <c r="G120" s="282" t="s">
        <v>73</v>
      </c>
      <c r="H120" s="283">
        <v>3.8E-3</v>
      </c>
      <c r="I120" s="284">
        <v>2.69</v>
      </c>
      <c r="J120" s="284">
        <v>0.01</v>
      </c>
      <c r="K120" s="277"/>
      <c r="L120" s="285">
        <v>3.26</v>
      </c>
      <c r="M120" s="285">
        <v>0.01</v>
      </c>
    </row>
    <row r="121" spans="1:13" x14ac:dyDescent="0.2">
      <c r="A121" s="265" t="s">
        <v>2017</v>
      </c>
      <c r="B121" s="279" t="s">
        <v>1193</v>
      </c>
      <c r="C121" s="280" t="s">
        <v>3333</v>
      </c>
      <c r="D121" s="279" t="s">
        <v>1470</v>
      </c>
      <c r="E121" s="279" t="s">
        <v>3334</v>
      </c>
      <c r="F121" s="281" t="s">
        <v>1209</v>
      </c>
      <c r="G121" s="282" t="s">
        <v>1360</v>
      </c>
      <c r="H121" s="283">
        <v>3.8E-3</v>
      </c>
      <c r="I121" s="284">
        <v>3.524</v>
      </c>
      <c r="J121" s="284">
        <v>1.2999999999999999E-2</v>
      </c>
      <c r="K121" s="277"/>
      <c r="L121" s="285">
        <v>4.2699999999999996</v>
      </c>
      <c r="M121" s="285">
        <v>0.01</v>
      </c>
    </row>
    <row r="122" spans="1:13" x14ac:dyDescent="0.2">
      <c r="A122" s="265" t="s">
        <v>2018</v>
      </c>
      <c r="B122" s="279" t="s">
        <v>1193</v>
      </c>
      <c r="C122" s="280" t="s">
        <v>3335</v>
      </c>
      <c r="D122" s="279" t="s">
        <v>1470</v>
      </c>
      <c r="E122" s="279" t="s">
        <v>3336</v>
      </c>
      <c r="F122" s="281" t="s">
        <v>1209</v>
      </c>
      <c r="G122" s="282" t="s">
        <v>73</v>
      </c>
      <c r="H122" s="283">
        <v>1.21E-2</v>
      </c>
      <c r="I122" s="284">
        <v>1.881</v>
      </c>
      <c r="J122" s="284">
        <v>2.1999999999999999E-2</v>
      </c>
      <c r="K122" s="277"/>
      <c r="L122" s="285">
        <v>2.2799999999999998</v>
      </c>
      <c r="M122" s="285">
        <v>0.02</v>
      </c>
    </row>
    <row r="123" spans="1:13" x14ac:dyDescent="0.2">
      <c r="A123" s="265" t="s">
        <v>2019</v>
      </c>
      <c r="B123" s="279" t="s">
        <v>1193</v>
      </c>
      <c r="C123" s="280" t="s">
        <v>3337</v>
      </c>
      <c r="D123" s="279" t="s">
        <v>1470</v>
      </c>
      <c r="E123" s="279" t="s">
        <v>3338</v>
      </c>
      <c r="F123" s="281" t="s">
        <v>1209</v>
      </c>
      <c r="G123" s="282" t="s">
        <v>73</v>
      </c>
      <c r="H123" s="283">
        <v>2E-3</v>
      </c>
      <c r="I123" s="284">
        <v>163.93700000000001</v>
      </c>
      <c r="J123" s="284">
        <v>0.32700000000000001</v>
      </c>
      <c r="K123" s="277"/>
      <c r="L123" s="285">
        <v>198.64</v>
      </c>
      <c r="M123" s="285">
        <v>0.39</v>
      </c>
    </row>
    <row r="124" spans="1:13" x14ac:dyDescent="0.2">
      <c r="A124" s="265" t="s">
        <v>2020</v>
      </c>
      <c r="B124" s="279" t="s">
        <v>1193</v>
      </c>
      <c r="C124" s="280" t="s">
        <v>3339</v>
      </c>
      <c r="D124" s="279" t="s">
        <v>1470</v>
      </c>
      <c r="E124" s="279" t="s">
        <v>3340</v>
      </c>
      <c r="F124" s="281" t="s">
        <v>1209</v>
      </c>
      <c r="G124" s="282" t="s">
        <v>73</v>
      </c>
      <c r="H124" s="283">
        <v>3.0300000000000001E-2</v>
      </c>
      <c r="I124" s="284">
        <v>23.173999999999999</v>
      </c>
      <c r="J124" s="284">
        <v>0.70199999999999996</v>
      </c>
      <c r="K124" s="277"/>
      <c r="L124" s="285">
        <v>28.08</v>
      </c>
      <c r="M124" s="285">
        <v>0.85</v>
      </c>
    </row>
    <row r="125" spans="1:13" x14ac:dyDescent="0.2">
      <c r="A125" s="265" t="s">
        <v>2021</v>
      </c>
      <c r="B125" s="279" t="s">
        <v>1193</v>
      </c>
      <c r="C125" s="280" t="s">
        <v>3341</v>
      </c>
      <c r="D125" s="279" t="s">
        <v>1470</v>
      </c>
      <c r="E125" s="279" t="s">
        <v>3342</v>
      </c>
      <c r="F125" s="281" t="s">
        <v>1209</v>
      </c>
      <c r="G125" s="282" t="s">
        <v>73</v>
      </c>
      <c r="H125" s="283">
        <v>1.95E-2</v>
      </c>
      <c r="I125" s="284">
        <v>18.460999999999999</v>
      </c>
      <c r="J125" s="284">
        <v>0.35899999999999999</v>
      </c>
      <c r="K125" s="277"/>
      <c r="L125" s="285">
        <v>22.37</v>
      </c>
      <c r="M125" s="285">
        <v>0.43</v>
      </c>
    </row>
    <row r="126" spans="1:13" x14ac:dyDescent="0.2">
      <c r="A126" s="265" t="s">
        <v>2022</v>
      </c>
      <c r="B126" s="279" t="s">
        <v>1193</v>
      </c>
      <c r="C126" s="280" t="s">
        <v>3343</v>
      </c>
      <c r="D126" s="279" t="s">
        <v>1470</v>
      </c>
      <c r="E126" s="279" t="s">
        <v>3344</v>
      </c>
      <c r="F126" s="281" t="s">
        <v>1209</v>
      </c>
      <c r="G126" s="282" t="s">
        <v>73</v>
      </c>
      <c r="H126" s="283">
        <v>6.0000000000000001E-3</v>
      </c>
      <c r="I126" s="284">
        <v>1.79</v>
      </c>
      <c r="J126" s="284">
        <v>0.01</v>
      </c>
      <c r="K126" s="277"/>
      <c r="L126" s="285">
        <v>2.17</v>
      </c>
      <c r="M126" s="285">
        <v>0.01</v>
      </c>
    </row>
    <row r="127" spans="1:13" x14ac:dyDescent="0.2">
      <c r="A127" s="265" t="s">
        <v>2023</v>
      </c>
      <c r="B127" s="279" t="s">
        <v>1193</v>
      </c>
      <c r="C127" s="280" t="s">
        <v>3345</v>
      </c>
      <c r="D127" s="279" t="s">
        <v>1470</v>
      </c>
      <c r="E127" s="279" t="s">
        <v>3346</v>
      </c>
      <c r="F127" s="281" t="s">
        <v>1209</v>
      </c>
      <c r="G127" s="282" t="s">
        <v>73</v>
      </c>
      <c r="H127" s="283">
        <v>1.8E-3</v>
      </c>
      <c r="I127" s="284">
        <v>150.369</v>
      </c>
      <c r="J127" s="284">
        <v>0.27</v>
      </c>
      <c r="K127" s="277"/>
      <c r="L127" s="285">
        <v>182.2</v>
      </c>
      <c r="M127" s="285">
        <v>0.32</v>
      </c>
    </row>
    <row r="128" spans="1:13" x14ac:dyDescent="0.2">
      <c r="A128" s="265" t="s">
        <v>2024</v>
      </c>
      <c r="B128" s="279" t="s">
        <v>1193</v>
      </c>
      <c r="C128" s="280" t="s">
        <v>3347</v>
      </c>
      <c r="D128" s="279" t="s">
        <v>1470</v>
      </c>
      <c r="E128" s="279" t="s">
        <v>3348</v>
      </c>
      <c r="F128" s="281" t="s">
        <v>1209</v>
      </c>
      <c r="G128" s="282" t="s">
        <v>73</v>
      </c>
      <c r="H128" s="283">
        <v>2.01E-2</v>
      </c>
      <c r="I128" s="284">
        <v>9.4079999999999995</v>
      </c>
      <c r="J128" s="284">
        <v>0.189</v>
      </c>
      <c r="K128" s="277"/>
      <c r="L128" s="285">
        <v>11.4</v>
      </c>
      <c r="M128" s="285">
        <v>0.22</v>
      </c>
    </row>
    <row r="129" spans="1:13" x14ac:dyDescent="0.2">
      <c r="A129" s="265" t="s">
        <v>2025</v>
      </c>
      <c r="B129" s="279" t="s">
        <v>1193</v>
      </c>
      <c r="C129" s="280" t="s">
        <v>3349</v>
      </c>
      <c r="D129" s="279" t="s">
        <v>1470</v>
      </c>
      <c r="E129" s="279" t="s">
        <v>3350</v>
      </c>
      <c r="F129" s="281" t="s">
        <v>1209</v>
      </c>
      <c r="G129" s="282" t="s">
        <v>73</v>
      </c>
      <c r="H129" s="283">
        <v>8.5000000000000006E-3</v>
      </c>
      <c r="I129" s="284">
        <v>123.39</v>
      </c>
      <c r="J129" s="284">
        <v>1.048</v>
      </c>
      <c r="K129" s="277"/>
      <c r="L129" s="285">
        <v>149.51</v>
      </c>
      <c r="M129" s="285">
        <v>1.27</v>
      </c>
    </row>
    <row r="130" spans="1:13" x14ac:dyDescent="0.2">
      <c r="A130" s="265" t="s">
        <v>2026</v>
      </c>
      <c r="B130" s="279" t="s">
        <v>1193</v>
      </c>
      <c r="C130" s="280" t="s">
        <v>3351</v>
      </c>
      <c r="D130" s="279" t="s">
        <v>1470</v>
      </c>
      <c r="E130" s="279" t="s">
        <v>3352</v>
      </c>
      <c r="F130" s="281" t="s">
        <v>1209</v>
      </c>
      <c r="G130" s="282" t="s">
        <v>73</v>
      </c>
      <c r="H130" s="283">
        <v>6.0000000000000001E-3</v>
      </c>
      <c r="I130" s="284">
        <v>44.566000000000003</v>
      </c>
      <c r="J130" s="284">
        <v>0.26700000000000002</v>
      </c>
      <c r="K130" s="277"/>
      <c r="L130" s="285">
        <v>54</v>
      </c>
      <c r="M130" s="285">
        <v>0.32</v>
      </c>
    </row>
    <row r="131" spans="1:13" x14ac:dyDescent="0.2">
      <c r="A131" s="265" t="s">
        <v>2027</v>
      </c>
      <c r="B131" s="279" t="s">
        <v>1193</v>
      </c>
      <c r="C131" s="280" t="s">
        <v>3353</v>
      </c>
      <c r="D131" s="279" t="s">
        <v>1470</v>
      </c>
      <c r="E131" s="279" t="s">
        <v>3354</v>
      </c>
      <c r="F131" s="281" t="s">
        <v>1209</v>
      </c>
      <c r="G131" s="282" t="s">
        <v>73</v>
      </c>
      <c r="H131" s="283">
        <v>9.4000000000000004E-3</v>
      </c>
      <c r="I131" s="284">
        <v>24.651</v>
      </c>
      <c r="J131" s="284">
        <v>0.23100000000000001</v>
      </c>
      <c r="K131" s="277"/>
      <c r="L131" s="285">
        <v>29.87</v>
      </c>
      <c r="M131" s="285">
        <v>0.28000000000000003</v>
      </c>
    </row>
    <row r="132" spans="1:13" x14ac:dyDescent="0.2">
      <c r="A132" s="265" t="s">
        <v>2028</v>
      </c>
      <c r="B132" s="279" t="s">
        <v>1193</v>
      </c>
      <c r="C132" s="280" t="s">
        <v>3355</v>
      </c>
      <c r="D132" s="279" t="s">
        <v>1470</v>
      </c>
      <c r="E132" s="279" t="s">
        <v>3356</v>
      </c>
      <c r="F132" s="281" t="s">
        <v>1209</v>
      </c>
      <c r="G132" s="282" t="s">
        <v>61</v>
      </c>
      <c r="H132" s="283">
        <v>4.0300000000000002E-2</v>
      </c>
      <c r="I132" s="284">
        <v>12.932</v>
      </c>
      <c r="J132" s="284">
        <v>0.52100000000000002</v>
      </c>
      <c r="K132" s="277"/>
      <c r="L132" s="285">
        <v>15.67</v>
      </c>
      <c r="M132" s="285">
        <v>0.63</v>
      </c>
    </row>
    <row r="133" spans="1:13" x14ac:dyDescent="0.2">
      <c r="A133" s="265" t="s">
        <v>2029</v>
      </c>
      <c r="B133" s="279" t="s">
        <v>1193</v>
      </c>
      <c r="C133" s="280" t="s">
        <v>3357</v>
      </c>
      <c r="D133" s="279" t="s">
        <v>1470</v>
      </c>
      <c r="E133" s="279" t="s">
        <v>3358</v>
      </c>
      <c r="F133" s="281" t="s">
        <v>1209</v>
      </c>
      <c r="G133" s="282" t="s">
        <v>61</v>
      </c>
      <c r="H133" s="283">
        <v>5.0299999999999997E-2</v>
      </c>
      <c r="I133" s="284">
        <v>5.5789999999999997</v>
      </c>
      <c r="J133" s="284">
        <v>0.28000000000000003</v>
      </c>
      <c r="K133" s="277"/>
      <c r="L133" s="285">
        <v>6.76</v>
      </c>
      <c r="M133" s="285">
        <v>0.34</v>
      </c>
    </row>
    <row r="134" spans="1:13" x14ac:dyDescent="0.2">
      <c r="A134" s="265" t="s">
        <v>2030</v>
      </c>
      <c r="B134" s="279" t="s">
        <v>1193</v>
      </c>
      <c r="C134" s="280" t="s">
        <v>3359</v>
      </c>
      <c r="D134" s="279" t="s">
        <v>1470</v>
      </c>
      <c r="E134" s="279" t="s">
        <v>3360</v>
      </c>
      <c r="F134" s="281" t="s">
        <v>1209</v>
      </c>
      <c r="G134" s="282" t="s">
        <v>73</v>
      </c>
      <c r="H134" s="283">
        <v>2.4199999999999999E-2</v>
      </c>
      <c r="I134" s="284">
        <v>1.147</v>
      </c>
      <c r="J134" s="284">
        <v>2.7E-2</v>
      </c>
      <c r="K134" s="277"/>
      <c r="L134" s="285">
        <v>1.39</v>
      </c>
      <c r="M134" s="285">
        <v>0.03</v>
      </c>
    </row>
    <row r="135" spans="1:13" x14ac:dyDescent="0.2">
      <c r="A135" s="265" t="s">
        <v>2031</v>
      </c>
      <c r="B135" s="279" t="s">
        <v>1193</v>
      </c>
      <c r="C135" s="280" t="s">
        <v>3361</v>
      </c>
      <c r="D135" s="279" t="s">
        <v>1470</v>
      </c>
      <c r="E135" s="279" t="s">
        <v>3362</v>
      </c>
      <c r="F135" s="281" t="s">
        <v>1209</v>
      </c>
      <c r="G135" s="282" t="s">
        <v>73</v>
      </c>
      <c r="H135" s="283">
        <v>9.4000000000000004E-3</v>
      </c>
      <c r="I135" s="284">
        <v>11.29</v>
      </c>
      <c r="J135" s="284">
        <v>0.106</v>
      </c>
      <c r="K135" s="277"/>
      <c r="L135" s="285">
        <v>13.68</v>
      </c>
      <c r="M135" s="285">
        <v>0.12</v>
      </c>
    </row>
    <row r="136" spans="1:13" x14ac:dyDescent="0.2">
      <c r="A136" s="265" t="s">
        <v>2032</v>
      </c>
      <c r="B136" s="279" t="s">
        <v>1193</v>
      </c>
      <c r="C136" s="280" t="s">
        <v>3363</v>
      </c>
      <c r="D136" s="279" t="s">
        <v>1470</v>
      </c>
      <c r="E136" s="279" t="s">
        <v>3364</v>
      </c>
      <c r="F136" s="281" t="s">
        <v>1209</v>
      </c>
      <c r="G136" s="282" t="s">
        <v>61</v>
      </c>
      <c r="H136" s="283">
        <v>0.1328</v>
      </c>
      <c r="I136" s="284">
        <v>3.4079999999999999</v>
      </c>
      <c r="J136" s="284">
        <v>0.45200000000000001</v>
      </c>
      <c r="K136" s="277"/>
      <c r="L136" s="285">
        <v>4.13</v>
      </c>
      <c r="M136" s="285">
        <v>0.54</v>
      </c>
    </row>
    <row r="137" spans="1:13" x14ac:dyDescent="0.2">
      <c r="A137" s="265" t="s">
        <v>2033</v>
      </c>
      <c r="B137" s="279" t="s">
        <v>1193</v>
      </c>
      <c r="C137" s="280" t="s">
        <v>3365</v>
      </c>
      <c r="D137" s="279" t="s">
        <v>1470</v>
      </c>
      <c r="E137" s="279" t="s">
        <v>697</v>
      </c>
      <c r="F137" s="281" t="s">
        <v>1209</v>
      </c>
      <c r="G137" s="282" t="s">
        <v>73</v>
      </c>
      <c r="H137" s="283">
        <v>1.8E-3</v>
      </c>
      <c r="I137" s="284">
        <v>52.372999999999998</v>
      </c>
      <c r="J137" s="284">
        <v>9.4E-2</v>
      </c>
      <c r="K137" s="277"/>
      <c r="L137" s="285">
        <v>63.46</v>
      </c>
      <c r="M137" s="285">
        <v>0.11</v>
      </c>
    </row>
    <row r="138" spans="1:13" x14ac:dyDescent="0.2">
      <c r="A138" s="265" t="s">
        <v>2034</v>
      </c>
      <c r="B138" s="279" t="s">
        <v>1193</v>
      </c>
      <c r="C138" s="280" t="s">
        <v>3366</v>
      </c>
      <c r="D138" s="279" t="s">
        <v>1470</v>
      </c>
      <c r="E138" s="279" t="s">
        <v>3367</v>
      </c>
      <c r="F138" s="281" t="s">
        <v>1209</v>
      </c>
      <c r="G138" s="282" t="s">
        <v>73</v>
      </c>
      <c r="H138" s="283">
        <v>4.7999999999999996E-3</v>
      </c>
      <c r="I138" s="284">
        <v>208.363</v>
      </c>
      <c r="J138" s="284">
        <v>1</v>
      </c>
      <c r="K138" s="277"/>
      <c r="L138" s="285">
        <v>252.47</v>
      </c>
      <c r="M138" s="285">
        <v>1.21</v>
      </c>
    </row>
    <row r="139" spans="1:13" x14ac:dyDescent="0.2">
      <c r="A139" s="265" t="s">
        <v>2035</v>
      </c>
      <c r="B139" s="279" t="s">
        <v>1193</v>
      </c>
      <c r="C139" s="280" t="s">
        <v>3368</v>
      </c>
      <c r="D139" s="279" t="s">
        <v>1470</v>
      </c>
      <c r="E139" s="279" t="s">
        <v>3369</v>
      </c>
      <c r="F139" s="281" t="s">
        <v>1209</v>
      </c>
      <c r="G139" s="282" t="s">
        <v>73</v>
      </c>
      <c r="H139" s="283">
        <v>8.5000000000000006E-3</v>
      </c>
      <c r="I139" s="284">
        <v>58.563000000000002</v>
      </c>
      <c r="J139" s="284">
        <v>0.497</v>
      </c>
      <c r="K139" s="277"/>
      <c r="L139" s="285">
        <v>70.959999999999994</v>
      </c>
      <c r="M139" s="285">
        <v>0.6</v>
      </c>
    </row>
    <row r="140" spans="1:13" x14ac:dyDescent="0.2">
      <c r="A140" s="265" t="s">
        <v>2036</v>
      </c>
      <c r="B140" s="279" t="s">
        <v>1193</v>
      </c>
      <c r="C140" s="280" t="s">
        <v>3370</v>
      </c>
      <c r="D140" s="279" t="s">
        <v>1470</v>
      </c>
      <c r="E140" s="279" t="s">
        <v>3371</v>
      </c>
      <c r="F140" s="281" t="s">
        <v>1209</v>
      </c>
      <c r="G140" s="282" t="s">
        <v>73</v>
      </c>
      <c r="H140" s="283">
        <v>3.8E-3</v>
      </c>
      <c r="I140" s="284">
        <v>9.6720000000000006</v>
      </c>
      <c r="J140" s="284">
        <v>3.5999999999999997E-2</v>
      </c>
      <c r="K140" s="277"/>
      <c r="L140" s="285">
        <v>11.72</v>
      </c>
      <c r="M140" s="285">
        <v>0.04</v>
      </c>
    </row>
    <row r="141" spans="1:13" x14ac:dyDescent="0.2">
      <c r="A141" s="265" t="s">
        <v>2037</v>
      </c>
      <c r="B141" s="279" t="s">
        <v>1193</v>
      </c>
      <c r="C141" s="280" t="s">
        <v>3372</v>
      </c>
      <c r="D141" s="279" t="s">
        <v>1470</v>
      </c>
      <c r="E141" s="279" t="s">
        <v>3373</v>
      </c>
      <c r="F141" s="281" t="s">
        <v>1209</v>
      </c>
      <c r="G141" s="282" t="s">
        <v>73</v>
      </c>
      <c r="H141" s="283">
        <v>1.8E-3</v>
      </c>
      <c r="I141" s="284">
        <v>53.677</v>
      </c>
      <c r="J141" s="284">
        <v>9.6000000000000002E-2</v>
      </c>
      <c r="K141" s="277"/>
      <c r="L141" s="285">
        <v>65.040000000000006</v>
      </c>
      <c r="M141" s="285">
        <v>0.11</v>
      </c>
    </row>
    <row r="142" spans="1:13" x14ac:dyDescent="0.2">
      <c r="A142" s="265" t="s">
        <v>2038</v>
      </c>
      <c r="B142" s="279" t="s">
        <v>1193</v>
      </c>
      <c r="C142" s="280" t="s">
        <v>3374</v>
      </c>
      <c r="D142" s="279" t="s">
        <v>1470</v>
      </c>
      <c r="E142" s="279" t="s">
        <v>3375</v>
      </c>
      <c r="F142" s="281" t="s">
        <v>1209</v>
      </c>
      <c r="G142" s="282" t="s">
        <v>61</v>
      </c>
      <c r="H142" s="283">
        <v>7.0400000000000004E-2</v>
      </c>
      <c r="I142" s="284">
        <v>8.4670000000000005</v>
      </c>
      <c r="J142" s="284">
        <v>0.59599999999999997</v>
      </c>
      <c r="K142" s="277"/>
      <c r="L142" s="285">
        <v>10.26</v>
      </c>
      <c r="M142" s="285">
        <v>0.72</v>
      </c>
    </row>
    <row r="143" spans="1:13" x14ac:dyDescent="0.2">
      <c r="A143" s="265" t="s">
        <v>2039</v>
      </c>
      <c r="B143" s="279" t="s">
        <v>1193</v>
      </c>
      <c r="C143" s="280" t="s">
        <v>3376</v>
      </c>
      <c r="D143" s="279" t="s">
        <v>1470</v>
      </c>
      <c r="E143" s="279" t="s">
        <v>3377</v>
      </c>
      <c r="F143" s="281" t="s">
        <v>1209</v>
      </c>
      <c r="G143" s="282" t="s">
        <v>61</v>
      </c>
      <c r="H143" s="283">
        <v>3.0099999999999998E-2</v>
      </c>
      <c r="I143" s="284">
        <v>8.17</v>
      </c>
      <c r="J143" s="284">
        <v>0.245</v>
      </c>
      <c r="K143" s="277"/>
      <c r="L143" s="285">
        <v>9.9</v>
      </c>
      <c r="M143" s="285">
        <v>0.28999999999999998</v>
      </c>
    </row>
    <row r="144" spans="1:13" x14ac:dyDescent="0.2">
      <c r="A144" s="265" t="s">
        <v>2040</v>
      </c>
      <c r="B144" s="279" t="s">
        <v>1193</v>
      </c>
      <c r="C144" s="280" t="s">
        <v>3378</v>
      </c>
      <c r="D144" s="279" t="s">
        <v>1470</v>
      </c>
      <c r="E144" s="279" t="s">
        <v>3379</v>
      </c>
      <c r="F144" s="281" t="s">
        <v>1209</v>
      </c>
      <c r="G144" s="282" t="s">
        <v>73</v>
      </c>
      <c r="H144" s="283">
        <v>6.0000000000000001E-3</v>
      </c>
      <c r="I144" s="284">
        <v>13.584</v>
      </c>
      <c r="J144" s="284">
        <v>8.1000000000000003E-2</v>
      </c>
      <c r="K144" s="277"/>
      <c r="L144" s="285">
        <v>16.46</v>
      </c>
      <c r="M144" s="285">
        <v>0.09</v>
      </c>
    </row>
    <row r="145" spans="1:13" x14ac:dyDescent="0.2">
      <c r="A145" s="265" t="s">
        <v>2041</v>
      </c>
      <c r="B145" s="279" t="s">
        <v>1193</v>
      </c>
      <c r="C145" s="280" t="s">
        <v>3380</v>
      </c>
      <c r="D145" s="279" t="s">
        <v>1470</v>
      </c>
      <c r="E145" s="279" t="s">
        <v>3381</v>
      </c>
      <c r="F145" s="281" t="s">
        <v>1209</v>
      </c>
      <c r="G145" s="282" t="s">
        <v>73</v>
      </c>
      <c r="H145" s="283">
        <v>3.8E-3</v>
      </c>
      <c r="I145" s="284">
        <v>5.1079999999999997</v>
      </c>
      <c r="J145" s="284">
        <v>1.9E-2</v>
      </c>
      <c r="K145" s="277"/>
      <c r="L145" s="285">
        <v>6.19</v>
      </c>
      <c r="M145" s="285">
        <v>0.02</v>
      </c>
    </row>
    <row r="146" spans="1:13" x14ac:dyDescent="0.2">
      <c r="A146" s="265" t="s">
        <v>2042</v>
      </c>
      <c r="B146" s="279" t="s">
        <v>1193</v>
      </c>
      <c r="C146" s="280" t="s">
        <v>3382</v>
      </c>
      <c r="D146" s="279" t="s">
        <v>1470</v>
      </c>
      <c r="E146" s="279" t="s">
        <v>3383</v>
      </c>
      <c r="F146" s="281" t="s">
        <v>1209</v>
      </c>
      <c r="G146" s="282" t="s">
        <v>73</v>
      </c>
      <c r="H146" s="283">
        <v>1.8E-3</v>
      </c>
      <c r="I146" s="284">
        <v>106.339</v>
      </c>
      <c r="J146" s="284">
        <v>0.191</v>
      </c>
      <c r="K146" s="277"/>
      <c r="L146" s="285">
        <v>128.85</v>
      </c>
      <c r="M146" s="285">
        <v>0.23</v>
      </c>
    </row>
    <row r="147" spans="1:13" x14ac:dyDescent="0.2">
      <c r="A147" s="265" t="s">
        <v>2043</v>
      </c>
      <c r="B147" s="279" t="s">
        <v>1193</v>
      </c>
      <c r="C147" s="280" t="s">
        <v>3384</v>
      </c>
      <c r="D147" s="279" t="s">
        <v>1470</v>
      </c>
      <c r="E147" s="279" t="s">
        <v>3385</v>
      </c>
      <c r="F147" s="281" t="s">
        <v>1209</v>
      </c>
      <c r="G147" s="282" t="s">
        <v>73</v>
      </c>
      <c r="H147" s="283">
        <v>3.8E-3</v>
      </c>
      <c r="I147" s="284">
        <v>8.0380000000000003</v>
      </c>
      <c r="J147" s="284">
        <v>0.03</v>
      </c>
      <c r="K147" s="277"/>
      <c r="L147" s="285">
        <v>9.74</v>
      </c>
      <c r="M147" s="285">
        <v>0.03</v>
      </c>
    </row>
    <row r="148" spans="1:13" x14ac:dyDescent="0.2">
      <c r="A148" s="265" t="s">
        <v>2044</v>
      </c>
      <c r="B148" s="279" t="s">
        <v>1193</v>
      </c>
      <c r="C148" s="280" t="s">
        <v>3386</v>
      </c>
      <c r="D148" s="279" t="s">
        <v>1470</v>
      </c>
      <c r="E148" s="279" t="s">
        <v>3387</v>
      </c>
      <c r="F148" s="281" t="s">
        <v>1209</v>
      </c>
      <c r="G148" s="282" t="s">
        <v>73</v>
      </c>
      <c r="H148" s="283">
        <v>3.8E-3</v>
      </c>
      <c r="I148" s="284">
        <v>13.51</v>
      </c>
      <c r="J148" s="284">
        <v>5.0999999999999997E-2</v>
      </c>
      <c r="K148" s="277"/>
      <c r="L148" s="285">
        <v>16.37</v>
      </c>
      <c r="M148" s="285">
        <v>0.06</v>
      </c>
    </row>
    <row r="149" spans="1:13" x14ac:dyDescent="0.2">
      <c r="A149" s="265" t="s">
        <v>2048</v>
      </c>
      <c r="B149" s="266" t="s">
        <v>3388</v>
      </c>
      <c r="C149" s="267" t="s">
        <v>36</v>
      </c>
      <c r="D149" s="266" t="s">
        <v>37</v>
      </c>
      <c r="E149" s="266" t="s">
        <v>38</v>
      </c>
      <c r="F149" s="268" t="s">
        <v>1188</v>
      </c>
      <c r="G149" s="269" t="s">
        <v>39</v>
      </c>
      <c r="H149" s="267" t="s">
        <v>1189</v>
      </c>
      <c r="I149" s="267" t="s">
        <v>40</v>
      </c>
      <c r="J149" s="267" t="s">
        <v>41</v>
      </c>
      <c r="L149" s="270"/>
      <c r="M149" s="270"/>
    </row>
    <row r="150" spans="1:13" ht="24" x14ac:dyDescent="0.2">
      <c r="A150" s="265" t="s">
        <v>2049</v>
      </c>
      <c r="B150" s="271" t="s">
        <v>1190</v>
      </c>
      <c r="C150" s="272" t="s">
        <v>3389</v>
      </c>
      <c r="D150" s="271" t="s">
        <v>1470</v>
      </c>
      <c r="E150" s="271" t="s">
        <v>1474</v>
      </c>
      <c r="F150" s="273">
        <v>2</v>
      </c>
      <c r="G150" s="274" t="s">
        <v>11</v>
      </c>
      <c r="H150" s="275">
        <v>1</v>
      </c>
      <c r="I150" s="276">
        <v>63.54</v>
      </c>
      <c r="J150" s="276">
        <v>63.540000000000006</v>
      </c>
      <c r="K150" s="277"/>
      <c r="L150" s="278">
        <v>77</v>
      </c>
      <c r="M150" s="278">
        <v>77</v>
      </c>
    </row>
    <row r="151" spans="1:13" x14ac:dyDescent="0.2">
      <c r="A151" s="265" t="s">
        <v>2050</v>
      </c>
      <c r="B151" s="279" t="s">
        <v>1193</v>
      </c>
      <c r="C151" s="280" t="s">
        <v>3161</v>
      </c>
      <c r="D151" s="279" t="s">
        <v>1470</v>
      </c>
      <c r="E151" s="279" t="s">
        <v>3162</v>
      </c>
      <c r="F151" s="281" t="s">
        <v>1209</v>
      </c>
      <c r="G151" s="282" t="s">
        <v>7</v>
      </c>
      <c r="H151" s="283">
        <v>4.0000000000000002E-4</v>
      </c>
      <c r="I151" s="284">
        <v>141.94300000000001</v>
      </c>
      <c r="J151" s="284">
        <v>5.6000000000000001E-2</v>
      </c>
      <c r="K151" s="277"/>
      <c r="L151" s="285">
        <v>171.99</v>
      </c>
      <c r="M151" s="285">
        <v>0.06</v>
      </c>
    </row>
    <row r="152" spans="1:13" x14ac:dyDescent="0.2">
      <c r="A152" s="265" t="s">
        <v>2051</v>
      </c>
      <c r="B152" s="279" t="s">
        <v>1193</v>
      </c>
      <c r="C152" s="280" t="s">
        <v>3390</v>
      </c>
      <c r="D152" s="279" t="s">
        <v>1470</v>
      </c>
      <c r="E152" s="279" t="s">
        <v>3391</v>
      </c>
      <c r="F152" s="281" t="s">
        <v>1209</v>
      </c>
      <c r="G152" s="282" t="s">
        <v>11</v>
      </c>
      <c r="H152" s="283">
        <v>1</v>
      </c>
      <c r="I152" s="284">
        <v>22.629000000000001</v>
      </c>
      <c r="J152" s="284">
        <v>22.629000000000001</v>
      </c>
      <c r="K152" s="277"/>
      <c r="L152" s="285">
        <v>27.42</v>
      </c>
      <c r="M152" s="285">
        <v>27.42</v>
      </c>
    </row>
    <row r="153" spans="1:13" x14ac:dyDescent="0.2">
      <c r="A153" s="265" t="s">
        <v>2052</v>
      </c>
      <c r="B153" s="279" t="s">
        <v>1193</v>
      </c>
      <c r="C153" s="280" t="s">
        <v>3392</v>
      </c>
      <c r="D153" s="279" t="s">
        <v>1470</v>
      </c>
      <c r="E153" s="279" t="s">
        <v>3393</v>
      </c>
      <c r="F153" s="281" t="s">
        <v>1209</v>
      </c>
      <c r="G153" s="282" t="s">
        <v>61</v>
      </c>
      <c r="H153" s="283">
        <v>8.5000000000000006E-3</v>
      </c>
      <c r="I153" s="284">
        <v>10.307</v>
      </c>
      <c r="J153" s="284">
        <v>8.6999999999999994E-2</v>
      </c>
      <c r="K153" s="277"/>
      <c r="L153" s="285">
        <v>12.49</v>
      </c>
      <c r="M153" s="285">
        <v>0.1</v>
      </c>
    </row>
    <row r="154" spans="1:13" x14ac:dyDescent="0.2">
      <c r="A154" s="265" t="s">
        <v>2053</v>
      </c>
      <c r="B154" s="279" t="s">
        <v>1193</v>
      </c>
      <c r="C154" s="280" t="s">
        <v>3165</v>
      </c>
      <c r="D154" s="279" t="s">
        <v>1470</v>
      </c>
      <c r="E154" s="279" t="s">
        <v>3166</v>
      </c>
      <c r="F154" s="281" t="s">
        <v>1209</v>
      </c>
      <c r="G154" s="282" t="s">
        <v>73</v>
      </c>
      <c r="H154" s="283">
        <v>0.17130000000000001</v>
      </c>
      <c r="I154" s="284">
        <v>0.17299999999999999</v>
      </c>
      <c r="J154" s="284">
        <v>2.9000000000000001E-2</v>
      </c>
      <c r="K154" s="277"/>
      <c r="L154" s="285">
        <v>0.21</v>
      </c>
      <c r="M154" s="285">
        <v>0.03</v>
      </c>
    </row>
    <row r="155" spans="1:13" x14ac:dyDescent="0.2">
      <c r="A155" s="265" t="s">
        <v>2054</v>
      </c>
      <c r="B155" s="301" t="s">
        <v>1193</v>
      </c>
      <c r="C155" s="302" t="s">
        <v>3167</v>
      </c>
      <c r="D155" s="301" t="s">
        <v>1470</v>
      </c>
      <c r="E155" s="301" t="s">
        <v>1213</v>
      </c>
      <c r="F155" s="303" t="s">
        <v>1209</v>
      </c>
      <c r="G155" s="304" t="s">
        <v>7</v>
      </c>
      <c r="H155" s="305">
        <v>6.9999999999999999E-4</v>
      </c>
      <c r="I155" s="285">
        <v>121.63200000000001</v>
      </c>
      <c r="J155" s="284">
        <v>8.5000000000000006E-2</v>
      </c>
      <c r="K155" s="277"/>
      <c r="L155" s="285">
        <v>147.38</v>
      </c>
      <c r="M155" s="285">
        <v>0.1</v>
      </c>
    </row>
    <row r="156" spans="1:13" ht="12.75" thickBot="1" x14ac:dyDescent="0.25">
      <c r="A156" s="265" t="s">
        <v>2055</v>
      </c>
      <c r="B156" s="301" t="s">
        <v>1193</v>
      </c>
      <c r="C156" s="302" t="s">
        <v>3394</v>
      </c>
      <c r="D156" s="301" t="s">
        <v>1470</v>
      </c>
      <c r="E156" s="301" t="s">
        <v>3395</v>
      </c>
      <c r="F156" s="303" t="s">
        <v>1209</v>
      </c>
      <c r="G156" s="304" t="s">
        <v>73</v>
      </c>
      <c r="H156" s="305">
        <v>9.4999999999999998E-3</v>
      </c>
      <c r="I156" s="285">
        <v>21.423999999999999</v>
      </c>
      <c r="J156" s="284">
        <v>0.20300000000000001</v>
      </c>
      <c r="K156" s="277"/>
      <c r="L156" s="285">
        <v>25.96</v>
      </c>
      <c r="M156" s="285">
        <v>0.24</v>
      </c>
    </row>
    <row r="157" spans="1:13" ht="12.75" thickTop="1" x14ac:dyDescent="0.2">
      <c r="A157" s="265" t="s">
        <v>2056</v>
      </c>
      <c r="B157" s="295" t="s">
        <v>1193</v>
      </c>
      <c r="C157" s="296" t="s">
        <v>3138</v>
      </c>
      <c r="D157" s="295" t="s">
        <v>1470</v>
      </c>
      <c r="E157" s="295" t="s">
        <v>1194</v>
      </c>
      <c r="F157" s="297" t="s">
        <v>1195</v>
      </c>
      <c r="G157" s="298" t="s">
        <v>1196</v>
      </c>
      <c r="H157" s="299">
        <v>0.495</v>
      </c>
      <c r="I157" s="300">
        <v>18.404</v>
      </c>
      <c r="J157" s="284">
        <v>9.109</v>
      </c>
      <c r="K157" s="277"/>
      <c r="L157" s="285">
        <v>22.3</v>
      </c>
      <c r="M157" s="285">
        <v>11.03</v>
      </c>
    </row>
    <row r="158" spans="1:13" x14ac:dyDescent="0.2">
      <c r="A158" s="265" t="s">
        <v>2057</v>
      </c>
      <c r="B158" s="279" t="s">
        <v>1193</v>
      </c>
      <c r="C158" s="280" t="s">
        <v>3141</v>
      </c>
      <c r="D158" s="279" t="s">
        <v>1470</v>
      </c>
      <c r="E158" s="279" t="s">
        <v>1226</v>
      </c>
      <c r="F158" s="281" t="s">
        <v>1209</v>
      </c>
      <c r="G158" s="282" t="s">
        <v>345</v>
      </c>
      <c r="H158" s="283">
        <v>0.1196</v>
      </c>
      <c r="I158" s="284">
        <v>0.51100000000000001</v>
      </c>
      <c r="J158" s="284">
        <v>6.0999999999999999E-2</v>
      </c>
      <c r="K158" s="277"/>
      <c r="L158" s="285">
        <v>0.62</v>
      </c>
      <c r="M158" s="285">
        <v>7.0000000000000007E-2</v>
      </c>
    </row>
    <row r="159" spans="1:13" x14ac:dyDescent="0.2">
      <c r="A159" s="265" t="s">
        <v>2058</v>
      </c>
      <c r="B159" s="279" t="s">
        <v>1193</v>
      </c>
      <c r="C159" s="280" t="s">
        <v>3144</v>
      </c>
      <c r="D159" s="279" t="s">
        <v>1470</v>
      </c>
      <c r="E159" s="279" t="s">
        <v>3145</v>
      </c>
      <c r="F159" s="281" t="s">
        <v>1209</v>
      </c>
      <c r="G159" s="282" t="s">
        <v>73</v>
      </c>
      <c r="H159" s="283">
        <v>0.17130000000000001</v>
      </c>
      <c r="I159" s="284">
        <v>0.94</v>
      </c>
      <c r="J159" s="284">
        <v>0.161</v>
      </c>
      <c r="K159" s="277"/>
      <c r="L159" s="285">
        <v>1.1399999999999999</v>
      </c>
      <c r="M159" s="285">
        <v>0.19</v>
      </c>
    </row>
    <row r="160" spans="1:13" x14ac:dyDescent="0.2">
      <c r="A160" s="265" t="s">
        <v>2059</v>
      </c>
      <c r="B160" s="279" t="s">
        <v>1193</v>
      </c>
      <c r="C160" s="280" t="s">
        <v>3396</v>
      </c>
      <c r="D160" s="279" t="s">
        <v>1470</v>
      </c>
      <c r="E160" s="279" t="s">
        <v>3397</v>
      </c>
      <c r="F160" s="281" t="s">
        <v>1209</v>
      </c>
      <c r="G160" s="282" t="s">
        <v>73</v>
      </c>
      <c r="H160" s="283">
        <v>0.17130000000000001</v>
      </c>
      <c r="I160" s="284">
        <v>0.19800000000000001</v>
      </c>
      <c r="J160" s="284">
        <v>3.3000000000000002E-2</v>
      </c>
      <c r="K160" s="277"/>
      <c r="L160" s="285">
        <v>0.24</v>
      </c>
      <c r="M160" s="285">
        <v>0.04</v>
      </c>
    </row>
    <row r="161" spans="1:13" x14ac:dyDescent="0.2">
      <c r="A161" s="265" t="s">
        <v>2060</v>
      </c>
      <c r="B161" s="279" t="s">
        <v>1193</v>
      </c>
      <c r="C161" s="280" t="s">
        <v>3156</v>
      </c>
      <c r="D161" s="279" t="s">
        <v>1470</v>
      </c>
      <c r="E161" s="279" t="s">
        <v>1206</v>
      </c>
      <c r="F161" s="281" t="s">
        <v>1195</v>
      </c>
      <c r="G161" s="282" t="s">
        <v>1196</v>
      </c>
      <c r="H161" s="283">
        <v>0.48549999999999999</v>
      </c>
      <c r="I161" s="284">
        <v>11.009</v>
      </c>
      <c r="J161" s="284">
        <v>5.3440000000000003</v>
      </c>
      <c r="K161" s="277"/>
      <c r="L161" s="285">
        <v>13.34</v>
      </c>
      <c r="M161" s="285">
        <v>6.47</v>
      </c>
    </row>
    <row r="162" spans="1:13" x14ac:dyDescent="0.2">
      <c r="A162" s="265" t="s">
        <v>2061</v>
      </c>
      <c r="B162" s="279" t="s">
        <v>1193</v>
      </c>
      <c r="C162" s="280" t="s">
        <v>3398</v>
      </c>
      <c r="D162" s="279" t="s">
        <v>1470</v>
      </c>
      <c r="E162" s="279" t="s">
        <v>3399</v>
      </c>
      <c r="F162" s="281" t="s">
        <v>1209</v>
      </c>
      <c r="G162" s="282" t="s">
        <v>73</v>
      </c>
      <c r="H162" s="283">
        <v>2.86E-2</v>
      </c>
      <c r="I162" s="284">
        <v>19.27</v>
      </c>
      <c r="J162" s="284">
        <v>0.55100000000000005</v>
      </c>
      <c r="K162" s="277"/>
      <c r="L162" s="285">
        <v>23.35</v>
      </c>
      <c r="M162" s="285">
        <v>0.66</v>
      </c>
    </row>
    <row r="163" spans="1:13" x14ac:dyDescent="0.2">
      <c r="A163" s="265" t="s">
        <v>2062</v>
      </c>
      <c r="B163" s="279" t="s">
        <v>1193</v>
      </c>
      <c r="C163" s="280" t="s">
        <v>3224</v>
      </c>
      <c r="D163" s="279" t="s">
        <v>1470</v>
      </c>
      <c r="E163" s="279" t="s">
        <v>1230</v>
      </c>
      <c r="F163" s="281" t="s">
        <v>1209</v>
      </c>
      <c r="G163" s="282" t="s">
        <v>61</v>
      </c>
      <c r="H163" s="283">
        <v>1.466</v>
      </c>
      <c r="I163" s="284">
        <v>7.0290161538461478</v>
      </c>
      <c r="J163" s="284">
        <v>10.304</v>
      </c>
      <c r="K163" s="277"/>
      <c r="L163" s="285">
        <v>8.59</v>
      </c>
      <c r="M163" s="285">
        <v>12.59</v>
      </c>
    </row>
    <row r="164" spans="1:13" x14ac:dyDescent="0.2">
      <c r="A164" s="265" t="s">
        <v>2063</v>
      </c>
      <c r="B164" s="279" t="s">
        <v>1193</v>
      </c>
      <c r="C164" s="280" t="s">
        <v>3225</v>
      </c>
      <c r="D164" s="279" t="s">
        <v>1470</v>
      </c>
      <c r="E164" s="279" t="s">
        <v>3226</v>
      </c>
      <c r="F164" s="281" t="s">
        <v>1209</v>
      </c>
      <c r="G164" s="282" t="s">
        <v>345</v>
      </c>
      <c r="H164" s="283">
        <v>2.18E-2</v>
      </c>
      <c r="I164" s="284">
        <v>19.303000000000001</v>
      </c>
      <c r="J164" s="284">
        <v>0.42</v>
      </c>
      <c r="K164" s="277"/>
      <c r="L164" s="285">
        <v>23.39</v>
      </c>
      <c r="M164" s="285">
        <v>0.5</v>
      </c>
    </row>
    <row r="165" spans="1:13" x14ac:dyDescent="0.2">
      <c r="A165" s="265" t="s">
        <v>2064</v>
      </c>
      <c r="B165" s="279" t="s">
        <v>1193</v>
      </c>
      <c r="C165" s="280" t="s">
        <v>3228</v>
      </c>
      <c r="D165" s="279" t="s">
        <v>1470</v>
      </c>
      <c r="E165" s="279" t="s">
        <v>3229</v>
      </c>
      <c r="F165" s="281" t="s">
        <v>1209</v>
      </c>
      <c r="G165" s="282" t="s">
        <v>345</v>
      </c>
      <c r="H165" s="283">
        <v>1.7399999999999999E-2</v>
      </c>
      <c r="I165" s="284">
        <v>21.045000000000002</v>
      </c>
      <c r="J165" s="284">
        <v>0.36599999999999999</v>
      </c>
      <c r="K165" s="277"/>
      <c r="L165" s="285">
        <v>25.5</v>
      </c>
      <c r="M165" s="285">
        <v>0.44</v>
      </c>
    </row>
    <row r="166" spans="1:13" x14ac:dyDescent="0.2">
      <c r="A166" s="265" t="s">
        <v>2065</v>
      </c>
      <c r="B166" s="279" t="s">
        <v>1193</v>
      </c>
      <c r="C166" s="280" t="s">
        <v>3241</v>
      </c>
      <c r="D166" s="279" t="s">
        <v>1470</v>
      </c>
      <c r="E166" s="279" t="s">
        <v>1234</v>
      </c>
      <c r="F166" s="281" t="s">
        <v>1209</v>
      </c>
      <c r="G166" s="282" t="s">
        <v>61</v>
      </c>
      <c r="H166" s="283">
        <v>0.65969999999999995</v>
      </c>
      <c r="I166" s="284">
        <v>12.082000000000001</v>
      </c>
      <c r="J166" s="284">
        <v>7.97</v>
      </c>
      <c r="K166" s="277"/>
      <c r="L166" s="285">
        <v>14.64</v>
      </c>
      <c r="M166" s="285">
        <v>9.65</v>
      </c>
    </row>
    <row r="167" spans="1:13" x14ac:dyDescent="0.2">
      <c r="A167" s="265" t="s">
        <v>2066</v>
      </c>
      <c r="B167" s="279" t="s">
        <v>1193</v>
      </c>
      <c r="C167" s="280" t="s">
        <v>3250</v>
      </c>
      <c r="D167" s="279" t="s">
        <v>1470</v>
      </c>
      <c r="E167" s="279" t="s">
        <v>3251</v>
      </c>
      <c r="F167" s="281" t="s">
        <v>1209</v>
      </c>
      <c r="G167" s="282" t="s">
        <v>61</v>
      </c>
      <c r="H167" s="283">
        <v>1.0597000000000001</v>
      </c>
      <c r="I167" s="284">
        <v>2.6070000000000002</v>
      </c>
      <c r="J167" s="284">
        <v>2.762</v>
      </c>
      <c r="K167" s="277"/>
      <c r="L167" s="285">
        <v>3.16</v>
      </c>
      <c r="M167" s="285">
        <v>3.34</v>
      </c>
    </row>
    <row r="168" spans="1:13" x14ac:dyDescent="0.2">
      <c r="A168" s="265" t="s">
        <v>2067</v>
      </c>
      <c r="B168" s="279" t="s">
        <v>1193</v>
      </c>
      <c r="C168" s="280" t="s">
        <v>3150</v>
      </c>
      <c r="D168" s="279" t="s">
        <v>1470</v>
      </c>
      <c r="E168" s="279" t="s">
        <v>3151</v>
      </c>
      <c r="F168" s="281" t="s">
        <v>1209</v>
      </c>
      <c r="G168" s="282" t="s">
        <v>61</v>
      </c>
      <c r="H168" s="283">
        <v>0.21410000000000001</v>
      </c>
      <c r="I168" s="284">
        <v>6.7670000000000003</v>
      </c>
      <c r="J168" s="284">
        <v>1.448</v>
      </c>
      <c r="K168" s="277"/>
      <c r="L168" s="285">
        <v>8.1999999999999993</v>
      </c>
      <c r="M168" s="285">
        <v>1.75</v>
      </c>
    </row>
    <row r="169" spans="1:13" x14ac:dyDescent="0.2">
      <c r="A169" s="265" t="s">
        <v>2068</v>
      </c>
      <c r="B169" s="279" t="s">
        <v>1193</v>
      </c>
      <c r="C169" s="280" t="s">
        <v>3400</v>
      </c>
      <c r="D169" s="279" t="s">
        <v>1470</v>
      </c>
      <c r="E169" s="279" t="s">
        <v>3401</v>
      </c>
      <c r="F169" s="281" t="s">
        <v>1209</v>
      </c>
      <c r="G169" s="282" t="s">
        <v>61</v>
      </c>
      <c r="H169" s="283">
        <v>4.6100000000000002E-2</v>
      </c>
      <c r="I169" s="284">
        <v>41.694000000000003</v>
      </c>
      <c r="J169" s="284">
        <v>1.9219999999999999</v>
      </c>
      <c r="K169" s="277"/>
      <c r="L169" s="285">
        <v>50.52</v>
      </c>
      <c r="M169" s="285">
        <v>2.3199999999999998</v>
      </c>
    </row>
    <row r="170" spans="1:13" x14ac:dyDescent="0.2">
      <c r="A170" s="265" t="s">
        <v>2072</v>
      </c>
      <c r="B170" s="266" t="s">
        <v>3402</v>
      </c>
      <c r="C170" s="267" t="s">
        <v>36</v>
      </c>
      <c r="D170" s="266" t="s">
        <v>37</v>
      </c>
      <c r="E170" s="266" t="s">
        <v>38</v>
      </c>
      <c r="F170" s="268" t="s">
        <v>1188</v>
      </c>
      <c r="G170" s="269" t="s">
        <v>39</v>
      </c>
      <c r="H170" s="267" t="s">
        <v>1189</v>
      </c>
      <c r="I170" s="267" t="s">
        <v>40</v>
      </c>
      <c r="J170" s="267" t="s">
        <v>41</v>
      </c>
      <c r="L170" s="270"/>
      <c r="M170" s="270"/>
    </row>
    <row r="171" spans="1:13" ht="24" x14ac:dyDescent="0.2">
      <c r="A171" s="265" t="s">
        <v>2073</v>
      </c>
      <c r="B171" s="271" t="s">
        <v>1190</v>
      </c>
      <c r="C171" s="272" t="s">
        <v>3403</v>
      </c>
      <c r="D171" s="271" t="s">
        <v>1470</v>
      </c>
      <c r="E171" s="271" t="s">
        <v>1475</v>
      </c>
      <c r="F171" s="273">
        <v>2</v>
      </c>
      <c r="G171" s="274" t="s">
        <v>7</v>
      </c>
      <c r="H171" s="275">
        <v>1</v>
      </c>
      <c r="I171" s="276">
        <v>32.119999999999997</v>
      </c>
      <c r="J171" s="276">
        <v>32.119999999999997</v>
      </c>
      <c r="K171" s="277"/>
      <c r="L171" s="278">
        <v>38.92</v>
      </c>
      <c r="M171" s="278">
        <v>38.92</v>
      </c>
    </row>
    <row r="172" spans="1:13" x14ac:dyDescent="0.2">
      <c r="A172" s="265" t="s">
        <v>2074</v>
      </c>
      <c r="B172" s="279" t="s">
        <v>1193</v>
      </c>
      <c r="C172" s="280" t="s">
        <v>3160</v>
      </c>
      <c r="D172" s="279" t="s">
        <v>1470</v>
      </c>
      <c r="E172" s="279" t="s">
        <v>1202</v>
      </c>
      <c r="F172" s="281" t="s">
        <v>1195</v>
      </c>
      <c r="G172" s="282" t="s">
        <v>1196</v>
      </c>
      <c r="H172" s="283">
        <v>0.25</v>
      </c>
      <c r="I172" s="284">
        <v>18.404</v>
      </c>
      <c r="J172" s="284">
        <v>4.601</v>
      </c>
      <c r="K172" s="277"/>
      <c r="L172" s="285">
        <v>22.3</v>
      </c>
      <c r="M172" s="285">
        <v>5.57</v>
      </c>
    </row>
    <row r="173" spans="1:13" x14ac:dyDescent="0.2">
      <c r="A173" s="265" t="s">
        <v>2075</v>
      </c>
      <c r="B173" s="279" t="s">
        <v>1193</v>
      </c>
      <c r="C173" s="280" t="s">
        <v>3156</v>
      </c>
      <c r="D173" s="279" t="s">
        <v>1470</v>
      </c>
      <c r="E173" s="279" t="s">
        <v>1206</v>
      </c>
      <c r="F173" s="281" t="s">
        <v>1195</v>
      </c>
      <c r="G173" s="282" t="s">
        <v>1196</v>
      </c>
      <c r="H173" s="283">
        <v>2.5</v>
      </c>
      <c r="I173" s="284">
        <v>11.009</v>
      </c>
      <c r="J173" s="284">
        <v>27.521999999999998</v>
      </c>
      <c r="K173" s="277"/>
      <c r="L173" s="285">
        <v>13.34</v>
      </c>
      <c r="M173" s="285">
        <v>33.35</v>
      </c>
    </row>
    <row r="174" spans="1:13" x14ac:dyDescent="0.2">
      <c r="A174" s="265" t="s">
        <v>2079</v>
      </c>
      <c r="B174" s="266" t="s">
        <v>3404</v>
      </c>
      <c r="C174" s="267" t="s">
        <v>36</v>
      </c>
      <c r="D174" s="266" t="s">
        <v>37</v>
      </c>
      <c r="E174" s="266" t="s">
        <v>38</v>
      </c>
      <c r="F174" s="268" t="s">
        <v>1188</v>
      </c>
      <c r="G174" s="269" t="s">
        <v>39</v>
      </c>
      <c r="H174" s="267" t="s">
        <v>1189</v>
      </c>
      <c r="I174" s="267" t="s">
        <v>40</v>
      </c>
      <c r="J174" s="267" t="s">
        <v>41</v>
      </c>
      <c r="L174" s="270"/>
      <c r="M174" s="270"/>
    </row>
    <row r="175" spans="1:13" ht="24" x14ac:dyDescent="0.2">
      <c r="A175" s="265" t="s">
        <v>2080</v>
      </c>
      <c r="B175" s="271" t="s">
        <v>1190</v>
      </c>
      <c r="C175" s="272" t="s">
        <v>3405</v>
      </c>
      <c r="D175" s="271" t="s">
        <v>1470</v>
      </c>
      <c r="E175" s="271" t="s">
        <v>1478</v>
      </c>
      <c r="F175" s="273">
        <v>3</v>
      </c>
      <c r="G175" s="274" t="s">
        <v>73</v>
      </c>
      <c r="H175" s="275">
        <v>1</v>
      </c>
      <c r="I175" s="276">
        <v>264.40999999999997</v>
      </c>
      <c r="J175" s="276">
        <v>264.40999999999997</v>
      </c>
      <c r="K175" s="277"/>
      <c r="L175" s="278">
        <v>320.39</v>
      </c>
      <c r="M175" s="278">
        <v>320.39</v>
      </c>
    </row>
    <row r="176" spans="1:13" x14ac:dyDescent="0.2">
      <c r="A176" s="265" t="s">
        <v>2081</v>
      </c>
      <c r="B176" s="279" t="s">
        <v>1193</v>
      </c>
      <c r="C176" s="280" t="s">
        <v>3406</v>
      </c>
      <c r="D176" s="279" t="s">
        <v>1470</v>
      </c>
      <c r="E176" s="279" t="s">
        <v>3407</v>
      </c>
      <c r="F176" s="281" t="s">
        <v>1209</v>
      </c>
      <c r="G176" s="282" t="s">
        <v>1196</v>
      </c>
      <c r="H176" s="283">
        <v>3.0708000000000002</v>
      </c>
      <c r="I176" s="284">
        <v>42.069092291021676</v>
      </c>
      <c r="J176" s="284">
        <v>129.185</v>
      </c>
      <c r="K176" s="277"/>
      <c r="L176" s="285">
        <v>50.98</v>
      </c>
      <c r="M176" s="285">
        <v>156.54</v>
      </c>
    </row>
    <row r="177" spans="1:13" x14ac:dyDescent="0.2">
      <c r="A177" s="265" t="s">
        <v>2082</v>
      </c>
      <c r="B177" s="279" t="s">
        <v>1193</v>
      </c>
      <c r="C177" s="280" t="s">
        <v>3156</v>
      </c>
      <c r="D177" s="279" t="s">
        <v>1470</v>
      </c>
      <c r="E177" s="279" t="s">
        <v>1206</v>
      </c>
      <c r="F177" s="281" t="s">
        <v>1195</v>
      </c>
      <c r="G177" s="282" t="s">
        <v>1196</v>
      </c>
      <c r="H177" s="283">
        <v>12.283200000000001</v>
      </c>
      <c r="I177" s="284">
        <v>11.009</v>
      </c>
      <c r="J177" s="284">
        <v>135.22499999999999</v>
      </c>
      <c r="K177" s="277"/>
      <c r="L177" s="285">
        <v>13.34</v>
      </c>
      <c r="M177" s="285">
        <v>163.85</v>
      </c>
    </row>
    <row r="178" spans="1:13" x14ac:dyDescent="0.2">
      <c r="A178" s="265" t="s">
        <v>2086</v>
      </c>
      <c r="B178" s="266" t="s">
        <v>3408</v>
      </c>
      <c r="C178" s="267" t="s">
        <v>36</v>
      </c>
      <c r="D178" s="266" t="s">
        <v>37</v>
      </c>
      <c r="E178" s="266" t="s">
        <v>38</v>
      </c>
      <c r="F178" s="268" t="s">
        <v>1188</v>
      </c>
      <c r="G178" s="269" t="s">
        <v>39</v>
      </c>
      <c r="H178" s="267" t="s">
        <v>1189</v>
      </c>
      <c r="I178" s="267" t="s">
        <v>40</v>
      </c>
      <c r="J178" s="267" t="s">
        <v>41</v>
      </c>
      <c r="L178" s="270"/>
      <c r="M178" s="270"/>
    </row>
    <row r="179" spans="1:13" ht="24" x14ac:dyDescent="0.2">
      <c r="A179" s="265" t="s">
        <v>2087</v>
      </c>
      <c r="B179" s="290" t="s">
        <v>1190</v>
      </c>
      <c r="C179" s="291" t="s">
        <v>3409</v>
      </c>
      <c r="D179" s="290" t="s">
        <v>1470</v>
      </c>
      <c r="E179" s="290" t="s">
        <v>1481</v>
      </c>
      <c r="F179" s="292">
        <v>3</v>
      </c>
      <c r="G179" s="293" t="s">
        <v>73</v>
      </c>
      <c r="H179" s="294">
        <v>1</v>
      </c>
      <c r="I179" s="278">
        <v>264.40999999999997</v>
      </c>
      <c r="J179" s="276">
        <v>264.40999999999997</v>
      </c>
      <c r="K179" s="277"/>
      <c r="L179" s="278">
        <v>320.39</v>
      </c>
      <c r="M179" s="278">
        <v>320.39</v>
      </c>
    </row>
    <row r="180" spans="1:13" ht="12.75" thickBot="1" x14ac:dyDescent="0.25">
      <c r="A180" s="265" t="s">
        <v>2088</v>
      </c>
      <c r="B180" s="301" t="s">
        <v>1193</v>
      </c>
      <c r="C180" s="302" t="s">
        <v>3156</v>
      </c>
      <c r="D180" s="301" t="s">
        <v>1470</v>
      </c>
      <c r="E180" s="301" t="s">
        <v>1206</v>
      </c>
      <c r="F180" s="303" t="s">
        <v>1195</v>
      </c>
      <c r="G180" s="304" t="s">
        <v>1196</v>
      </c>
      <c r="H180" s="305">
        <v>12.283200000000001</v>
      </c>
      <c r="I180" s="285">
        <v>11.009</v>
      </c>
      <c r="J180" s="284">
        <v>135.22499999999999</v>
      </c>
      <c r="K180" s="277"/>
      <c r="L180" s="285">
        <v>13.34</v>
      </c>
      <c r="M180" s="285">
        <v>163.85</v>
      </c>
    </row>
    <row r="181" spans="1:13" ht="12.75" thickTop="1" x14ac:dyDescent="0.2">
      <c r="A181" s="265" t="s">
        <v>2089</v>
      </c>
      <c r="B181" s="295" t="s">
        <v>1193</v>
      </c>
      <c r="C181" s="296" t="s">
        <v>3406</v>
      </c>
      <c r="D181" s="295" t="s">
        <v>1470</v>
      </c>
      <c r="E181" s="295" t="s">
        <v>3407</v>
      </c>
      <c r="F181" s="297" t="s">
        <v>1209</v>
      </c>
      <c r="G181" s="298" t="s">
        <v>1196</v>
      </c>
      <c r="H181" s="299">
        <v>3.0708000000000002</v>
      </c>
      <c r="I181" s="300">
        <v>42.069092291021676</v>
      </c>
      <c r="J181" s="284">
        <v>129.185</v>
      </c>
      <c r="K181" s="277"/>
      <c r="L181" s="285">
        <v>50.98</v>
      </c>
      <c r="M181" s="285">
        <v>156.54</v>
      </c>
    </row>
    <row r="182" spans="1:13" x14ac:dyDescent="0.2">
      <c r="A182" s="265" t="s">
        <v>2093</v>
      </c>
      <c r="B182" s="266" t="s">
        <v>3410</v>
      </c>
      <c r="C182" s="267" t="s">
        <v>36</v>
      </c>
      <c r="D182" s="266" t="s">
        <v>37</v>
      </c>
      <c r="E182" s="266" t="s">
        <v>38</v>
      </c>
      <c r="F182" s="268" t="s">
        <v>1188</v>
      </c>
      <c r="G182" s="269" t="s">
        <v>39</v>
      </c>
      <c r="H182" s="267" t="s">
        <v>1189</v>
      </c>
      <c r="I182" s="267" t="s">
        <v>40</v>
      </c>
      <c r="J182" s="267" t="s">
        <v>41</v>
      </c>
      <c r="L182" s="270"/>
      <c r="M182" s="270"/>
    </row>
    <row r="183" spans="1:13" ht="24" x14ac:dyDescent="0.2">
      <c r="A183" s="265" t="s">
        <v>2094</v>
      </c>
      <c r="B183" s="271" t="s">
        <v>1190</v>
      </c>
      <c r="C183" s="272" t="s">
        <v>3411</v>
      </c>
      <c r="D183" s="271" t="s">
        <v>1470</v>
      </c>
      <c r="E183" s="271" t="s">
        <v>1482</v>
      </c>
      <c r="F183" s="273">
        <v>4</v>
      </c>
      <c r="G183" s="274" t="s">
        <v>11</v>
      </c>
      <c r="H183" s="275">
        <v>1</v>
      </c>
      <c r="I183" s="276">
        <v>2.23</v>
      </c>
      <c r="J183" s="276">
        <v>2.23</v>
      </c>
      <c r="K183" s="277"/>
      <c r="L183" s="278">
        <v>2.71</v>
      </c>
      <c r="M183" s="278">
        <v>2.71</v>
      </c>
    </row>
    <row r="184" spans="1:13" x14ac:dyDescent="0.2">
      <c r="A184" s="265" t="s">
        <v>2095</v>
      </c>
      <c r="B184" s="279" t="s">
        <v>1193</v>
      </c>
      <c r="C184" s="280" t="s">
        <v>3160</v>
      </c>
      <c r="D184" s="279" t="s">
        <v>1470</v>
      </c>
      <c r="E184" s="279" t="s">
        <v>1202</v>
      </c>
      <c r="F184" s="281" t="s">
        <v>1195</v>
      </c>
      <c r="G184" s="282" t="s">
        <v>1196</v>
      </c>
      <c r="H184" s="283">
        <v>6.7400000000000002E-2</v>
      </c>
      <c r="I184" s="284">
        <v>18.404</v>
      </c>
      <c r="J184" s="284">
        <v>1.24</v>
      </c>
      <c r="K184" s="277"/>
      <c r="L184" s="285">
        <v>22.3</v>
      </c>
      <c r="M184" s="285">
        <v>1.5</v>
      </c>
    </row>
    <row r="185" spans="1:13" x14ac:dyDescent="0.2">
      <c r="A185" s="265" t="s">
        <v>2096</v>
      </c>
      <c r="B185" s="279" t="s">
        <v>1193</v>
      </c>
      <c r="C185" s="280" t="s">
        <v>3156</v>
      </c>
      <c r="D185" s="279" t="s">
        <v>1470</v>
      </c>
      <c r="E185" s="279" t="s">
        <v>1206</v>
      </c>
      <c r="F185" s="281" t="s">
        <v>1195</v>
      </c>
      <c r="G185" s="282" t="s">
        <v>1196</v>
      </c>
      <c r="H185" s="283">
        <v>9.1300000000000006E-2</v>
      </c>
      <c r="I185" s="284">
        <v>10.843865000000003</v>
      </c>
      <c r="J185" s="284">
        <v>0.99</v>
      </c>
      <c r="K185" s="277"/>
      <c r="L185" s="285">
        <v>13.34</v>
      </c>
      <c r="M185" s="285">
        <v>1.21</v>
      </c>
    </row>
    <row r="186" spans="1:13" x14ac:dyDescent="0.2">
      <c r="A186" s="265" t="s">
        <v>2100</v>
      </c>
      <c r="B186" s="286" t="s">
        <v>3412</v>
      </c>
      <c r="C186" s="287" t="s">
        <v>36</v>
      </c>
      <c r="D186" s="286" t="s">
        <v>37</v>
      </c>
      <c r="E186" s="286" t="s">
        <v>38</v>
      </c>
      <c r="F186" s="288" t="s">
        <v>1188</v>
      </c>
      <c r="G186" s="289" t="s">
        <v>39</v>
      </c>
      <c r="H186" s="287" t="s">
        <v>1189</v>
      </c>
      <c r="I186" s="287" t="s">
        <v>40</v>
      </c>
      <c r="J186" s="267" t="s">
        <v>41</v>
      </c>
      <c r="L186" s="270"/>
      <c r="M186" s="270"/>
    </row>
    <row r="187" spans="1:13" ht="12.75" thickBot="1" x14ac:dyDescent="0.25">
      <c r="A187" s="265" t="s">
        <v>2101</v>
      </c>
      <c r="B187" s="290" t="s">
        <v>1190</v>
      </c>
      <c r="C187" s="291" t="s">
        <v>3413</v>
      </c>
      <c r="D187" s="290" t="s">
        <v>1470</v>
      </c>
      <c r="E187" s="290" t="s">
        <v>57</v>
      </c>
      <c r="F187" s="292">
        <v>4</v>
      </c>
      <c r="G187" s="293" t="s">
        <v>11</v>
      </c>
      <c r="H187" s="294">
        <v>1</v>
      </c>
      <c r="I187" s="278">
        <v>4.3899999999999997</v>
      </c>
      <c r="J187" s="276">
        <v>4.3899999999999997</v>
      </c>
      <c r="K187" s="277"/>
      <c r="L187" s="278">
        <v>5.33</v>
      </c>
      <c r="M187" s="278">
        <v>5.33</v>
      </c>
    </row>
    <row r="188" spans="1:13" ht="12.75" thickTop="1" x14ac:dyDescent="0.2">
      <c r="A188" s="265" t="s">
        <v>2102</v>
      </c>
      <c r="B188" s="295" t="s">
        <v>1193</v>
      </c>
      <c r="C188" s="296" t="s">
        <v>3156</v>
      </c>
      <c r="D188" s="295" t="s">
        <v>1470</v>
      </c>
      <c r="E188" s="295" t="s">
        <v>1206</v>
      </c>
      <c r="F188" s="297" t="s">
        <v>1195</v>
      </c>
      <c r="G188" s="298" t="s">
        <v>1196</v>
      </c>
      <c r="H188" s="299">
        <v>0.4</v>
      </c>
      <c r="I188" s="300">
        <v>10.976473409090909</v>
      </c>
      <c r="J188" s="284">
        <v>4.3899999999999997</v>
      </c>
      <c r="K188" s="277"/>
      <c r="L188" s="285">
        <v>13.34</v>
      </c>
      <c r="M188" s="285">
        <v>5.33</v>
      </c>
    </row>
    <row r="189" spans="1:13" x14ac:dyDescent="0.2">
      <c r="A189" s="265" t="s">
        <v>2106</v>
      </c>
      <c r="B189" s="266" t="s">
        <v>3414</v>
      </c>
      <c r="C189" s="267" t="s">
        <v>36</v>
      </c>
      <c r="D189" s="266" t="s">
        <v>37</v>
      </c>
      <c r="E189" s="266" t="s">
        <v>38</v>
      </c>
      <c r="F189" s="268" t="s">
        <v>1188</v>
      </c>
      <c r="G189" s="269" t="s">
        <v>39</v>
      </c>
      <c r="H189" s="267" t="s">
        <v>1189</v>
      </c>
      <c r="I189" s="267" t="s">
        <v>40</v>
      </c>
      <c r="J189" s="267" t="s">
        <v>41</v>
      </c>
      <c r="L189" s="270"/>
      <c r="M189" s="270"/>
    </row>
    <row r="190" spans="1:13" x14ac:dyDescent="0.2">
      <c r="A190" s="265" t="s">
        <v>2107</v>
      </c>
      <c r="B190" s="271" t="s">
        <v>1190</v>
      </c>
      <c r="C190" s="272" t="s">
        <v>3415</v>
      </c>
      <c r="D190" s="271" t="s">
        <v>1470</v>
      </c>
      <c r="E190" s="271" t="s">
        <v>60</v>
      </c>
      <c r="F190" s="273">
        <v>5</v>
      </c>
      <c r="G190" s="274" t="s">
        <v>61</v>
      </c>
      <c r="H190" s="275">
        <v>1</v>
      </c>
      <c r="I190" s="276">
        <v>73.33</v>
      </c>
      <c r="J190" s="276">
        <v>73.33</v>
      </c>
      <c r="K190" s="277"/>
      <c r="L190" s="278">
        <v>88.86</v>
      </c>
      <c r="M190" s="278">
        <v>88.86</v>
      </c>
    </row>
    <row r="191" spans="1:13" x14ac:dyDescent="0.2">
      <c r="A191" s="265" t="s">
        <v>2108</v>
      </c>
      <c r="B191" s="279" t="s">
        <v>1193</v>
      </c>
      <c r="C191" s="280" t="s">
        <v>3416</v>
      </c>
      <c r="D191" s="279" t="s">
        <v>1470</v>
      </c>
      <c r="E191" s="279" t="s">
        <v>3417</v>
      </c>
      <c r="F191" s="281" t="s">
        <v>1209</v>
      </c>
      <c r="G191" s="282" t="s">
        <v>73</v>
      </c>
      <c r="H191" s="283">
        <v>0.1429</v>
      </c>
      <c r="I191" s="284">
        <v>2.7639999999999998</v>
      </c>
      <c r="J191" s="284">
        <v>0.39400000000000002</v>
      </c>
      <c r="K191" s="277"/>
      <c r="L191" s="285">
        <v>3.35</v>
      </c>
      <c r="M191" s="285">
        <v>0.47</v>
      </c>
    </row>
    <row r="192" spans="1:13" x14ac:dyDescent="0.2">
      <c r="A192" s="265" t="s">
        <v>2109</v>
      </c>
      <c r="B192" s="279" t="s">
        <v>1193</v>
      </c>
      <c r="C192" s="280" t="s">
        <v>3418</v>
      </c>
      <c r="D192" s="279" t="s">
        <v>1470</v>
      </c>
      <c r="E192" s="279" t="s">
        <v>3419</v>
      </c>
      <c r="F192" s="281" t="s">
        <v>1209</v>
      </c>
      <c r="G192" s="282" t="s">
        <v>73</v>
      </c>
      <c r="H192" s="283">
        <v>0.1429</v>
      </c>
      <c r="I192" s="284">
        <v>99.124190140845059</v>
      </c>
      <c r="J192" s="284">
        <v>14.164</v>
      </c>
      <c r="K192" s="277"/>
      <c r="L192" s="285">
        <v>120.26</v>
      </c>
      <c r="M192" s="285">
        <v>17.18</v>
      </c>
    </row>
    <row r="193" spans="1:13" x14ac:dyDescent="0.2">
      <c r="A193" s="265" t="s">
        <v>2110</v>
      </c>
      <c r="B193" s="301" t="s">
        <v>1193</v>
      </c>
      <c r="C193" s="302" t="s">
        <v>3420</v>
      </c>
      <c r="D193" s="301" t="s">
        <v>1470</v>
      </c>
      <c r="E193" s="301" t="s">
        <v>3421</v>
      </c>
      <c r="F193" s="303" t="s">
        <v>1209</v>
      </c>
      <c r="G193" s="304" t="s">
        <v>61</v>
      </c>
      <c r="H193" s="305">
        <v>1</v>
      </c>
      <c r="I193" s="285">
        <v>55.021999999999998</v>
      </c>
      <c r="J193" s="284">
        <v>55.021999999999998</v>
      </c>
      <c r="K193" s="277"/>
      <c r="L193" s="285">
        <v>66.67</v>
      </c>
      <c r="M193" s="285">
        <v>66.67</v>
      </c>
    </row>
    <row r="194" spans="1:13" ht="12.75" thickBot="1" x14ac:dyDescent="0.25">
      <c r="A194" s="265" t="s">
        <v>2111</v>
      </c>
      <c r="B194" s="301" t="s">
        <v>1193</v>
      </c>
      <c r="C194" s="302" t="s">
        <v>3422</v>
      </c>
      <c r="D194" s="301" t="s">
        <v>1470</v>
      </c>
      <c r="E194" s="301" t="s">
        <v>3423</v>
      </c>
      <c r="F194" s="303" t="s">
        <v>1209</v>
      </c>
      <c r="G194" s="304" t="s">
        <v>73</v>
      </c>
      <c r="H194" s="305">
        <v>0.2858</v>
      </c>
      <c r="I194" s="285">
        <v>13.122</v>
      </c>
      <c r="J194" s="284">
        <v>3.75</v>
      </c>
      <c r="K194" s="277"/>
      <c r="L194" s="285">
        <v>15.9</v>
      </c>
      <c r="M194" s="285">
        <v>4.54</v>
      </c>
    </row>
    <row r="195" spans="1:13" ht="12.75" thickTop="1" x14ac:dyDescent="0.2">
      <c r="A195" s="265" t="s">
        <v>2115</v>
      </c>
      <c r="B195" s="306" t="s">
        <v>3424</v>
      </c>
      <c r="C195" s="307" t="s">
        <v>36</v>
      </c>
      <c r="D195" s="306" t="s">
        <v>37</v>
      </c>
      <c r="E195" s="306" t="s">
        <v>38</v>
      </c>
      <c r="F195" s="308" t="s">
        <v>1188</v>
      </c>
      <c r="G195" s="309" t="s">
        <v>39</v>
      </c>
      <c r="H195" s="307" t="s">
        <v>1189</v>
      </c>
      <c r="I195" s="307" t="s">
        <v>40</v>
      </c>
      <c r="J195" s="267" t="s">
        <v>41</v>
      </c>
    </row>
    <row r="196" spans="1:13" x14ac:dyDescent="0.2">
      <c r="A196" s="265" t="s">
        <v>2116</v>
      </c>
      <c r="B196" s="271" t="s">
        <v>1190</v>
      </c>
      <c r="C196" s="272" t="s">
        <v>3425</v>
      </c>
      <c r="D196" s="271" t="s">
        <v>1470</v>
      </c>
      <c r="E196" s="271" t="s">
        <v>66</v>
      </c>
      <c r="F196" s="273">
        <v>20</v>
      </c>
      <c r="G196" s="274" t="s">
        <v>11</v>
      </c>
      <c r="H196" s="275">
        <v>1</v>
      </c>
      <c r="I196" s="276">
        <v>4.76</v>
      </c>
      <c r="J196" s="276">
        <v>4.76</v>
      </c>
      <c r="K196" s="277"/>
      <c r="L196" s="278">
        <v>5.78</v>
      </c>
      <c r="M196" s="278">
        <v>5.78</v>
      </c>
    </row>
    <row r="197" spans="1:13" x14ac:dyDescent="0.2">
      <c r="A197" s="265" t="s">
        <v>2117</v>
      </c>
      <c r="B197" s="279" t="s">
        <v>1193</v>
      </c>
      <c r="C197" s="280" t="s">
        <v>3160</v>
      </c>
      <c r="D197" s="279" t="s">
        <v>1470</v>
      </c>
      <c r="E197" s="279" t="s">
        <v>1202</v>
      </c>
      <c r="F197" s="281" t="s">
        <v>1195</v>
      </c>
      <c r="G197" s="282" t="s">
        <v>1196</v>
      </c>
      <c r="H197" s="283">
        <v>9.0700000000000003E-2</v>
      </c>
      <c r="I197" s="284">
        <v>18.404</v>
      </c>
      <c r="J197" s="284">
        <v>1.669</v>
      </c>
      <c r="K197" s="277"/>
      <c r="L197" s="285">
        <v>22.3</v>
      </c>
      <c r="M197" s="285">
        <v>2.02</v>
      </c>
    </row>
    <row r="198" spans="1:13" x14ac:dyDescent="0.2">
      <c r="A198" s="265" t="s">
        <v>2118</v>
      </c>
      <c r="B198" s="279" t="s">
        <v>1193</v>
      </c>
      <c r="C198" s="280" t="s">
        <v>3156</v>
      </c>
      <c r="D198" s="279" t="s">
        <v>1470</v>
      </c>
      <c r="E198" s="279" t="s">
        <v>1206</v>
      </c>
      <c r="F198" s="281" t="s">
        <v>1195</v>
      </c>
      <c r="G198" s="282" t="s">
        <v>1196</v>
      </c>
      <c r="H198" s="283">
        <v>0.1077</v>
      </c>
      <c r="I198" s="284">
        <v>11.009</v>
      </c>
      <c r="J198" s="284">
        <v>1.1850000000000001</v>
      </c>
      <c r="K198" s="277"/>
      <c r="L198" s="285">
        <v>13.34</v>
      </c>
      <c r="M198" s="285">
        <v>1.43</v>
      </c>
    </row>
    <row r="199" spans="1:13" x14ac:dyDescent="0.2">
      <c r="A199" s="265" t="s">
        <v>2119</v>
      </c>
      <c r="B199" s="279" t="s">
        <v>1193</v>
      </c>
      <c r="C199" s="280" t="s">
        <v>3426</v>
      </c>
      <c r="D199" s="279" t="s">
        <v>1470</v>
      </c>
      <c r="E199" s="279" t="s">
        <v>1208</v>
      </c>
      <c r="F199" s="281" t="s">
        <v>1209</v>
      </c>
      <c r="G199" s="282" t="s">
        <v>7</v>
      </c>
      <c r="H199" s="283">
        <v>5.1999999999999998E-3</v>
      </c>
      <c r="I199" s="284">
        <v>148.578</v>
      </c>
      <c r="J199" s="284">
        <v>0.77200000000000002</v>
      </c>
      <c r="K199" s="277"/>
      <c r="L199" s="285">
        <v>180.03</v>
      </c>
      <c r="M199" s="285">
        <v>0.93</v>
      </c>
    </row>
    <row r="200" spans="1:13" x14ac:dyDescent="0.2">
      <c r="A200" s="265" t="s">
        <v>2120</v>
      </c>
      <c r="B200" s="301" t="s">
        <v>1193</v>
      </c>
      <c r="C200" s="302" t="s">
        <v>3141</v>
      </c>
      <c r="D200" s="301" t="s">
        <v>1470</v>
      </c>
      <c r="E200" s="301" t="s">
        <v>1226</v>
      </c>
      <c r="F200" s="303" t="s">
        <v>1209</v>
      </c>
      <c r="G200" s="304" t="s">
        <v>345</v>
      </c>
      <c r="H200" s="305">
        <v>2.27</v>
      </c>
      <c r="I200" s="285">
        <v>0.49938636363636374</v>
      </c>
      <c r="J200" s="284">
        <v>1.133</v>
      </c>
      <c r="K200" s="277"/>
      <c r="L200" s="285">
        <v>0.62</v>
      </c>
      <c r="M200" s="285">
        <v>1.4</v>
      </c>
    </row>
    <row r="201" spans="1:13" ht="12.75" thickBot="1" x14ac:dyDescent="0.25">
      <c r="A201" s="265" t="s">
        <v>2124</v>
      </c>
      <c r="B201" s="286" t="s">
        <v>3427</v>
      </c>
      <c r="C201" s="287" t="s">
        <v>36</v>
      </c>
      <c r="D201" s="286" t="s">
        <v>37</v>
      </c>
      <c r="E201" s="286" t="s">
        <v>38</v>
      </c>
      <c r="F201" s="288" t="s">
        <v>1188</v>
      </c>
      <c r="G201" s="289" t="s">
        <v>39</v>
      </c>
      <c r="H201" s="287" t="s">
        <v>1189</v>
      </c>
      <c r="I201" s="287" t="s">
        <v>40</v>
      </c>
      <c r="J201" s="267" t="s">
        <v>41</v>
      </c>
      <c r="L201" s="270"/>
      <c r="M201" s="270"/>
    </row>
    <row r="202" spans="1:13" ht="48.75" thickTop="1" x14ac:dyDescent="0.2">
      <c r="A202" s="265" t="s">
        <v>2125</v>
      </c>
      <c r="B202" s="310" t="s">
        <v>1190</v>
      </c>
      <c r="C202" s="311" t="s">
        <v>3428</v>
      </c>
      <c r="D202" s="310" t="s">
        <v>103</v>
      </c>
      <c r="E202" s="310" t="s">
        <v>1485</v>
      </c>
      <c r="F202" s="312" t="s">
        <v>3429</v>
      </c>
      <c r="G202" s="313" t="s">
        <v>11</v>
      </c>
      <c r="H202" s="314">
        <v>1</v>
      </c>
      <c r="I202" s="315">
        <v>23.04</v>
      </c>
      <c r="J202" s="276">
        <v>23.04</v>
      </c>
      <c r="K202" s="277"/>
      <c r="L202" s="278">
        <v>27.93</v>
      </c>
      <c r="M202" s="278">
        <v>27.93</v>
      </c>
    </row>
    <row r="203" spans="1:13" ht="36" x14ac:dyDescent="0.2">
      <c r="A203" s="265" t="s">
        <v>2126</v>
      </c>
      <c r="B203" s="316" t="s">
        <v>1236</v>
      </c>
      <c r="C203" s="317" t="s">
        <v>3430</v>
      </c>
      <c r="D203" s="316" t="s">
        <v>103</v>
      </c>
      <c r="E203" s="316" t="s">
        <v>3431</v>
      </c>
      <c r="F203" s="318" t="s">
        <v>1191</v>
      </c>
      <c r="G203" s="319" t="s">
        <v>7</v>
      </c>
      <c r="H203" s="320">
        <v>2.1299999999999999E-2</v>
      </c>
      <c r="I203" s="321">
        <v>596.20950062500003</v>
      </c>
      <c r="J203" s="321">
        <v>12.699</v>
      </c>
      <c r="K203" s="277"/>
      <c r="L203" s="322">
        <v>723.66</v>
      </c>
      <c r="M203" s="322">
        <v>15.41</v>
      </c>
    </row>
    <row r="204" spans="1:13" ht="24" x14ac:dyDescent="0.2">
      <c r="A204" s="265" t="s">
        <v>2127</v>
      </c>
      <c r="B204" s="316" t="s">
        <v>1236</v>
      </c>
      <c r="C204" s="317" t="s">
        <v>3432</v>
      </c>
      <c r="D204" s="316" t="s">
        <v>103</v>
      </c>
      <c r="E204" s="316" t="s">
        <v>1237</v>
      </c>
      <c r="F204" s="318" t="s">
        <v>1191</v>
      </c>
      <c r="G204" s="319" t="s">
        <v>79</v>
      </c>
      <c r="H204" s="320">
        <v>0.35</v>
      </c>
      <c r="I204" s="321">
        <v>23.686</v>
      </c>
      <c r="J204" s="321">
        <v>8.2899999999999991</v>
      </c>
      <c r="K204" s="277"/>
      <c r="L204" s="322">
        <v>28.7</v>
      </c>
      <c r="M204" s="322">
        <v>10.039999999999999</v>
      </c>
    </row>
    <row r="205" spans="1:13" ht="24" x14ac:dyDescent="0.2">
      <c r="A205" s="265" t="s">
        <v>2128</v>
      </c>
      <c r="B205" s="316" t="s">
        <v>1236</v>
      </c>
      <c r="C205" s="317" t="s">
        <v>3433</v>
      </c>
      <c r="D205" s="316" t="s">
        <v>103</v>
      </c>
      <c r="E205" s="316" t="s">
        <v>1239</v>
      </c>
      <c r="F205" s="318" t="s">
        <v>1191</v>
      </c>
      <c r="G205" s="319" t="s">
        <v>79</v>
      </c>
      <c r="H205" s="320">
        <v>0.128</v>
      </c>
      <c r="I205" s="321">
        <v>16.027000000000001</v>
      </c>
      <c r="J205" s="321">
        <v>2.0510000000000002</v>
      </c>
      <c r="K205" s="277"/>
      <c r="L205" s="322">
        <v>19.420000000000002</v>
      </c>
      <c r="M205" s="322">
        <v>2.48</v>
      </c>
    </row>
    <row r="206" spans="1:13" x14ac:dyDescent="0.2">
      <c r="A206" s="265" t="s">
        <v>2132</v>
      </c>
      <c r="B206" s="266" t="s">
        <v>3434</v>
      </c>
      <c r="C206" s="267" t="s">
        <v>36</v>
      </c>
      <c r="D206" s="266" t="s">
        <v>37</v>
      </c>
      <c r="E206" s="266" t="s">
        <v>38</v>
      </c>
      <c r="F206" s="268" t="s">
        <v>1188</v>
      </c>
      <c r="G206" s="269" t="s">
        <v>39</v>
      </c>
      <c r="H206" s="267" t="s">
        <v>1189</v>
      </c>
      <c r="I206" s="267" t="s">
        <v>40</v>
      </c>
      <c r="J206" s="267" t="s">
        <v>41</v>
      </c>
    </row>
    <row r="207" spans="1:13" x14ac:dyDescent="0.2">
      <c r="A207" s="265" t="s">
        <v>2133</v>
      </c>
      <c r="B207" s="290" t="s">
        <v>1190</v>
      </c>
      <c r="C207" s="291" t="s">
        <v>3435</v>
      </c>
      <c r="D207" s="290" t="s">
        <v>1470</v>
      </c>
      <c r="E207" s="290" t="s">
        <v>72</v>
      </c>
      <c r="F207" s="292">
        <v>27</v>
      </c>
      <c r="G207" s="293" t="s">
        <v>73</v>
      </c>
      <c r="H207" s="294">
        <v>1</v>
      </c>
      <c r="I207" s="278">
        <v>1322.99</v>
      </c>
      <c r="J207" s="276">
        <v>1322.9899999999998</v>
      </c>
      <c r="K207" s="277"/>
      <c r="L207" s="278">
        <v>1603.05</v>
      </c>
      <c r="M207" s="278">
        <v>1603.05</v>
      </c>
    </row>
    <row r="208" spans="1:13" ht="12.75" thickBot="1" x14ac:dyDescent="0.25">
      <c r="A208" s="265" t="s">
        <v>2134</v>
      </c>
      <c r="B208" s="301" t="s">
        <v>1193</v>
      </c>
      <c r="C208" s="302" t="s">
        <v>3160</v>
      </c>
      <c r="D208" s="301" t="s">
        <v>1470</v>
      </c>
      <c r="E208" s="301" t="s">
        <v>1202</v>
      </c>
      <c r="F208" s="303" t="s">
        <v>1195</v>
      </c>
      <c r="G208" s="304" t="s">
        <v>1196</v>
      </c>
      <c r="H208" s="305">
        <v>0.25</v>
      </c>
      <c r="I208" s="285">
        <v>18.404</v>
      </c>
      <c r="J208" s="284">
        <v>4.601</v>
      </c>
      <c r="K208" s="277"/>
      <c r="L208" s="285">
        <v>22.3</v>
      </c>
      <c r="M208" s="285">
        <v>5.57</v>
      </c>
    </row>
    <row r="209" spans="1:13" ht="12.75" thickTop="1" x14ac:dyDescent="0.2">
      <c r="A209" s="265" t="s">
        <v>2135</v>
      </c>
      <c r="B209" s="295" t="s">
        <v>1193</v>
      </c>
      <c r="C209" s="296" t="s">
        <v>3436</v>
      </c>
      <c r="D209" s="295" t="s">
        <v>1470</v>
      </c>
      <c r="E209" s="295" t="s">
        <v>3437</v>
      </c>
      <c r="F209" s="297" t="s">
        <v>1209</v>
      </c>
      <c r="G209" s="298" t="s">
        <v>73</v>
      </c>
      <c r="H209" s="299">
        <v>4</v>
      </c>
      <c r="I209" s="300">
        <v>0.36058000000001833</v>
      </c>
      <c r="J209" s="284">
        <v>1.4419999999999999</v>
      </c>
      <c r="K209" s="277"/>
      <c r="L209" s="285">
        <v>0.44</v>
      </c>
      <c r="M209" s="285">
        <v>1.76</v>
      </c>
    </row>
    <row r="210" spans="1:13" x14ac:dyDescent="0.2">
      <c r="A210" s="265" t="s">
        <v>2136</v>
      </c>
      <c r="B210" s="279" t="s">
        <v>1193</v>
      </c>
      <c r="C210" s="280" t="s">
        <v>3438</v>
      </c>
      <c r="D210" s="279" t="s">
        <v>1470</v>
      </c>
      <c r="E210" s="279" t="s">
        <v>3439</v>
      </c>
      <c r="F210" s="281" t="s">
        <v>1209</v>
      </c>
      <c r="G210" s="282" t="s">
        <v>73</v>
      </c>
      <c r="H210" s="283">
        <v>1</v>
      </c>
      <c r="I210" s="284">
        <v>1316.9469999999999</v>
      </c>
      <c r="J210" s="284">
        <v>1316.9469999999999</v>
      </c>
      <c r="K210" s="277"/>
      <c r="L210" s="285">
        <v>1595.72</v>
      </c>
      <c r="M210" s="285">
        <v>1595.72</v>
      </c>
    </row>
    <row r="211" spans="1:13" x14ac:dyDescent="0.2">
      <c r="A211" s="265" t="s">
        <v>2140</v>
      </c>
      <c r="B211" s="266" t="s">
        <v>3440</v>
      </c>
      <c r="C211" s="267" t="s">
        <v>36</v>
      </c>
      <c r="D211" s="266" t="s">
        <v>37</v>
      </c>
      <c r="E211" s="266" t="s">
        <v>38</v>
      </c>
      <c r="F211" s="268" t="s">
        <v>1188</v>
      </c>
      <c r="G211" s="269" t="s">
        <v>39</v>
      </c>
      <c r="H211" s="267" t="s">
        <v>1189</v>
      </c>
      <c r="I211" s="267" t="s">
        <v>40</v>
      </c>
      <c r="J211" s="267" t="s">
        <v>41</v>
      </c>
      <c r="L211" s="270"/>
      <c r="M211" s="270"/>
    </row>
    <row r="212" spans="1:13" ht="24" x14ac:dyDescent="0.2">
      <c r="A212" s="265" t="s">
        <v>2141</v>
      </c>
      <c r="B212" s="271" t="s">
        <v>1190</v>
      </c>
      <c r="C212" s="272" t="s">
        <v>3441</v>
      </c>
      <c r="D212" s="271" t="s">
        <v>1470</v>
      </c>
      <c r="E212" s="271" t="s">
        <v>1487</v>
      </c>
      <c r="F212" s="273">
        <v>2</v>
      </c>
      <c r="G212" s="274" t="s">
        <v>11</v>
      </c>
      <c r="H212" s="275">
        <v>1</v>
      </c>
      <c r="I212" s="276">
        <v>5.97</v>
      </c>
      <c r="J212" s="276">
        <v>5.97</v>
      </c>
      <c r="K212" s="277"/>
      <c r="L212" s="278">
        <v>7.24</v>
      </c>
      <c r="M212" s="278">
        <v>7.24</v>
      </c>
    </row>
    <row r="213" spans="1:13" ht="24" x14ac:dyDescent="0.2">
      <c r="A213" s="265" t="s">
        <v>2142</v>
      </c>
      <c r="B213" s="301" t="s">
        <v>1193</v>
      </c>
      <c r="C213" s="302" t="s">
        <v>3442</v>
      </c>
      <c r="D213" s="301" t="s">
        <v>1470</v>
      </c>
      <c r="E213" s="301" t="s">
        <v>3443</v>
      </c>
      <c r="F213" s="303" t="s">
        <v>1209</v>
      </c>
      <c r="G213" s="304" t="s">
        <v>11</v>
      </c>
      <c r="H213" s="305">
        <v>1</v>
      </c>
      <c r="I213" s="285">
        <v>5.97</v>
      </c>
      <c r="J213" s="284">
        <v>5.97</v>
      </c>
      <c r="K213" s="277"/>
      <c r="L213" s="285">
        <v>7.24</v>
      </c>
      <c r="M213" s="285">
        <v>7.24</v>
      </c>
    </row>
    <row r="214" spans="1:13" ht="12.75" thickBot="1" x14ac:dyDescent="0.25">
      <c r="A214" s="265" t="s">
        <v>2146</v>
      </c>
      <c r="B214" s="286" t="s">
        <v>3444</v>
      </c>
      <c r="C214" s="287" t="s">
        <v>36</v>
      </c>
      <c r="D214" s="286" t="s">
        <v>37</v>
      </c>
      <c r="E214" s="286" t="s">
        <v>38</v>
      </c>
      <c r="F214" s="288" t="s">
        <v>1188</v>
      </c>
      <c r="G214" s="289" t="s">
        <v>39</v>
      </c>
      <c r="H214" s="287" t="s">
        <v>1189</v>
      </c>
      <c r="I214" s="287" t="s">
        <v>40</v>
      </c>
      <c r="J214" s="267" t="s">
        <v>41</v>
      </c>
    </row>
    <row r="215" spans="1:13" ht="24.75" thickTop="1" x14ac:dyDescent="0.2">
      <c r="A215" s="265" t="s">
        <v>2147</v>
      </c>
      <c r="B215" s="310" t="s">
        <v>1190</v>
      </c>
      <c r="C215" s="311" t="s">
        <v>3445</v>
      </c>
      <c r="D215" s="310" t="s">
        <v>1470</v>
      </c>
      <c r="E215" s="310" t="s">
        <v>1488</v>
      </c>
      <c r="F215" s="312">
        <v>2</v>
      </c>
      <c r="G215" s="313" t="s">
        <v>11</v>
      </c>
      <c r="H215" s="314">
        <v>1</v>
      </c>
      <c r="I215" s="315">
        <v>39.03</v>
      </c>
      <c r="J215" s="276">
        <v>39.03</v>
      </c>
      <c r="K215" s="277"/>
      <c r="L215" s="278">
        <v>47.3</v>
      </c>
      <c r="M215" s="278">
        <v>47.3</v>
      </c>
    </row>
    <row r="216" spans="1:13" x14ac:dyDescent="0.2">
      <c r="A216" s="265" t="s">
        <v>2148</v>
      </c>
      <c r="B216" s="279" t="s">
        <v>1193</v>
      </c>
      <c r="C216" s="280" t="s">
        <v>3446</v>
      </c>
      <c r="D216" s="279" t="s">
        <v>1470</v>
      </c>
      <c r="E216" s="279" t="s">
        <v>3447</v>
      </c>
      <c r="F216" s="281" t="s">
        <v>1209</v>
      </c>
      <c r="G216" s="282" t="s">
        <v>11</v>
      </c>
      <c r="H216" s="283">
        <v>1</v>
      </c>
      <c r="I216" s="284">
        <v>39.03</v>
      </c>
      <c r="J216" s="284">
        <v>39.03</v>
      </c>
      <c r="K216" s="277"/>
      <c r="L216" s="285">
        <v>47.3</v>
      </c>
      <c r="M216" s="285">
        <v>47.3</v>
      </c>
    </row>
    <row r="217" spans="1:13" x14ac:dyDescent="0.2">
      <c r="A217" s="265" t="s">
        <v>2152</v>
      </c>
      <c r="B217" s="266" t="s">
        <v>3448</v>
      </c>
      <c r="C217" s="267" t="s">
        <v>36</v>
      </c>
      <c r="D217" s="266" t="s">
        <v>37</v>
      </c>
      <c r="E217" s="266" t="s">
        <v>38</v>
      </c>
      <c r="F217" s="268" t="s">
        <v>1188</v>
      </c>
      <c r="G217" s="269" t="s">
        <v>39</v>
      </c>
      <c r="H217" s="267" t="s">
        <v>1189</v>
      </c>
      <c r="I217" s="267" t="s">
        <v>40</v>
      </c>
      <c r="J217" s="267" t="s">
        <v>41</v>
      </c>
      <c r="L217" s="270"/>
      <c r="M217" s="270"/>
    </row>
    <row r="218" spans="1:13" x14ac:dyDescent="0.2">
      <c r="A218" s="265" t="s">
        <v>2153</v>
      </c>
      <c r="B218" s="271" t="s">
        <v>1190</v>
      </c>
      <c r="C218" s="272" t="s">
        <v>3449</v>
      </c>
      <c r="D218" s="271" t="s">
        <v>1470</v>
      </c>
      <c r="E218" s="271" t="s">
        <v>78</v>
      </c>
      <c r="F218" s="273">
        <v>25</v>
      </c>
      <c r="G218" s="274" t="s">
        <v>79</v>
      </c>
      <c r="H218" s="275">
        <v>1</v>
      </c>
      <c r="I218" s="276">
        <v>20.51</v>
      </c>
      <c r="J218" s="276">
        <v>20.51</v>
      </c>
      <c r="K218" s="277"/>
      <c r="L218" s="278">
        <v>24.86</v>
      </c>
      <c r="M218" s="278">
        <v>24.86</v>
      </c>
    </row>
    <row r="219" spans="1:13" x14ac:dyDescent="0.2">
      <c r="A219" s="265" t="s">
        <v>2154</v>
      </c>
      <c r="B219" s="279" t="s">
        <v>1193</v>
      </c>
      <c r="C219" s="280" t="s">
        <v>3450</v>
      </c>
      <c r="D219" s="279" t="s">
        <v>1470</v>
      </c>
      <c r="E219" s="279" t="s">
        <v>3451</v>
      </c>
      <c r="F219" s="281" t="s">
        <v>1195</v>
      </c>
      <c r="G219" s="282" t="s">
        <v>1196</v>
      </c>
      <c r="H219" s="283">
        <v>1</v>
      </c>
      <c r="I219" s="284">
        <v>20.51</v>
      </c>
      <c r="J219" s="284">
        <v>20.51</v>
      </c>
      <c r="K219" s="277"/>
      <c r="L219" s="285">
        <v>24.86</v>
      </c>
      <c r="M219" s="285">
        <v>24.86</v>
      </c>
    </row>
    <row r="220" spans="1:13" x14ac:dyDescent="0.2">
      <c r="A220" s="265" t="s">
        <v>2158</v>
      </c>
      <c r="B220" s="266" t="s">
        <v>3452</v>
      </c>
      <c r="C220" s="267" t="s">
        <v>36</v>
      </c>
      <c r="D220" s="266" t="s">
        <v>37</v>
      </c>
      <c r="E220" s="266" t="s">
        <v>38</v>
      </c>
      <c r="F220" s="268" t="s">
        <v>1188</v>
      </c>
      <c r="G220" s="269" t="s">
        <v>39</v>
      </c>
      <c r="H220" s="267" t="s">
        <v>1189</v>
      </c>
      <c r="I220" s="267" t="s">
        <v>40</v>
      </c>
      <c r="J220" s="267" t="s">
        <v>41</v>
      </c>
      <c r="L220" s="270"/>
      <c r="M220" s="270"/>
    </row>
    <row r="221" spans="1:13" x14ac:dyDescent="0.2">
      <c r="A221" s="265" t="s">
        <v>2159</v>
      </c>
      <c r="B221" s="271" t="s">
        <v>1190</v>
      </c>
      <c r="C221" s="272" t="s">
        <v>3453</v>
      </c>
      <c r="D221" s="271" t="s">
        <v>1470</v>
      </c>
      <c r="E221" s="271" t="s">
        <v>81</v>
      </c>
      <c r="F221" s="273">
        <v>25</v>
      </c>
      <c r="G221" s="274" t="s">
        <v>79</v>
      </c>
      <c r="H221" s="275">
        <v>1</v>
      </c>
      <c r="I221" s="276">
        <v>14.73</v>
      </c>
      <c r="J221" s="276">
        <v>14.73</v>
      </c>
      <c r="K221" s="277"/>
      <c r="L221" s="278">
        <v>17.850000000000001</v>
      </c>
      <c r="M221" s="278">
        <v>17.850000000000001</v>
      </c>
    </row>
    <row r="222" spans="1:13" x14ac:dyDescent="0.2">
      <c r="A222" s="265" t="s">
        <v>2160</v>
      </c>
      <c r="B222" s="301" t="s">
        <v>1193</v>
      </c>
      <c r="C222" s="302" t="s">
        <v>3454</v>
      </c>
      <c r="D222" s="301" t="s">
        <v>1470</v>
      </c>
      <c r="E222" s="301" t="s">
        <v>3455</v>
      </c>
      <c r="F222" s="303" t="s">
        <v>1195</v>
      </c>
      <c r="G222" s="304" t="s">
        <v>1196</v>
      </c>
      <c r="H222" s="305">
        <v>1</v>
      </c>
      <c r="I222" s="285">
        <v>14.731</v>
      </c>
      <c r="J222" s="284">
        <v>14.731</v>
      </c>
      <c r="K222" s="277"/>
      <c r="L222" s="285">
        <v>17.850000000000001</v>
      </c>
      <c r="M222" s="285">
        <v>17.850000000000001</v>
      </c>
    </row>
    <row r="223" spans="1:13" ht="12.75" thickBot="1" x14ac:dyDescent="0.25">
      <c r="A223" s="265" t="s">
        <v>2164</v>
      </c>
      <c r="B223" s="286" t="s">
        <v>3456</v>
      </c>
      <c r="C223" s="287" t="s">
        <v>36</v>
      </c>
      <c r="D223" s="286" t="s">
        <v>37</v>
      </c>
      <c r="E223" s="286" t="s">
        <v>38</v>
      </c>
      <c r="F223" s="288" t="s">
        <v>1188</v>
      </c>
      <c r="G223" s="289" t="s">
        <v>39</v>
      </c>
      <c r="H223" s="287" t="s">
        <v>1189</v>
      </c>
      <c r="I223" s="287" t="s">
        <v>40</v>
      </c>
      <c r="J223" s="267" t="s">
        <v>41</v>
      </c>
    </row>
    <row r="224" spans="1:13" ht="12.75" thickTop="1" x14ac:dyDescent="0.2">
      <c r="A224" s="265" t="s">
        <v>2165</v>
      </c>
      <c r="B224" s="310" t="s">
        <v>1190</v>
      </c>
      <c r="C224" s="311" t="s">
        <v>3457</v>
      </c>
      <c r="D224" s="310" t="s">
        <v>1470</v>
      </c>
      <c r="E224" s="310" t="s">
        <v>83</v>
      </c>
      <c r="F224" s="312">
        <v>25</v>
      </c>
      <c r="G224" s="313" t="s">
        <v>79</v>
      </c>
      <c r="H224" s="314">
        <v>1</v>
      </c>
      <c r="I224" s="315">
        <v>74.66</v>
      </c>
      <c r="J224" s="276">
        <v>74.66</v>
      </c>
      <c r="K224" s="277"/>
      <c r="L224" s="278">
        <v>90.47</v>
      </c>
      <c r="M224" s="278">
        <v>90.47</v>
      </c>
    </row>
    <row r="225" spans="1:13" x14ac:dyDescent="0.2">
      <c r="A225" s="265" t="s">
        <v>2166</v>
      </c>
      <c r="B225" s="279" t="s">
        <v>1193</v>
      </c>
      <c r="C225" s="280" t="s">
        <v>3458</v>
      </c>
      <c r="D225" s="279" t="s">
        <v>1470</v>
      </c>
      <c r="E225" s="279" t="s">
        <v>3459</v>
      </c>
      <c r="F225" s="281" t="s">
        <v>1195</v>
      </c>
      <c r="G225" s="282" t="s">
        <v>1196</v>
      </c>
      <c r="H225" s="283">
        <v>1</v>
      </c>
      <c r="I225" s="284">
        <v>74.664000000000001</v>
      </c>
      <c r="J225" s="284">
        <v>74.664000000000001</v>
      </c>
      <c r="K225" s="277"/>
      <c r="L225" s="285">
        <v>90.47</v>
      </c>
      <c r="M225" s="285">
        <v>90.47</v>
      </c>
    </row>
    <row r="226" spans="1:13" x14ac:dyDescent="0.2">
      <c r="A226" s="265" t="s">
        <v>2170</v>
      </c>
      <c r="B226" s="266" t="s">
        <v>3460</v>
      </c>
      <c r="C226" s="267" t="s">
        <v>36</v>
      </c>
      <c r="D226" s="266" t="s">
        <v>37</v>
      </c>
      <c r="E226" s="266" t="s">
        <v>38</v>
      </c>
      <c r="F226" s="268" t="s">
        <v>1188</v>
      </c>
      <c r="G226" s="269" t="s">
        <v>39</v>
      </c>
      <c r="H226" s="267" t="s">
        <v>1189</v>
      </c>
      <c r="I226" s="267" t="s">
        <v>40</v>
      </c>
      <c r="J226" s="267" t="s">
        <v>41</v>
      </c>
      <c r="L226" s="270"/>
      <c r="M226" s="270"/>
    </row>
    <row r="227" spans="1:13" x14ac:dyDescent="0.2">
      <c r="A227" s="265" t="s">
        <v>2171</v>
      </c>
      <c r="B227" s="271" t="s">
        <v>1190</v>
      </c>
      <c r="C227" s="272" t="s">
        <v>3461</v>
      </c>
      <c r="D227" s="271" t="s">
        <v>1470</v>
      </c>
      <c r="E227" s="271" t="s">
        <v>85</v>
      </c>
      <c r="F227" s="273">
        <v>27</v>
      </c>
      <c r="G227" s="274" t="s">
        <v>86</v>
      </c>
      <c r="H227" s="275">
        <v>1</v>
      </c>
      <c r="I227" s="276">
        <v>2.76</v>
      </c>
      <c r="J227" s="276">
        <v>2.76</v>
      </c>
      <c r="K227" s="277"/>
      <c r="L227" s="278">
        <v>3.35</v>
      </c>
      <c r="M227" s="278">
        <v>3.35</v>
      </c>
    </row>
    <row r="228" spans="1:13" x14ac:dyDescent="0.2">
      <c r="A228" s="265" t="s">
        <v>2172</v>
      </c>
      <c r="B228" s="279" t="s">
        <v>1193</v>
      </c>
      <c r="C228" s="280" t="s">
        <v>3416</v>
      </c>
      <c r="D228" s="279" t="s">
        <v>1470</v>
      </c>
      <c r="E228" s="279" t="s">
        <v>3417</v>
      </c>
      <c r="F228" s="281" t="s">
        <v>1209</v>
      </c>
      <c r="G228" s="282" t="s">
        <v>73</v>
      </c>
      <c r="H228" s="283">
        <v>1</v>
      </c>
      <c r="I228" s="284">
        <v>2.7639999999999998</v>
      </c>
      <c r="J228" s="284">
        <v>2.7639999999999998</v>
      </c>
      <c r="K228" s="277"/>
      <c r="L228" s="285">
        <v>3.35</v>
      </c>
      <c r="M228" s="285">
        <v>3.35</v>
      </c>
    </row>
    <row r="229" spans="1:13" x14ac:dyDescent="0.2">
      <c r="A229" s="265" t="s">
        <v>2176</v>
      </c>
      <c r="B229" s="266" t="s">
        <v>3462</v>
      </c>
      <c r="C229" s="267" t="s">
        <v>36</v>
      </c>
      <c r="D229" s="266" t="s">
        <v>37</v>
      </c>
      <c r="E229" s="266" t="s">
        <v>38</v>
      </c>
      <c r="F229" s="268" t="s">
        <v>1188</v>
      </c>
      <c r="G229" s="269" t="s">
        <v>39</v>
      </c>
      <c r="H229" s="267" t="s">
        <v>1189</v>
      </c>
      <c r="I229" s="267" t="s">
        <v>40</v>
      </c>
      <c r="J229" s="267" t="s">
        <v>41</v>
      </c>
      <c r="L229" s="270"/>
      <c r="M229" s="270"/>
    </row>
    <row r="230" spans="1:13" x14ac:dyDescent="0.2">
      <c r="A230" s="265" t="s">
        <v>2177</v>
      </c>
      <c r="B230" s="271" t="s">
        <v>1190</v>
      </c>
      <c r="C230" s="272" t="s">
        <v>3463</v>
      </c>
      <c r="D230" s="271" t="s">
        <v>1470</v>
      </c>
      <c r="E230" s="271" t="s">
        <v>88</v>
      </c>
      <c r="F230" s="273">
        <v>27</v>
      </c>
      <c r="G230" s="274" t="s">
        <v>86</v>
      </c>
      <c r="H230" s="275">
        <v>1</v>
      </c>
      <c r="I230" s="276">
        <v>13.12</v>
      </c>
      <c r="J230" s="276">
        <v>13.12</v>
      </c>
      <c r="K230" s="277"/>
      <c r="L230" s="278">
        <v>15.9</v>
      </c>
      <c r="M230" s="278">
        <v>15.9</v>
      </c>
    </row>
    <row r="231" spans="1:13" x14ac:dyDescent="0.2">
      <c r="A231" s="265" t="s">
        <v>2178</v>
      </c>
      <c r="B231" s="301" t="s">
        <v>1193</v>
      </c>
      <c r="C231" s="302" t="s">
        <v>3422</v>
      </c>
      <c r="D231" s="301" t="s">
        <v>1470</v>
      </c>
      <c r="E231" s="301" t="s">
        <v>3423</v>
      </c>
      <c r="F231" s="303" t="s">
        <v>1209</v>
      </c>
      <c r="G231" s="304" t="s">
        <v>73</v>
      </c>
      <c r="H231" s="305">
        <v>1</v>
      </c>
      <c r="I231" s="285">
        <v>13.122</v>
      </c>
      <c r="J231" s="285">
        <v>13.122</v>
      </c>
      <c r="K231" s="277"/>
      <c r="L231" s="285">
        <v>15.9</v>
      </c>
      <c r="M231" s="285">
        <v>15.9</v>
      </c>
    </row>
    <row r="232" spans="1:13" ht="12.75" thickBot="1" x14ac:dyDescent="0.25">
      <c r="A232" s="265" t="s">
        <v>2182</v>
      </c>
      <c r="B232" s="286" t="s">
        <v>3464</v>
      </c>
      <c r="C232" s="287" t="s">
        <v>36</v>
      </c>
      <c r="D232" s="286" t="s">
        <v>37</v>
      </c>
      <c r="E232" s="286" t="s">
        <v>38</v>
      </c>
      <c r="F232" s="288" t="s">
        <v>1188</v>
      </c>
      <c r="G232" s="289" t="s">
        <v>39</v>
      </c>
      <c r="H232" s="287" t="s">
        <v>1189</v>
      </c>
      <c r="I232" s="287" t="s">
        <v>40</v>
      </c>
      <c r="J232" s="287" t="s">
        <v>41</v>
      </c>
      <c r="L232" s="270"/>
      <c r="M232" s="270"/>
    </row>
    <row r="233" spans="1:13" ht="12.75" thickTop="1" x14ac:dyDescent="0.2">
      <c r="A233" s="265" t="s">
        <v>2183</v>
      </c>
      <c r="B233" s="310" t="s">
        <v>1190</v>
      </c>
      <c r="C233" s="311" t="s">
        <v>3465</v>
      </c>
      <c r="D233" s="310" t="s">
        <v>1470</v>
      </c>
      <c r="E233" s="310" t="s">
        <v>90</v>
      </c>
      <c r="F233" s="312">
        <v>4</v>
      </c>
      <c r="G233" s="313" t="s">
        <v>7</v>
      </c>
      <c r="H233" s="314">
        <v>1</v>
      </c>
      <c r="I233" s="315">
        <v>1.46</v>
      </c>
      <c r="J233" s="315">
        <v>1.46</v>
      </c>
      <c r="K233" s="277"/>
      <c r="L233" s="278">
        <v>1.78</v>
      </c>
      <c r="M233" s="278">
        <v>1.78</v>
      </c>
    </row>
    <row r="234" spans="1:13" x14ac:dyDescent="0.2">
      <c r="A234" s="265" t="s">
        <v>2184</v>
      </c>
      <c r="B234" s="279" t="s">
        <v>1193</v>
      </c>
      <c r="C234" s="280" t="s">
        <v>3466</v>
      </c>
      <c r="D234" s="279" t="s">
        <v>1470</v>
      </c>
      <c r="E234" s="279" t="s">
        <v>3467</v>
      </c>
      <c r="F234" s="281" t="s">
        <v>1209</v>
      </c>
      <c r="G234" s="282" t="s">
        <v>7</v>
      </c>
      <c r="H234" s="283">
        <v>1</v>
      </c>
      <c r="I234" s="284">
        <v>1.46</v>
      </c>
      <c r="J234" s="284">
        <v>1.46</v>
      </c>
      <c r="K234" s="277"/>
      <c r="L234" s="285">
        <v>1.78</v>
      </c>
      <c r="M234" s="285">
        <v>1.78</v>
      </c>
    </row>
    <row r="235" spans="1:13" x14ac:dyDescent="0.2">
      <c r="A235" s="265" t="s">
        <v>2188</v>
      </c>
      <c r="B235" s="266" t="s">
        <v>3468</v>
      </c>
      <c r="C235" s="267" t="s">
        <v>36</v>
      </c>
      <c r="D235" s="266" t="s">
        <v>37</v>
      </c>
      <c r="E235" s="266" t="s">
        <v>38</v>
      </c>
      <c r="F235" s="268" t="s">
        <v>1188</v>
      </c>
      <c r="G235" s="269" t="s">
        <v>39</v>
      </c>
      <c r="H235" s="267" t="s">
        <v>1189</v>
      </c>
      <c r="I235" s="267" t="s">
        <v>40</v>
      </c>
      <c r="J235" s="267" t="s">
        <v>41</v>
      </c>
      <c r="L235" s="270"/>
      <c r="M235" s="270"/>
    </row>
    <row r="236" spans="1:13" x14ac:dyDescent="0.2">
      <c r="A236" s="265" t="s">
        <v>2189</v>
      </c>
      <c r="B236" s="271" t="s">
        <v>1190</v>
      </c>
      <c r="C236" s="272" t="s">
        <v>3469</v>
      </c>
      <c r="D236" s="271" t="s">
        <v>1470</v>
      </c>
      <c r="E236" s="271" t="s">
        <v>92</v>
      </c>
      <c r="F236" s="273">
        <v>4</v>
      </c>
      <c r="G236" s="274" t="s">
        <v>7</v>
      </c>
      <c r="H236" s="275">
        <v>1</v>
      </c>
      <c r="I236" s="276">
        <v>1.08</v>
      </c>
      <c r="J236" s="276">
        <v>1.08</v>
      </c>
      <c r="K236" s="277"/>
      <c r="L236" s="278">
        <v>1.31</v>
      </c>
      <c r="M236" s="278">
        <v>1.31</v>
      </c>
    </row>
    <row r="237" spans="1:13" x14ac:dyDescent="0.2">
      <c r="A237" s="265" t="s">
        <v>2190</v>
      </c>
      <c r="B237" s="279" t="s">
        <v>1193</v>
      </c>
      <c r="C237" s="280" t="s">
        <v>3470</v>
      </c>
      <c r="D237" s="279" t="s">
        <v>1470</v>
      </c>
      <c r="E237" s="279" t="s">
        <v>3471</v>
      </c>
      <c r="F237" s="281" t="s">
        <v>1209</v>
      </c>
      <c r="G237" s="282" t="s">
        <v>7</v>
      </c>
      <c r="H237" s="283">
        <v>1</v>
      </c>
      <c r="I237" s="284">
        <v>1.081</v>
      </c>
      <c r="J237" s="284">
        <v>1.081</v>
      </c>
      <c r="K237" s="277"/>
      <c r="L237" s="285">
        <v>1.31</v>
      </c>
      <c r="M237" s="285">
        <v>1.31</v>
      </c>
    </row>
    <row r="238" spans="1:13" x14ac:dyDescent="0.2">
      <c r="A238" s="265" t="s">
        <v>2194</v>
      </c>
      <c r="B238" s="266" t="s">
        <v>3472</v>
      </c>
      <c r="C238" s="267" t="s">
        <v>36</v>
      </c>
      <c r="D238" s="266" t="s">
        <v>37</v>
      </c>
      <c r="E238" s="266" t="s">
        <v>38</v>
      </c>
      <c r="F238" s="268" t="s">
        <v>1188</v>
      </c>
      <c r="G238" s="269" t="s">
        <v>39</v>
      </c>
      <c r="H238" s="267" t="s">
        <v>1189</v>
      </c>
      <c r="I238" s="267" t="s">
        <v>40</v>
      </c>
      <c r="J238" s="267" t="s">
        <v>41</v>
      </c>
      <c r="L238" s="270"/>
      <c r="M238" s="270"/>
    </row>
    <row r="239" spans="1:13" x14ac:dyDescent="0.2">
      <c r="A239" s="265" t="s">
        <v>2195</v>
      </c>
      <c r="B239" s="290" t="s">
        <v>1190</v>
      </c>
      <c r="C239" s="291" t="s">
        <v>3473</v>
      </c>
      <c r="D239" s="290" t="s">
        <v>1470</v>
      </c>
      <c r="E239" s="290" t="s">
        <v>94</v>
      </c>
      <c r="F239" s="292">
        <v>4</v>
      </c>
      <c r="G239" s="293" t="s">
        <v>3474</v>
      </c>
      <c r="H239" s="294">
        <v>1</v>
      </c>
      <c r="I239" s="278">
        <v>2.0699999999999998</v>
      </c>
      <c r="J239" s="278">
        <v>2.0699999999999998</v>
      </c>
      <c r="K239" s="277"/>
      <c r="L239" s="278">
        <v>2.5099999999999998</v>
      </c>
      <c r="M239" s="278">
        <v>2.5099999999999998</v>
      </c>
    </row>
    <row r="240" spans="1:13" ht="24.75" thickBot="1" x14ac:dyDescent="0.25">
      <c r="A240" s="265" t="s">
        <v>2196</v>
      </c>
      <c r="B240" s="301" t="s">
        <v>1193</v>
      </c>
      <c r="C240" s="302" t="s">
        <v>3475</v>
      </c>
      <c r="D240" s="301" t="s">
        <v>1470</v>
      </c>
      <c r="E240" s="301" t="s">
        <v>3476</v>
      </c>
      <c r="F240" s="303" t="s">
        <v>1209</v>
      </c>
      <c r="G240" s="304" t="s">
        <v>3474</v>
      </c>
      <c r="H240" s="305">
        <v>1</v>
      </c>
      <c r="I240" s="285">
        <v>2.0710000000000002</v>
      </c>
      <c r="J240" s="285">
        <v>2.0710000000000002</v>
      </c>
      <c r="K240" s="277"/>
      <c r="L240" s="285">
        <v>2.5099999999999998</v>
      </c>
      <c r="M240" s="285">
        <v>2.5099999999999998</v>
      </c>
    </row>
    <row r="241" spans="1:13" ht="12.75" thickTop="1" x14ac:dyDescent="0.2">
      <c r="A241" s="265" t="s">
        <v>2200</v>
      </c>
      <c r="B241" s="306" t="s">
        <v>3477</v>
      </c>
      <c r="C241" s="307" t="s">
        <v>36</v>
      </c>
      <c r="D241" s="306" t="s">
        <v>37</v>
      </c>
      <c r="E241" s="306" t="s">
        <v>38</v>
      </c>
      <c r="F241" s="308" t="s">
        <v>1188</v>
      </c>
      <c r="G241" s="309" t="s">
        <v>39</v>
      </c>
      <c r="H241" s="307" t="s">
        <v>1189</v>
      </c>
      <c r="I241" s="307" t="s">
        <v>40</v>
      </c>
      <c r="J241" s="307" t="s">
        <v>41</v>
      </c>
      <c r="L241" s="270"/>
      <c r="M241" s="270"/>
    </row>
    <row r="242" spans="1:13" x14ac:dyDescent="0.2">
      <c r="A242" s="265" t="s">
        <v>2201</v>
      </c>
      <c r="B242" s="271" t="s">
        <v>1190</v>
      </c>
      <c r="C242" s="272" t="s">
        <v>3478</v>
      </c>
      <c r="D242" s="271" t="s">
        <v>1470</v>
      </c>
      <c r="E242" s="271" t="s">
        <v>96</v>
      </c>
      <c r="F242" s="273">
        <v>4</v>
      </c>
      <c r="G242" s="274" t="s">
        <v>7</v>
      </c>
      <c r="H242" s="275">
        <v>1</v>
      </c>
      <c r="I242" s="276">
        <v>1.6</v>
      </c>
      <c r="J242" s="276">
        <v>1.6</v>
      </c>
      <c r="K242" s="277"/>
      <c r="L242" s="278">
        <v>1.95</v>
      </c>
      <c r="M242" s="278">
        <v>1.95</v>
      </c>
    </row>
    <row r="243" spans="1:13" x14ac:dyDescent="0.2">
      <c r="A243" s="265" t="s">
        <v>2202</v>
      </c>
      <c r="B243" s="279" t="s">
        <v>1193</v>
      </c>
      <c r="C243" s="280" t="s">
        <v>3479</v>
      </c>
      <c r="D243" s="279" t="s">
        <v>1470</v>
      </c>
      <c r="E243" s="279" t="s">
        <v>3480</v>
      </c>
      <c r="F243" s="281" t="s">
        <v>1209</v>
      </c>
      <c r="G243" s="282" t="s">
        <v>7</v>
      </c>
      <c r="H243" s="283">
        <v>1</v>
      </c>
      <c r="I243" s="284">
        <v>1.6</v>
      </c>
      <c r="J243" s="284">
        <v>1.6</v>
      </c>
      <c r="K243" s="277"/>
      <c r="L243" s="285">
        <v>1.95</v>
      </c>
      <c r="M243" s="285">
        <v>1.95</v>
      </c>
    </row>
    <row r="244" spans="1:13" x14ac:dyDescent="0.2">
      <c r="A244" s="265" t="s">
        <v>2206</v>
      </c>
      <c r="B244" s="266" t="s">
        <v>3481</v>
      </c>
      <c r="C244" s="267" t="s">
        <v>36</v>
      </c>
      <c r="D244" s="266" t="s">
        <v>37</v>
      </c>
      <c r="E244" s="266" t="s">
        <v>38</v>
      </c>
      <c r="F244" s="268" t="s">
        <v>1188</v>
      </c>
      <c r="G244" s="269" t="s">
        <v>39</v>
      </c>
      <c r="H244" s="267" t="s">
        <v>1189</v>
      </c>
      <c r="I244" s="267" t="s">
        <v>40</v>
      </c>
      <c r="J244" s="267" t="s">
        <v>41</v>
      </c>
      <c r="L244" s="270"/>
      <c r="M244" s="270"/>
    </row>
    <row r="245" spans="1:13" x14ac:dyDescent="0.2">
      <c r="A245" s="265" t="s">
        <v>2207</v>
      </c>
      <c r="B245" s="271" t="s">
        <v>1190</v>
      </c>
      <c r="C245" s="272" t="s">
        <v>3482</v>
      </c>
      <c r="D245" s="271" t="s">
        <v>1470</v>
      </c>
      <c r="E245" s="271" t="s">
        <v>98</v>
      </c>
      <c r="F245" s="273">
        <v>4</v>
      </c>
      <c r="G245" s="274" t="s">
        <v>7</v>
      </c>
      <c r="H245" s="275">
        <v>1</v>
      </c>
      <c r="I245" s="276">
        <v>1.08</v>
      </c>
      <c r="J245" s="276">
        <v>1.08</v>
      </c>
      <c r="K245" s="277"/>
      <c r="L245" s="278">
        <v>1.31</v>
      </c>
      <c r="M245" s="278">
        <v>1.31</v>
      </c>
    </row>
    <row r="246" spans="1:13" x14ac:dyDescent="0.2">
      <c r="A246" s="265" t="s">
        <v>2208</v>
      </c>
      <c r="B246" s="279" t="s">
        <v>1193</v>
      </c>
      <c r="C246" s="280" t="s">
        <v>3483</v>
      </c>
      <c r="D246" s="279" t="s">
        <v>1470</v>
      </c>
      <c r="E246" s="279" t="s">
        <v>3484</v>
      </c>
      <c r="F246" s="281" t="s">
        <v>1209</v>
      </c>
      <c r="G246" s="282" t="s">
        <v>7</v>
      </c>
      <c r="H246" s="283">
        <v>1</v>
      </c>
      <c r="I246" s="284">
        <v>1.081</v>
      </c>
      <c r="J246" s="284">
        <v>1.081</v>
      </c>
      <c r="K246" s="277"/>
      <c r="L246" s="285">
        <v>1.31</v>
      </c>
      <c r="M246" s="285">
        <v>1.31</v>
      </c>
    </row>
    <row r="247" spans="1:13" x14ac:dyDescent="0.2">
      <c r="A247" s="265" t="s">
        <v>2212</v>
      </c>
      <c r="B247" s="286" t="s">
        <v>3485</v>
      </c>
      <c r="C247" s="287" t="s">
        <v>36</v>
      </c>
      <c r="D247" s="286" t="s">
        <v>37</v>
      </c>
      <c r="E247" s="286" t="s">
        <v>38</v>
      </c>
      <c r="F247" s="288" t="s">
        <v>1188</v>
      </c>
      <c r="G247" s="289" t="s">
        <v>39</v>
      </c>
      <c r="H247" s="287" t="s">
        <v>1189</v>
      </c>
      <c r="I247" s="287" t="s">
        <v>40</v>
      </c>
      <c r="J247" s="287" t="s">
        <v>41</v>
      </c>
      <c r="L247" s="270"/>
      <c r="M247" s="270"/>
    </row>
    <row r="248" spans="1:13" ht="24.75" thickBot="1" x14ac:dyDescent="0.25">
      <c r="A248" s="265" t="s">
        <v>2213</v>
      </c>
      <c r="B248" s="290" t="s">
        <v>1190</v>
      </c>
      <c r="C248" s="291" t="s">
        <v>3486</v>
      </c>
      <c r="D248" s="290" t="s">
        <v>103</v>
      </c>
      <c r="E248" s="290" t="s">
        <v>1490</v>
      </c>
      <c r="F248" s="292" t="s">
        <v>3487</v>
      </c>
      <c r="G248" s="293" t="s">
        <v>11</v>
      </c>
      <c r="H248" s="294">
        <v>1</v>
      </c>
      <c r="I248" s="278">
        <v>7.24</v>
      </c>
      <c r="J248" s="278">
        <v>7.24</v>
      </c>
      <c r="K248" s="277"/>
      <c r="L248" s="278">
        <v>8.7799999999999994</v>
      </c>
      <c r="M248" s="278">
        <v>8.7799999999999994</v>
      </c>
    </row>
    <row r="249" spans="1:13" ht="24.75" thickTop="1" x14ac:dyDescent="0.2">
      <c r="A249" s="265" t="s">
        <v>2214</v>
      </c>
      <c r="B249" s="323" t="s">
        <v>1236</v>
      </c>
      <c r="C249" s="324" t="s">
        <v>3432</v>
      </c>
      <c r="D249" s="323" t="s">
        <v>103</v>
      </c>
      <c r="E249" s="323" t="s">
        <v>1237</v>
      </c>
      <c r="F249" s="325" t="s">
        <v>1191</v>
      </c>
      <c r="G249" s="326" t="s">
        <v>79</v>
      </c>
      <c r="H249" s="327">
        <v>0.13150000000000001</v>
      </c>
      <c r="I249" s="328">
        <v>23.686</v>
      </c>
      <c r="J249" s="328">
        <v>3.1139999999999999</v>
      </c>
      <c r="K249" s="277"/>
      <c r="L249" s="322">
        <v>28.7</v>
      </c>
      <c r="M249" s="322">
        <v>3.77</v>
      </c>
    </row>
    <row r="250" spans="1:13" ht="24" x14ac:dyDescent="0.2">
      <c r="A250" s="265" t="s">
        <v>2215</v>
      </c>
      <c r="B250" s="316" t="s">
        <v>1236</v>
      </c>
      <c r="C250" s="317" t="s">
        <v>3433</v>
      </c>
      <c r="D250" s="316" t="s">
        <v>103</v>
      </c>
      <c r="E250" s="316" t="s">
        <v>1239</v>
      </c>
      <c r="F250" s="318" t="s">
        <v>1191</v>
      </c>
      <c r="G250" s="319" t="s">
        <v>79</v>
      </c>
      <c r="H250" s="320">
        <v>0.25819999999999999</v>
      </c>
      <c r="I250" s="321">
        <v>15.981208571428574</v>
      </c>
      <c r="J250" s="321">
        <v>4.1260000000000003</v>
      </c>
      <c r="K250" s="277"/>
      <c r="L250" s="322">
        <v>19.420000000000002</v>
      </c>
      <c r="M250" s="322">
        <v>5.01</v>
      </c>
    </row>
    <row r="251" spans="1:13" x14ac:dyDescent="0.2">
      <c r="A251" s="265" t="s">
        <v>2219</v>
      </c>
      <c r="B251" s="266" t="s">
        <v>3488</v>
      </c>
      <c r="C251" s="267" t="s">
        <v>36</v>
      </c>
      <c r="D251" s="266" t="s">
        <v>37</v>
      </c>
      <c r="E251" s="266" t="s">
        <v>38</v>
      </c>
      <c r="F251" s="268" t="s">
        <v>1188</v>
      </c>
      <c r="G251" s="269" t="s">
        <v>39</v>
      </c>
      <c r="H251" s="267" t="s">
        <v>1189</v>
      </c>
      <c r="I251" s="267" t="s">
        <v>40</v>
      </c>
      <c r="J251" s="267" t="s">
        <v>41</v>
      </c>
    </row>
    <row r="252" spans="1:13" ht="24" x14ac:dyDescent="0.2">
      <c r="A252" s="265" t="s">
        <v>2220</v>
      </c>
      <c r="B252" s="271" t="s">
        <v>1190</v>
      </c>
      <c r="C252" s="272" t="s">
        <v>3489</v>
      </c>
      <c r="D252" s="271" t="s">
        <v>103</v>
      </c>
      <c r="E252" s="271" t="s">
        <v>1491</v>
      </c>
      <c r="F252" s="273" t="s">
        <v>3487</v>
      </c>
      <c r="G252" s="274" t="s">
        <v>11</v>
      </c>
      <c r="H252" s="275">
        <v>1</v>
      </c>
      <c r="I252" s="276">
        <v>26.880000000000003</v>
      </c>
      <c r="J252" s="276">
        <v>26.88</v>
      </c>
      <c r="K252" s="277"/>
      <c r="L252" s="278">
        <v>32.58</v>
      </c>
      <c r="M252" s="278">
        <v>32.58</v>
      </c>
    </row>
    <row r="253" spans="1:13" ht="24" x14ac:dyDescent="0.2">
      <c r="A253" s="265" t="s">
        <v>2221</v>
      </c>
      <c r="B253" s="329" t="s">
        <v>1236</v>
      </c>
      <c r="C253" s="330" t="s">
        <v>3432</v>
      </c>
      <c r="D253" s="329" t="s">
        <v>103</v>
      </c>
      <c r="E253" s="329" t="s">
        <v>1237</v>
      </c>
      <c r="F253" s="331" t="s">
        <v>1191</v>
      </c>
      <c r="G253" s="332" t="s">
        <v>79</v>
      </c>
      <c r="H253" s="333">
        <v>0.36430000000000001</v>
      </c>
      <c r="I253" s="322">
        <v>23.686</v>
      </c>
      <c r="J253" s="322">
        <v>8.6280000000000001</v>
      </c>
      <c r="K253" s="277"/>
      <c r="L253" s="322">
        <v>28.7</v>
      </c>
      <c r="M253" s="322">
        <v>10.45</v>
      </c>
    </row>
    <row r="254" spans="1:13" ht="24.75" thickBot="1" x14ac:dyDescent="0.25">
      <c r="A254" s="265" t="s">
        <v>2222</v>
      </c>
      <c r="B254" s="329" t="s">
        <v>1236</v>
      </c>
      <c r="C254" s="330" t="s">
        <v>3433</v>
      </c>
      <c r="D254" s="329" t="s">
        <v>103</v>
      </c>
      <c r="E254" s="329" t="s">
        <v>1239</v>
      </c>
      <c r="F254" s="331" t="s">
        <v>1191</v>
      </c>
      <c r="G254" s="332" t="s">
        <v>79</v>
      </c>
      <c r="H254" s="333">
        <v>0.71560000000000001</v>
      </c>
      <c r="I254" s="322">
        <v>16.027000000000001</v>
      </c>
      <c r="J254" s="322">
        <v>11.468</v>
      </c>
      <c r="K254" s="277"/>
      <c r="L254" s="322">
        <v>19.420000000000002</v>
      </c>
      <c r="M254" s="322">
        <v>13.89</v>
      </c>
    </row>
    <row r="255" spans="1:13" ht="12.75" thickTop="1" x14ac:dyDescent="0.2">
      <c r="A255" s="265" t="s">
        <v>2223</v>
      </c>
      <c r="B255" s="295" t="s">
        <v>1193</v>
      </c>
      <c r="C255" s="296" t="s">
        <v>3490</v>
      </c>
      <c r="D255" s="295" t="s">
        <v>103</v>
      </c>
      <c r="E255" s="295" t="s">
        <v>3491</v>
      </c>
      <c r="F255" s="297" t="s">
        <v>1209</v>
      </c>
      <c r="G255" s="298" t="s">
        <v>1283</v>
      </c>
      <c r="H255" s="299">
        <v>9.8400000000000001E-2</v>
      </c>
      <c r="I255" s="300">
        <v>68.949995294117642</v>
      </c>
      <c r="J255" s="300">
        <v>6.7839999999999998</v>
      </c>
      <c r="K255" s="277"/>
      <c r="L255" s="285">
        <v>83.83</v>
      </c>
      <c r="M255" s="285">
        <v>8.24</v>
      </c>
    </row>
    <row r="256" spans="1:13" x14ac:dyDescent="0.2">
      <c r="A256" s="265" t="s">
        <v>2227</v>
      </c>
      <c r="B256" s="266" t="s">
        <v>3492</v>
      </c>
      <c r="C256" s="267" t="s">
        <v>36</v>
      </c>
      <c r="D256" s="266" t="s">
        <v>37</v>
      </c>
      <c r="E256" s="266" t="s">
        <v>38</v>
      </c>
      <c r="F256" s="268" t="s">
        <v>1188</v>
      </c>
      <c r="G256" s="269" t="s">
        <v>39</v>
      </c>
      <c r="H256" s="267" t="s">
        <v>1189</v>
      </c>
      <c r="I256" s="267" t="s">
        <v>40</v>
      </c>
      <c r="J256" s="267" t="s">
        <v>41</v>
      </c>
      <c r="L256" s="270"/>
      <c r="M256" s="270"/>
    </row>
    <row r="257" spans="1:13" ht="24" x14ac:dyDescent="0.2">
      <c r="A257" s="265" t="s">
        <v>2228</v>
      </c>
      <c r="B257" s="271" t="s">
        <v>1190</v>
      </c>
      <c r="C257" s="272" t="s">
        <v>3493</v>
      </c>
      <c r="D257" s="271" t="s">
        <v>1470</v>
      </c>
      <c r="E257" s="271" t="s">
        <v>1492</v>
      </c>
      <c r="F257" s="273">
        <v>2</v>
      </c>
      <c r="G257" s="274" t="s">
        <v>106</v>
      </c>
      <c r="H257" s="275">
        <v>1</v>
      </c>
      <c r="I257" s="276">
        <v>3.2</v>
      </c>
      <c r="J257" s="276">
        <v>3.2</v>
      </c>
      <c r="K257" s="277"/>
      <c r="L257" s="278">
        <v>3.88</v>
      </c>
      <c r="M257" s="278">
        <v>3.88</v>
      </c>
    </row>
    <row r="258" spans="1:13" x14ac:dyDescent="0.2">
      <c r="A258" s="265" t="s">
        <v>2229</v>
      </c>
      <c r="B258" s="279" t="s">
        <v>1193</v>
      </c>
      <c r="C258" s="280" t="s">
        <v>3212</v>
      </c>
      <c r="D258" s="279" t="s">
        <v>1470</v>
      </c>
      <c r="E258" s="279" t="s">
        <v>1364</v>
      </c>
      <c r="F258" s="281" t="s">
        <v>1195</v>
      </c>
      <c r="G258" s="282" t="s">
        <v>1196</v>
      </c>
      <c r="H258" s="283">
        <v>2.5000000000000001E-2</v>
      </c>
      <c r="I258" s="284">
        <v>17.962304000000007</v>
      </c>
      <c r="J258" s="284">
        <v>0.44900000000000001</v>
      </c>
      <c r="K258" s="277"/>
      <c r="L258" s="285">
        <v>22.3</v>
      </c>
      <c r="M258" s="285">
        <v>0.55000000000000004</v>
      </c>
    </row>
    <row r="259" spans="1:13" x14ac:dyDescent="0.2">
      <c r="A259" s="265" t="s">
        <v>2230</v>
      </c>
      <c r="B259" s="301" t="s">
        <v>1193</v>
      </c>
      <c r="C259" s="302" t="s">
        <v>3156</v>
      </c>
      <c r="D259" s="301" t="s">
        <v>1470</v>
      </c>
      <c r="E259" s="301" t="s">
        <v>1206</v>
      </c>
      <c r="F259" s="303" t="s">
        <v>1195</v>
      </c>
      <c r="G259" s="304" t="s">
        <v>1196</v>
      </c>
      <c r="H259" s="305">
        <v>0.25</v>
      </c>
      <c r="I259" s="285">
        <v>11.009</v>
      </c>
      <c r="J259" s="285">
        <v>2.7519999999999998</v>
      </c>
      <c r="K259" s="277"/>
      <c r="L259" s="285">
        <v>13.34</v>
      </c>
      <c r="M259" s="285">
        <v>3.33</v>
      </c>
    </row>
    <row r="260" spans="1:13" ht="12.75" thickBot="1" x14ac:dyDescent="0.25">
      <c r="A260" s="265" t="s">
        <v>2234</v>
      </c>
      <c r="B260" s="286" t="s">
        <v>3494</v>
      </c>
      <c r="C260" s="287" t="s">
        <v>36</v>
      </c>
      <c r="D260" s="286" t="s">
        <v>37</v>
      </c>
      <c r="E260" s="286" t="s">
        <v>38</v>
      </c>
      <c r="F260" s="288" t="s">
        <v>1188</v>
      </c>
      <c r="G260" s="289" t="s">
        <v>39</v>
      </c>
      <c r="H260" s="287" t="s">
        <v>1189</v>
      </c>
      <c r="I260" s="287" t="s">
        <v>40</v>
      </c>
      <c r="J260" s="287" t="s">
        <v>41</v>
      </c>
      <c r="L260" s="270"/>
      <c r="M260" s="270"/>
    </row>
    <row r="261" spans="1:13" ht="24.75" thickTop="1" x14ac:dyDescent="0.2">
      <c r="A261" s="265" t="s">
        <v>2235</v>
      </c>
      <c r="B261" s="310" t="s">
        <v>1190</v>
      </c>
      <c r="C261" s="311" t="s">
        <v>3495</v>
      </c>
      <c r="D261" s="310" t="s">
        <v>1470</v>
      </c>
      <c r="E261" s="310" t="s">
        <v>1493</v>
      </c>
      <c r="F261" s="312">
        <v>2</v>
      </c>
      <c r="G261" s="313" t="s">
        <v>106</v>
      </c>
      <c r="H261" s="314">
        <v>1</v>
      </c>
      <c r="I261" s="315">
        <v>4.2699999999999996</v>
      </c>
      <c r="J261" s="315">
        <v>4.2699999999999996</v>
      </c>
      <c r="K261" s="277"/>
      <c r="L261" s="278">
        <v>5.18</v>
      </c>
      <c r="M261" s="278">
        <v>5.18</v>
      </c>
    </row>
    <row r="262" spans="1:13" x14ac:dyDescent="0.2">
      <c r="A262" s="265" t="s">
        <v>2236</v>
      </c>
      <c r="B262" s="279" t="s">
        <v>1193</v>
      </c>
      <c r="C262" s="280" t="s">
        <v>3212</v>
      </c>
      <c r="D262" s="279" t="s">
        <v>1470</v>
      </c>
      <c r="E262" s="279" t="s">
        <v>1364</v>
      </c>
      <c r="F262" s="281" t="s">
        <v>1195</v>
      </c>
      <c r="G262" s="282" t="s">
        <v>1196</v>
      </c>
      <c r="H262" s="283">
        <v>3.3300000000000003E-2</v>
      </c>
      <c r="I262" s="284">
        <v>18.404</v>
      </c>
      <c r="J262" s="284">
        <v>0.61199999999999999</v>
      </c>
      <c r="K262" s="277"/>
      <c r="L262" s="285">
        <v>22.3</v>
      </c>
      <c r="M262" s="285">
        <v>0.74</v>
      </c>
    </row>
    <row r="263" spans="1:13" x14ac:dyDescent="0.2">
      <c r="A263" s="265" t="s">
        <v>2237</v>
      </c>
      <c r="B263" s="279" t="s">
        <v>1193</v>
      </c>
      <c r="C263" s="280" t="s">
        <v>3156</v>
      </c>
      <c r="D263" s="279" t="s">
        <v>1470</v>
      </c>
      <c r="E263" s="279" t="s">
        <v>1206</v>
      </c>
      <c r="F263" s="281" t="s">
        <v>1195</v>
      </c>
      <c r="G263" s="282" t="s">
        <v>1196</v>
      </c>
      <c r="H263" s="283">
        <v>0.33329999999999999</v>
      </c>
      <c r="I263" s="284">
        <v>10.97627054054054</v>
      </c>
      <c r="J263" s="284">
        <v>3.6579999999999999</v>
      </c>
      <c r="K263" s="277"/>
      <c r="L263" s="285">
        <v>13.34</v>
      </c>
      <c r="M263" s="285">
        <v>4.4400000000000004</v>
      </c>
    </row>
    <row r="264" spans="1:13" x14ac:dyDescent="0.2">
      <c r="A264" s="265" t="s">
        <v>2241</v>
      </c>
      <c r="B264" s="266" t="s">
        <v>3496</v>
      </c>
      <c r="C264" s="267" t="s">
        <v>36</v>
      </c>
      <c r="D264" s="266" t="s">
        <v>37</v>
      </c>
      <c r="E264" s="266" t="s">
        <v>38</v>
      </c>
      <c r="F264" s="268" t="s">
        <v>1188</v>
      </c>
      <c r="G264" s="269" t="s">
        <v>39</v>
      </c>
      <c r="H264" s="267" t="s">
        <v>1189</v>
      </c>
      <c r="I264" s="267" t="s">
        <v>40</v>
      </c>
      <c r="J264" s="267" t="s">
        <v>41</v>
      </c>
      <c r="L264" s="270"/>
      <c r="M264" s="270"/>
    </row>
    <row r="265" spans="1:13" ht="24" x14ac:dyDescent="0.2">
      <c r="A265" s="265" t="s">
        <v>2242</v>
      </c>
      <c r="B265" s="290" t="s">
        <v>1190</v>
      </c>
      <c r="C265" s="291" t="s">
        <v>3497</v>
      </c>
      <c r="D265" s="290" t="s">
        <v>1470</v>
      </c>
      <c r="E265" s="290" t="s">
        <v>2988</v>
      </c>
      <c r="F265" s="292">
        <v>2</v>
      </c>
      <c r="G265" s="293" t="s">
        <v>106</v>
      </c>
      <c r="H265" s="294">
        <v>1</v>
      </c>
      <c r="I265" s="278">
        <v>3.77</v>
      </c>
      <c r="J265" s="278">
        <v>3.77</v>
      </c>
      <c r="K265" s="277"/>
      <c r="L265" s="278">
        <v>4.57</v>
      </c>
      <c r="M265" s="278">
        <v>4.57</v>
      </c>
    </row>
    <row r="266" spans="1:13" ht="12.75" thickBot="1" x14ac:dyDescent="0.25">
      <c r="A266" s="265" t="s">
        <v>2243</v>
      </c>
      <c r="B266" s="301" t="s">
        <v>1193</v>
      </c>
      <c r="C266" s="302" t="s">
        <v>3212</v>
      </c>
      <c r="D266" s="301" t="s">
        <v>1470</v>
      </c>
      <c r="E266" s="301" t="s">
        <v>1364</v>
      </c>
      <c r="F266" s="303" t="s">
        <v>1195</v>
      </c>
      <c r="G266" s="304" t="s">
        <v>1196</v>
      </c>
      <c r="H266" s="305">
        <v>2.9399999999999999E-2</v>
      </c>
      <c r="I266" s="285">
        <v>18.404</v>
      </c>
      <c r="J266" s="285">
        <v>0.54100000000000004</v>
      </c>
      <c r="K266" s="277"/>
      <c r="L266" s="285">
        <v>22.3</v>
      </c>
      <c r="M266" s="285">
        <v>0.65</v>
      </c>
    </row>
    <row r="267" spans="1:13" ht="12.75" thickTop="1" x14ac:dyDescent="0.2">
      <c r="A267" s="265" t="s">
        <v>2244</v>
      </c>
      <c r="B267" s="295" t="s">
        <v>1193</v>
      </c>
      <c r="C267" s="296" t="s">
        <v>3156</v>
      </c>
      <c r="D267" s="295" t="s">
        <v>1470</v>
      </c>
      <c r="E267" s="295" t="s">
        <v>1206</v>
      </c>
      <c r="F267" s="297" t="s">
        <v>1195</v>
      </c>
      <c r="G267" s="298" t="s">
        <v>1196</v>
      </c>
      <c r="H267" s="299">
        <v>0.29420000000000002</v>
      </c>
      <c r="I267" s="300">
        <v>10.9780371875</v>
      </c>
      <c r="J267" s="300">
        <v>3.2290000000000001</v>
      </c>
      <c r="K267" s="277"/>
      <c r="L267" s="285">
        <v>13.34</v>
      </c>
      <c r="M267" s="285">
        <v>3.92</v>
      </c>
    </row>
    <row r="268" spans="1:13" x14ac:dyDescent="0.2">
      <c r="A268" s="265" t="s">
        <v>2248</v>
      </c>
      <c r="B268" s="266" t="s">
        <v>3498</v>
      </c>
      <c r="C268" s="267" t="s">
        <v>36</v>
      </c>
      <c r="D268" s="266" t="s">
        <v>37</v>
      </c>
      <c r="E268" s="266" t="s">
        <v>38</v>
      </c>
      <c r="F268" s="268" t="s">
        <v>1188</v>
      </c>
      <c r="G268" s="269" t="s">
        <v>39</v>
      </c>
      <c r="H268" s="267" t="s">
        <v>1189</v>
      </c>
      <c r="I268" s="267" t="s">
        <v>40</v>
      </c>
      <c r="J268" s="267" t="s">
        <v>41</v>
      </c>
      <c r="L268" s="270"/>
      <c r="M268" s="270"/>
    </row>
    <row r="269" spans="1:13" ht="24" x14ac:dyDescent="0.2">
      <c r="A269" s="265" t="s">
        <v>2249</v>
      </c>
      <c r="B269" s="271" t="s">
        <v>1190</v>
      </c>
      <c r="C269" s="272" t="s">
        <v>3499</v>
      </c>
      <c r="D269" s="271" t="s">
        <v>1470</v>
      </c>
      <c r="E269" s="271" t="s">
        <v>1496</v>
      </c>
      <c r="F269" s="273">
        <v>2</v>
      </c>
      <c r="G269" s="274" t="s">
        <v>11</v>
      </c>
      <c r="H269" s="275">
        <v>1</v>
      </c>
      <c r="I269" s="276">
        <v>3.2</v>
      </c>
      <c r="J269" s="276">
        <v>3.2</v>
      </c>
      <c r="K269" s="277"/>
      <c r="L269" s="278">
        <v>3.88</v>
      </c>
      <c r="M269" s="278">
        <v>3.88</v>
      </c>
    </row>
    <row r="270" spans="1:13" x14ac:dyDescent="0.2">
      <c r="A270" s="265" t="s">
        <v>2250</v>
      </c>
      <c r="B270" s="279" t="s">
        <v>1193</v>
      </c>
      <c r="C270" s="280" t="s">
        <v>3160</v>
      </c>
      <c r="D270" s="279" t="s">
        <v>1470</v>
      </c>
      <c r="E270" s="279" t="s">
        <v>1202</v>
      </c>
      <c r="F270" s="281" t="s">
        <v>1195</v>
      </c>
      <c r="G270" s="282" t="s">
        <v>1196</v>
      </c>
      <c r="H270" s="283">
        <v>2.5000000000000001E-2</v>
      </c>
      <c r="I270" s="284">
        <v>18.404</v>
      </c>
      <c r="J270" s="284">
        <v>0.46</v>
      </c>
      <c r="K270" s="277"/>
      <c r="L270" s="285">
        <v>22.3</v>
      </c>
      <c r="M270" s="285">
        <v>0.55000000000000004</v>
      </c>
    </row>
    <row r="271" spans="1:13" x14ac:dyDescent="0.2">
      <c r="A271" s="265" t="s">
        <v>2251</v>
      </c>
      <c r="B271" s="301" t="s">
        <v>1193</v>
      </c>
      <c r="C271" s="302" t="s">
        <v>3156</v>
      </c>
      <c r="D271" s="301" t="s">
        <v>1470</v>
      </c>
      <c r="E271" s="301" t="s">
        <v>1206</v>
      </c>
      <c r="F271" s="303" t="s">
        <v>1195</v>
      </c>
      <c r="G271" s="304" t="s">
        <v>1196</v>
      </c>
      <c r="H271" s="305">
        <v>0.25</v>
      </c>
      <c r="I271" s="285">
        <v>10.961818571428573</v>
      </c>
      <c r="J271" s="285">
        <v>2.74</v>
      </c>
      <c r="K271" s="277"/>
      <c r="L271" s="285">
        <v>13.34</v>
      </c>
      <c r="M271" s="285">
        <v>3.33</v>
      </c>
    </row>
    <row r="272" spans="1:13" ht="12.75" thickBot="1" x14ac:dyDescent="0.25">
      <c r="A272" s="265" t="s">
        <v>2255</v>
      </c>
      <c r="B272" s="286" t="s">
        <v>3500</v>
      </c>
      <c r="C272" s="287" t="s">
        <v>36</v>
      </c>
      <c r="D272" s="286" t="s">
        <v>37</v>
      </c>
      <c r="E272" s="286" t="s">
        <v>38</v>
      </c>
      <c r="F272" s="288" t="s">
        <v>1188</v>
      </c>
      <c r="G272" s="289" t="s">
        <v>39</v>
      </c>
      <c r="H272" s="287" t="s">
        <v>1189</v>
      </c>
      <c r="I272" s="287" t="s">
        <v>40</v>
      </c>
      <c r="J272" s="287" t="s">
        <v>41</v>
      </c>
      <c r="L272" s="270"/>
      <c r="M272" s="270"/>
    </row>
    <row r="273" spans="1:13" ht="24.75" thickTop="1" x14ac:dyDescent="0.2">
      <c r="A273" s="265" t="s">
        <v>2256</v>
      </c>
      <c r="B273" s="310" t="s">
        <v>1190</v>
      </c>
      <c r="C273" s="311" t="s">
        <v>3501</v>
      </c>
      <c r="D273" s="310" t="s">
        <v>1470</v>
      </c>
      <c r="E273" s="310" t="s">
        <v>1497</v>
      </c>
      <c r="F273" s="312">
        <v>2</v>
      </c>
      <c r="G273" s="313" t="s">
        <v>11</v>
      </c>
      <c r="H273" s="314">
        <v>1</v>
      </c>
      <c r="I273" s="315">
        <v>3.71</v>
      </c>
      <c r="J273" s="315">
        <v>3.71</v>
      </c>
      <c r="K273" s="277"/>
      <c r="L273" s="278">
        <v>4.5</v>
      </c>
      <c r="M273" s="278">
        <v>4.5</v>
      </c>
    </row>
    <row r="274" spans="1:13" x14ac:dyDescent="0.2">
      <c r="A274" s="265" t="s">
        <v>2257</v>
      </c>
      <c r="B274" s="279" t="s">
        <v>1193</v>
      </c>
      <c r="C274" s="280" t="s">
        <v>3189</v>
      </c>
      <c r="D274" s="279" t="s">
        <v>1470</v>
      </c>
      <c r="E274" s="279" t="s">
        <v>1259</v>
      </c>
      <c r="F274" s="281" t="s">
        <v>1195</v>
      </c>
      <c r="G274" s="282" t="s">
        <v>1196</v>
      </c>
      <c r="H274" s="283">
        <v>2.9000000000000001E-2</v>
      </c>
      <c r="I274" s="284">
        <v>17.851879999999984</v>
      </c>
      <c r="J274" s="284">
        <v>0.51700000000000002</v>
      </c>
      <c r="K274" s="277"/>
      <c r="L274" s="285">
        <v>22.3</v>
      </c>
      <c r="M274" s="285">
        <v>0.64</v>
      </c>
    </row>
    <row r="275" spans="1:13" x14ac:dyDescent="0.2">
      <c r="A275" s="265" t="s">
        <v>2258</v>
      </c>
      <c r="B275" s="279" t="s">
        <v>1193</v>
      </c>
      <c r="C275" s="280" t="s">
        <v>3156</v>
      </c>
      <c r="D275" s="279" t="s">
        <v>1470</v>
      </c>
      <c r="E275" s="279" t="s">
        <v>1206</v>
      </c>
      <c r="F275" s="281" t="s">
        <v>1195</v>
      </c>
      <c r="G275" s="282" t="s">
        <v>1196</v>
      </c>
      <c r="H275" s="283">
        <v>0.28999999999999998</v>
      </c>
      <c r="I275" s="284">
        <v>11.009</v>
      </c>
      <c r="J275" s="284">
        <v>3.1920000000000002</v>
      </c>
      <c r="K275" s="277"/>
      <c r="L275" s="285">
        <v>13.34</v>
      </c>
      <c r="M275" s="285">
        <v>3.86</v>
      </c>
    </row>
    <row r="276" spans="1:13" x14ac:dyDescent="0.2">
      <c r="A276" s="265" t="s">
        <v>2262</v>
      </c>
      <c r="B276" s="266" t="s">
        <v>3502</v>
      </c>
      <c r="C276" s="267" t="s">
        <v>36</v>
      </c>
      <c r="D276" s="266" t="s">
        <v>37</v>
      </c>
      <c r="E276" s="266" t="s">
        <v>38</v>
      </c>
      <c r="F276" s="268" t="s">
        <v>1188</v>
      </c>
      <c r="G276" s="269" t="s">
        <v>39</v>
      </c>
      <c r="H276" s="267" t="s">
        <v>1189</v>
      </c>
      <c r="I276" s="267" t="s">
        <v>40</v>
      </c>
      <c r="J276" s="267" t="s">
        <v>41</v>
      </c>
      <c r="L276" s="270"/>
      <c r="M276" s="270"/>
    </row>
    <row r="277" spans="1:13" ht="24" x14ac:dyDescent="0.2">
      <c r="A277" s="265" t="s">
        <v>2263</v>
      </c>
      <c r="B277" s="290" t="s">
        <v>1190</v>
      </c>
      <c r="C277" s="291" t="s">
        <v>3403</v>
      </c>
      <c r="D277" s="290" t="s">
        <v>1470</v>
      </c>
      <c r="E277" s="290" t="s">
        <v>1475</v>
      </c>
      <c r="F277" s="292">
        <v>2</v>
      </c>
      <c r="G277" s="293" t="s">
        <v>7</v>
      </c>
      <c r="H277" s="294">
        <v>1</v>
      </c>
      <c r="I277" s="278">
        <v>32.119999999999997</v>
      </c>
      <c r="J277" s="278">
        <v>32.119999999999997</v>
      </c>
      <c r="K277" s="277"/>
      <c r="L277" s="278">
        <v>38.92</v>
      </c>
      <c r="M277" s="278">
        <v>38.92</v>
      </c>
    </row>
    <row r="278" spans="1:13" ht="12.75" thickBot="1" x14ac:dyDescent="0.25">
      <c r="A278" s="265" t="s">
        <v>2264</v>
      </c>
      <c r="B278" s="301" t="s">
        <v>1193</v>
      </c>
      <c r="C278" s="302" t="s">
        <v>3160</v>
      </c>
      <c r="D278" s="301" t="s">
        <v>1470</v>
      </c>
      <c r="E278" s="301" t="s">
        <v>1202</v>
      </c>
      <c r="F278" s="303" t="s">
        <v>1195</v>
      </c>
      <c r="G278" s="304" t="s">
        <v>1196</v>
      </c>
      <c r="H278" s="305">
        <v>0.25</v>
      </c>
      <c r="I278" s="285">
        <v>18.404</v>
      </c>
      <c r="J278" s="285">
        <v>4.601</v>
      </c>
      <c r="K278" s="277"/>
      <c r="L278" s="285">
        <v>22.3</v>
      </c>
      <c r="M278" s="285">
        <v>5.57</v>
      </c>
    </row>
    <row r="279" spans="1:13" ht="12.75" thickTop="1" x14ac:dyDescent="0.2">
      <c r="A279" s="265" t="s">
        <v>2265</v>
      </c>
      <c r="B279" s="295" t="s">
        <v>1193</v>
      </c>
      <c r="C279" s="296" t="s">
        <v>3156</v>
      </c>
      <c r="D279" s="295" t="s">
        <v>1470</v>
      </c>
      <c r="E279" s="295" t="s">
        <v>1206</v>
      </c>
      <c r="F279" s="297" t="s">
        <v>1195</v>
      </c>
      <c r="G279" s="298" t="s">
        <v>1196</v>
      </c>
      <c r="H279" s="299">
        <v>2.5</v>
      </c>
      <c r="I279" s="300">
        <v>11.009</v>
      </c>
      <c r="J279" s="300">
        <v>27.521999999999998</v>
      </c>
      <c r="K279" s="277"/>
      <c r="L279" s="285">
        <v>13.34</v>
      </c>
      <c r="M279" s="285">
        <v>33.35</v>
      </c>
    </row>
    <row r="280" spans="1:13" x14ac:dyDescent="0.2">
      <c r="A280" s="265" t="s">
        <v>2269</v>
      </c>
      <c r="B280" s="266" t="s">
        <v>3503</v>
      </c>
      <c r="C280" s="267" t="s">
        <v>36</v>
      </c>
      <c r="D280" s="266" t="s">
        <v>37</v>
      </c>
      <c r="E280" s="266" t="s">
        <v>38</v>
      </c>
      <c r="F280" s="268" t="s">
        <v>1188</v>
      </c>
      <c r="G280" s="269" t="s">
        <v>39</v>
      </c>
      <c r="H280" s="267" t="s">
        <v>1189</v>
      </c>
      <c r="I280" s="267" t="s">
        <v>40</v>
      </c>
      <c r="J280" s="267" t="s">
        <v>41</v>
      </c>
    </row>
    <row r="281" spans="1:13" ht="24" x14ac:dyDescent="0.2">
      <c r="A281" s="265" t="s">
        <v>2270</v>
      </c>
      <c r="B281" s="271" t="s">
        <v>1190</v>
      </c>
      <c r="C281" s="272" t="s">
        <v>3504</v>
      </c>
      <c r="D281" s="271" t="s">
        <v>1470</v>
      </c>
      <c r="E281" s="271" t="s">
        <v>1498</v>
      </c>
      <c r="F281" s="273">
        <v>2</v>
      </c>
      <c r="G281" s="274" t="s">
        <v>11</v>
      </c>
      <c r="H281" s="275">
        <v>1</v>
      </c>
      <c r="I281" s="276">
        <v>4.33</v>
      </c>
      <c r="J281" s="276">
        <v>4.33</v>
      </c>
      <c r="K281" s="277"/>
      <c r="L281" s="278">
        <v>5.25</v>
      </c>
      <c r="M281" s="278">
        <v>5.25</v>
      </c>
    </row>
    <row r="282" spans="1:13" x14ac:dyDescent="0.2">
      <c r="A282" s="265" t="s">
        <v>2271</v>
      </c>
      <c r="B282" s="279" t="s">
        <v>1193</v>
      </c>
      <c r="C282" s="280" t="s">
        <v>3505</v>
      </c>
      <c r="D282" s="279" t="s">
        <v>1470</v>
      </c>
      <c r="E282" s="279" t="s">
        <v>3506</v>
      </c>
      <c r="F282" s="281" t="s">
        <v>1195</v>
      </c>
      <c r="G282" s="282" t="s">
        <v>1196</v>
      </c>
      <c r="H282" s="283">
        <v>0.14000000000000001</v>
      </c>
      <c r="I282" s="284">
        <v>18.35445076923077</v>
      </c>
      <c r="J282" s="284">
        <v>2.569</v>
      </c>
      <c r="K282" s="277"/>
      <c r="L282" s="285">
        <v>22.3</v>
      </c>
      <c r="M282" s="285">
        <v>3.12</v>
      </c>
    </row>
    <row r="283" spans="1:13" x14ac:dyDescent="0.2">
      <c r="A283" s="265" t="s">
        <v>2272</v>
      </c>
      <c r="B283" s="301" t="s">
        <v>1193</v>
      </c>
      <c r="C283" s="302" t="s">
        <v>3156</v>
      </c>
      <c r="D283" s="301" t="s">
        <v>1470</v>
      </c>
      <c r="E283" s="301" t="s">
        <v>1206</v>
      </c>
      <c r="F283" s="303" t="s">
        <v>1195</v>
      </c>
      <c r="G283" s="304" t="s">
        <v>1196</v>
      </c>
      <c r="H283" s="305">
        <v>0.16</v>
      </c>
      <c r="I283" s="285">
        <v>11.009</v>
      </c>
      <c r="J283" s="285">
        <v>1.7609999999999999</v>
      </c>
      <c r="K283" s="277"/>
      <c r="L283" s="285">
        <v>13.34</v>
      </c>
      <c r="M283" s="285">
        <v>2.13</v>
      </c>
    </row>
    <row r="284" spans="1:13" ht="12.75" thickBot="1" x14ac:dyDescent="0.25">
      <c r="A284" s="265" t="s">
        <v>2276</v>
      </c>
      <c r="B284" s="286" t="s">
        <v>3507</v>
      </c>
      <c r="C284" s="287" t="s">
        <v>36</v>
      </c>
      <c r="D284" s="286" t="s">
        <v>37</v>
      </c>
      <c r="E284" s="286" t="s">
        <v>38</v>
      </c>
      <c r="F284" s="288" t="s">
        <v>1188</v>
      </c>
      <c r="G284" s="289" t="s">
        <v>39</v>
      </c>
      <c r="H284" s="287" t="s">
        <v>1189</v>
      </c>
      <c r="I284" s="287" t="s">
        <v>40</v>
      </c>
      <c r="J284" s="287" t="s">
        <v>41</v>
      </c>
      <c r="L284" s="270"/>
      <c r="M284" s="270"/>
    </row>
    <row r="285" spans="1:13" ht="24.75" thickTop="1" x14ac:dyDescent="0.2">
      <c r="A285" s="265" t="s">
        <v>2277</v>
      </c>
      <c r="B285" s="310" t="s">
        <v>1190</v>
      </c>
      <c r="C285" s="311" t="s">
        <v>3508</v>
      </c>
      <c r="D285" s="310" t="s">
        <v>1470</v>
      </c>
      <c r="E285" s="310" t="s">
        <v>1499</v>
      </c>
      <c r="F285" s="312">
        <v>2</v>
      </c>
      <c r="G285" s="313" t="s">
        <v>11</v>
      </c>
      <c r="H285" s="314">
        <v>1</v>
      </c>
      <c r="I285" s="315">
        <v>3.2</v>
      </c>
      <c r="J285" s="315">
        <v>3.2</v>
      </c>
      <c r="K285" s="277"/>
      <c r="L285" s="278">
        <v>3.88</v>
      </c>
      <c r="M285" s="278">
        <v>3.88</v>
      </c>
    </row>
    <row r="286" spans="1:13" x14ac:dyDescent="0.2">
      <c r="A286" s="265" t="s">
        <v>2278</v>
      </c>
      <c r="B286" s="279" t="s">
        <v>1193</v>
      </c>
      <c r="C286" s="280" t="s">
        <v>3160</v>
      </c>
      <c r="D286" s="279" t="s">
        <v>1470</v>
      </c>
      <c r="E286" s="279" t="s">
        <v>1202</v>
      </c>
      <c r="F286" s="281" t="s">
        <v>1195</v>
      </c>
      <c r="G286" s="282" t="s">
        <v>1196</v>
      </c>
      <c r="H286" s="283">
        <v>2.5000000000000001E-2</v>
      </c>
      <c r="I286" s="284">
        <v>18.404</v>
      </c>
      <c r="J286" s="284">
        <v>0.46</v>
      </c>
      <c r="K286" s="277"/>
      <c r="L286" s="285">
        <v>22.3</v>
      </c>
      <c r="M286" s="285">
        <v>0.55000000000000004</v>
      </c>
    </row>
    <row r="287" spans="1:13" x14ac:dyDescent="0.2">
      <c r="A287" s="265" t="s">
        <v>2279</v>
      </c>
      <c r="B287" s="279" t="s">
        <v>1193</v>
      </c>
      <c r="C287" s="280" t="s">
        <v>3156</v>
      </c>
      <c r="D287" s="279" t="s">
        <v>1470</v>
      </c>
      <c r="E287" s="279" t="s">
        <v>1206</v>
      </c>
      <c r="F287" s="281" t="s">
        <v>1195</v>
      </c>
      <c r="G287" s="282" t="s">
        <v>1196</v>
      </c>
      <c r="H287" s="283">
        <v>0.25</v>
      </c>
      <c r="I287" s="284">
        <v>10.961818571428573</v>
      </c>
      <c r="J287" s="284">
        <v>2.74</v>
      </c>
      <c r="K287" s="277"/>
      <c r="L287" s="285">
        <v>13.34</v>
      </c>
      <c r="M287" s="285">
        <v>3.33</v>
      </c>
    </row>
    <row r="288" spans="1:13" x14ac:dyDescent="0.2">
      <c r="A288" s="265" t="s">
        <v>2283</v>
      </c>
      <c r="B288" s="266" t="s">
        <v>3509</v>
      </c>
      <c r="C288" s="267" t="s">
        <v>36</v>
      </c>
      <c r="D288" s="266" t="s">
        <v>37</v>
      </c>
      <c r="E288" s="266" t="s">
        <v>38</v>
      </c>
      <c r="F288" s="268" t="s">
        <v>1188</v>
      </c>
      <c r="G288" s="269" t="s">
        <v>39</v>
      </c>
      <c r="H288" s="267" t="s">
        <v>1189</v>
      </c>
      <c r="I288" s="267" t="s">
        <v>40</v>
      </c>
      <c r="J288" s="267" t="s">
        <v>41</v>
      </c>
      <c r="L288" s="270"/>
      <c r="M288" s="270"/>
    </row>
    <row r="289" spans="1:13" ht="24" x14ac:dyDescent="0.2">
      <c r="A289" s="265" t="s">
        <v>2284</v>
      </c>
      <c r="B289" s="290" t="s">
        <v>1190</v>
      </c>
      <c r="C289" s="291" t="s">
        <v>3510</v>
      </c>
      <c r="D289" s="290" t="s">
        <v>1470</v>
      </c>
      <c r="E289" s="290" t="s">
        <v>1500</v>
      </c>
      <c r="F289" s="292">
        <v>2</v>
      </c>
      <c r="G289" s="293" t="s">
        <v>7</v>
      </c>
      <c r="H289" s="294">
        <v>1</v>
      </c>
      <c r="I289" s="278">
        <v>133.63</v>
      </c>
      <c r="J289" s="278">
        <v>133.63</v>
      </c>
      <c r="K289" s="277"/>
      <c r="L289" s="278">
        <v>161.91999999999999</v>
      </c>
      <c r="M289" s="278">
        <v>161.91999999999999</v>
      </c>
    </row>
    <row r="290" spans="1:13" ht="12.75" thickBot="1" x14ac:dyDescent="0.25">
      <c r="A290" s="265" t="s">
        <v>2285</v>
      </c>
      <c r="B290" s="301" t="s">
        <v>1193</v>
      </c>
      <c r="C290" s="302" t="s">
        <v>3160</v>
      </c>
      <c r="D290" s="301" t="s">
        <v>1470</v>
      </c>
      <c r="E290" s="301" t="s">
        <v>1202</v>
      </c>
      <c r="F290" s="303" t="s">
        <v>1195</v>
      </c>
      <c r="G290" s="304" t="s">
        <v>1196</v>
      </c>
      <c r="H290" s="305">
        <v>1.04</v>
      </c>
      <c r="I290" s="285">
        <v>18.404</v>
      </c>
      <c r="J290" s="285">
        <v>19.14</v>
      </c>
      <c r="K290" s="277"/>
      <c r="L290" s="285">
        <v>22.3</v>
      </c>
      <c r="M290" s="285">
        <v>23.19</v>
      </c>
    </row>
    <row r="291" spans="1:13" ht="12.75" thickTop="1" x14ac:dyDescent="0.2">
      <c r="A291" s="265" t="s">
        <v>2286</v>
      </c>
      <c r="B291" s="295" t="s">
        <v>1193</v>
      </c>
      <c r="C291" s="296" t="s">
        <v>3156</v>
      </c>
      <c r="D291" s="295" t="s">
        <v>1470</v>
      </c>
      <c r="E291" s="295" t="s">
        <v>1206</v>
      </c>
      <c r="F291" s="297" t="s">
        <v>1195</v>
      </c>
      <c r="G291" s="298" t="s">
        <v>1196</v>
      </c>
      <c r="H291" s="299">
        <v>10.4</v>
      </c>
      <c r="I291" s="300">
        <v>11.009</v>
      </c>
      <c r="J291" s="300">
        <v>114.49299999999999</v>
      </c>
      <c r="K291" s="277"/>
      <c r="L291" s="285">
        <v>13.34</v>
      </c>
      <c r="M291" s="285">
        <v>138.72999999999999</v>
      </c>
    </row>
    <row r="292" spans="1:13" x14ac:dyDescent="0.2">
      <c r="A292" s="265" t="s">
        <v>2290</v>
      </c>
      <c r="B292" s="266" t="s">
        <v>3511</v>
      </c>
      <c r="C292" s="267" t="s">
        <v>36</v>
      </c>
      <c r="D292" s="266" t="s">
        <v>37</v>
      </c>
      <c r="E292" s="266" t="s">
        <v>38</v>
      </c>
      <c r="F292" s="268" t="s">
        <v>1188</v>
      </c>
      <c r="G292" s="269" t="s">
        <v>39</v>
      </c>
      <c r="H292" s="267" t="s">
        <v>1189</v>
      </c>
      <c r="I292" s="267" t="s">
        <v>40</v>
      </c>
      <c r="J292" s="267" t="s">
        <v>41</v>
      </c>
      <c r="L292" s="270"/>
      <c r="M292" s="270"/>
    </row>
    <row r="293" spans="1:13" ht="24" x14ac:dyDescent="0.2">
      <c r="A293" s="265" t="s">
        <v>2291</v>
      </c>
      <c r="B293" s="271" t="s">
        <v>1190</v>
      </c>
      <c r="C293" s="272" t="s">
        <v>3512</v>
      </c>
      <c r="D293" s="271" t="s">
        <v>1470</v>
      </c>
      <c r="E293" s="271" t="s">
        <v>1501</v>
      </c>
      <c r="F293" s="273">
        <v>2</v>
      </c>
      <c r="G293" s="274" t="s">
        <v>11</v>
      </c>
      <c r="H293" s="275">
        <v>1</v>
      </c>
      <c r="I293" s="276">
        <v>1.92</v>
      </c>
      <c r="J293" s="276">
        <v>1.92</v>
      </c>
      <c r="K293" s="277"/>
      <c r="L293" s="278">
        <v>2.33</v>
      </c>
      <c r="M293" s="278">
        <v>2.33</v>
      </c>
    </row>
    <row r="294" spans="1:13" x14ac:dyDescent="0.2">
      <c r="A294" s="265" t="s">
        <v>2292</v>
      </c>
      <c r="B294" s="279" t="s">
        <v>1193</v>
      </c>
      <c r="C294" s="280" t="s">
        <v>3160</v>
      </c>
      <c r="D294" s="279" t="s">
        <v>1470</v>
      </c>
      <c r="E294" s="279" t="s">
        <v>1202</v>
      </c>
      <c r="F294" s="281" t="s">
        <v>1195</v>
      </c>
      <c r="G294" s="282" t="s">
        <v>1196</v>
      </c>
      <c r="H294" s="283">
        <v>1.4999999999999999E-2</v>
      </c>
      <c r="I294" s="284">
        <v>18.404</v>
      </c>
      <c r="J294" s="284">
        <v>0.27600000000000002</v>
      </c>
      <c r="K294" s="277"/>
      <c r="L294" s="285">
        <v>22.3</v>
      </c>
      <c r="M294" s="285">
        <v>0.33</v>
      </c>
    </row>
    <row r="295" spans="1:13" x14ac:dyDescent="0.2">
      <c r="A295" s="265" t="s">
        <v>2293</v>
      </c>
      <c r="B295" s="301" t="s">
        <v>1193</v>
      </c>
      <c r="C295" s="302" t="s">
        <v>3156</v>
      </c>
      <c r="D295" s="301" t="s">
        <v>1470</v>
      </c>
      <c r="E295" s="301" t="s">
        <v>1206</v>
      </c>
      <c r="F295" s="303" t="s">
        <v>1195</v>
      </c>
      <c r="G295" s="304" t="s">
        <v>1196</v>
      </c>
      <c r="H295" s="305">
        <v>0.15</v>
      </c>
      <c r="I295" s="285">
        <v>10.963668823529412</v>
      </c>
      <c r="J295" s="285">
        <v>1.6439999999999999</v>
      </c>
      <c r="K295" s="277"/>
      <c r="L295" s="285">
        <v>13.34</v>
      </c>
      <c r="M295" s="285">
        <v>2</v>
      </c>
    </row>
    <row r="296" spans="1:13" ht="12.75" thickBot="1" x14ac:dyDescent="0.25">
      <c r="A296" s="265" t="s">
        <v>2297</v>
      </c>
      <c r="B296" s="286" t="s">
        <v>3513</v>
      </c>
      <c r="C296" s="287" t="s">
        <v>36</v>
      </c>
      <c r="D296" s="286" t="s">
        <v>37</v>
      </c>
      <c r="E296" s="286" t="s">
        <v>38</v>
      </c>
      <c r="F296" s="288" t="s">
        <v>1188</v>
      </c>
      <c r="G296" s="289" t="s">
        <v>39</v>
      </c>
      <c r="H296" s="287" t="s">
        <v>1189</v>
      </c>
      <c r="I296" s="287" t="s">
        <v>40</v>
      </c>
      <c r="J296" s="287" t="s">
        <v>41</v>
      </c>
      <c r="L296" s="270"/>
      <c r="M296" s="270"/>
    </row>
    <row r="297" spans="1:13" ht="24.75" thickTop="1" x14ac:dyDescent="0.2">
      <c r="A297" s="265" t="s">
        <v>2298</v>
      </c>
      <c r="B297" s="310" t="s">
        <v>1190</v>
      </c>
      <c r="C297" s="311" t="s">
        <v>3514</v>
      </c>
      <c r="D297" s="310" t="s">
        <v>1470</v>
      </c>
      <c r="E297" s="310" t="s">
        <v>1502</v>
      </c>
      <c r="F297" s="312">
        <v>2</v>
      </c>
      <c r="G297" s="313" t="s">
        <v>11</v>
      </c>
      <c r="H297" s="314">
        <v>1</v>
      </c>
      <c r="I297" s="315">
        <v>13.35</v>
      </c>
      <c r="J297" s="315">
        <v>13.35</v>
      </c>
      <c r="K297" s="277"/>
      <c r="L297" s="278">
        <v>16.18</v>
      </c>
      <c r="M297" s="278">
        <v>16.18</v>
      </c>
    </row>
    <row r="298" spans="1:13" x14ac:dyDescent="0.2">
      <c r="A298" s="265" t="s">
        <v>2299</v>
      </c>
      <c r="B298" s="279" t="s">
        <v>1193</v>
      </c>
      <c r="C298" s="280" t="s">
        <v>3138</v>
      </c>
      <c r="D298" s="279" t="s">
        <v>1470</v>
      </c>
      <c r="E298" s="279" t="s">
        <v>1194</v>
      </c>
      <c r="F298" s="281" t="s">
        <v>1195</v>
      </c>
      <c r="G298" s="282" t="s">
        <v>1196</v>
      </c>
      <c r="H298" s="283">
        <v>0.104</v>
      </c>
      <c r="I298" s="284">
        <v>18.404</v>
      </c>
      <c r="J298" s="284">
        <v>1.9139999999999999</v>
      </c>
      <c r="K298" s="277"/>
      <c r="L298" s="285">
        <v>22.3</v>
      </c>
      <c r="M298" s="285">
        <v>2.31</v>
      </c>
    </row>
    <row r="299" spans="1:13" x14ac:dyDescent="0.2">
      <c r="A299" s="265" t="s">
        <v>2300</v>
      </c>
      <c r="B299" s="279" t="s">
        <v>1193</v>
      </c>
      <c r="C299" s="280" t="s">
        <v>3156</v>
      </c>
      <c r="D299" s="279" t="s">
        <v>1470</v>
      </c>
      <c r="E299" s="279" t="s">
        <v>1206</v>
      </c>
      <c r="F299" s="281" t="s">
        <v>1195</v>
      </c>
      <c r="G299" s="282" t="s">
        <v>1196</v>
      </c>
      <c r="H299" s="283">
        <v>1.04</v>
      </c>
      <c r="I299" s="284">
        <v>10.996555043478262</v>
      </c>
      <c r="J299" s="284">
        <v>11.436</v>
      </c>
      <c r="K299" s="277"/>
      <c r="L299" s="285">
        <v>13.34</v>
      </c>
      <c r="M299" s="285">
        <v>13.87</v>
      </c>
    </row>
    <row r="300" spans="1:13" x14ac:dyDescent="0.2">
      <c r="A300" s="265" t="s">
        <v>2304</v>
      </c>
      <c r="B300" s="266" t="s">
        <v>3515</v>
      </c>
      <c r="C300" s="267" t="s">
        <v>36</v>
      </c>
      <c r="D300" s="266" t="s">
        <v>37</v>
      </c>
      <c r="E300" s="266" t="s">
        <v>38</v>
      </c>
      <c r="F300" s="268" t="s">
        <v>1188</v>
      </c>
      <c r="G300" s="269" t="s">
        <v>39</v>
      </c>
      <c r="H300" s="267" t="s">
        <v>1189</v>
      </c>
      <c r="I300" s="267" t="s">
        <v>40</v>
      </c>
      <c r="J300" s="267" t="s">
        <v>41</v>
      </c>
      <c r="L300" s="270"/>
      <c r="M300" s="270"/>
    </row>
    <row r="301" spans="1:13" ht="24" x14ac:dyDescent="0.2">
      <c r="A301" s="265" t="s">
        <v>2305</v>
      </c>
      <c r="B301" s="290" t="s">
        <v>1190</v>
      </c>
      <c r="C301" s="291" t="s">
        <v>3516</v>
      </c>
      <c r="D301" s="290" t="s">
        <v>1470</v>
      </c>
      <c r="E301" s="290" t="s">
        <v>1503</v>
      </c>
      <c r="F301" s="292">
        <v>2</v>
      </c>
      <c r="G301" s="293" t="s">
        <v>11</v>
      </c>
      <c r="H301" s="294">
        <v>1</v>
      </c>
      <c r="I301" s="278">
        <v>2.5499999999999998</v>
      </c>
      <c r="J301" s="278">
        <v>2.5499999999999998</v>
      </c>
      <c r="K301" s="277"/>
      <c r="L301" s="278">
        <v>3.1</v>
      </c>
      <c r="M301" s="278">
        <v>3.1</v>
      </c>
    </row>
    <row r="302" spans="1:13" ht="12.75" thickBot="1" x14ac:dyDescent="0.25">
      <c r="A302" s="265" t="s">
        <v>2306</v>
      </c>
      <c r="B302" s="301" t="s">
        <v>1193</v>
      </c>
      <c r="C302" s="302" t="s">
        <v>3160</v>
      </c>
      <c r="D302" s="301" t="s">
        <v>1470</v>
      </c>
      <c r="E302" s="301" t="s">
        <v>1202</v>
      </c>
      <c r="F302" s="303" t="s">
        <v>1195</v>
      </c>
      <c r="G302" s="304" t="s">
        <v>1196</v>
      </c>
      <c r="H302" s="305">
        <v>0.02</v>
      </c>
      <c r="I302" s="285">
        <v>18.404</v>
      </c>
      <c r="J302" s="285">
        <v>0.36799999999999999</v>
      </c>
      <c r="K302" s="277"/>
      <c r="L302" s="285">
        <v>22.3</v>
      </c>
      <c r="M302" s="285">
        <v>0.44</v>
      </c>
    </row>
    <row r="303" spans="1:13" ht="12.75" thickTop="1" x14ac:dyDescent="0.2">
      <c r="A303" s="265" t="s">
        <v>2307</v>
      </c>
      <c r="B303" s="295" t="s">
        <v>1193</v>
      </c>
      <c r="C303" s="296" t="s">
        <v>3156</v>
      </c>
      <c r="D303" s="295" t="s">
        <v>1470</v>
      </c>
      <c r="E303" s="295" t="s">
        <v>1206</v>
      </c>
      <c r="F303" s="297" t="s">
        <v>1195</v>
      </c>
      <c r="G303" s="298" t="s">
        <v>1196</v>
      </c>
      <c r="H303" s="299">
        <v>0.2</v>
      </c>
      <c r="I303" s="300">
        <v>10.913922272727273</v>
      </c>
      <c r="J303" s="300">
        <v>2.1819999999999999</v>
      </c>
      <c r="K303" s="277"/>
      <c r="L303" s="285">
        <v>13.34</v>
      </c>
      <c r="M303" s="285">
        <v>2.66</v>
      </c>
    </row>
    <row r="304" spans="1:13" x14ac:dyDescent="0.2">
      <c r="A304" s="265" t="s">
        <v>2311</v>
      </c>
      <c r="B304" s="266" t="s">
        <v>3517</v>
      </c>
      <c r="C304" s="267" t="s">
        <v>36</v>
      </c>
      <c r="D304" s="266" t="s">
        <v>37</v>
      </c>
      <c r="E304" s="266" t="s">
        <v>38</v>
      </c>
      <c r="F304" s="268" t="s">
        <v>1188</v>
      </c>
      <c r="G304" s="269" t="s">
        <v>39</v>
      </c>
      <c r="H304" s="267" t="s">
        <v>1189</v>
      </c>
      <c r="I304" s="267" t="s">
        <v>40</v>
      </c>
      <c r="J304" s="267" t="s">
        <v>41</v>
      </c>
    </row>
    <row r="305" spans="1:13" ht="24" x14ac:dyDescent="0.2">
      <c r="A305" s="265" t="s">
        <v>2312</v>
      </c>
      <c r="B305" s="271" t="s">
        <v>1190</v>
      </c>
      <c r="C305" s="272" t="s">
        <v>3518</v>
      </c>
      <c r="D305" s="271" t="s">
        <v>1470</v>
      </c>
      <c r="E305" s="271" t="s">
        <v>1504</v>
      </c>
      <c r="F305" s="273">
        <v>2</v>
      </c>
      <c r="G305" s="274" t="s">
        <v>11</v>
      </c>
      <c r="H305" s="275">
        <v>1</v>
      </c>
      <c r="I305" s="276">
        <v>2.88</v>
      </c>
      <c r="J305" s="276">
        <v>2.8800000000000003</v>
      </c>
      <c r="K305" s="277"/>
      <c r="L305" s="278">
        <v>3.5</v>
      </c>
      <c r="M305" s="278">
        <v>3.5</v>
      </c>
    </row>
    <row r="306" spans="1:13" x14ac:dyDescent="0.2">
      <c r="A306" s="265" t="s">
        <v>2313</v>
      </c>
      <c r="B306" s="279" t="s">
        <v>1193</v>
      </c>
      <c r="C306" s="280" t="s">
        <v>3160</v>
      </c>
      <c r="D306" s="279" t="s">
        <v>1470</v>
      </c>
      <c r="E306" s="279" t="s">
        <v>1202</v>
      </c>
      <c r="F306" s="281" t="s">
        <v>1195</v>
      </c>
      <c r="G306" s="282" t="s">
        <v>1196</v>
      </c>
      <c r="H306" s="283">
        <v>2.2499999999999999E-2</v>
      </c>
      <c r="I306" s="284">
        <v>18.404</v>
      </c>
      <c r="J306" s="284">
        <v>0.41399999999999998</v>
      </c>
      <c r="K306" s="277"/>
      <c r="L306" s="285">
        <v>22.3</v>
      </c>
      <c r="M306" s="285">
        <v>0.5</v>
      </c>
    </row>
    <row r="307" spans="1:13" x14ac:dyDescent="0.2">
      <c r="A307" s="265" t="s">
        <v>2314</v>
      </c>
      <c r="B307" s="301" t="s">
        <v>1193</v>
      </c>
      <c r="C307" s="302" t="s">
        <v>3156</v>
      </c>
      <c r="D307" s="301" t="s">
        <v>1470</v>
      </c>
      <c r="E307" s="301" t="s">
        <v>1206</v>
      </c>
      <c r="F307" s="303" t="s">
        <v>1195</v>
      </c>
      <c r="G307" s="304" t="s">
        <v>1196</v>
      </c>
      <c r="H307" s="305">
        <v>0.22500000000000001</v>
      </c>
      <c r="I307" s="285">
        <v>10.9605604</v>
      </c>
      <c r="J307" s="285">
        <v>2.4660000000000002</v>
      </c>
      <c r="K307" s="277"/>
      <c r="L307" s="285">
        <v>13.34</v>
      </c>
      <c r="M307" s="285">
        <v>3</v>
      </c>
    </row>
    <row r="308" spans="1:13" ht="12.75" thickBot="1" x14ac:dyDescent="0.25">
      <c r="A308" s="265" t="s">
        <v>2318</v>
      </c>
      <c r="B308" s="286" t="s">
        <v>3519</v>
      </c>
      <c r="C308" s="287" t="s">
        <v>36</v>
      </c>
      <c r="D308" s="286" t="s">
        <v>37</v>
      </c>
      <c r="E308" s="286" t="s">
        <v>38</v>
      </c>
      <c r="F308" s="288" t="s">
        <v>1188</v>
      </c>
      <c r="G308" s="289" t="s">
        <v>39</v>
      </c>
      <c r="H308" s="287" t="s">
        <v>1189</v>
      </c>
      <c r="I308" s="287" t="s">
        <v>40</v>
      </c>
      <c r="J308" s="287" t="s">
        <v>41</v>
      </c>
      <c r="L308" s="270"/>
      <c r="M308" s="270"/>
    </row>
    <row r="309" spans="1:13" ht="12.75" thickTop="1" x14ac:dyDescent="0.2">
      <c r="A309" s="265" t="s">
        <v>2319</v>
      </c>
      <c r="B309" s="310" t="s">
        <v>1190</v>
      </c>
      <c r="C309" s="311" t="s">
        <v>3520</v>
      </c>
      <c r="D309" s="310" t="s">
        <v>1470</v>
      </c>
      <c r="E309" s="310" t="s">
        <v>119</v>
      </c>
      <c r="F309" s="312">
        <v>26</v>
      </c>
      <c r="G309" s="313" t="s">
        <v>11</v>
      </c>
      <c r="H309" s="314">
        <v>1</v>
      </c>
      <c r="I309" s="315">
        <v>4.3899999999999997</v>
      </c>
      <c r="J309" s="315">
        <v>4.3899999999999997</v>
      </c>
      <c r="K309" s="277"/>
      <c r="L309" s="278">
        <v>5.33</v>
      </c>
      <c r="M309" s="278">
        <v>5.33</v>
      </c>
    </row>
    <row r="310" spans="1:13" x14ac:dyDescent="0.2">
      <c r="A310" s="265" t="s">
        <v>2320</v>
      </c>
      <c r="B310" s="279" t="s">
        <v>1193</v>
      </c>
      <c r="C310" s="280" t="s">
        <v>3156</v>
      </c>
      <c r="D310" s="279" t="s">
        <v>1470</v>
      </c>
      <c r="E310" s="279" t="s">
        <v>1206</v>
      </c>
      <c r="F310" s="281" t="s">
        <v>1195</v>
      </c>
      <c r="G310" s="282" t="s">
        <v>1196</v>
      </c>
      <c r="H310" s="283">
        <v>0.4</v>
      </c>
      <c r="I310" s="284">
        <v>10.976473409090909</v>
      </c>
      <c r="J310" s="284">
        <v>4.3899999999999997</v>
      </c>
      <c r="K310" s="277"/>
      <c r="L310" s="285">
        <v>13.34</v>
      </c>
      <c r="M310" s="285">
        <v>5.33</v>
      </c>
    </row>
    <row r="311" spans="1:13" x14ac:dyDescent="0.2">
      <c r="A311" s="265" t="s">
        <v>2324</v>
      </c>
      <c r="B311" s="266" t="s">
        <v>3521</v>
      </c>
      <c r="C311" s="267" t="s">
        <v>36</v>
      </c>
      <c r="D311" s="266" t="s">
        <v>37</v>
      </c>
      <c r="E311" s="266" t="s">
        <v>38</v>
      </c>
      <c r="F311" s="268" t="s">
        <v>1188</v>
      </c>
      <c r="G311" s="269" t="s">
        <v>39</v>
      </c>
      <c r="H311" s="267" t="s">
        <v>1189</v>
      </c>
      <c r="I311" s="267" t="s">
        <v>40</v>
      </c>
      <c r="J311" s="267" t="s">
        <v>41</v>
      </c>
      <c r="L311" s="270"/>
      <c r="M311" s="270"/>
    </row>
    <row r="312" spans="1:13" x14ac:dyDescent="0.2">
      <c r="A312" s="265" t="s">
        <v>2325</v>
      </c>
      <c r="B312" s="271" t="s">
        <v>1190</v>
      </c>
      <c r="C312" s="272" t="s">
        <v>3522</v>
      </c>
      <c r="D312" s="271" t="s">
        <v>1470</v>
      </c>
      <c r="E312" s="271" t="s">
        <v>127</v>
      </c>
      <c r="F312" s="273">
        <v>26</v>
      </c>
      <c r="G312" s="274" t="s">
        <v>11</v>
      </c>
      <c r="H312" s="275">
        <v>1</v>
      </c>
      <c r="I312" s="276">
        <v>7.21</v>
      </c>
      <c r="J312" s="276">
        <v>7.2100000000000009</v>
      </c>
      <c r="K312" s="277"/>
      <c r="L312" s="278">
        <v>8.75</v>
      </c>
      <c r="M312" s="278">
        <v>8.75</v>
      </c>
    </row>
    <row r="313" spans="1:13" x14ac:dyDescent="0.2">
      <c r="A313" s="265" t="s">
        <v>2326</v>
      </c>
      <c r="B313" s="301" t="s">
        <v>1193</v>
      </c>
      <c r="C313" s="302" t="s">
        <v>3174</v>
      </c>
      <c r="D313" s="301" t="s">
        <v>1470</v>
      </c>
      <c r="E313" s="301" t="s">
        <v>3175</v>
      </c>
      <c r="F313" s="303" t="s">
        <v>1209</v>
      </c>
      <c r="G313" s="304" t="s">
        <v>3176</v>
      </c>
      <c r="H313" s="305">
        <v>0.1</v>
      </c>
      <c r="I313" s="285">
        <v>17.224</v>
      </c>
      <c r="J313" s="285">
        <v>1.722</v>
      </c>
      <c r="K313" s="277"/>
      <c r="L313" s="285">
        <v>20.87</v>
      </c>
      <c r="M313" s="285">
        <v>2.08</v>
      </c>
    </row>
    <row r="314" spans="1:13" ht="12.75" thickBot="1" x14ac:dyDescent="0.25">
      <c r="A314" s="265" t="s">
        <v>2327</v>
      </c>
      <c r="B314" s="301" t="s">
        <v>1193</v>
      </c>
      <c r="C314" s="302" t="s">
        <v>3156</v>
      </c>
      <c r="D314" s="301" t="s">
        <v>1470</v>
      </c>
      <c r="E314" s="301" t="s">
        <v>1206</v>
      </c>
      <c r="F314" s="303" t="s">
        <v>1195</v>
      </c>
      <c r="G314" s="304" t="s">
        <v>1196</v>
      </c>
      <c r="H314" s="305">
        <v>0.5</v>
      </c>
      <c r="I314" s="285">
        <v>10.97697381818182</v>
      </c>
      <c r="J314" s="285">
        <v>5.4880000000000004</v>
      </c>
      <c r="K314" s="277"/>
      <c r="L314" s="285">
        <v>13.34</v>
      </c>
      <c r="M314" s="285">
        <v>6.67</v>
      </c>
    </row>
    <row r="315" spans="1:13" ht="12.75" thickTop="1" x14ac:dyDescent="0.2">
      <c r="A315" s="265" t="s">
        <v>2331</v>
      </c>
      <c r="B315" s="306" t="s">
        <v>3523</v>
      </c>
      <c r="C315" s="307" t="s">
        <v>36</v>
      </c>
      <c r="D315" s="306" t="s">
        <v>37</v>
      </c>
      <c r="E315" s="306" t="s">
        <v>38</v>
      </c>
      <c r="F315" s="308" t="s">
        <v>1188</v>
      </c>
      <c r="G315" s="309" t="s">
        <v>39</v>
      </c>
      <c r="H315" s="307" t="s">
        <v>1189</v>
      </c>
      <c r="I315" s="307" t="s">
        <v>40</v>
      </c>
      <c r="J315" s="307" t="s">
        <v>41</v>
      </c>
      <c r="L315" s="270"/>
      <c r="M315" s="270"/>
    </row>
    <row r="316" spans="1:13" x14ac:dyDescent="0.2">
      <c r="A316" s="265" t="s">
        <v>2332</v>
      </c>
      <c r="B316" s="271" t="s">
        <v>1190</v>
      </c>
      <c r="C316" s="272" t="s">
        <v>3524</v>
      </c>
      <c r="D316" s="271" t="s">
        <v>1470</v>
      </c>
      <c r="E316" s="271" t="s">
        <v>131</v>
      </c>
      <c r="F316" s="273">
        <v>2</v>
      </c>
      <c r="G316" s="274" t="s">
        <v>11</v>
      </c>
      <c r="H316" s="275">
        <v>1</v>
      </c>
      <c r="I316" s="276">
        <v>1.43</v>
      </c>
      <c r="J316" s="276">
        <v>1.43</v>
      </c>
      <c r="K316" s="277"/>
      <c r="L316" s="278">
        <v>1.74</v>
      </c>
      <c r="M316" s="278">
        <v>1.74</v>
      </c>
    </row>
    <row r="317" spans="1:13" x14ac:dyDescent="0.2">
      <c r="A317" s="265" t="s">
        <v>2333</v>
      </c>
      <c r="B317" s="279" t="s">
        <v>1193</v>
      </c>
      <c r="C317" s="280" t="s">
        <v>3156</v>
      </c>
      <c r="D317" s="279" t="s">
        <v>1470</v>
      </c>
      <c r="E317" s="279" t="s">
        <v>1206</v>
      </c>
      <c r="F317" s="281" t="s">
        <v>1195</v>
      </c>
      <c r="G317" s="282" t="s">
        <v>1196</v>
      </c>
      <c r="H317" s="283">
        <v>0.1308</v>
      </c>
      <c r="I317" s="284">
        <v>10.938227857142858</v>
      </c>
      <c r="J317" s="284">
        <v>1.43</v>
      </c>
      <c r="K317" s="277"/>
      <c r="L317" s="285">
        <v>13.34</v>
      </c>
      <c r="M317" s="285">
        <v>1.74</v>
      </c>
    </row>
    <row r="318" spans="1:13" x14ac:dyDescent="0.2">
      <c r="A318" s="265" t="s">
        <v>2337</v>
      </c>
      <c r="B318" s="266" t="s">
        <v>3525</v>
      </c>
      <c r="C318" s="267" t="s">
        <v>36</v>
      </c>
      <c r="D318" s="266" t="s">
        <v>37</v>
      </c>
      <c r="E318" s="266" t="s">
        <v>38</v>
      </c>
      <c r="F318" s="268" t="s">
        <v>1188</v>
      </c>
      <c r="G318" s="269" t="s">
        <v>39</v>
      </c>
      <c r="H318" s="267" t="s">
        <v>1189</v>
      </c>
      <c r="I318" s="267" t="s">
        <v>40</v>
      </c>
      <c r="J318" s="267" t="s">
        <v>41</v>
      </c>
      <c r="L318" s="270"/>
      <c r="M318" s="270"/>
    </row>
    <row r="319" spans="1:13" ht="24" x14ac:dyDescent="0.2">
      <c r="A319" s="265" t="s">
        <v>2338</v>
      </c>
      <c r="B319" s="290" t="s">
        <v>1190</v>
      </c>
      <c r="C319" s="291" t="s">
        <v>3526</v>
      </c>
      <c r="D319" s="290" t="s">
        <v>103</v>
      </c>
      <c r="E319" s="290" t="s">
        <v>1505</v>
      </c>
      <c r="F319" s="292" t="s">
        <v>3527</v>
      </c>
      <c r="G319" s="293" t="s">
        <v>133</v>
      </c>
      <c r="H319" s="294">
        <v>1</v>
      </c>
      <c r="I319" s="278">
        <v>136.55000000000001</v>
      </c>
      <c r="J319" s="278">
        <v>136.55000000000001</v>
      </c>
      <c r="K319" s="277"/>
      <c r="L319" s="278">
        <v>165.46</v>
      </c>
      <c r="M319" s="278">
        <v>165.46</v>
      </c>
    </row>
    <row r="320" spans="1:13" ht="48.75" thickBot="1" x14ac:dyDescent="0.25">
      <c r="A320" s="265" t="s">
        <v>2339</v>
      </c>
      <c r="B320" s="329" t="s">
        <v>1236</v>
      </c>
      <c r="C320" s="330" t="s">
        <v>3528</v>
      </c>
      <c r="D320" s="329" t="s">
        <v>103</v>
      </c>
      <c r="E320" s="329" t="s">
        <v>3529</v>
      </c>
      <c r="F320" s="331" t="s">
        <v>3530</v>
      </c>
      <c r="G320" s="332" t="s">
        <v>3531</v>
      </c>
      <c r="H320" s="333">
        <v>0.28699999999999998</v>
      </c>
      <c r="I320" s="322">
        <v>104.697</v>
      </c>
      <c r="J320" s="322">
        <v>30.047999999999998</v>
      </c>
      <c r="K320" s="277"/>
      <c r="L320" s="322">
        <v>126.86</v>
      </c>
      <c r="M320" s="322">
        <v>36.4</v>
      </c>
    </row>
    <row r="321" spans="1:13" ht="48.75" thickTop="1" x14ac:dyDescent="0.2">
      <c r="A321" s="265" t="s">
        <v>2340</v>
      </c>
      <c r="B321" s="323" t="s">
        <v>1236</v>
      </c>
      <c r="C321" s="324" t="s">
        <v>3532</v>
      </c>
      <c r="D321" s="323" t="s">
        <v>103</v>
      </c>
      <c r="E321" s="323" t="s">
        <v>3533</v>
      </c>
      <c r="F321" s="325" t="s">
        <v>3530</v>
      </c>
      <c r="G321" s="326" t="s">
        <v>3534</v>
      </c>
      <c r="H321" s="327">
        <v>1.1722999999999999</v>
      </c>
      <c r="I321" s="328">
        <v>44.795108878327007</v>
      </c>
      <c r="J321" s="328">
        <v>52.512999999999998</v>
      </c>
      <c r="K321" s="277"/>
      <c r="L321" s="322">
        <v>54.3</v>
      </c>
      <c r="M321" s="322">
        <v>63.65</v>
      </c>
    </row>
    <row r="322" spans="1:13" ht="24" x14ac:dyDescent="0.2">
      <c r="A322" s="265" t="s">
        <v>2341</v>
      </c>
      <c r="B322" s="316" t="s">
        <v>1236</v>
      </c>
      <c r="C322" s="317" t="s">
        <v>3433</v>
      </c>
      <c r="D322" s="316" t="s">
        <v>103</v>
      </c>
      <c r="E322" s="316" t="s">
        <v>1239</v>
      </c>
      <c r="F322" s="318" t="s">
        <v>1191</v>
      </c>
      <c r="G322" s="319" t="s">
        <v>79</v>
      </c>
      <c r="H322" s="320">
        <v>1.4593</v>
      </c>
      <c r="I322" s="321">
        <v>16.027000000000001</v>
      </c>
      <c r="J322" s="321">
        <v>23.388000000000002</v>
      </c>
      <c r="K322" s="277"/>
      <c r="L322" s="322">
        <v>19.420000000000002</v>
      </c>
      <c r="M322" s="322">
        <v>28.33</v>
      </c>
    </row>
    <row r="323" spans="1:13" ht="24" x14ac:dyDescent="0.2">
      <c r="A323" s="265" t="s">
        <v>2342</v>
      </c>
      <c r="B323" s="316" t="s">
        <v>1236</v>
      </c>
      <c r="C323" s="317" t="s">
        <v>3535</v>
      </c>
      <c r="D323" s="316" t="s">
        <v>103</v>
      </c>
      <c r="E323" s="316" t="s">
        <v>3536</v>
      </c>
      <c r="F323" s="318" t="s">
        <v>1191</v>
      </c>
      <c r="G323" s="319" t="s">
        <v>79</v>
      </c>
      <c r="H323" s="320">
        <v>1.4593</v>
      </c>
      <c r="I323" s="321">
        <v>20.97</v>
      </c>
      <c r="J323" s="321">
        <v>30.600999999999999</v>
      </c>
      <c r="K323" s="277"/>
      <c r="L323" s="322">
        <v>25.41</v>
      </c>
      <c r="M323" s="322">
        <v>37.08</v>
      </c>
    </row>
    <row r="324" spans="1:13" x14ac:dyDescent="0.2">
      <c r="A324" s="265" t="s">
        <v>2346</v>
      </c>
      <c r="B324" s="266" t="s">
        <v>3537</v>
      </c>
      <c r="C324" s="267" t="s">
        <v>36</v>
      </c>
      <c r="D324" s="266" t="s">
        <v>37</v>
      </c>
      <c r="E324" s="266" t="s">
        <v>38</v>
      </c>
      <c r="F324" s="268" t="s">
        <v>1188</v>
      </c>
      <c r="G324" s="269" t="s">
        <v>39</v>
      </c>
      <c r="H324" s="267" t="s">
        <v>1189</v>
      </c>
      <c r="I324" s="267" t="s">
        <v>40</v>
      </c>
      <c r="J324" s="267" t="s">
        <v>41</v>
      </c>
      <c r="L324" s="270"/>
      <c r="M324" s="270"/>
    </row>
    <row r="325" spans="1:13" ht="24" x14ac:dyDescent="0.2">
      <c r="A325" s="265" t="s">
        <v>2347</v>
      </c>
      <c r="B325" s="271" t="s">
        <v>1190</v>
      </c>
      <c r="C325" s="272" t="s">
        <v>3538</v>
      </c>
      <c r="D325" s="271" t="s">
        <v>103</v>
      </c>
      <c r="E325" s="271" t="s">
        <v>1506</v>
      </c>
      <c r="F325" s="273" t="s">
        <v>3527</v>
      </c>
      <c r="G325" s="274" t="s">
        <v>133</v>
      </c>
      <c r="H325" s="275">
        <v>1</v>
      </c>
      <c r="I325" s="276">
        <v>679.11</v>
      </c>
      <c r="J325" s="276">
        <v>679.11</v>
      </c>
      <c r="K325" s="277"/>
      <c r="L325" s="278">
        <v>822.88</v>
      </c>
      <c r="M325" s="278">
        <v>822.88</v>
      </c>
    </row>
    <row r="326" spans="1:13" ht="48" x14ac:dyDescent="0.2">
      <c r="A326" s="265" t="s">
        <v>2348</v>
      </c>
      <c r="B326" s="329" t="s">
        <v>1236</v>
      </c>
      <c r="C326" s="330" t="s">
        <v>3539</v>
      </c>
      <c r="D326" s="329" t="s">
        <v>103</v>
      </c>
      <c r="E326" s="329" t="s">
        <v>3540</v>
      </c>
      <c r="F326" s="331" t="s">
        <v>3530</v>
      </c>
      <c r="G326" s="332" t="s">
        <v>3531</v>
      </c>
      <c r="H326" s="333">
        <v>1.2287999999999999</v>
      </c>
      <c r="I326" s="322">
        <v>206.78279250295159</v>
      </c>
      <c r="J326" s="322">
        <v>254.09399999999999</v>
      </c>
      <c r="K326" s="277"/>
      <c r="L326" s="322">
        <v>250.57</v>
      </c>
      <c r="M326" s="322">
        <v>307.89999999999998</v>
      </c>
    </row>
    <row r="327" spans="1:13" ht="48.75" thickBot="1" x14ac:dyDescent="0.25">
      <c r="A327" s="265" t="s">
        <v>2349</v>
      </c>
      <c r="B327" s="329" t="s">
        <v>1236</v>
      </c>
      <c r="C327" s="330" t="s">
        <v>3541</v>
      </c>
      <c r="D327" s="329" t="s">
        <v>103</v>
      </c>
      <c r="E327" s="329" t="s">
        <v>3542</v>
      </c>
      <c r="F327" s="331" t="s">
        <v>3530</v>
      </c>
      <c r="G327" s="332" t="s">
        <v>3534</v>
      </c>
      <c r="H327" s="333">
        <v>3.9902000000000002</v>
      </c>
      <c r="I327" s="322">
        <v>58.125</v>
      </c>
      <c r="J327" s="322">
        <v>231.93</v>
      </c>
      <c r="K327" s="277"/>
      <c r="L327" s="322">
        <v>70.430000000000007</v>
      </c>
      <c r="M327" s="322">
        <v>281.02</v>
      </c>
    </row>
    <row r="328" spans="1:13" ht="24.75" thickTop="1" x14ac:dyDescent="0.2">
      <c r="A328" s="265" t="s">
        <v>2350</v>
      </c>
      <c r="B328" s="323" t="s">
        <v>1236</v>
      </c>
      <c r="C328" s="324" t="s">
        <v>3433</v>
      </c>
      <c r="D328" s="323" t="s">
        <v>103</v>
      </c>
      <c r="E328" s="323" t="s">
        <v>1239</v>
      </c>
      <c r="F328" s="325" t="s">
        <v>1191</v>
      </c>
      <c r="G328" s="326" t="s">
        <v>79</v>
      </c>
      <c r="H328" s="327">
        <v>5.2190000000000003</v>
      </c>
      <c r="I328" s="328">
        <v>16.027000000000001</v>
      </c>
      <c r="J328" s="328">
        <v>83.644000000000005</v>
      </c>
      <c r="K328" s="277"/>
      <c r="L328" s="322">
        <v>19.420000000000002</v>
      </c>
      <c r="M328" s="322">
        <v>101.35</v>
      </c>
    </row>
    <row r="329" spans="1:13" ht="24" x14ac:dyDescent="0.2">
      <c r="A329" s="265" t="s">
        <v>2351</v>
      </c>
      <c r="B329" s="316" t="s">
        <v>1236</v>
      </c>
      <c r="C329" s="317" t="s">
        <v>3535</v>
      </c>
      <c r="D329" s="316" t="s">
        <v>103</v>
      </c>
      <c r="E329" s="316" t="s">
        <v>3536</v>
      </c>
      <c r="F329" s="318" t="s">
        <v>1191</v>
      </c>
      <c r="G329" s="319" t="s">
        <v>79</v>
      </c>
      <c r="H329" s="320">
        <v>5.2190000000000003</v>
      </c>
      <c r="I329" s="321">
        <v>20.97</v>
      </c>
      <c r="J329" s="321">
        <v>109.44199999999999</v>
      </c>
      <c r="K329" s="277"/>
      <c r="L329" s="322">
        <v>25.41</v>
      </c>
      <c r="M329" s="322">
        <v>132.61000000000001</v>
      </c>
    </row>
    <row r="330" spans="1:13" x14ac:dyDescent="0.2">
      <c r="A330" s="265" t="s">
        <v>2355</v>
      </c>
      <c r="B330" s="266" t="s">
        <v>3543</v>
      </c>
      <c r="C330" s="267" t="s">
        <v>36</v>
      </c>
      <c r="D330" s="266" t="s">
        <v>37</v>
      </c>
      <c r="E330" s="266" t="s">
        <v>38</v>
      </c>
      <c r="F330" s="268" t="s">
        <v>1188</v>
      </c>
      <c r="G330" s="269" t="s">
        <v>39</v>
      </c>
      <c r="H330" s="267" t="s">
        <v>1189</v>
      </c>
      <c r="I330" s="267" t="s">
        <v>40</v>
      </c>
      <c r="J330" s="267" t="s">
        <v>41</v>
      </c>
    </row>
    <row r="331" spans="1:13" ht="24" x14ac:dyDescent="0.2">
      <c r="A331" s="265" t="s">
        <v>2356</v>
      </c>
      <c r="B331" s="271" t="s">
        <v>1190</v>
      </c>
      <c r="C331" s="272" t="s">
        <v>3544</v>
      </c>
      <c r="D331" s="271" t="s">
        <v>103</v>
      </c>
      <c r="E331" s="271" t="s">
        <v>1507</v>
      </c>
      <c r="F331" s="273" t="s">
        <v>3527</v>
      </c>
      <c r="G331" s="274" t="s">
        <v>133</v>
      </c>
      <c r="H331" s="275">
        <v>1</v>
      </c>
      <c r="I331" s="276">
        <v>101.77000000000001</v>
      </c>
      <c r="J331" s="276">
        <v>101.77000000000001</v>
      </c>
      <c r="K331" s="277"/>
      <c r="L331" s="278">
        <v>123.32</v>
      </c>
      <c r="M331" s="278">
        <v>123.32</v>
      </c>
    </row>
    <row r="332" spans="1:13" ht="24" x14ac:dyDescent="0.2">
      <c r="A332" s="265" t="s">
        <v>2357</v>
      </c>
      <c r="B332" s="316" t="s">
        <v>1236</v>
      </c>
      <c r="C332" s="317" t="s">
        <v>3433</v>
      </c>
      <c r="D332" s="316" t="s">
        <v>103</v>
      </c>
      <c r="E332" s="316" t="s">
        <v>1239</v>
      </c>
      <c r="F332" s="318" t="s">
        <v>1191</v>
      </c>
      <c r="G332" s="319" t="s">
        <v>79</v>
      </c>
      <c r="H332" s="320">
        <v>2.7511000000000001</v>
      </c>
      <c r="I332" s="321">
        <v>16.027000000000001</v>
      </c>
      <c r="J332" s="321">
        <v>44.091000000000001</v>
      </c>
      <c r="K332" s="277"/>
      <c r="L332" s="322">
        <v>19.420000000000002</v>
      </c>
      <c r="M332" s="322">
        <v>53.42</v>
      </c>
    </row>
    <row r="333" spans="1:13" ht="24" x14ac:dyDescent="0.2">
      <c r="A333" s="265" t="s">
        <v>2358</v>
      </c>
      <c r="B333" s="316" t="s">
        <v>1236</v>
      </c>
      <c r="C333" s="317" t="s">
        <v>3535</v>
      </c>
      <c r="D333" s="316" t="s">
        <v>103</v>
      </c>
      <c r="E333" s="316" t="s">
        <v>3536</v>
      </c>
      <c r="F333" s="318" t="s">
        <v>1191</v>
      </c>
      <c r="G333" s="319" t="s">
        <v>79</v>
      </c>
      <c r="H333" s="320">
        <v>2.7511000000000001</v>
      </c>
      <c r="I333" s="321">
        <v>20.966002253032926</v>
      </c>
      <c r="J333" s="321">
        <v>57.679000000000002</v>
      </c>
      <c r="K333" s="277"/>
      <c r="L333" s="322">
        <v>25.41</v>
      </c>
      <c r="M333" s="322">
        <v>69.900000000000006</v>
      </c>
    </row>
    <row r="334" spans="1:13" x14ac:dyDescent="0.2">
      <c r="A334" s="265" t="s">
        <v>2362</v>
      </c>
      <c r="B334" s="286" t="s">
        <v>3545</v>
      </c>
      <c r="C334" s="287" t="s">
        <v>36</v>
      </c>
      <c r="D334" s="286" t="s">
        <v>37</v>
      </c>
      <c r="E334" s="286" t="s">
        <v>38</v>
      </c>
      <c r="F334" s="288" t="s">
        <v>1188</v>
      </c>
      <c r="G334" s="289" t="s">
        <v>39</v>
      </c>
      <c r="H334" s="287" t="s">
        <v>1189</v>
      </c>
      <c r="I334" s="287" t="s">
        <v>40</v>
      </c>
      <c r="J334" s="287" t="s">
        <v>41</v>
      </c>
      <c r="L334" s="270"/>
      <c r="M334" s="270"/>
    </row>
    <row r="335" spans="1:13" ht="24.75" thickBot="1" x14ac:dyDescent="0.25">
      <c r="A335" s="265" t="s">
        <v>2363</v>
      </c>
      <c r="B335" s="290" t="s">
        <v>1190</v>
      </c>
      <c r="C335" s="291" t="s">
        <v>3510</v>
      </c>
      <c r="D335" s="290" t="s">
        <v>1470</v>
      </c>
      <c r="E335" s="290" t="s">
        <v>1500</v>
      </c>
      <c r="F335" s="292">
        <v>2</v>
      </c>
      <c r="G335" s="293" t="s">
        <v>7</v>
      </c>
      <c r="H335" s="294">
        <v>1</v>
      </c>
      <c r="I335" s="278">
        <v>133.63</v>
      </c>
      <c r="J335" s="278">
        <v>133.63</v>
      </c>
      <c r="K335" s="277"/>
      <c r="L335" s="278">
        <v>161.91999999999999</v>
      </c>
      <c r="M335" s="278">
        <v>161.91999999999999</v>
      </c>
    </row>
    <row r="336" spans="1:13" ht="12.75" thickTop="1" x14ac:dyDescent="0.2">
      <c r="A336" s="265" t="s">
        <v>2364</v>
      </c>
      <c r="B336" s="295" t="s">
        <v>1193</v>
      </c>
      <c r="C336" s="296" t="s">
        <v>3160</v>
      </c>
      <c r="D336" s="295" t="s">
        <v>1470</v>
      </c>
      <c r="E336" s="295" t="s">
        <v>1202</v>
      </c>
      <c r="F336" s="297" t="s">
        <v>1195</v>
      </c>
      <c r="G336" s="298" t="s">
        <v>1196</v>
      </c>
      <c r="H336" s="299">
        <v>1.04</v>
      </c>
      <c r="I336" s="300">
        <v>18.404</v>
      </c>
      <c r="J336" s="300">
        <v>19.14</v>
      </c>
      <c r="K336" s="277"/>
      <c r="L336" s="285">
        <v>22.3</v>
      </c>
      <c r="M336" s="285">
        <v>23.19</v>
      </c>
    </row>
    <row r="337" spans="1:13" x14ac:dyDescent="0.2">
      <c r="A337" s="265" t="s">
        <v>2365</v>
      </c>
      <c r="B337" s="279" t="s">
        <v>1193</v>
      </c>
      <c r="C337" s="280" t="s">
        <v>3156</v>
      </c>
      <c r="D337" s="279" t="s">
        <v>1470</v>
      </c>
      <c r="E337" s="279" t="s">
        <v>1206</v>
      </c>
      <c r="F337" s="281" t="s">
        <v>1195</v>
      </c>
      <c r="G337" s="282" t="s">
        <v>1196</v>
      </c>
      <c r="H337" s="283">
        <v>10.4</v>
      </c>
      <c r="I337" s="284">
        <v>11.009</v>
      </c>
      <c r="J337" s="284">
        <v>114.49299999999999</v>
      </c>
      <c r="K337" s="277"/>
      <c r="L337" s="285">
        <v>13.34</v>
      </c>
      <c r="M337" s="285">
        <v>138.72999999999999</v>
      </c>
    </row>
    <row r="338" spans="1:13" x14ac:dyDescent="0.2">
      <c r="A338" s="265" t="s">
        <v>2369</v>
      </c>
      <c r="B338" s="266" t="s">
        <v>3546</v>
      </c>
      <c r="C338" s="267" t="s">
        <v>36</v>
      </c>
      <c r="D338" s="266" t="s">
        <v>37</v>
      </c>
      <c r="E338" s="266" t="s">
        <v>38</v>
      </c>
      <c r="F338" s="268" t="s">
        <v>1188</v>
      </c>
      <c r="G338" s="269" t="s">
        <v>39</v>
      </c>
      <c r="H338" s="267" t="s">
        <v>1189</v>
      </c>
      <c r="I338" s="267" t="s">
        <v>40</v>
      </c>
      <c r="J338" s="267" t="s">
        <v>41</v>
      </c>
      <c r="L338" s="270"/>
      <c r="M338" s="270"/>
    </row>
    <row r="339" spans="1:13" ht="24" x14ac:dyDescent="0.2">
      <c r="A339" s="265" t="s">
        <v>2370</v>
      </c>
      <c r="B339" s="271" t="s">
        <v>1190</v>
      </c>
      <c r="C339" s="272" t="s">
        <v>3547</v>
      </c>
      <c r="D339" s="271" t="s">
        <v>1470</v>
      </c>
      <c r="E339" s="271" t="s">
        <v>1508</v>
      </c>
      <c r="F339" s="273">
        <v>2</v>
      </c>
      <c r="G339" s="274" t="s">
        <v>11</v>
      </c>
      <c r="H339" s="275">
        <v>1</v>
      </c>
      <c r="I339" s="276">
        <v>5.13</v>
      </c>
      <c r="J339" s="276">
        <v>5.13</v>
      </c>
      <c r="K339" s="277"/>
      <c r="L339" s="278">
        <v>6.22</v>
      </c>
      <c r="M339" s="278">
        <v>6.22</v>
      </c>
    </row>
    <row r="340" spans="1:13" x14ac:dyDescent="0.2">
      <c r="A340" s="265" t="s">
        <v>2371</v>
      </c>
      <c r="B340" s="279" t="s">
        <v>1193</v>
      </c>
      <c r="C340" s="280" t="s">
        <v>3160</v>
      </c>
      <c r="D340" s="279" t="s">
        <v>1470</v>
      </c>
      <c r="E340" s="279" t="s">
        <v>1202</v>
      </c>
      <c r="F340" s="281" t="s">
        <v>1195</v>
      </c>
      <c r="G340" s="282" t="s">
        <v>1196</v>
      </c>
      <c r="H340" s="283">
        <v>0.04</v>
      </c>
      <c r="I340" s="284">
        <v>18.404</v>
      </c>
      <c r="J340" s="284">
        <v>0.73599999999999999</v>
      </c>
      <c r="K340" s="277"/>
      <c r="L340" s="285">
        <v>22.3</v>
      </c>
      <c r="M340" s="285">
        <v>0.89</v>
      </c>
    </row>
    <row r="341" spans="1:13" x14ac:dyDescent="0.2">
      <c r="A341" s="265" t="s">
        <v>2372</v>
      </c>
      <c r="B341" s="301" t="s">
        <v>1193</v>
      </c>
      <c r="C341" s="302" t="s">
        <v>3156</v>
      </c>
      <c r="D341" s="301" t="s">
        <v>1470</v>
      </c>
      <c r="E341" s="301" t="s">
        <v>1206</v>
      </c>
      <c r="F341" s="303" t="s">
        <v>1195</v>
      </c>
      <c r="G341" s="304" t="s">
        <v>1196</v>
      </c>
      <c r="H341" s="305">
        <v>0.4</v>
      </c>
      <c r="I341" s="285">
        <v>10.986481590909092</v>
      </c>
      <c r="J341" s="285">
        <v>4.3940000000000001</v>
      </c>
      <c r="K341" s="277"/>
      <c r="L341" s="285">
        <v>13.34</v>
      </c>
      <c r="M341" s="285">
        <v>5.33</v>
      </c>
    </row>
    <row r="342" spans="1:13" ht="12.75" thickBot="1" x14ac:dyDescent="0.25">
      <c r="A342" s="265" t="s">
        <v>2376</v>
      </c>
      <c r="B342" s="286" t="s">
        <v>3548</v>
      </c>
      <c r="C342" s="287" t="s">
        <v>36</v>
      </c>
      <c r="D342" s="286" t="s">
        <v>37</v>
      </c>
      <c r="E342" s="286" t="s">
        <v>38</v>
      </c>
      <c r="F342" s="288" t="s">
        <v>1188</v>
      </c>
      <c r="G342" s="289" t="s">
        <v>39</v>
      </c>
      <c r="H342" s="287" t="s">
        <v>1189</v>
      </c>
      <c r="I342" s="287" t="s">
        <v>40</v>
      </c>
      <c r="J342" s="287" t="s">
        <v>41</v>
      </c>
      <c r="L342" s="270"/>
      <c r="M342" s="270"/>
    </row>
    <row r="343" spans="1:13" ht="24.75" thickTop="1" x14ac:dyDescent="0.2">
      <c r="A343" s="265" t="s">
        <v>2377</v>
      </c>
      <c r="B343" s="310" t="s">
        <v>1190</v>
      </c>
      <c r="C343" s="311" t="s">
        <v>3403</v>
      </c>
      <c r="D343" s="310" t="s">
        <v>1470</v>
      </c>
      <c r="E343" s="310" t="s">
        <v>1475</v>
      </c>
      <c r="F343" s="312">
        <v>2</v>
      </c>
      <c r="G343" s="313" t="s">
        <v>7</v>
      </c>
      <c r="H343" s="314">
        <v>1</v>
      </c>
      <c r="I343" s="315">
        <v>32.119999999999997</v>
      </c>
      <c r="J343" s="315">
        <v>32.119999999999997</v>
      </c>
      <c r="K343" s="277"/>
      <c r="L343" s="278">
        <v>38.92</v>
      </c>
      <c r="M343" s="278">
        <v>38.92</v>
      </c>
    </row>
    <row r="344" spans="1:13" x14ac:dyDescent="0.2">
      <c r="A344" s="265" t="s">
        <v>2378</v>
      </c>
      <c r="B344" s="279" t="s">
        <v>1193</v>
      </c>
      <c r="C344" s="280" t="s">
        <v>3160</v>
      </c>
      <c r="D344" s="279" t="s">
        <v>1470</v>
      </c>
      <c r="E344" s="279" t="s">
        <v>1202</v>
      </c>
      <c r="F344" s="281" t="s">
        <v>1195</v>
      </c>
      <c r="G344" s="282" t="s">
        <v>1196</v>
      </c>
      <c r="H344" s="283">
        <v>0.25</v>
      </c>
      <c r="I344" s="284">
        <v>18.404</v>
      </c>
      <c r="J344" s="284">
        <v>4.601</v>
      </c>
      <c r="K344" s="277"/>
      <c r="L344" s="285">
        <v>22.3</v>
      </c>
      <c r="M344" s="285">
        <v>5.57</v>
      </c>
    </row>
    <row r="345" spans="1:13" x14ac:dyDescent="0.2">
      <c r="A345" s="265" t="s">
        <v>2379</v>
      </c>
      <c r="B345" s="279" t="s">
        <v>1193</v>
      </c>
      <c r="C345" s="280" t="s">
        <v>3156</v>
      </c>
      <c r="D345" s="279" t="s">
        <v>1470</v>
      </c>
      <c r="E345" s="279" t="s">
        <v>1206</v>
      </c>
      <c r="F345" s="281" t="s">
        <v>1195</v>
      </c>
      <c r="G345" s="282" t="s">
        <v>1196</v>
      </c>
      <c r="H345" s="283">
        <v>2.5</v>
      </c>
      <c r="I345" s="284">
        <v>11.009</v>
      </c>
      <c r="J345" s="284">
        <v>27.521999999999998</v>
      </c>
      <c r="K345" s="277"/>
      <c r="L345" s="285">
        <v>13.34</v>
      </c>
      <c r="M345" s="285">
        <v>33.35</v>
      </c>
    </row>
    <row r="346" spans="1:13" x14ac:dyDescent="0.2">
      <c r="A346" s="265" t="s">
        <v>2383</v>
      </c>
      <c r="B346" s="266" t="s">
        <v>3549</v>
      </c>
      <c r="C346" s="267" t="s">
        <v>36</v>
      </c>
      <c r="D346" s="266" t="s">
        <v>37</v>
      </c>
      <c r="E346" s="266" t="s">
        <v>38</v>
      </c>
      <c r="F346" s="268" t="s">
        <v>1188</v>
      </c>
      <c r="G346" s="269" t="s">
        <v>39</v>
      </c>
      <c r="H346" s="267" t="s">
        <v>1189</v>
      </c>
      <c r="I346" s="267" t="s">
        <v>40</v>
      </c>
      <c r="J346" s="267" t="s">
        <v>41</v>
      </c>
      <c r="L346" s="270"/>
      <c r="M346" s="270"/>
    </row>
    <row r="347" spans="1:13" ht="24" x14ac:dyDescent="0.2">
      <c r="A347" s="265" t="s">
        <v>2384</v>
      </c>
      <c r="B347" s="271" t="s">
        <v>1190</v>
      </c>
      <c r="C347" s="272" t="s">
        <v>3550</v>
      </c>
      <c r="D347" s="271" t="s">
        <v>1470</v>
      </c>
      <c r="E347" s="271" t="s">
        <v>1509</v>
      </c>
      <c r="F347" s="273">
        <v>2</v>
      </c>
      <c r="G347" s="274" t="s">
        <v>61</v>
      </c>
      <c r="H347" s="275">
        <v>1</v>
      </c>
      <c r="I347" s="276">
        <v>5.13</v>
      </c>
      <c r="J347" s="276">
        <v>5.13</v>
      </c>
      <c r="K347" s="277"/>
      <c r="L347" s="278">
        <v>6.22</v>
      </c>
      <c r="M347" s="278">
        <v>6.22</v>
      </c>
    </row>
    <row r="348" spans="1:13" x14ac:dyDescent="0.2">
      <c r="A348" s="265" t="s">
        <v>2385</v>
      </c>
      <c r="B348" s="301" t="s">
        <v>1193</v>
      </c>
      <c r="C348" s="302" t="s">
        <v>3160</v>
      </c>
      <c r="D348" s="301" t="s">
        <v>1470</v>
      </c>
      <c r="E348" s="301" t="s">
        <v>1202</v>
      </c>
      <c r="F348" s="303" t="s">
        <v>1195</v>
      </c>
      <c r="G348" s="304" t="s">
        <v>1196</v>
      </c>
      <c r="H348" s="305">
        <v>0.04</v>
      </c>
      <c r="I348" s="285">
        <v>18.404</v>
      </c>
      <c r="J348" s="285">
        <v>0.73599999999999999</v>
      </c>
      <c r="K348" s="277"/>
      <c r="L348" s="285">
        <v>22.3</v>
      </c>
      <c r="M348" s="285">
        <v>0.89</v>
      </c>
    </row>
    <row r="349" spans="1:13" ht="12.75" thickBot="1" x14ac:dyDescent="0.25">
      <c r="A349" s="265" t="s">
        <v>2386</v>
      </c>
      <c r="B349" s="301" t="s">
        <v>1193</v>
      </c>
      <c r="C349" s="302" t="s">
        <v>3156</v>
      </c>
      <c r="D349" s="301" t="s">
        <v>1470</v>
      </c>
      <c r="E349" s="301" t="s">
        <v>1206</v>
      </c>
      <c r="F349" s="303" t="s">
        <v>1195</v>
      </c>
      <c r="G349" s="304" t="s">
        <v>1196</v>
      </c>
      <c r="H349" s="305">
        <v>0.4</v>
      </c>
      <c r="I349" s="285">
        <v>10.986481590909092</v>
      </c>
      <c r="J349" s="285">
        <v>4.3940000000000001</v>
      </c>
      <c r="K349" s="277"/>
      <c r="L349" s="285">
        <v>13.34</v>
      </c>
      <c r="M349" s="285">
        <v>5.33</v>
      </c>
    </row>
    <row r="350" spans="1:13" ht="12.75" thickTop="1" x14ac:dyDescent="0.2">
      <c r="A350" s="265" t="s">
        <v>5328</v>
      </c>
      <c r="B350" s="306" t="s">
        <v>3551</v>
      </c>
      <c r="C350" s="307" t="s">
        <v>36</v>
      </c>
      <c r="D350" s="306" t="s">
        <v>37</v>
      </c>
      <c r="E350" s="306" t="s">
        <v>38</v>
      </c>
      <c r="F350" s="308" t="s">
        <v>1188</v>
      </c>
      <c r="G350" s="309" t="s">
        <v>39</v>
      </c>
      <c r="H350" s="307" t="s">
        <v>1189</v>
      </c>
      <c r="I350" s="307" t="s">
        <v>40</v>
      </c>
      <c r="J350" s="307" t="s">
        <v>41</v>
      </c>
      <c r="L350" s="270"/>
      <c r="M350" s="270"/>
    </row>
    <row r="351" spans="1:13" ht="24" x14ac:dyDescent="0.2">
      <c r="A351" s="265" t="s">
        <v>2388</v>
      </c>
      <c r="B351" s="271" t="s">
        <v>1190</v>
      </c>
      <c r="C351" s="272" t="s">
        <v>3552</v>
      </c>
      <c r="D351" s="271" t="s">
        <v>103</v>
      </c>
      <c r="E351" s="271" t="s">
        <v>1510</v>
      </c>
      <c r="F351" s="273" t="s">
        <v>3487</v>
      </c>
      <c r="G351" s="274" t="s">
        <v>11</v>
      </c>
      <c r="H351" s="275">
        <v>1</v>
      </c>
      <c r="I351" s="276">
        <v>2.0300000000000002</v>
      </c>
      <c r="J351" s="276">
        <v>2.0299999999999998</v>
      </c>
      <c r="K351" s="277"/>
      <c r="L351" s="278">
        <v>2.4700000000000002</v>
      </c>
      <c r="M351" s="278">
        <v>2.4700000000000002</v>
      </c>
    </row>
    <row r="352" spans="1:13" ht="24" x14ac:dyDescent="0.2">
      <c r="A352" s="265" t="s">
        <v>2389</v>
      </c>
      <c r="B352" s="316" t="s">
        <v>1236</v>
      </c>
      <c r="C352" s="317" t="s">
        <v>3553</v>
      </c>
      <c r="D352" s="316" t="s">
        <v>103</v>
      </c>
      <c r="E352" s="316" t="s">
        <v>3554</v>
      </c>
      <c r="F352" s="318" t="s">
        <v>1191</v>
      </c>
      <c r="G352" s="319" t="s">
        <v>79</v>
      </c>
      <c r="H352" s="320">
        <v>4.0800000000000003E-2</v>
      </c>
      <c r="I352" s="321">
        <v>18.667999999999999</v>
      </c>
      <c r="J352" s="321">
        <v>0.76100000000000001</v>
      </c>
      <c r="K352" s="277"/>
      <c r="L352" s="322">
        <v>22.62</v>
      </c>
      <c r="M352" s="322">
        <v>0.92</v>
      </c>
    </row>
    <row r="353" spans="1:13" ht="24" x14ac:dyDescent="0.2">
      <c r="A353" s="265" t="s">
        <v>2390</v>
      </c>
      <c r="B353" s="316" t="s">
        <v>1236</v>
      </c>
      <c r="C353" s="317" t="s">
        <v>3433</v>
      </c>
      <c r="D353" s="316" t="s">
        <v>103</v>
      </c>
      <c r="E353" s="316" t="s">
        <v>1239</v>
      </c>
      <c r="F353" s="318" t="s">
        <v>1191</v>
      </c>
      <c r="G353" s="319" t="s">
        <v>79</v>
      </c>
      <c r="H353" s="320">
        <v>8.0100000000000005E-2</v>
      </c>
      <c r="I353" s="321">
        <v>15.854401538461534</v>
      </c>
      <c r="J353" s="321">
        <v>1.2689999999999999</v>
      </c>
      <c r="K353" s="277"/>
      <c r="L353" s="322">
        <v>19.420000000000002</v>
      </c>
      <c r="M353" s="322">
        <v>1.55</v>
      </c>
    </row>
    <row r="354" spans="1:13" x14ac:dyDescent="0.2">
      <c r="A354" s="265" t="s">
        <v>2394</v>
      </c>
      <c r="B354" s="266" t="s">
        <v>3555</v>
      </c>
      <c r="C354" s="267" t="s">
        <v>36</v>
      </c>
      <c r="D354" s="266" t="s">
        <v>37</v>
      </c>
      <c r="E354" s="266" t="s">
        <v>38</v>
      </c>
      <c r="F354" s="268" t="s">
        <v>1188</v>
      </c>
      <c r="G354" s="269" t="s">
        <v>39</v>
      </c>
      <c r="H354" s="267" t="s">
        <v>1189</v>
      </c>
      <c r="I354" s="267" t="s">
        <v>40</v>
      </c>
      <c r="J354" s="267" t="s">
        <v>41</v>
      </c>
      <c r="L354" s="270"/>
      <c r="M354" s="270"/>
    </row>
    <row r="355" spans="1:13" x14ac:dyDescent="0.2">
      <c r="A355" s="265" t="s">
        <v>2395</v>
      </c>
      <c r="B355" s="290" t="s">
        <v>1190</v>
      </c>
      <c r="C355" s="291" t="s">
        <v>3556</v>
      </c>
      <c r="D355" s="290" t="s">
        <v>1470</v>
      </c>
      <c r="E355" s="290" t="s">
        <v>144</v>
      </c>
      <c r="F355" s="292">
        <v>3</v>
      </c>
      <c r="G355" s="293" t="s">
        <v>7</v>
      </c>
      <c r="H355" s="294">
        <v>1</v>
      </c>
      <c r="I355" s="278">
        <v>36.24</v>
      </c>
      <c r="J355" s="278">
        <v>36.24</v>
      </c>
      <c r="K355" s="277"/>
      <c r="L355" s="278">
        <v>43.92</v>
      </c>
      <c r="M355" s="278">
        <v>43.92</v>
      </c>
    </row>
    <row r="356" spans="1:13" ht="12.75" thickBot="1" x14ac:dyDescent="0.25">
      <c r="A356" s="265" t="s">
        <v>2396</v>
      </c>
      <c r="B356" s="301" t="s">
        <v>1193</v>
      </c>
      <c r="C356" s="302" t="s">
        <v>3156</v>
      </c>
      <c r="D356" s="301" t="s">
        <v>1470</v>
      </c>
      <c r="E356" s="301" t="s">
        <v>1206</v>
      </c>
      <c r="F356" s="303" t="s">
        <v>1195</v>
      </c>
      <c r="G356" s="304" t="s">
        <v>1196</v>
      </c>
      <c r="H356" s="305">
        <v>0.72</v>
      </c>
      <c r="I356" s="285">
        <v>11.009</v>
      </c>
      <c r="J356" s="285">
        <v>7.9260000000000002</v>
      </c>
      <c r="K356" s="277"/>
      <c r="L356" s="285">
        <v>13.34</v>
      </c>
      <c r="M356" s="285">
        <v>9.6</v>
      </c>
    </row>
    <row r="357" spans="1:13" ht="12.75" thickTop="1" x14ac:dyDescent="0.2">
      <c r="A357" s="265" t="s">
        <v>2397</v>
      </c>
      <c r="B357" s="295" t="s">
        <v>1193</v>
      </c>
      <c r="C357" s="296" t="s">
        <v>3557</v>
      </c>
      <c r="D357" s="295" t="s">
        <v>1470</v>
      </c>
      <c r="E357" s="295" t="s">
        <v>3558</v>
      </c>
      <c r="F357" s="297" t="s">
        <v>1209</v>
      </c>
      <c r="G357" s="298" t="s">
        <v>1196</v>
      </c>
      <c r="H357" s="299">
        <v>0.4</v>
      </c>
      <c r="I357" s="300">
        <v>70.786956466431093</v>
      </c>
      <c r="J357" s="300">
        <v>28.314</v>
      </c>
      <c r="K357" s="277"/>
      <c r="L357" s="285">
        <v>85.82</v>
      </c>
      <c r="M357" s="285">
        <v>34.32</v>
      </c>
    </row>
    <row r="358" spans="1:13" x14ac:dyDescent="0.2">
      <c r="A358" s="265" t="s">
        <v>2401</v>
      </c>
      <c r="B358" s="266" t="s">
        <v>3559</v>
      </c>
      <c r="C358" s="267" t="s">
        <v>36</v>
      </c>
      <c r="D358" s="266" t="s">
        <v>37</v>
      </c>
      <c r="E358" s="266" t="s">
        <v>38</v>
      </c>
      <c r="F358" s="268" t="s">
        <v>1188</v>
      </c>
      <c r="G358" s="269" t="s">
        <v>39</v>
      </c>
      <c r="H358" s="267" t="s">
        <v>1189</v>
      </c>
      <c r="I358" s="267" t="s">
        <v>40</v>
      </c>
      <c r="J358" s="267" t="s">
        <v>41</v>
      </c>
      <c r="L358" s="270"/>
      <c r="M358" s="270"/>
    </row>
    <row r="359" spans="1:13" x14ac:dyDescent="0.2">
      <c r="A359" s="265" t="s">
        <v>2402</v>
      </c>
      <c r="B359" s="271" t="s">
        <v>1190</v>
      </c>
      <c r="C359" s="272" t="s">
        <v>3560</v>
      </c>
      <c r="D359" s="271" t="s">
        <v>1470</v>
      </c>
      <c r="E359" s="271" t="s">
        <v>150</v>
      </c>
      <c r="F359" s="273">
        <v>4</v>
      </c>
      <c r="G359" s="274" t="s">
        <v>7</v>
      </c>
      <c r="H359" s="275">
        <v>1</v>
      </c>
      <c r="I359" s="276">
        <v>28.25</v>
      </c>
      <c r="J359" s="276">
        <v>28.25</v>
      </c>
      <c r="K359" s="277"/>
      <c r="L359" s="278">
        <v>34.229999999999997</v>
      </c>
      <c r="M359" s="278">
        <v>34.229999999999997</v>
      </c>
    </row>
    <row r="360" spans="1:13" x14ac:dyDescent="0.2">
      <c r="A360" s="265" t="s">
        <v>2403</v>
      </c>
      <c r="B360" s="279" t="s">
        <v>1193</v>
      </c>
      <c r="C360" s="280" t="s">
        <v>3156</v>
      </c>
      <c r="D360" s="279" t="s">
        <v>1470</v>
      </c>
      <c r="E360" s="279" t="s">
        <v>1206</v>
      </c>
      <c r="F360" s="281" t="s">
        <v>1195</v>
      </c>
      <c r="G360" s="282" t="s">
        <v>1196</v>
      </c>
      <c r="H360" s="283">
        <v>2.5659999999999998</v>
      </c>
      <c r="I360" s="284">
        <v>11.009</v>
      </c>
      <c r="J360" s="284">
        <v>28.248999999999999</v>
      </c>
      <c r="K360" s="277"/>
      <c r="L360" s="285">
        <v>13.34</v>
      </c>
      <c r="M360" s="285">
        <v>34.229999999999997</v>
      </c>
    </row>
    <row r="361" spans="1:13" x14ac:dyDescent="0.2">
      <c r="A361" s="265" t="s">
        <v>2407</v>
      </c>
      <c r="B361" s="266" t="s">
        <v>3561</v>
      </c>
      <c r="C361" s="267" t="s">
        <v>36</v>
      </c>
      <c r="D361" s="266" t="s">
        <v>37</v>
      </c>
      <c r="E361" s="266" t="s">
        <v>38</v>
      </c>
      <c r="F361" s="268" t="s">
        <v>1188</v>
      </c>
      <c r="G361" s="269" t="s">
        <v>39</v>
      </c>
      <c r="H361" s="267" t="s">
        <v>1189</v>
      </c>
      <c r="I361" s="267" t="s">
        <v>40</v>
      </c>
      <c r="J361" s="267" t="s">
        <v>41</v>
      </c>
    </row>
    <row r="362" spans="1:13" x14ac:dyDescent="0.2">
      <c r="A362" s="265" t="s">
        <v>2408</v>
      </c>
      <c r="B362" s="290" t="s">
        <v>1190</v>
      </c>
      <c r="C362" s="291" t="s">
        <v>3465</v>
      </c>
      <c r="D362" s="290" t="s">
        <v>1470</v>
      </c>
      <c r="E362" s="290" t="s">
        <v>90</v>
      </c>
      <c r="F362" s="292">
        <v>4</v>
      </c>
      <c r="G362" s="293" t="s">
        <v>7</v>
      </c>
      <c r="H362" s="294">
        <v>1</v>
      </c>
      <c r="I362" s="278">
        <v>1.46</v>
      </c>
      <c r="J362" s="278">
        <v>1.46</v>
      </c>
      <c r="K362" s="277"/>
      <c r="L362" s="278">
        <v>1.78</v>
      </c>
      <c r="M362" s="278">
        <v>1.78</v>
      </c>
    </row>
    <row r="363" spans="1:13" ht="12.75" thickBot="1" x14ac:dyDescent="0.25">
      <c r="A363" s="265" t="s">
        <v>5329</v>
      </c>
      <c r="B363" s="301" t="s">
        <v>1193</v>
      </c>
      <c r="C363" s="302" t="s">
        <v>3466</v>
      </c>
      <c r="D363" s="301" t="s">
        <v>1470</v>
      </c>
      <c r="E363" s="301" t="s">
        <v>3467</v>
      </c>
      <c r="F363" s="303" t="s">
        <v>1209</v>
      </c>
      <c r="G363" s="304" t="s">
        <v>7</v>
      </c>
      <c r="H363" s="305">
        <v>1</v>
      </c>
      <c r="I363" s="285">
        <v>1.46</v>
      </c>
      <c r="J363" s="285">
        <v>1.46</v>
      </c>
      <c r="K363" s="277"/>
      <c r="L363" s="285">
        <v>1.78</v>
      </c>
      <c r="M363" s="285">
        <v>1.78</v>
      </c>
    </row>
    <row r="364" spans="1:13" ht="12.75" thickTop="1" x14ac:dyDescent="0.2">
      <c r="A364" s="265" t="s">
        <v>2410</v>
      </c>
      <c r="B364" s="306" t="s">
        <v>3562</v>
      </c>
      <c r="C364" s="307" t="s">
        <v>36</v>
      </c>
      <c r="D364" s="306" t="s">
        <v>37</v>
      </c>
      <c r="E364" s="306" t="s">
        <v>38</v>
      </c>
      <c r="F364" s="308" t="s">
        <v>1188</v>
      </c>
      <c r="G364" s="309" t="s">
        <v>39</v>
      </c>
      <c r="H364" s="307" t="s">
        <v>1189</v>
      </c>
      <c r="I364" s="307" t="s">
        <v>40</v>
      </c>
      <c r="J364" s="307" t="s">
        <v>41</v>
      </c>
      <c r="L364" s="270"/>
      <c r="M364" s="270"/>
    </row>
    <row r="365" spans="1:13" x14ac:dyDescent="0.2">
      <c r="A365" s="265" t="s">
        <v>2411</v>
      </c>
      <c r="B365" s="271" t="s">
        <v>1190</v>
      </c>
      <c r="C365" s="272" t="s">
        <v>3469</v>
      </c>
      <c r="D365" s="271" t="s">
        <v>1470</v>
      </c>
      <c r="E365" s="271" t="s">
        <v>92</v>
      </c>
      <c r="F365" s="273">
        <v>4</v>
      </c>
      <c r="G365" s="274" t="s">
        <v>7</v>
      </c>
      <c r="H365" s="275">
        <v>1</v>
      </c>
      <c r="I365" s="276">
        <v>1.08</v>
      </c>
      <c r="J365" s="276">
        <v>1.08</v>
      </c>
      <c r="K365" s="277"/>
      <c r="L365" s="278">
        <v>1.31</v>
      </c>
      <c r="M365" s="278">
        <v>1.31</v>
      </c>
    </row>
    <row r="366" spans="1:13" x14ac:dyDescent="0.2">
      <c r="A366" s="265" t="s">
        <v>2412</v>
      </c>
      <c r="B366" s="279" t="s">
        <v>1193</v>
      </c>
      <c r="C366" s="280" t="s">
        <v>3470</v>
      </c>
      <c r="D366" s="279" t="s">
        <v>1470</v>
      </c>
      <c r="E366" s="279" t="s">
        <v>3471</v>
      </c>
      <c r="F366" s="281" t="s">
        <v>1209</v>
      </c>
      <c r="G366" s="282" t="s">
        <v>7</v>
      </c>
      <c r="H366" s="283">
        <v>1</v>
      </c>
      <c r="I366" s="284">
        <v>1.081</v>
      </c>
      <c r="J366" s="284">
        <v>1.081</v>
      </c>
      <c r="K366" s="277"/>
      <c r="L366" s="285">
        <v>1.31</v>
      </c>
      <c r="M366" s="285">
        <v>1.31</v>
      </c>
    </row>
    <row r="367" spans="1:13" x14ac:dyDescent="0.2">
      <c r="A367" s="265" t="s">
        <v>2416</v>
      </c>
      <c r="B367" s="266" t="s">
        <v>3563</v>
      </c>
      <c r="C367" s="267" t="s">
        <v>36</v>
      </c>
      <c r="D367" s="266" t="s">
        <v>37</v>
      </c>
      <c r="E367" s="266" t="s">
        <v>38</v>
      </c>
      <c r="F367" s="268" t="s">
        <v>1188</v>
      </c>
      <c r="G367" s="269" t="s">
        <v>39</v>
      </c>
      <c r="H367" s="267" t="s">
        <v>1189</v>
      </c>
      <c r="I367" s="267" t="s">
        <v>40</v>
      </c>
      <c r="J367" s="267" t="s">
        <v>41</v>
      </c>
      <c r="L367" s="270"/>
      <c r="M367" s="270"/>
    </row>
    <row r="368" spans="1:13" x14ac:dyDescent="0.2">
      <c r="A368" s="265" t="s">
        <v>2417</v>
      </c>
      <c r="B368" s="271" t="s">
        <v>1190</v>
      </c>
      <c r="C368" s="272" t="s">
        <v>3564</v>
      </c>
      <c r="D368" s="271" t="s">
        <v>1470</v>
      </c>
      <c r="E368" s="271" t="s">
        <v>154</v>
      </c>
      <c r="F368" s="273">
        <v>4</v>
      </c>
      <c r="G368" s="274" t="s">
        <v>7</v>
      </c>
      <c r="H368" s="275">
        <v>1</v>
      </c>
      <c r="I368" s="276">
        <v>4.12</v>
      </c>
      <c r="J368" s="276">
        <v>4.12</v>
      </c>
      <c r="K368" s="277"/>
      <c r="L368" s="278">
        <v>5</v>
      </c>
      <c r="M368" s="278">
        <v>5</v>
      </c>
    </row>
    <row r="369" spans="1:13" x14ac:dyDescent="0.2">
      <c r="A369" s="265" t="s">
        <v>2418</v>
      </c>
      <c r="B369" s="301" t="s">
        <v>1193</v>
      </c>
      <c r="C369" s="302" t="s">
        <v>3565</v>
      </c>
      <c r="D369" s="301" t="s">
        <v>1470</v>
      </c>
      <c r="E369" s="301" t="s">
        <v>154</v>
      </c>
      <c r="F369" s="303" t="s">
        <v>1209</v>
      </c>
      <c r="G369" s="304" t="s">
        <v>7</v>
      </c>
      <c r="H369" s="305">
        <v>1</v>
      </c>
      <c r="I369" s="285">
        <v>4.12</v>
      </c>
      <c r="J369" s="285">
        <v>4.12</v>
      </c>
      <c r="K369" s="277"/>
      <c r="L369" s="285">
        <v>5</v>
      </c>
      <c r="M369" s="285">
        <v>5</v>
      </c>
    </row>
    <row r="370" spans="1:13" ht="12.75" thickBot="1" x14ac:dyDescent="0.25">
      <c r="A370" s="265" t="s">
        <v>2422</v>
      </c>
      <c r="B370" s="286" t="s">
        <v>3566</v>
      </c>
      <c r="C370" s="287" t="s">
        <v>36</v>
      </c>
      <c r="D370" s="286" t="s">
        <v>37</v>
      </c>
      <c r="E370" s="286" t="s">
        <v>38</v>
      </c>
      <c r="F370" s="288" t="s">
        <v>1188</v>
      </c>
      <c r="G370" s="289" t="s">
        <v>39</v>
      </c>
      <c r="H370" s="287" t="s">
        <v>1189</v>
      </c>
      <c r="I370" s="287" t="s">
        <v>40</v>
      </c>
      <c r="J370" s="287" t="s">
        <v>41</v>
      </c>
      <c r="L370" s="270"/>
      <c r="M370" s="270"/>
    </row>
    <row r="371" spans="1:13" ht="12.75" thickTop="1" x14ac:dyDescent="0.2">
      <c r="A371" s="265" t="s">
        <v>2423</v>
      </c>
      <c r="B371" s="310" t="s">
        <v>1190</v>
      </c>
      <c r="C371" s="311" t="s">
        <v>3473</v>
      </c>
      <c r="D371" s="310" t="s">
        <v>1470</v>
      </c>
      <c r="E371" s="310" t="s">
        <v>94</v>
      </c>
      <c r="F371" s="312">
        <v>4</v>
      </c>
      <c r="G371" s="313" t="s">
        <v>3474</v>
      </c>
      <c r="H371" s="314">
        <v>1</v>
      </c>
      <c r="I371" s="315">
        <v>2.0699999999999998</v>
      </c>
      <c r="J371" s="315">
        <v>2.0699999999999998</v>
      </c>
      <c r="K371" s="277"/>
      <c r="L371" s="278">
        <v>2.5099999999999998</v>
      </c>
      <c r="M371" s="278">
        <v>2.5099999999999998</v>
      </c>
    </row>
    <row r="372" spans="1:13" ht="24" x14ac:dyDescent="0.2">
      <c r="A372" s="265" t="s">
        <v>2424</v>
      </c>
      <c r="B372" s="279" t="s">
        <v>1193</v>
      </c>
      <c r="C372" s="280" t="s">
        <v>3475</v>
      </c>
      <c r="D372" s="279" t="s">
        <v>1470</v>
      </c>
      <c r="E372" s="279" t="s">
        <v>3476</v>
      </c>
      <c r="F372" s="281" t="s">
        <v>1209</v>
      </c>
      <c r="G372" s="282" t="s">
        <v>3474</v>
      </c>
      <c r="H372" s="283">
        <v>1</v>
      </c>
      <c r="I372" s="284">
        <v>2.0710000000000002</v>
      </c>
      <c r="J372" s="284">
        <v>2.0710000000000002</v>
      </c>
      <c r="K372" s="277"/>
      <c r="L372" s="285">
        <v>2.5099999999999998</v>
      </c>
      <c r="M372" s="285">
        <v>2.5099999999999998</v>
      </c>
    </row>
    <row r="373" spans="1:13" x14ac:dyDescent="0.2">
      <c r="A373" s="265" t="s">
        <v>2428</v>
      </c>
      <c r="B373" s="266" t="s">
        <v>3567</v>
      </c>
      <c r="C373" s="267" t="s">
        <v>36</v>
      </c>
      <c r="D373" s="266" t="s">
        <v>37</v>
      </c>
      <c r="E373" s="266" t="s">
        <v>38</v>
      </c>
      <c r="F373" s="268" t="s">
        <v>1188</v>
      </c>
      <c r="G373" s="269" t="s">
        <v>39</v>
      </c>
      <c r="H373" s="267" t="s">
        <v>1189</v>
      </c>
      <c r="I373" s="267" t="s">
        <v>40</v>
      </c>
      <c r="J373" s="267" t="s">
        <v>41</v>
      </c>
      <c r="L373" s="270"/>
      <c r="M373" s="270"/>
    </row>
    <row r="374" spans="1:13" x14ac:dyDescent="0.2">
      <c r="A374" s="265" t="s">
        <v>2429</v>
      </c>
      <c r="B374" s="271" t="s">
        <v>1190</v>
      </c>
      <c r="C374" s="272" t="s">
        <v>3478</v>
      </c>
      <c r="D374" s="271" t="s">
        <v>1470</v>
      </c>
      <c r="E374" s="271" t="s">
        <v>96</v>
      </c>
      <c r="F374" s="273">
        <v>4</v>
      </c>
      <c r="G374" s="274" t="s">
        <v>7</v>
      </c>
      <c r="H374" s="275">
        <v>1</v>
      </c>
      <c r="I374" s="276">
        <v>1.6</v>
      </c>
      <c r="J374" s="276">
        <v>1.6</v>
      </c>
      <c r="K374" s="277"/>
      <c r="L374" s="278">
        <v>1.95</v>
      </c>
      <c r="M374" s="278">
        <v>1.95</v>
      </c>
    </row>
    <row r="375" spans="1:13" x14ac:dyDescent="0.2">
      <c r="A375" s="265" t="s">
        <v>2430</v>
      </c>
      <c r="B375" s="279" t="s">
        <v>1193</v>
      </c>
      <c r="C375" s="280" t="s">
        <v>3479</v>
      </c>
      <c r="D375" s="279" t="s">
        <v>1470</v>
      </c>
      <c r="E375" s="279" t="s">
        <v>3480</v>
      </c>
      <c r="F375" s="281" t="s">
        <v>1209</v>
      </c>
      <c r="G375" s="282" t="s">
        <v>7</v>
      </c>
      <c r="H375" s="283">
        <v>1</v>
      </c>
      <c r="I375" s="284">
        <v>1.6</v>
      </c>
      <c r="J375" s="284">
        <v>1.6</v>
      </c>
      <c r="K375" s="277"/>
      <c r="L375" s="285">
        <v>1.95</v>
      </c>
      <c r="M375" s="285">
        <v>1.95</v>
      </c>
    </row>
    <row r="376" spans="1:13" x14ac:dyDescent="0.2">
      <c r="A376" s="265" t="s">
        <v>5333</v>
      </c>
      <c r="B376" s="286" t="s">
        <v>3568</v>
      </c>
      <c r="C376" s="287" t="s">
        <v>36</v>
      </c>
      <c r="D376" s="286" t="s">
        <v>37</v>
      </c>
      <c r="E376" s="286" t="s">
        <v>38</v>
      </c>
      <c r="F376" s="288" t="s">
        <v>1188</v>
      </c>
      <c r="G376" s="289" t="s">
        <v>39</v>
      </c>
      <c r="H376" s="287" t="s">
        <v>1189</v>
      </c>
      <c r="I376" s="287" t="s">
        <v>40</v>
      </c>
      <c r="J376" s="287" t="s">
        <v>41</v>
      </c>
      <c r="L376" s="270"/>
      <c r="M376" s="270"/>
    </row>
    <row r="377" spans="1:13" ht="12.75" thickBot="1" x14ac:dyDescent="0.25">
      <c r="A377" s="265" t="s">
        <v>5334</v>
      </c>
      <c r="B377" s="290" t="s">
        <v>1190</v>
      </c>
      <c r="C377" s="291" t="s">
        <v>3413</v>
      </c>
      <c r="D377" s="290" t="s">
        <v>1470</v>
      </c>
      <c r="E377" s="290" t="s">
        <v>57</v>
      </c>
      <c r="F377" s="292">
        <v>4</v>
      </c>
      <c r="G377" s="293" t="s">
        <v>11</v>
      </c>
      <c r="H377" s="294">
        <v>1</v>
      </c>
      <c r="I377" s="278">
        <v>4.3899999999999997</v>
      </c>
      <c r="J377" s="278">
        <v>4.3899999999999997</v>
      </c>
      <c r="K377" s="277"/>
      <c r="L377" s="278">
        <v>5.33</v>
      </c>
      <c r="M377" s="278">
        <v>5.33</v>
      </c>
    </row>
    <row r="378" spans="1:13" ht="12.75" thickTop="1" x14ac:dyDescent="0.2">
      <c r="A378" s="265" t="s">
        <v>2433</v>
      </c>
      <c r="B378" s="295" t="s">
        <v>1193</v>
      </c>
      <c r="C378" s="296" t="s">
        <v>3156</v>
      </c>
      <c r="D378" s="295" t="s">
        <v>1470</v>
      </c>
      <c r="E378" s="295" t="s">
        <v>1206</v>
      </c>
      <c r="F378" s="297" t="s">
        <v>1195</v>
      </c>
      <c r="G378" s="298" t="s">
        <v>1196</v>
      </c>
      <c r="H378" s="299">
        <v>0.4</v>
      </c>
      <c r="I378" s="300">
        <v>10.976473409090909</v>
      </c>
      <c r="J378" s="300">
        <v>4.3899999999999997</v>
      </c>
      <c r="K378" s="277"/>
      <c r="L378" s="285">
        <v>13.34</v>
      </c>
      <c r="M378" s="285">
        <v>5.33</v>
      </c>
    </row>
    <row r="379" spans="1:13" x14ac:dyDescent="0.2">
      <c r="A379" s="265" t="s">
        <v>2437</v>
      </c>
      <c r="B379" s="266" t="s">
        <v>3569</v>
      </c>
      <c r="C379" s="267" t="s">
        <v>36</v>
      </c>
      <c r="D379" s="266" t="s">
        <v>37</v>
      </c>
      <c r="E379" s="266" t="s">
        <v>38</v>
      </c>
      <c r="F379" s="268" t="s">
        <v>1188</v>
      </c>
      <c r="G379" s="269" t="s">
        <v>39</v>
      </c>
      <c r="H379" s="267" t="s">
        <v>1189</v>
      </c>
      <c r="I379" s="267" t="s">
        <v>40</v>
      </c>
      <c r="J379" s="267" t="s">
        <v>41</v>
      </c>
      <c r="L379" s="270"/>
      <c r="M379" s="270"/>
    </row>
    <row r="380" spans="1:13" ht="24" x14ac:dyDescent="0.2">
      <c r="A380" s="265" t="s">
        <v>2438</v>
      </c>
      <c r="B380" s="271" t="s">
        <v>1190</v>
      </c>
      <c r="C380" s="272" t="s">
        <v>3411</v>
      </c>
      <c r="D380" s="271" t="s">
        <v>1470</v>
      </c>
      <c r="E380" s="271" t="s">
        <v>1482</v>
      </c>
      <c r="F380" s="273">
        <v>4</v>
      </c>
      <c r="G380" s="274" t="s">
        <v>11</v>
      </c>
      <c r="H380" s="275">
        <v>1</v>
      </c>
      <c r="I380" s="276">
        <v>2.23</v>
      </c>
      <c r="J380" s="276">
        <v>2.23</v>
      </c>
      <c r="K380" s="277"/>
      <c r="L380" s="278">
        <v>2.71</v>
      </c>
      <c r="M380" s="278">
        <v>2.71</v>
      </c>
    </row>
    <row r="381" spans="1:13" x14ac:dyDescent="0.2">
      <c r="A381" s="265" t="s">
        <v>2439</v>
      </c>
      <c r="B381" s="279" t="s">
        <v>1193</v>
      </c>
      <c r="C381" s="280" t="s">
        <v>3160</v>
      </c>
      <c r="D381" s="279" t="s">
        <v>1470</v>
      </c>
      <c r="E381" s="279" t="s">
        <v>1202</v>
      </c>
      <c r="F381" s="281" t="s">
        <v>1195</v>
      </c>
      <c r="G381" s="282" t="s">
        <v>1196</v>
      </c>
      <c r="H381" s="283">
        <v>6.7400000000000002E-2</v>
      </c>
      <c r="I381" s="284">
        <v>18.404</v>
      </c>
      <c r="J381" s="284">
        <v>1.24</v>
      </c>
      <c r="K381" s="277"/>
      <c r="L381" s="285">
        <v>22.3</v>
      </c>
      <c r="M381" s="285">
        <v>1.5</v>
      </c>
    </row>
    <row r="382" spans="1:13" x14ac:dyDescent="0.2">
      <c r="A382" s="265" t="s">
        <v>2440</v>
      </c>
      <c r="B382" s="279" t="s">
        <v>1193</v>
      </c>
      <c r="C382" s="280" t="s">
        <v>3156</v>
      </c>
      <c r="D382" s="279" t="s">
        <v>1470</v>
      </c>
      <c r="E382" s="279" t="s">
        <v>1206</v>
      </c>
      <c r="F382" s="281" t="s">
        <v>1195</v>
      </c>
      <c r="G382" s="282" t="s">
        <v>1196</v>
      </c>
      <c r="H382" s="283">
        <v>9.1300000000000006E-2</v>
      </c>
      <c r="I382" s="284">
        <v>10.843865000000003</v>
      </c>
      <c r="J382" s="284">
        <v>0.99</v>
      </c>
      <c r="K382" s="277"/>
      <c r="L382" s="285">
        <v>13.34</v>
      </c>
      <c r="M382" s="285">
        <v>1.21</v>
      </c>
    </row>
    <row r="383" spans="1:13" x14ac:dyDescent="0.2">
      <c r="A383" s="265" t="s">
        <v>2444</v>
      </c>
      <c r="B383" s="286" t="s">
        <v>3570</v>
      </c>
      <c r="C383" s="287" t="s">
        <v>36</v>
      </c>
      <c r="D383" s="286" t="s">
        <v>37</v>
      </c>
      <c r="E383" s="286" t="s">
        <v>38</v>
      </c>
      <c r="F383" s="288" t="s">
        <v>1188</v>
      </c>
      <c r="G383" s="289" t="s">
        <v>39</v>
      </c>
      <c r="H383" s="287" t="s">
        <v>1189</v>
      </c>
      <c r="I383" s="287" t="s">
        <v>40</v>
      </c>
      <c r="J383" s="287" t="s">
        <v>41</v>
      </c>
      <c r="L383" s="270"/>
      <c r="M383" s="270"/>
    </row>
    <row r="384" spans="1:13" ht="12.75" thickBot="1" x14ac:dyDescent="0.25">
      <c r="A384" s="265" t="s">
        <v>2445</v>
      </c>
      <c r="B384" s="290" t="s">
        <v>1190</v>
      </c>
      <c r="C384" s="291" t="s">
        <v>3571</v>
      </c>
      <c r="D384" s="290" t="s">
        <v>1470</v>
      </c>
      <c r="E384" s="290" t="s">
        <v>162</v>
      </c>
      <c r="F384" s="292">
        <v>5</v>
      </c>
      <c r="G384" s="293" t="s">
        <v>7</v>
      </c>
      <c r="H384" s="294">
        <v>1</v>
      </c>
      <c r="I384" s="278">
        <v>575.73</v>
      </c>
      <c r="J384" s="278">
        <v>575.73</v>
      </c>
      <c r="K384" s="277"/>
      <c r="L384" s="278">
        <v>697.61</v>
      </c>
      <c r="M384" s="278">
        <v>697.61</v>
      </c>
    </row>
    <row r="385" spans="1:13" ht="12.75" thickTop="1" x14ac:dyDescent="0.2">
      <c r="A385" s="265" t="s">
        <v>2446</v>
      </c>
      <c r="B385" s="295" t="s">
        <v>1193</v>
      </c>
      <c r="C385" s="296" t="s">
        <v>3160</v>
      </c>
      <c r="D385" s="295" t="s">
        <v>1470</v>
      </c>
      <c r="E385" s="295" t="s">
        <v>1202</v>
      </c>
      <c r="F385" s="297" t="s">
        <v>1195</v>
      </c>
      <c r="G385" s="298" t="s">
        <v>1196</v>
      </c>
      <c r="H385" s="299">
        <v>7</v>
      </c>
      <c r="I385" s="300">
        <v>18.404</v>
      </c>
      <c r="J385" s="300">
        <v>128.828</v>
      </c>
      <c r="K385" s="277"/>
      <c r="L385" s="285">
        <v>22.3</v>
      </c>
      <c r="M385" s="285">
        <v>156.1</v>
      </c>
    </row>
    <row r="386" spans="1:13" x14ac:dyDescent="0.2">
      <c r="A386" s="265" t="s">
        <v>2447</v>
      </c>
      <c r="B386" s="279" t="s">
        <v>1193</v>
      </c>
      <c r="C386" s="280" t="s">
        <v>3141</v>
      </c>
      <c r="D386" s="279" t="s">
        <v>1470</v>
      </c>
      <c r="E386" s="279" t="s">
        <v>1226</v>
      </c>
      <c r="F386" s="281" t="s">
        <v>1209</v>
      </c>
      <c r="G386" s="282" t="s">
        <v>345</v>
      </c>
      <c r="H386" s="283">
        <v>26.3</v>
      </c>
      <c r="I386" s="284">
        <v>0.51100000000000001</v>
      </c>
      <c r="J386" s="284">
        <v>13.439</v>
      </c>
      <c r="K386" s="277"/>
      <c r="L386" s="285">
        <v>0.62</v>
      </c>
      <c r="M386" s="285">
        <v>16.3</v>
      </c>
    </row>
    <row r="387" spans="1:13" x14ac:dyDescent="0.2">
      <c r="A387" s="265" t="s">
        <v>2448</v>
      </c>
      <c r="B387" s="279" t="s">
        <v>1193</v>
      </c>
      <c r="C387" s="280" t="s">
        <v>3156</v>
      </c>
      <c r="D387" s="279" t="s">
        <v>1470</v>
      </c>
      <c r="E387" s="279" t="s">
        <v>1206</v>
      </c>
      <c r="F387" s="281" t="s">
        <v>1195</v>
      </c>
      <c r="G387" s="282" t="s">
        <v>1196</v>
      </c>
      <c r="H387" s="283">
        <v>9.6300000000000008</v>
      </c>
      <c r="I387" s="284">
        <v>11.020943726415096</v>
      </c>
      <c r="J387" s="284">
        <v>106.131</v>
      </c>
      <c r="K387" s="277"/>
      <c r="L387" s="285">
        <v>13.34</v>
      </c>
      <c r="M387" s="285">
        <v>128.46</v>
      </c>
    </row>
    <row r="388" spans="1:13" x14ac:dyDescent="0.2">
      <c r="A388" s="265" t="s">
        <v>2449</v>
      </c>
      <c r="B388" s="279" t="s">
        <v>1193</v>
      </c>
      <c r="C388" s="280" t="s">
        <v>3426</v>
      </c>
      <c r="D388" s="279" t="s">
        <v>1470</v>
      </c>
      <c r="E388" s="279" t="s">
        <v>1208</v>
      </c>
      <c r="F388" s="281" t="s">
        <v>1209</v>
      </c>
      <c r="G388" s="282" t="s">
        <v>7</v>
      </c>
      <c r="H388" s="283">
        <v>0.32</v>
      </c>
      <c r="I388" s="284">
        <v>148.578</v>
      </c>
      <c r="J388" s="284">
        <v>47.543999999999997</v>
      </c>
      <c r="K388" s="277"/>
      <c r="L388" s="285">
        <v>180.03</v>
      </c>
      <c r="M388" s="285">
        <v>57.6</v>
      </c>
    </row>
    <row r="389" spans="1:13" x14ac:dyDescent="0.2">
      <c r="A389" s="265" t="s">
        <v>2450</v>
      </c>
      <c r="B389" s="279" t="s">
        <v>1193</v>
      </c>
      <c r="C389" s="280" t="s">
        <v>3572</v>
      </c>
      <c r="D389" s="279" t="s">
        <v>1470</v>
      </c>
      <c r="E389" s="279" t="s">
        <v>1224</v>
      </c>
      <c r="F389" s="281" t="s">
        <v>1209</v>
      </c>
      <c r="G389" s="282" t="s">
        <v>345</v>
      </c>
      <c r="H389" s="283">
        <v>43</v>
      </c>
      <c r="I389" s="284">
        <v>0.86599999999999999</v>
      </c>
      <c r="J389" s="284">
        <v>37.238</v>
      </c>
      <c r="K389" s="277"/>
      <c r="L389" s="285">
        <v>1.05</v>
      </c>
      <c r="M389" s="285">
        <v>45.15</v>
      </c>
    </row>
    <row r="390" spans="1:13" x14ac:dyDescent="0.2">
      <c r="A390" s="265" t="s">
        <v>2451</v>
      </c>
      <c r="B390" s="301" t="s">
        <v>1193</v>
      </c>
      <c r="C390" s="302" t="s">
        <v>3573</v>
      </c>
      <c r="D390" s="301" t="s">
        <v>1470</v>
      </c>
      <c r="E390" s="301" t="s">
        <v>3574</v>
      </c>
      <c r="F390" s="303" t="s">
        <v>1209</v>
      </c>
      <c r="G390" s="304" t="s">
        <v>73</v>
      </c>
      <c r="H390" s="305">
        <v>735</v>
      </c>
      <c r="I390" s="285">
        <v>0.33</v>
      </c>
      <c r="J390" s="285">
        <v>242.55</v>
      </c>
      <c r="K390" s="277"/>
      <c r="L390" s="285">
        <v>0.4</v>
      </c>
      <c r="M390" s="285">
        <v>294</v>
      </c>
    </row>
    <row r="391" spans="1:13" ht="12.75" thickBot="1" x14ac:dyDescent="0.25">
      <c r="A391" s="265" t="s">
        <v>2455</v>
      </c>
      <c r="B391" s="286" t="s">
        <v>3575</v>
      </c>
      <c r="C391" s="287" t="s">
        <v>36</v>
      </c>
      <c r="D391" s="286" t="s">
        <v>37</v>
      </c>
      <c r="E391" s="286" t="s">
        <v>38</v>
      </c>
      <c r="F391" s="288" t="s">
        <v>1188</v>
      </c>
      <c r="G391" s="289" t="s">
        <v>39</v>
      </c>
      <c r="H391" s="287" t="s">
        <v>1189</v>
      </c>
      <c r="I391" s="287" t="s">
        <v>40</v>
      </c>
      <c r="J391" s="287" t="s">
        <v>41</v>
      </c>
      <c r="L391" s="270"/>
      <c r="M391" s="270"/>
    </row>
    <row r="392" spans="1:13" ht="36.75" thickTop="1" x14ac:dyDescent="0.2">
      <c r="A392" s="265" t="s">
        <v>2456</v>
      </c>
      <c r="B392" s="310" t="s">
        <v>1190</v>
      </c>
      <c r="C392" s="311" t="s">
        <v>3576</v>
      </c>
      <c r="D392" s="310" t="s">
        <v>103</v>
      </c>
      <c r="E392" s="310" t="s">
        <v>1513</v>
      </c>
      <c r="F392" s="312" t="s">
        <v>3577</v>
      </c>
      <c r="G392" s="313" t="s">
        <v>7</v>
      </c>
      <c r="H392" s="314">
        <v>1</v>
      </c>
      <c r="I392" s="315">
        <v>807.93999999999994</v>
      </c>
      <c r="J392" s="315">
        <v>807.94</v>
      </c>
      <c r="K392" s="277"/>
      <c r="L392" s="278">
        <v>978.98</v>
      </c>
      <c r="M392" s="278">
        <v>978.98</v>
      </c>
    </row>
    <row r="393" spans="1:13" ht="36" x14ac:dyDescent="0.2">
      <c r="A393" s="265" t="s">
        <v>5335</v>
      </c>
      <c r="B393" s="316" t="s">
        <v>1236</v>
      </c>
      <c r="C393" s="317" t="s">
        <v>3578</v>
      </c>
      <c r="D393" s="316" t="s">
        <v>103</v>
      </c>
      <c r="E393" s="316" t="s">
        <v>3579</v>
      </c>
      <c r="F393" s="318" t="s">
        <v>1191</v>
      </c>
      <c r="G393" s="319" t="s">
        <v>7</v>
      </c>
      <c r="H393" s="320">
        <v>0.13</v>
      </c>
      <c r="I393" s="321">
        <v>506.96816522003041</v>
      </c>
      <c r="J393" s="321">
        <v>65.905000000000001</v>
      </c>
      <c r="K393" s="277"/>
      <c r="L393" s="322">
        <v>613.92999999999995</v>
      </c>
      <c r="M393" s="322">
        <v>79.81</v>
      </c>
    </row>
    <row r="394" spans="1:13" ht="24" x14ac:dyDescent="0.2">
      <c r="A394" s="265" t="s">
        <v>5336</v>
      </c>
      <c r="B394" s="316" t="s">
        <v>1236</v>
      </c>
      <c r="C394" s="317" t="s">
        <v>3432</v>
      </c>
      <c r="D394" s="316" t="s">
        <v>103</v>
      </c>
      <c r="E394" s="316" t="s">
        <v>1237</v>
      </c>
      <c r="F394" s="318" t="s">
        <v>1191</v>
      </c>
      <c r="G394" s="319" t="s">
        <v>79</v>
      </c>
      <c r="H394" s="320">
        <v>10.263</v>
      </c>
      <c r="I394" s="321">
        <v>23.686</v>
      </c>
      <c r="J394" s="321">
        <v>243.089</v>
      </c>
      <c r="K394" s="277"/>
      <c r="L394" s="322">
        <v>28.7</v>
      </c>
      <c r="M394" s="322">
        <v>294.54000000000002</v>
      </c>
    </row>
    <row r="395" spans="1:13" ht="24" x14ac:dyDescent="0.2">
      <c r="A395" s="265" t="s">
        <v>5337</v>
      </c>
      <c r="B395" s="316" t="s">
        <v>1236</v>
      </c>
      <c r="C395" s="317" t="s">
        <v>3433</v>
      </c>
      <c r="D395" s="316" t="s">
        <v>103</v>
      </c>
      <c r="E395" s="316" t="s">
        <v>1239</v>
      </c>
      <c r="F395" s="318" t="s">
        <v>1191</v>
      </c>
      <c r="G395" s="319" t="s">
        <v>79</v>
      </c>
      <c r="H395" s="320">
        <v>5.1319999999999997</v>
      </c>
      <c r="I395" s="321">
        <v>16.027000000000001</v>
      </c>
      <c r="J395" s="321">
        <v>82.25</v>
      </c>
      <c r="K395" s="277"/>
      <c r="L395" s="322">
        <v>19.420000000000002</v>
      </c>
      <c r="M395" s="322">
        <v>99.66</v>
      </c>
    </row>
    <row r="396" spans="1:13" x14ac:dyDescent="0.2">
      <c r="A396" s="265" t="s">
        <v>2457</v>
      </c>
      <c r="B396" s="279" t="s">
        <v>1193</v>
      </c>
      <c r="C396" s="280" t="s">
        <v>3580</v>
      </c>
      <c r="D396" s="279" t="s">
        <v>103</v>
      </c>
      <c r="E396" s="279" t="s">
        <v>3581</v>
      </c>
      <c r="F396" s="281" t="s">
        <v>1209</v>
      </c>
      <c r="G396" s="282" t="s">
        <v>133</v>
      </c>
      <c r="H396" s="283">
        <v>122.27</v>
      </c>
      <c r="I396" s="284">
        <v>3.4079999999999999</v>
      </c>
      <c r="J396" s="284">
        <v>416.69600000000003</v>
      </c>
      <c r="K396" s="277"/>
      <c r="L396" s="285">
        <v>4.13</v>
      </c>
      <c r="M396" s="285">
        <v>504.97</v>
      </c>
    </row>
    <row r="397" spans="1:13" x14ac:dyDescent="0.2">
      <c r="A397" s="265" t="s">
        <v>2461</v>
      </c>
      <c r="B397" s="286" t="s">
        <v>3582</v>
      </c>
      <c r="C397" s="287" t="s">
        <v>36</v>
      </c>
      <c r="D397" s="286" t="s">
        <v>37</v>
      </c>
      <c r="E397" s="286" t="s">
        <v>38</v>
      </c>
      <c r="F397" s="288" t="s">
        <v>1188</v>
      </c>
      <c r="G397" s="289" t="s">
        <v>39</v>
      </c>
      <c r="H397" s="287" t="s">
        <v>1189</v>
      </c>
      <c r="I397" s="287" t="s">
        <v>40</v>
      </c>
      <c r="J397" s="287" t="s">
        <v>41</v>
      </c>
      <c r="L397" s="270"/>
      <c r="M397" s="270"/>
    </row>
    <row r="398" spans="1:13" ht="24.75" thickBot="1" x14ac:dyDescent="0.25">
      <c r="A398" s="265" t="s">
        <v>2462</v>
      </c>
      <c r="B398" s="290" t="s">
        <v>1190</v>
      </c>
      <c r="C398" s="291" t="s">
        <v>3583</v>
      </c>
      <c r="D398" s="290" t="s">
        <v>103</v>
      </c>
      <c r="E398" s="290" t="s">
        <v>1516</v>
      </c>
      <c r="F398" s="292" t="s">
        <v>3584</v>
      </c>
      <c r="G398" s="293" t="s">
        <v>11</v>
      </c>
      <c r="H398" s="294">
        <v>1</v>
      </c>
      <c r="I398" s="278">
        <v>126.67999999999999</v>
      </c>
      <c r="J398" s="278">
        <v>126.67999999999999</v>
      </c>
      <c r="K398" s="277"/>
      <c r="L398" s="278">
        <v>153.5</v>
      </c>
      <c r="M398" s="278">
        <v>153.5</v>
      </c>
    </row>
    <row r="399" spans="1:13" ht="24.75" thickTop="1" x14ac:dyDescent="0.2">
      <c r="A399" s="265" t="s">
        <v>2463</v>
      </c>
      <c r="B399" s="323" t="s">
        <v>1236</v>
      </c>
      <c r="C399" s="324" t="s">
        <v>3432</v>
      </c>
      <c r="D399" s="323" t="s">
        <v>103</v>
      </c>
      <c r="E399" s="323" t="s">
        <v>1237</v>
      </c>
      <c r="F399" s="325" t="s">
        <v>1191</v>
      </c>
      <c r="G399" s="326" t="s">
        <v>79</v>
      </c>
      <c r="H399" s="327">
        <v>1.1299999999999999</v>
      </c>
      <c r="I399" s="328">
        <v>23.686</v>
      </c>
      <c r="J399" s="328">
        <v>26.765000000000001</v>
      </c>
      <c r="K399" s="277"/>
      <c r="L399" s="322">
        <v>28.7</v>
      </c>
      <c r="M399" s="322">
        <v>32.43</v>
      </c>
    </row>
    <row r="400" spans="1:13" ht="24" x14ac:dyDescent="0.2">
      <c r="A400" s="265" t="s">
        <v>2464</v>
      </c>
      <c r="B400" s="316" t="s">
        <v>1236</v>
      </c>
      <c r="C400" s="317" t="s">
        <v>3433</v>
      </c>
      <c r="D400" s="316" t="s">
        <v>103</v>
      </c>
      <c r="E400" s="316" t="s">
        <v>1239</v>
      </c>
      <c r="F400" s="318" t="s">
        <v>1191</v>
      </c>
      <c r="G400" s="319" t="s">
        <v>79</v>
      </c>
      <c r="H400" s="320">
        <v>1.1299999999999999</v>
      </c>
      <c r="I400" s="321">
        <v>16.027000000000001</v>
      </c>
      <c r="J400" s="321">
        <v>18.11</v>
      </c>
      <c r="K400" s="277"/>
      <c r="L400" s="322">
        <v>19.420000000000002</v>
      </c>
      <c r="M400" s="322">
        <v>21.94</v>
      </c>
    </row>
    <row r="401" spans="1:13" ht="24" x14ac:dyDescent="0.2">
      <c r="A401" s="265" t="s">
        <v>2465</v>
      </c>
      <c r="B401" s="316" t="s">
        <v>1236</v>
      </c>
      <c r="C401" s="317" t="s">
        <v>3585</v>
      </c>
      <c r="D401" s="316" t="s">
        <v>103</v>
      </c>
      <c r="E401" s="316" t="s">
        <v>3586</v>
      </c>
      <c r="F401" s="318" t="s">
        <v>1191</v>
      </c>
      <c r="G401" s="319" t="s">
        <v>7</v>
      </c>
      <c r="H401" s="320">
        <v>1.8700000000000001E-2</v>
      </c>
      <c r="I401" s="321">
        <v>469.71100000000001</v>
      </c>
      <c r="J401" s="321">
        <v>8.7829999999999995</v>
      </c>
      <c r="K401" s="277"/>
      <c r="L401" s="322">
        <v>569.14</v>
      </c>
      <c r="M401" s="322">
        <v>10.64</v>
      </c>
    </row>
    <row r="402" spans="1:13" x14ac:dyDescent="0.2">
      <c r="A402" s="265" t="s">
        <v>2466</v>
      </c>
      <c r="B402" s="279" t="s">
        <v>1193</v>
      </c>
      <c r="C402" s="280" t="s">
        <v>3587</v>
      </c>
      <c r="D402" s="279" t="s">
        <v>103</v>
      </c>
      <c r="E402" s="279" t="s">
        <v>3588</v>
      </c>
      <c r="F402" s="281" t="s">
        <v>1209</v>
      </c>
      <c r="G402" s="282" t="s">
        <v>133</v>
      </c>
      <c r="H402" s="283">
        <v>15.19</v>
      </c>
      <c r="I402" s="284">
        <v>4.1580128955696214</v>
      </c>
      <c r="J402" s="284">
        <v>63.16</v>
      </c>
      <c r="K402" s="277"/>
      <c r="L402" s="285">
        <v>5.04</v>
      </c>
      <c r="M402" s="285">
        <v>76.55</v>
      </c>
    </row>
    <row r="403" spans="1:13" x14ac:dyDescent="0.2">
      <c r="A403" s="265" t="s">
        <v>2467</v>
      </c>
      <c r="B403" s="279" t="s">
        <v>1193</v>
      </c>
      <c r="C403" s="280" t="s">
        <v>3589</v>
      </c>
      <c r="D403" s="279" t="s">
        <v>103</v>
      </c>
      <c r="E403" s="279" t="s">
        <v>3590</v>
      </c>
      <c r="F403" s="281" t="s">
        <v>1209</v>
      </c>
      <c r="G403" s="282" t="s">
        <v>133</v>
      </c>
      <c r="H403" s="283">
        <v>1.52</v>
      </c>
      <c r="I403" s="284">
        <v>2.4420000000000002</v>
      </c>
      <c r="J403" s="284">
        <v>3.7109999999999999</v>
      </c>
      <c r="K403" s="277"/>
      <c r="L403" s="285">
        <v>2.96</v>
      </c>
      <c r="M403" s="285">
        <v>4.49</v>
      </c>
    </row>
    <row r="404" spans="1:13" x14ac:dyDescent="0.2">
      <c r="A404" s="265" t="s">
        <v>2468</v>
      </c>
      <c r="B404" s="301" t="s">
        <v>1193</v>
      </c>
      <c r="C404" s="302" t="s">
        <v>3591</v>
      </c>
      <c r="D404" s="301" t="s">
        <v>103</v>
      </c>
      <c r="E404" s="301" t="s">
        <v>3592</v>
      </c>
      <c r="F404" s="303" t="s">
        <v>1209</v>
      </c>
      <c r="G404" s="304" t="s">
        <v>133</v>
      </c>
      <c r="H404" s="305">
        <v>1.27</v>
      </c>
      <c r="I404" s="285">
        <v>4.8440000000000003</v>
      </c>
      <c r="J404" s="285">
        <v>6.1509999999999998</v>
      </c>
      <c r="K404" s="277"/>
      <c r="L404" s="285">
        <v>5.87</v>
      </c>
      <c r="M404" s="285">
        <v>7.45</v>
      </c>
    </row>
    <row r="405" spans="1:13" ht="12.75" thickBot="1" x14ac:dyDescent="0.25">
      <c r="A405" s="265" t="s">
        <v>2472</v>
      </c>
      <c r="B405" s="286" t="s">
        <v>3593</v>
      </c>
      <c r="C405" s="287" t="s">
        <v>36</v>
      </c>
      <c r="D405" s="286" t="s">
        <v>37</v>
      </c>
      <c r="E405" s="286" t="s">
        <v>38</v>
      </c>
      <c r="F405" s="288" t="s">
        <v>1188</v>
      </c>
      <c r="G405" s="289" t="s">
        <v>39</v>
      </c>
      <c r="H405" s="287" t="s">
        <v>1189</v>
      </c>
      <c r="I405" s="287" t="s">
        <v>40</v>
      </c>
      <c r="J405" s="287" t="s">
        <v>41</v>
      </c>
      <c r="L405" s="270"/>
      <c r="M405" s="270"/>
    </row>
    <row r="406" spans="1:13" ht="24.75" thickTop="1" x14ac:dyDescent="0.2">
      <c r="A406" s="265" t="s">
        <v>2473</v>
      </c>
      <c r="B406" s="310" t="s">
        <v>1190</v>
      </c>
      <c r="C406" s="311" t="s">
        <v>3594</v>
      </c>
      <c r="D406" s="310" t="s">
        <v>1470</v>
      </c>
      <c r="E406" s="310" t="s">
        <v>1517</v>
      </c>
      <c r="F406" s="312">
        <v>10</v>
      </c>
      <c r="G406" s="313" t="s">
        <v>11</v>
      </c>
      <c r="H406" s="314">
        <v>1</v>
      </c>
      <c r="I406" s="315">
        <v>42.3</v>
      </c>
      <c r="J406" s="315">
        <v>42.3</v>
      </c>
      <c r="K406" s="277"/>
      <c r="L406" s="278">
        <v>51.27</v>
      </c>
      <c r="M406" s="278">
        <v>51.27</v>
      </c>
    </row>
    <row r="407" spans="1:13" x14ac:dyDescent="0.2">
      <c r="A407" s="265" t="s">
        <v>2474</v>
      </c>
      <c r="B407" s="279" t="s">
        <v>1193</v>
      </c>
      <c r="C407" s="280" t="s">
        <v>3160</v>
      </c>
      <c r="D407" s="279" t="s">
        <v>1470</v>
      </c>
      <c r="E407" s="279" t="s">
        <v>1202</v>
      </c>
      <c r="F407" s="281" t="s">
        <v>1195</v>
      </c>
      <c r="G407" s="282" t="s">
        <v>1196</v>
      </c>
      <c r="H407" s="283">
        <v>0.75160000000000005</v>
      </c>
      <c r="I407" s="284">
        <v>18.404</v>
      </c>
      <c r="J407" s="284">
        <v>13.832000000000001</v>
      </c>
      <c r="K407" s="277"/>
      <c r="L407" s="285">
        <v>22.3</v>
      </c>
      <c r="M407" s="285">
        <v>16.760000000000002</v>
      </c>
    </row>
    <row r="408" spans="1:13" x14ac:dyDescent="0.2">
      <c r="A408" s="265" t="s">
        <v>2475</v>
      </c>
      <c r="B408" s="279" t="s">
        <v>1193</v>
      </c>
      <c r="C408" s="280" t="s">
        <v>3141</v>
      </c>
      <c r="D408" s="279" t="s">
        <v>1470</v>
      </c>
      <c r="E408" s="279" t="s">
        <v>1226</v>
      </c>
      <c r="F408" s="281" t="s">
        <v>1209</v>
      </c>
      <c r="G408" s="282" t="s">
        <v>345</v>
      </c>
      <c r="H408" s="283">
        <v>1.2</v>
      </c>
      <c r="I408" s="284">
        <v>0.51100000000000001</v>
      </c>
      <c r="J408" s="284">
        <v>0.61299999999999999</v>
      </c>
      <c r="K408" s="277"/>
      <c r="L408" s="285">
        <v>0.62</v>
      </c>
      <c r="M408" s="285">
        <v>0.74</v>
      </c>
    </row>
    <row r="409" spans="1:13" x14ac:dyDescent="0.2">
      <c r="A409" s="265" t="s">
        <v>2476</v>
      </c>
      <c r="B409" s="279" t="s">
        <v>1193</v>
      </c>
      <c r="C409" s="280" t="s">
        <v>3156</v>
      </c>
      <c r="D409" s="279" t="s">
        <v>1470</v>
      </c>
      <c r="E409" s="279" t="s">
        <v>1206</v>
      </c>
      <c r="F409" s="281" t="s">
        <v>1195</v>
      </c>
      <c r="G409" s="282" t="s">
        <v>1196</v>
      </c>
      <c r="H409" s="283">
        <v>0.878</v>
      </c>
      <c r="I409" s="284">
        <v>11.002119374999999</v>
      </c>
      <c r="J409" s="284">
        <v>9.6590000000000007</v>
      </c>
      <c r="K409" s="277"/>
      <c r="L409" s="285">
        <v>13.34</v>
      </c>
      <c r="M409" s="285">
        <v>11.71</v>
      </c>
    </row>
    <row r="410" spans="1:13" x14ac:dyDescent="0.2">
      <c r="A410" s="265" t="s">
        <v>2477</v>
      </c>
      <c r="B410" s="279" t="s">
        <v>1193</v>
      </c>
      <c r="C410" s="280" t="s">
        <v>3426</v>
      </c>
      <c r="D410" s="279" t="s">
        <v>1470</v>
      </c>
      <c r="E410" s="279" t="s">
        <v>1208</v>
      </c>
      <c r="F410" s="281" t="s">
        <v>1209</v>
      </c>
      <c r="G410" s="282" t="s">
        <v>7</v>
      </c>
      <c r="H410" s="283">
        <v>1.34E-2</v>
      </c>
      <c r="I410" s="284">
        <v>148.578</v>
      </c>
      <c r="J410" s="284">
        <v>1.99</v>
      </c>
      <c r="K410" s="277"/>
      <c r="L410" s="285">
        <v>180.03</v>
      </c>
      <c r="M410" s="285">
        <v>2.41</v>
      </c>
    </row>
    <row r="411" spans="1:13" x14ac:dyDescent="0.2">
      <c r="A411" s="265" t="s">
        <v>5338</v>
      </c>
      <c r="B411" s="301" t="s">
        <v>1193</v>
      </c>
      <c r="C411" s="302" t="s">
        <v>3572</v>
      </c>
      <c r="D411" s="301" t="s">
        <v>1470</v>
      </c>
      <c r="E411" s="301" t="s">
        <v>1224</v>
      </c>
      <c r="F411" s="303" t="s">
        <v>1209</v>
      </c>
      <c r="G411" s="304" t="s">
        <v>345</v>
      </c>
      <c r="H411" s="305">
        <v>2.0030000000000001</v>
      </c>
      <c r="I411" s="285">
        <v>0.86599999999999999</v>
      </c>
      <c r="J411" s="285">
        <v>1.734</v>
      </c>
      <c r="K411" s="277"/>
      <c r="L411" s="285">
        <v>1.05</v>
      </c>
      <c r="M411" s="285">
        <v>2.1</v>
      </c>
    </row>
    <row r="412" spans="1:13" ht="12.75" thickBot="1" x14ac:dyDescent="0.25">
      <c r="A412" s="265" t="s">
        <v>5339</v>
      </c>
      <c r="B412" s="301" t="s">
        <v>1193</v>
      </c>
      <c r="C412" s="302" t="s">
        <v>3595</v>
      </c>
      <c r="D412" s="301" t="s">
        <v>1470</v>
      </c>
      <c r="E412" s="301" t="s">
        <v>1232</v>
      </c>
      <c r="F412" s="303" t="s">
        <v>1209</v>
      </c>
      <c r="G412" s="304" t="s">
        <v>73</v>
      </c>
      <c r="H412" s="305">
        <v>27</v>
      </c>
      <c r="I412" s="285">
        <v>0.53600000000000003</v>
      </c>
      <c r="J412" s="285">
        <v>14.472</v>
      </c>
      <c r="K412" s="277"/>
      <c r="L412" s="285">
        <v>0.65</v>
      </c>
      <c r="M412" s="285">
        <v>17.55</v>
      </c>
    </row>
    <row r="413" spans="1:13" ht="12.75" thickTop="1" x14ac:dyDescent="0.2">
      <c r="A413" s="265" t="s">
        <v>2480</v>
      </c>
      <c r="B413" s="306" t="s">
        <v>3596</v>
      </c>
      <c r="C413" s="307" t="s">
        <v>36</v>
      </c>
      <c r="D413" s="306" t="s">
        <v>37</v>
      </c>
      <c r="E413" s="306" t="s">
        <v>38</v>
      </c>
      <c r="F413" s="308" t="s">
        <v>1188</v>
      </c>
      <c r="G413" s="309" t="s">
        <v>39</v>
      </c>
      <c r="H413" s="307" t="s">
        <v>1189</v>
      </c>
      <c r="I413" s="307" t="s">
        <v>40</v>
      </c>
      <c r="J413" s="307" t="s">
        <v>41</v>
      </c>
      <c r="L413" s="270"/>
      <c r="M413" s="270"/>
    </row>
    <row r="414" spans="1:13" x14ac:dyDescent="0.2">
      <c r="A414" s="265" t="s">
        <v>2481</v>
      </c>
      <c r="B414" s="271" t="s">
        <v>1190</v>
      </c>
      <c r="C414" s="272" t="s">
        <v>3597</v>
      </c>
      <c r="D414" s="271" t="s">
        <v>1470</v>
      </c>
      <c r="E414" s="271" t="s">
        <v>165</v>
      </c>
      <c r="F414" s="273">
        <v>10</v>
      </c>
      <c r="G414" s="274" t="s">
        <v>11</v>
      </c>
      <c r="H414" s="275">
        <v>1</v>
      </c>
      <c r="I414" s="276">
        <v>368.2</v>
      </c>
      <c r="J414" s="276">
        <v>368.2</v>
      </c>
      <c r="K414" s="277"/>
      <c r="L414" s="278">
        <v>446.15</v>
      </c>
      <c r="M414" s="278">
        <v>446.15</v>
      </c>
    </row>
    <row r="415" spans="1:13" x14ac:dyDescent="0.2">
      <c r="A415" s="265" t="s">
        <v>2482</v>
      </c>
      <c r="B415" s="279" t="s">
        <v>1193</v>
      </c>
      <c r="C415" s="280" t="s">
        <v>3160</v>
      </c>
      <c r="D415" s="279" t="s">
        <v>1470</v>
      </c>
      <c r="E415" s="279" t="s">
        <v>1202</v>
      </c>
      <c r="F415" s="281" t="s">
        <v>1195</v>
      </c>
      <c r="G415" s="282" t="s">
        <v>1196</v>
      </c>
      <c r="H415" s="283">
        <v>1.2</v>
      </c>
      <c r="I415" s="284">
        <v>18.404</v>
      </c>
      <c r="J415" s="284">
        <v>22.084</v>
      </c>
      <c r="K415" s="277"/>
      <c r="L415" s="285">
        <v>22.3</v>
      </c>
      <c r="M415" s="285">
        <v>26.76</v>
      </c>
    </row>
    <row r="416" spans="1:13" x14ac:dyDescent="0.2">
      <c r="A416" s="265" t="s">
        <v>2483</v>
      </c>
      <c r="B416" s="279" t="s">
        <v>1193</v>
      </c>
      <c r="C416" s="280" t="s">
        <v>3598</v>
      </c>
      <c r="D416" s="279" t="s">
        <v>1470</v>
      </c>
      <c r="E416" s="279" t="s">
        <v>3599</v>
      </c>
      <c r="F416" s="281" t="s">
        <v>1209</v>
      </c>
      <c r="G416" s="282" t="s">
        <v>345</v>
      </c>
      <c r="H416" s="283">
        <v>0.02</v>
      </c>
      <c r="I416" s="284">
        <v>3.9359999999999999</v>
      </c>
      <c r="J416" s="284">
        <v>7.8E-2</v>
      </c>
      <c r="K416" s="277"/>
      <c r="L416" s="285">
        <v>4.7699999999999996</v>
      </c>
      <c r="M416" s="285">
        <v>0.09</v>
      </c>
    </row>
    <row r="417" spans="1:13" x14ac:dyDescent="0.2">
      <c r="A417" s="265" t="s">
        <v>2484</v>
      </c>
      <c r="B417" s="279" t="s">
        <v>1193</v>
      </c>
      <c r="C417" s="280" t="s">
        <v>3141</v>
      </c>
      <c r="D417" s="279" t="s">
        <v>1470</v>
      </c>
      <c r="E417" s="279" t="s">
        <v>1226</v>
      </c>
      <c r="F417" s="281" t="s">
        <v>1209</v>
      </c>
      <c r="G417" s="282" t="s">
        <v>345</v>
      </c>
      <c r="H417" s="283">
        <v>1.5</v>
      </c>
      <c r="I417" s="284">
        <v>0.51100000000000001</v>
      </c>
      <c r="J417" s="284">
        <v>0.76600000000000001</v>
      </c>
      <c r="K417" s="277"/>
      <c r="L417" s="285">
        <v>0.62</v>
      </c>
      <c r="M417" s="285">
        <v>0.93</v>
      </c>
    </row>
    <row r="418" spans="1:13" x14ac:dyDescent="0.2">
      <c r="A418" s="265" t="s">
        <v>2485</v>
      </c>
      <c r="B418" s="301" t="s">
        <v>1193</v>
      </c>
      <c r="C418" s="302" t="s">
        <v>3156</v>
      </c>
      <c r="D418" s="301" t="s">
        <v>1470</v>
      </c>
      <c r="E418" s="301" t="s">
        <v>1206</v>
      </c>
      <c r="F418" s="303" t="s">
        <v>1195</v>
      </c>
      <c r="G418" s="304" t="s">
        <v>1196</v>
      </c>
      <c r="H418" s="305">
        <v>2.4</v>
      </c>
      <c r="I418" s="285">
        <v>11.003578901515162</v>
      </c>
      <c r="J418" s="285">
        <v>26.408000000000001</v>
      </c>
      <c r="K418" s="277"/>
      <c r="L418" s="285">
        <v>13.34</v>
      </c>
      <c r="M418" s="285">
        <v>32.01</v>
      </c>
    </row>
    <row r="419" spans="1:13" ht="12.75" thickBot="1" x14ac:dyDescent="0.25">
      <c r="A419" s="265" t="s">
        <v>2486</v>
      </c>
      <c r="B419" s="301" t="s">
        <v>1193</v>
      </c>
      <c r="C419" s="302" t="s">
        <v>3426</v>
      </c>
      <c r="D419" s="301" t="s">
        <v>1470</v>
      </c>
      <c r="E419" s="301" t="s">
        <v>1208</v>
      </c>
      <c r="F419" s="303" t="s">
        <v>1209</v>
      </c>
      <c r="G419" s="304" t="s">
        <v>7</v>
      </c>
      <c r="H419" s="305">
        <v>3.3999999999999998E-3</v>
      </c>
      <c r="I419" s="285">
        <v>148.578</v>
      </c>
      <c r="J419" s="285">
        <v>0.505</v>
      </c>
      <c r="K419" s="277"/>
      <c r="L419" s="285">
        <v>180.03</v>
      </c>
      <c r="M419" s="285">
        <v>0.61</v>
      </c>
    </row>
    <row r="420" spans="1:13" ht="12.75" thickTop="1" x14ac:dyDescent="0.2">
      <c r="A420" s="265" t="s">
        <v>2487</v>
      </c>
      <c r="B420" s="295" t="s">
        <v>1193</v>
      </c>
      <c r="C420" s="296" t="s">
        <v>3600</v>
      </c>
      <c r="D420" s="295" t="s">
        <v>1470</v>
      </c>
      <c r="E420" s="295" t="s">
        <v>3601</v>
      </c>
      <c r="F420" s="297" t="s">
        <v>1209</v>
      </c>
      <c r="G420" s="298" t="s">
        <v>11</v>
      </c>
      <c r="H420" s="299">
        <v>1</v>
      </c>
      <c r="I420" s="300">
        <v>318.35899999999998</v>
      </c>
      <c r="J420" s="300">
        <v>318.35899999999998</v>
      </c>
      <c r="K420" s="277"/>
      <c r="L420" s="285">
        <v>385.75</v>
      </c>
      <c r="M420" s="285">
        <v>385.75</v>
      </c>
    </row>
    <row r="421" spans="1:13" x14ac:dyDescent="0.2">
      <c r="A421" s="265" t="s">
        <v>2491</v>
      </c>
      <c r="B421" s="266" t="s">
        <v>3602</v>
      </c>
      <c r="C421" s="267" t="s">
        <v>36</v>
      </c>
      <c r="D421" s="266" t="s">
        <v>37</v>
      </c>
      <c r="E421" s="266" t="s">
        <v>38</v>
      </c>
      <c r="F421" s="268" t="s">
        <v>1188</v>
      </c>
      <c r="G421" s="269" t="s">
        <v>39</v>
      </c>
      <c r="H421" s="267" t="s">
        <v>1189</v>
      </c>
      <c r="I421" s="267" t="s">
        <v>40</v>
      </c>
      <c r="J421" s="267" t="s">
        <v>41</v>
      </c>
      <c r="L421" s="270"/>
      <c r="M421" s="270"/>
    </row>
    <row r="422" spans="1:13" ht="36" x14ac:dyDescent="0.2">
      <c r="A422" s="265" t="s">
        <v>2492</v>
      </c>
      <c r="B422" s="271" t="s">
        <v>1190</v>
      </c>
      <c r="C422" s="272" t="s">
        <v>3603</v>
      </c>
      <c r="D422" s="271" t="s">
        <v>103</v>
      </c>
      <c r="E422" s="271" t="s">
        <v>1520</v>
      </c>
      <c r="F422" s="273" t="s">
        <v>3584</v>
      </c>
      <c r="G422" s="274" t="s">
        <v>11</v>
      </c>
      <c r="H422" s="275">
        <v>1</v>
      </c>
      <c r="I422" s="276">
        <v>124.28</v>
      </c>
      <c r="J422" s="276">
        <v>124.28000000000002</v>
      </c>
      <c r="K422" s="277"/>
      <c r="L422" s="278">
        <v>150.6</v>
      </c>
      <c r="M422" s="278">
        <v>150.6</v>
      </c>
    </row>
    <row r="423" spans="1:13" ht="24" x14ac:dyDescent="0.2">
      <c r="A423" s="265" t="s">
        <v>2493</v>
      </c>
      <c r="B423" s="316" t="s">
        <v>1236</v>
      </c>
      <c r="C423" s="317" t="s">
        <v>3553</v>
      </c>
      <c r="D423" s="316" t="s">
        <v>103</v>
      </c>
      <c r="E423" s="316" t="s">
        <v>3554</v>
      </c>
      <c r="F423" s="318" t="s">
        <v>1191</v>
      </c>
      <c r="G423" s="319" t="s">
        <v>79</v>
      </c>
      <c r="H423" s="320">
        <v>0.83560000000000001</v>
      </c>
      <c r="I423" s="321">
        <v>18.667999999999999</v>
      </c>
      <c r="J423" s="321">
        <v>15.598000000000001</v>
      </c>
      <c r="K423" s="277"/>
      <c r="L423" s="322">
        <v>22.62</v>
      </c>
      <c r="M423" s="322">
        <v>18.899999999999999</v>
      </c>
    </row>
    <row r="424" spans="1:13" ht="24" x14ac:dyDescent="0.2">
      <c r="A424" s="265" t="s">
        <v>2494</v>
      </c>
      <c r="B424" s="316" t="s">
        <v>1236</v>
      </c>
      <c r="C424" s="317" t="s">
        <v>3433</v>
      </c>
      <c r="D424" s="316" t="s">
        <v>103</v>
      </c>
      <c r="E424" s="316" t="s">
        <v>1239</v>
      </c>
      <c r="F424" s="318" t="s">
        <v>1191</v>
      </c>
      <c r="G424" s="319" t="s">
        <v>79</v>
      </c>
      <c r="H424" s="320">
        <v>0.2089</v>
      </c>
      <c r="I424" s="321">
        <v>16.027000000000001</v>
      </c>
      <c r="J424" s="321">
        <v>3.3479999999999999</v>
      </c>
      <c r="K424" s="277"/>
      <c r="L424" s="322">
        <v>19.420000000000002</v>
      </c>
      <c r="M424" s="322">
        <v>4.05</v>
      </c>
    </row>
    <row r="425" spans="1:13" ht="24" x14ac:dyDescent="0.2">
      <c r="A425" s="265" t="s">
        <v>2495</v>
      </c>
      <c r="B425" s="301" t="s">
        <v>1193</v>
      </c>
      <c r="C425" s="302" t="s">
        <v>3604</v>
      </c>
      <c r="D425" s="301" t="s">
        <v>103</v>
      </c>
      <c r="E425" s="301" t="s">
        <v>3605</v>
      </c>
      <c r="F425" s="303" t="s">
        <v>1209</v>
      </c>
      <c r="G425" s="304" t="s">
        <v>3606</v>
      </c>
      <c r="H425" s="305">
        <v>5.8099999999999999E-2</v>
      </c>
      <c r="I425" s="285">
        <v>37.179000000000002</v>
      </c>
      <c r="J425" s="285">
        <v>2.16</v>
      </c>
      <c r="K425" s="277"/>
      <c r="L425" s="285">
        <v>45.05</v>
      </c>
      <c r="M425" s="285">
        <v>2.61</v>
      </c>
    </row>
    <row r="426" spans="1:13" ht="24.75" thickBot="1" x14ac:dyDescent="0.25">
      <c r="A426" s="265" t="s">
        <v>2496</v>
      </c>
      <c r="B426" s="301" t="s">
        <v>1193</v>
      </c>
      <c r="C426" s="302" t="s">
        <v>3607</v>
      </c>
      <c r="D426" s="301" t="s">
        <v>103</v>
      </c>
      <c r="E426" s="301" t="s">
        <v>3608</v>
      </c>
      <c r="F426" s="303" t="s">
        <v>1209</v>
      </c>
      <c r="G426" s="304" t="s">
        <v>11</v>
      </c>
      <c r="H426" s="305">
        <v>2.1059999999999999</v>
      </c>
      <c r="I426" s="285">
        <v>17.521000000000001</v>
      </c>
      <c r="J426" s="285">
        <v>36.899000000000001</v>
      </c>
      <c r="K426" s="277"/>
      <c r="L426" s="285">
        <v>21.23</v>
      </c>
      <c r="M426" s="285">
        <v>44.71</v>
      </c>
    </row>
    <row r="427" spans="1:13" ht="24.75" thickTop="1" x14ac:dyDescent="0.2">
      <c r="A427" s="265" t="s">
        <v>2497</v>
      </c>
      <c r="B427" s="295" t="s">
        <v>1193</v>
      </c>
      <c r="C427" s="296" t="s">
        <v>3609</v>
      </c>
      <c r="D427" s="295" t="s">
        <v>103</v>
      </c>
      <c r="E427" s="295" t="s">
        <v>3610</v>
      </c>
      <c r="F427" s="297" t="s">
        <v>1209</v>
      </c>
      <c r="G427" s="298" t="s">
        <v>289</v>
      </c>
      <c r="H427" s="299">
        <v>1.8187</v>
      </c>
      <c r="I427" s="300">
        <v>6.742</v>
      </c>
      <c r="J427" s="300">
        <v>12.260999999999999</v>
      </c>
      <c r="K427" s="277"/>
      <c r="L427" s="285">
        <v>8.17</v>
      </c>
      <c r="M427" s="285">
        <v>14.85</v>
      </c>
    </row>
    <row r="428" spans="1:13" ht="24" x14ac:dyDescent="0.2">
      <c r="A428" s="265" t="s">
        <v>2498</v>
      </c>
      <c r="B428" s="279" t="s">
        <v>1193</v>
      </c>
      <c r="C428" s="280" t="s">
        <v>3611</v>
      </c>
      <c r="D428" s="279" t="s">
        <v>103</v>
      </c>
      <c r="E428" s="279" t="s">
        <v>3612</v>
      </c>
      <c r="F428" s="281" t="s">
        <v>1209</v>
      </c>
      <c r="G428" s="282" t="s">
        <v>289</v>
      </c>
      <c r="H428" s="283">
        <v>5.7999000000000001</v>
      </c>
      <c r="I428" s="284">
        <v>7.6467263513513508</v>
      </c>
      <c r="J428" s="284">
        <v>44.35</v>
      </c>
      <c r="K428" s="277"/>
      <c r="L428" s="285">
        <v>9.27</v>
      </c>
      <c r="M428" s="285">
        <v>53.76</v>
      </c>
    </row>
    <row r="429" spans="1:13" ht="24" x14ac:dyDescent="0.2">
      <c r="A429" s="265" t="s">
        <v>2499</v>
      </c>
      <c r="B429" s="279" t="s">
        <v>1193</v>
      </c>
      <c r="C429" s="280" t="s">
        <v>3613</v>
      </c>
      <c r="D429" s="279" t="s">
        <v>103</v>
      </c>
      <c r="E429" s="279" t="s">
        <v>3614</v>
      </c>
      <c r="F429" s="281" t="s">
        <v>1209</v>
      </c>
      <c r="G429" s="282" t="s">
        <v>289</v>
      </c>
      <c r="H429" s="283">
        <v>2.5026999999999999</v>
      </c>
      <c r="I429" s="284">
        <v>0.27200000000000002</v>
      </c>
      <c r="J429" s="284">
        <v>0.68</v>
      </c>
      <c r="K429" s="277"/>
      <c r="L429" s="285">
        <v>0.33</v>
      </c>
      <c r="M429" s="285">
        <v>0.82</v>
      </c>
    </row>
    <row r="430" spans="1:13" ht="24" x14ac:dyDescent="0.2">
      <c r="A430" s="265" t="s">
        <v>2500</v>
      </c>
      <c r="B430" s="279" t="s">
        <v>1193</v>
      </c>
      <c r="C430" s="280" t="s">
        <v>3615</v>
      </c>
      <c r="D430" s="279" t="s">
        <v>103</v>
      </c>
      <c r="E430" s="279" t="s">
        <v>3616</v>
      </c>
      <c r="F430" s="281" t="s">
        <v>1209</v>
      </c>
      <c r="G430" s="282" t="s">
        <v>289</v>
      </c>
      <c r="H430" s="283">
        <v>1.5851</v>
      </c>
      <c r="I430" s="284">
        <v>2.4260000000000002</v>
      </c>
      <c r="J430" s="284">
        <v>3.8450000000000002</v>
      </c>
      <c r="K430" s="277"/>
      <c r="L430" s="285">
        <v>2.94</v>
      </c>
      <c r="M430" s="285">
        <v>4.66</v>
      </c>
    </row>
    <row r="431" spans="1:13" ht="24" x14ac:dyDescent="0.2">
      <c r="A431" s="265" t="s">
        <v>5341</v>
      </c>
      <c r="B431" s="301" t="s">
        <v>1193</v>
      </c>
      <c r="C431" s="302" t="s">
        <v>3617</v>
      </c>
      <c r="D431" s="301" t="s">
        <v>103</v>
      </c>
      <c r="E431" s="301" t="s">
        <v>3618</v>
      </c>
      <c r="F431" s="303" t="s">
        <v>1209</v>
      </c>
      <c r="G431" s="304" t="s">
        <v>1283</v>
      </c>
      <c r="H431" s="305">
        <v>1.0327</v>
      </c>
      <c r="I431" s="285">
        <v>3.0369999999999999</v>
      </c>
      <c r="J431" s="285">
        <v>3.1360000000000001</v>
      </c>
      <c r="K431" s="277"/>
      <c r="L431" s="285">
        <v>3.68</v>
      </c>
      <c r="M431" s="285">
        <v>3.8</v>
      </c>
    </row>
    <row r="432" spans="1:13" ht="24.75" thickBot="1" x14ac:dyDescent="0.25">
      <c r="A432" s="265" t="s">
        <v>5342</v>
      </c>
      <c r="B432" s="301" t="s">
        <v>1193</v>
      </c>
      <c r="C432" s="302" t="s">
        <v>3619</v>
      </c>
      <c r="D432" s="301" t="s">
        <v>103</v>
      </c>
      <c r="E432" s="301" t="s">
        <v>3620</v>
      </c>
      <c r="F432" s="303" t="s">
        <v>1209</v>
      </c>
      <c r="G432" s="304" t="s">
        <v>133</v>
      </c>
      <c r="H432" s="305">
        <v>20.0077</v>
      </c>
      <c r="I432" s="285">
        <v>0.09</v>
      </c>
      <c r="J432" s="285">
        <v>1.8</v>
      </c>
      <c r="K432" s="277"/>
      <c r="L432" s="285">
        <v>0.11</v>
      </c>
      <c r="M432" s="285">
        <v>2.2000000000000002</v>
      </c>
    </row>
    <row r="433" spans="1:13" ht="24.75" thickTop="1" x14ac:dyDescent="0.2">
      <c r="A433" s="265" t="s">
        <v>5343</v>
      </c>
      <c r="B433" s="295" t="s">
        <v>1193</v>
      </c>
      <c r="C433" s="296" t="s">
        <v>3621</v>
      </c>
      <c r="D433" s="295" t="s">
        <v>103</v>
      </c>
      <c r="E433" s="295" t="s">
        <v>3622</v>
      </c>
      <c r="F433" s="297" t="s">
        <v>1209</v>
      </c>
      <c r="G433" s="298" t="s">
        <v>133</v>
      </c>
      <c r="H433" s="299">
        <v>0.91490000000000005</v>
      </c>
      <c r="I433" s="300">
        <v>0.222</v>
      </c>
      <c r="J433" s="300">
        <v>0.20300000000000001</v>
      </c>
      <c r="K433" s="277"/>
      <c r="L433" s="285">
        <v>0.27</v>
      </c>
      <c r="M433" s="285">
        <v>0.24</v>
      </c>
    </row>
    <row r="434" spans="1:13" x14ac:dyDescent="0.2">
      <c r="A434" s="265" t="s">
        <v>2504</v>
      </c>
      <c r="B434" s="266" t="s">
        <v>3623</v>
      </c>
      <c r="C434" s="267" t="s">
        <v>36</v>
      </c>
      <c r="D434" s="266" t="s">
        <v>37</v>
      </c>
      <c r="E434" s="266" t="s">
        <v>38</v>
      </c>
      <c r="F434" s="268" t="s">
        <v>1188</v>
      </c>
      <c r="G434" s="269" t="s">
        <v>39</v>
      </c>
      <c r="H434" s="267" t="s">
        <v>1189</v>
      </c>
      <c r="I434" s="267" t="s">
        <v>40</v>
      </c>
      <c r="J434" s="267" t="s">
        <v>41</v>
      </c>
      <c r="L434" s="270"/>
      <c r="M434" s="270"/>
    </row>
    <row r="435" spans="1:13" ht="48" x14ac:dyDescent="0.2">
      <c r="A435" s="265" t="s">
        <v>2505</v>
      </c>
      <c r="B435" s="271" t="s">
        <v>1190</v>
      </c>
      <c r="C435" s="272" t="s">
        <v>3624</v>
      </c>
      <c r="D435" s="271" t="s">
        <v>103</v>
      </c>
      <c r="E435" s="271" t="s">
        <v>1521</v>
      </c>
      <c r="F435" s="273" t="s">
        <v>3625</v>
      </c>
      <c r="G435" s="274" t="s">
        <v>11</v>
      </c>
      <c r="H435" s="275">
        <v>1</v>
      </c>
      <c r="I435" s="276">
        <v>38.56</v>
      </c>
      <c r="J435" s="276">
        <v>38.56</v>
      </c>
      <c r="K435" s="277"/>
      <c r="L435" s="278">
        <v>46.74</v>
      </c>
      <c r="M435" s="278">
        <v>46.74</v>
      </c>
    </row>
    <row r="436" spans="1:13" ht="24" x14ac:dyDescent="0.2">
      <c r="A436" s="265" t="s">
        <v>2506</v>
      </c>
      <c r="B436" s="316" t="s">
        <v>1236</v>
      </c>
      <c r="C436" s="317" t="s">
        <v>3626</v>
      </c>
      <c r="D436" s="316" t="s">
        <v>103</v>
      </c>
      <c r="E436" s="316" t="s">
        <v>1319</v>
      </c>
      <c r="F436" s="318" t="s">
        <v>1191</v>
      </c>
      <c r="G436" s="319" t="s">
        <v>79</v>
      </c>
      <c r="H436" s="320">
        <v>8.5000000000000006E-2</v>
      </c>
      <c r="I436" s="321">
        <v>16.786000000000001</v>
      </c>
      <c r="J436" s="321">
        <v>1.4259999999999999</v>
      </c>
      <c r="K436" s="277"/>
      <c r="L436" s="322">
        <v>20.34</v>
      </c>
      <c r="M436" s="322">
        <v>1.72</v>
      </c>
    </row>
    <row r="437" spans="1:13" ht="24" x14ac:dyDescent="0.2">
      <c r="A437" s="265" t="s">
        <v>2507</v>
      </c>
      <c r="B437" s="316" t="s">
        <v>1236</v>
      </c>
      <c r="C437" s="317" t="s">
        <v>3627</v>
      </c>
      <c r="D437" s="316" t="s">
        <v>103</v>
      </c>
      <c r="E437" s="316" t="s">
        <v>3628</v>
      </c>
      <c r="F437" s="318" t="s">
        <v>1191</v>
      </c>
      <c r="G437" s="319" t="s">
        <v>79</v>
      </c>
      <c r="H437" s="320">
        <v>0.42199999999999999</v>
      </c>
      <c r="I437" s="321">
        <v>23.686</v>
      </c>
      <c r="J437" s="321">
        <v>9.9949999999999992</v>
      </c>
      <c r="K437" s="277"/>
      <c r="L437" s="322">
        <v>28.7</v>
      </c>
      <c r="M437" s="322">
        <v>12.11</v>
      </c>
    </row>
    <row r="438" spans="1:13" ht="36" x14ac:dyDescent="0.2">
      <c r="A438" s="265" t="s">
        <v>2508</v>
      </c>
      <c r="B438" s="301" t="s">
        <v>1193</v>
      </c>
      <c r="C438" s="302" t="s">
        <v>3629</v>
      </c>
      <c r="D438" s="301" t="s">
        <v>103</v>
      </c>
      <c r="E438" s="301" t="s">
        <v>3630</v>
      </c>
      <c r="F438" s="303" t="s">
        <v>1209</v>
      </c>
      <c r="G438" s="304" t="s">
        <v>1283</v>
      </c>
      <c r="H438" s="305">
        <v>1.5</v>
      </c>
      <c r="I438" s="285">
        <v>18.093020330882354</v>
      </c>
      <c r="J438" s="285">
        <v>27.138999999999999</v>
      </c>
      <c r="K438" s="277"/>
      <c r="L438" s="285">
        <v>21.94</v>
      </c>
      <c r="M438" s="285">
        <v>32.909999999999997</v>
      </c>
    </row>
    <row r="439" spans="1:13" ht="12.75" thickBot="1" x14ac:dyDescent="0.25">
      <c r="A439" s="265" t="s">
        <v>2512</v>
      </c>
      <c r="B439" s="286" t="s">
        <v>3631</v>
      </c>
      <c r="C439" s="287" t="s">
        <v>36</v>
      </c>
      <c r="D439" s="286" t="s">
        <v>37</v>
      </c>
      <c r="E439" s="286" t="s">
        <v>38</v>
      </c>
      <c r="F439" s="288" t="s">
        <v>1188</v>
      </c>
      <c r="G439" s="289" t="s">
        <v>39</v>
      </c>
      <c r="H439" s="287" t="s">
        <v>1189</v>
      </c>
      <c r="I439" s="287" t="s">
        <v>40</v>
      </c>
      <c r="J439" s="287" t="s">
        <v>41</v>
      </c>
      <c r="L439" s="270"/>
      <c r="M439" s="270"/>
    </row>
    <row r="440" spans="1:13" ht="24.75" thickTop="1" x14ac:dyDescent="0.2">
      <c r="A440" s="265" t="s">
        <v>2513</v>
      </c>
      <c r="B440" s="310" t="s">
        <v>1190</v>
      </c>
      <c r="C440" s="311" t="s">
        <v>3632</v>
      </c>
      <c r="D440" s="310" t="s">
        <v>103</v>
      </c>
      <c r="E440" s="310" t="s">
        <v>1522</v>
      </c>
      <c r="F440" s="312" t="s">
        <v>3633</v>
      </c>
      <c r="G440" s="313" t="s">
        <v>11</v>
      </c>
      <c r="H440" s="314">
        <v>1</v>
      </c>
      <c r="I440" s="315">
        <v>181.01999999999998</v>
      </c>
      <c r="J440" s="315">
        <v>181.01999999999998</v>
      </c>
      <c r="K440" s="277"/>
      <c r="L440" s="278">
        <v>219.35</v>
      </c>
      <c r="M440" s="278">
        <v>219.35</v>
      </c>
    </row>
    <row r="441" spans="1:13" ht="24" x14ac:dyDescent="0.2">
      <c r="A441" s="265" t="s">
        <v>2514</v>
      </c>
      <c r="B441" s="316" t="s">
        <v>1236</v>
      </c>
      <c r="C441" s="317" t="s">
        <v>3433</v>
      </c>
      <c r="D441" s="316" t="s">
        <v>103</v>
      </c>
      <c r="E441" s="316" t="s">
        <v>1239</v>
      </c>
      <c r="F441" s="318" t="s">
        <v>1191</v>
      </c>
      <c r="G441" s="319" t="s">
        <v>79</v>
      </c>
      <c r="H441" s="320">
        <v>6.2E-2</v>
      </c>
      <c r="I441" s="321">
        <v>16.027000000000001</v>
      </c>
      <c r="J441" s="321">
        <v>0.99299999999999999</v>
      </c>
      <c r="K441" s="277"/>
      <c r="L441" s="322">
        <v>19.420000000000002</v>
      </c>
      <c r="M441" s="322">
        <v>1.2</v>
      </c>
    </row>
    <row r="442" spans="1:13" ht="24" x14ac:dyDescent="0.2">
      <c r="A442" s="265" t="s">
        <v>2515</v>
      </c>
      <c r="B442" s="316" t="s">
        <v>1236</v>
      </c>
      <c r="C442" s="317" t="s">
        <v>3634</v>
      </c>
      <c r="D442" s="316" t="s">
        <v>103</v>
      </c>
      <c r="E442" s="316" t="s">
        <v>1376</v>
      </c>
      <c r="F442" s="318" t="s">
        <v>1191</v>
      </c>
      <c r="G442" s="319" t="s">
        <v>79</v>
      </c>
      <c r="H442" s="320">
        <v>5.6000000000000001E-2</v>
      </c>
      <c r="I442" s="321">
        <v>23.116</v>
      </c>
      <c r="J442" s="321">
        <v>1.294</v>
      </c>
      <c r="K442" s="277"/>
      <c r="L442" s="322">
        <v>28.01</v>
      </c>
      <c r="M442" s="322">
        <v>1.56</v>
      </c>
    </row>
    <row r="443" spans="1:13" ht="48" x14ac:dyDescent="0.2">
      <c r="A443" s="265" t="s">
        <v>2516</v>
      </c>
      <c r="B443" s="316" t="s">
        <v>1236</v>
      </c>
      <c r="C443" s="317" t="s">
        <v>3635</v>
      </c>
      <c r="D443" s="316" t="s">
        <v>103</v>
      </c>
      <c r="E443" s="316" t="s">
        <v>3636</v>
      </c>
      <c r="F443" s="318" t="s">
        <v>3530</v>
      </c>
      <c r="G443" s="319" t="s">
        <v>3531</v>
      </c>
      <c r="H443" s="320">
        <v>8.9999999999999998E-4</v>
      </c>
      <c r="I443" s="321">
        <v>15.845000000000001</v>
      </c>
      <c r="J443" s="321">
        <v>1.4E-2</v>
      </c>
      <c r="K443" s="277"/>
      <c r="L443" s="322">
        <v>19.2</v>
      </c>
      <c r="M443" s="322">
        <v>0.01</v>
      </c>
    </row>
    <row r="444" spans="1:13" ht="48" x14ac:dyDescent="0.2">
      <c r="A444" s="265" t="s">
        <v>2517</v>
      </c>
      <c r="B444" s="329" t="s">
        <v>1236</v>
      </c>
      <c r="C444" s="330" t="s">
        <v>3637</v>
      </c>
      <c r="D444" s="329" t="s">
        <v>103</v>
      </c>
      <c r="E444" s="329" t="s">
        <v>3638</v>
      </c>
      <c r="F444" s="331" t="s">
        <v>3530</v>
      </c>
      <c r="G444" s="332" t="s">
        <v>3534</v>
      </c>
      <c r="H444" s="333">
        <v>1.1999999999999999E-3</v>
      </c>
      <c r="I444" s="322">
        <v>15.02</v>
      </c>
      <c r="J444" s="322">
        <v>1.7999999999999999E-2</v>
      </c>
      <c r="K444" s="277"/>
      <c r="L444" s="322">
        <v>18.2</v>
      </c>
      <c r="M444" s="322">
        <v>0.02</v>
      </c>
    </row>
    <row r="445" spans="1:13" ht="24.75" thickBot="1" x14ac:dyDescent="0.25">
      <c r="A445" s="265" t="s">
        <v>2518</v>
      </c>
      <c r="B445" s="301" t="s">
        <v>1193</v>
      </c>
      <c r="C445" s="302" t="s">
        <v>3639</v>
      </c>
      <c r="D445" s="301" t="s">
        <v>103</v>
      </c>
      <c r="E445" s="301" t="s">
        <v>3640</v>
      </c>
      <c r="F445" s="303" t="s">
        <v>1209</v>
      </c>
      <c r="G445" s="304" t="s">
        <v>253</v>
      </c>
      <c r="H445" s="305">
        <v>4.1500000000000004</v>
      </c>
      <c r="I445" s="285">
        <v>1.5349999999999999</v>
      </c>
      <c r="J445" s="285">
        <v>6.37</v>
      </c>
      <c r="K445" s="277"/>
      <c r="L445" s="285">
        <v>1.86</v>
      </c>
      <c r="M445" s="285">
        <v>7.71</v>
      </c>
    </row>
    <row r="446" spans="1:13" ht="48.75" thickTop="1" x14ac:dyDescent="0.2">
      <c r="A446" s="265" t="s">
        <v>2519</v>
      </c>
      <c r="B446" s="295" t="s">
        <v>1193</v>
      </c>
      <c r="C446" s="296" t="s">
        <v>3641</v>
      </c>
      <c r="D446" s="295" t="s">
        <v>103</v>
      </c>
      <c r="E446" s="295" t="s">
        <v>3642</v>
      </c>
      <c r="F446" s="297" t="s">
        <v>1209</v>
      </c>
      <c r="G446" s="298" t="s">
        <v>11</v>
      </c>
      <c r="H446" s="299">
        <v>1.1459999999999999</v>
      </c>
      <c r="I446" s="300">
        <v>150.37682774230993</v>
      </c>
      <c r="J446" s="300">
        <v>172.33099999999999</v>
      </c>
      <c r="K446" s="277"/>
      <c r="L446" s="285">
        <v>182.25</v>
      </c>
      <c r="M446" s="285">
        <v>208.85</v>
      </c>
    </row>
    <row r="447" spans="1:13" x14ac:dyDescent="0.2">
      <c r="A447" s="265" t="s">
        <v>5346</v>
      </c>
      <c r="B447" s="266" t="s">
        <v>3643</v>
      </c>
      <c r="C447" s="267" t="s">
        <v>36</v>
      </c>
      <c r="D447" s="266" t="s">
        <v>37</v>
      </c>
      <c r="E447" s="266" t="s">
        <v>38</v>
      </c>
      <c r="F447" s="268" t="s">
        <v>1188</v>
      </c>
      <c r="G447" s="269" t="s">
        <v>39</v>
      </c>
      <c r="H447" s="267" t="s">
        <v>1189</v>
      </c>
      <c r="I447" s="267" t="s">
        <v>40</v>
      </c>
      <c r="J447" s="267" t="s">
        <v>41</v>
      </c>
    </row>
    <row r="448" spans="1:13" ht="24" x14ac:dyDescent="0.2">
      <c r="A448" s="265" t="s">
        <v>2521</v>
      </c>
      <c r="B448" s="271" t="s">
        <v>1190</v>
      </c>
      <c r="C448" s="272" t="s">
        <v>3644</v>
      </c>
      <c r="D448" s="271" t="s">
        <v>1470</v>
      </c>
      <c r="E448" s="271" t="s">
        <v>1523</v>
      </c>
      <c r="F448" s="273">
        <v>16</v>
      </c>
      <c r="G448" s="274" t="s">
        <v>11</v>
      </c>
      <c r="H448" s="275">
        <v>1</v>
      </c>
      <c r="I448" s="276">
        <v>67.25</v>
      </c>
      <c r="J448" s="276">
        <v>67.25</v>
      </c>
      <c r="K448" s="277"/>
      <c r="L448" s="278">
        <v>81.5</v>
      </c>
      <c r="M448" s="278">
        <v>81.5</v>
      </c>
    </row>
    <row r="449" spans="1:13" x14ac:dyDescent="0.2">
      <c r="A449" s="265" t="s">
        <v>2522</v>
      </c>
      <c r="B449" s="279" t="s">
        <v>1193</v>
      </c>
      <c r="C449" s="280" t="s">
        <v>3137</v>
      </c>
      <c r="D449" s="279" t="s">
        <v>1470</v>
      </c>
      <c r="E449" s="279" t="s">
        <v>1198</v>
      </c>
      <c r="F449" s="281" t="s">
        <v>1195</v>
      </c>
      <c r="G449" s="282" t="s">
        <v>1196</v>
      </c>
      <c r="H449" s="283">
        <v>0.16020000000000001</v>
      </c>
      <c r="I449" s="284">
        <v>12.429</v>
      </c>
      <c r="J449" s="284">
        <v>1.9910000000000001</v>
      </c>
      <c r="K449" s="277"/>
      <c r="L449" s="285">
        <v>15.06</v>
      </c>
      <c r="M449" s="285">
        <v>2.41</v>
      </c>
    </row>
    <row r="450" spans="1:13" x14ac:dyDescent="0.2">
      <c r="A450" s="265" t="s">
        <v>2523</v>
      </c>
      <c r="B450" s="279" t="s">
        <v>1193</v>
      </c>
      <c r="C450" s="280" t="s">
        <v>3645</v>
      </c>
      <c r="D450" s="279" t="s">
        <v>1470</v>
      </c>
      <c r="E450" s="279" t="s">
        <v>3646</v>
      </c>
      <c r="F450" s="281" t="s">
        <v>1195</v>
      </c>
      <c r="G450" s="282" t="s">
        <v>1196</v>
      </c>
      <c r="H450" s="283">
        <v>0.16020000000000001</v>
      </c>
      <c r="I450" s="284">
        <v>18.404</v>
      </c>
      <c r="J450" s="284">
        <v>2.948</v>
      </c>
      <c r="K450" s="277"/>
      <c r="L450" s="285">
        <v>22.3</v>
      </c>
      <c r="M450" s="285">
        <v>3.57</v>
      </c>
    </row>
    <row r="451" spans="1:13" x14ac:dyDescent="0.2">
      <c r="A451" s="265" t="s">
        <v>2524</v>
      </c>
      <c r="B451" s="279" t="s">
        <v>1193</v>
      </c>
      <c r="C451" s="280" t="s">
        <v>3172</v>
      </c>
      <c r="D451" s="279" t="s">
        <v>1470</v>
      </c>
      <c r="E451" s="279" t="s">
        <v>3173</v>
      </c>
      <c r="F451" s="281" t="s">
        <v>1209</v>
      </c>
      <c r="G451" s="282" t="s">
        <v>73</v>
      </c>
      <c r="H451" s="283">
        <v>2.0499999999999998</v>
      </c>
      <c r="I451" s="284">
        <v>0.27200000000000002</v>
      </c>
      <c r="J451" s="284">
        <v>0.55700000000000005</v>
      </c>
      <c r="K451" s="277"/>
      <c r="L451" s="285">
        <v>0.33</v>
      </c>
      <c r="M451" s="285">
        <v>0.67</v>
      </c>
    </row>
    <row r="452" spans="1:13" x14ac:dyDescent="0.2">
      <c r="A452" s="265" t="s">
        <v>2525</v>
      </c>
      <c r="B452" s="279" t="s">
        <v>1193</v>
      </c>
      <c r="C452" s="280" t="s">
        <v>3647</v>
      </c>
      <c r="D452" s="279" t="s">
        <v>1470</v>
      </c>
      <c r="E452" s="279" t="s">
        <v>3648</v>
      </c>
      <c r="F452" s="281" t="s">
        <v>1209</v>
      </c>
      <c r="G452" s="282" t="s">
        <v>73</v>
      </c>
      <c r="H452" s="283">
        <v>2.0499999999999998</v>
      </c>
      <c r="I452" s="284">
        <v>1.5589999999999999</v>
      </c>
      <c r="J452" s="284">
        <v>3.1949999999999998</v>
      </c>
      <c r="K452" s="277"/>
      <c r="L452" s="285">
        <v>1.89</v>
      </c>
      <c r="M452" s="285">
        <v>3.87</v>
      </c>
    </row>
    <row r="453" spans="1:13" x14ac:dyDescent="0.2">
      <c r="A453" s="265" t="s">
        <v>2526</v>
      </c>
      <c r="B453" s="301" t="s">
        <v>1193</v>
      </c>
      <c r="C453" s="302" t="s">
        <v>3649</v>
      </c>
      <c r="D453" s="301" t="s">
        <v>1470</v>
      </c>
      <c r="E453" s="301" t="s">
        <v>3650</v>
      </c>
      <c r="F453" s="303" t="s">
        <v>1209</v>
      </c>
      <c r="G453" s="304" t="s">
        <v>11</v>
      </c>
      <c r="H453" s="305">
        <v>1.18</v>
      </c>
      <c r="I453" s="285">
        <v>49.626276450511938</v>
      </c>
      <c r="J453" s="285">
        <v>58.558999999999997</v>
      </c>
      <c r="K453" s="277"/>
      <c r="L453" s="285">
        <v>60.16</v>
      </c>
      <c r="M453" s="285">
        <v>70.98</v>
      </c>
    </row>
    <row r="454" spans="1:13" ht="12.75" thickBot="1" x14ac:dyDescent="0.25">
      <c r="A454" s="265" t="s">
        <v>2530</v>
      </c>
      <c r="B454" s="286" t="s">
        <v>3651</v>
      </c>
      <c r="C454" s="287" t="s">
        <v>36</v>
      </c>
      <c r="D454" s="286" t="s">
        <v>37</v>
      </c>
      <c r="E454" s="286" t="s">
        <v>38</v>
      </c>
      <c r="F454" s="288" t="s">
        <v>1188</v>
      </c>
      <c r="G454" s="289" t="s">
        <v>39</v>
      </c>
      <c r="H454" s="287" t="s">
        <v>1189</v>
      </c>
      <c r="I454" s="287" t="s">
        <v>40</v>
      </c>
      <c r="J454" s="287" t="s">
        <v>41</v>
      </c>
      <c r="L454" s="270"/>
      <c r="M454" s="270"/>
    </row>
    <row r="455" spans="1:13" ht="24.75" thickTop="1" x14ac:dyDescent="0.2">
      <c r="A455" s="265" t="s">
        <v>2531</v>
      </c>
      <c r="B455" s="310" t="s">
        <v>1190</v>
      </c>
      <c r="C455" s="311" t="s">
        <v>3652</v>
      </c>
      <c r="D455" s="310" t="s">
        <v>1470</v>
      </c>
      <c r="E455" s="310" t="s">
        <v>1524</v>
      </c>
      <c r="F455" s="312">
        <v>16</v>
      </c>
      <c r="G455" s="313" t="s">
        <v>11</v>
      </c>
      <c r="H455" s="314">
        <v>1</v>
      </c>
      <c r="I455" s="315">
        <v>67.61</v>
      </c>
      <c r="J455" s="315">
        <v>67.61</v>
      </c>
      <c r="K455" s="277"/>
      <c r="L455" s="278">
        <v>81.93</v>
      </c>
      <c r="M455" s="278">
        <v>81.93</v>
      </c>
    </row>
    <row r="456" spans="1:13" x14ac:dyDescent="0.2">
      <c r="A456" s="265" t="s">
        <v>2532</v>
      </c>
      <c r="B456" s="279" t="s">
        <v>1193</v>
      </c>
      <c r="C456" s="280" t="s">
        <v>3137</v>
      </c>
      <c r="D456" s="279" t="s">
        <v>1470</v>
      </c>
      <c r="E456" s="279" t="s">
        <v>1198</v>
      </c>
      <c r="F456" s="281" t="s">
        <v>1195</v>
      </c>
      <c r="G456" s="282" t="s">
        <v>1196</v>
      </c>
      <c r="H456" s="283">
        <v>0.16020000000000001</v>
      </c>
      <c r="I456" s="284">
        <v>12.429</v>
      </c>
      <c r="J456" s="284">
        <v>1.9910000000000001</v>
      </c>
      <c r="K456" s="277"/>
      <c r="L456" s="285">
        <v>15.06</v>
      </c>
      <c r="M456" s="285">
        <v>2.41</v>
      </c>
    </row>
    <row r="457" spans="1:13" x14ac:dyDescent="0.2">
      <c r="A457" s="265" t="s">
        <v>2533</v>
      </c>
      <c r="B457" s="279" t="s">
        <v>1193</v>
      </c>
      <c r="C457" s="280" t="s">
        <v>3645</v>
      </c>
      <c r="D457" s="279" t="s">
        <v>1470</v>
      </c>
      <c r="E457" s="279" t="s">
        <v>3646</v>
      </c>
      <c r="F457" s="281" t="s">
        <v>1195</v>
      </c>
      <c r="G457" s="282" t="s">
        <v>1196</v>
      </c>
      <c r="H457" s="283">
        <v>0.16020000000000001</v>
      </c>
      <c r="I457" s="284">
        <v>18.404</v>
      </c>
      <c r="J457" s="284">
        <v>2.948</v>
      </c>
      <c r="K457" s="277"/>
      <c r="L457" s="285">
        <v>22.3</v>
      </c>
      <c r="M457" s="285">
        <v>3.57</v>
      </c>
    </row>
    <row r="458" spans="1:13" x14ac:dyDescent="0.2">
      <c r="A458" s="265" t="s">
        <v>2534</v>
      </c>
      <c r="B458" s="279" t="s">
        <v>1193</v>
      </c>
      <c r="C458" s="280" t="s">
        <v>3172</v>
      </c>
      <c r="D458" s="279" t="s">
        <v>1470</v>
      </c>
      <c r="E458" s="279" t="s">
        <v>3173</v>
      </c>
      <c r="F458" s="281" t="s">
        <v>1209</v>
      </c>
      <c r="G458" s="282" t="s">
        <v>73</v>
      </c>
      <c r="H458" s="283">
        <v>2.0499999999999998</v>
      </c>
      <c r="I458" s="284">
        <v>0.27200000000000002</v>
      </c>
      <c r="J458" s="284">
        <v>0.55700000000000005</v>
      </c>
      <c r="K458" s="277"/>
      <c r="L458" s="285">
        <v>0.33</v>
      </c>
      <c r="M458" s="285">
        <v>0.67</v>
      </c>
    </row>
    <row r="459" spans="1:13" x14ac:dyDescent="0.2">
      <c r="A459" s="265" t="s">
        <v>2535</v>
      </c>
      <c r="B459" s="279" t="s">
        <v>1193</v>
      </c>
      <c r="C459" s="280" t="s">
        <v>3647</v>
      </c>
      <c r="D459" s="279" t="s">
        <v>1470</v>
      </c>
      <c r="E459" s="279" t="s">
        <v>3648</v>
      </c>
      <c r="F459" s="281" t="s">
        <v>1209</v>
      </c>
      <c r="G459" s="282" t="s">
        <v>73</v>
      </c>
      <c r="H459" s="283">
        <v>2.0499999999999998</v>
      </c>
      <c r="I459" s="284">
        <v>1.5589999999999999</v>
      </c>
      <c r="J459" s="284">
        <v>3.1949999999999998</v>
      </c>
      <c r="K459" s="277"/>
      <c r="L459" s="285">
        <v>1.89</v>
      </c>
      <c r="M459" s="285">
        <v>3.87</v>
      </c>
    </row>
    <row r="460" spans="1:13" x14ac:dyDescent="0.2">
      <c r="A460" s="265" t="s">
        <v>2536</v>
      </c>
      <c r="B460" s="279" t="s">
        <v>1193</v>
      </c>
      <c r="C460" s="280" t="s">
        <v>3653</v>
      </c>
      <c r="D460" s="279" t="s">
        <v>1470</v>
      </c>
      <c r="E460" s="279" t="s">
        <v>3654</v>
      </c>
      <c r="F460" s="281" t="s">
        <v>1209</v>
      </c>
      <c r="G460" s="282" t="s">
        <v>11</v>
      </c>
      <c r="H460" s="283">
        <v>1.1499999999999999</v>
      </c>
      <c r="I460" s="284">
        <v>51.234467419354829</v>
      </c>
      <c r="J460" s="284">
        <v>58.918999999999997</v>
      </c>
      <c r="K460" s="277"/>
      <c r="L460" s="285">
        <v>62.1</v>
      </c>
      <c r="M460" s="285">
        <v>71.41</v>
      </c>
    </row>
    <row r="461" spans="1:13" x14ac:dyDescent="0.2">
      <c r="A461" s="265" t="s">
        <v>5348</v>
      </c>
      <c r="B461" s="266" t="s">
        <v>3655</v>
      </c>
      <c r="C461" s="267" t="s">
        <v>36</v>
      </c>
      <c r="D461" s="266" t="s">
        <v>37</v>
      </c>
      <c r="E461" s="266" t="s">
        <v>38</v>
      </c>
      <c r="F461" s="268" t="s">
        <v>1188</v>
      </c>
      <c r="G461" s="269" t="s">
        <v>39</v>
      </c>
      <c r="H461" s="267" t="s">
        <v>1189</v>
      </c>
      <c r="I461" s="267" t="s">
        <v>40</v>
      </c>
      <c r="J461" s="267" t="s">
        <v>41</v>
      </c>
      <c r="L461" s="270"/>
      <c r="M461" s="270"/>
    </row>
    <row r="462" spans="1:13" x14ac:dyDescent="0.2">
      <c r="A462" s="265" t="s">
        <v>5349</v>
      </c>
      <c r="B462" s="290" t="s">
        <v>1190</v>
      </c>
      <c r="C462" s="291" t="s">
        <v>3656</v>
      </c>
      <c r="D462" s="290" t="s">
        <v>1470</v>
      </c>
      <c r="E462" s="290" t="s">
        <v>175</v>
      </c>
      <c r="F462" s="292">
        <v>16</v>
      </c>
      <c r="G462" s="293" t="s">
        <v>61</v>
      </c>
      <c r="H462" s="294">
        <v>1</v>
      </c>
      <c r="I462" s="278">
        <v>40.99</v>
      </c>
      <c r="J462" s="278">
        <v>40.99</v>
      </c>
      <c r="K462" s="277"/>
      <c r="L462" s="278">
        <v>49.68</v>
      </c>
      <c r="M462" s="278">
        <v>49.68</v>
      </c>
    </row>
    <row r="463" spans="1:13" ht="12.75" thickBot="1" x14ac:dyDescent="0.25">
      <c r="A463" s="265" t="s">
        <v>2539</v>
      </c>
      <c r="B463" s="301" t="s">
        <v>1193</v>
      </c>
      <c r="C463" s="302" t="s">
        <v>3137</v>
      </c>
      <c r="D463" s="301" t="s">
        <v>1470</v>
      </c>
      <c r="E463" s="301" t="s">
        <v>1198</v>
      </c>
      <c r="F463" s="303" t="s">
        <v>1195</v>
      </c>
      <c r="G463" s="304" t="s">
        <v>1196</v>
      </c>
      <c r="H463" s="305">
        <v>0.08</v>
      </c>
      <c r="I463" s="285">
        <v>12.429</v>
      </c>
      <c r="J463" s="285">
        <v>0.99399999999999999</v>
      </c>
      <c r="K463" s="277"/>
      <c r="L463" s="285">
        <v>15.06</v>
      </c>
      <c r="M463" s="285">
        <v>1.2</v>
      </c>
    </row>
    <row r="464" spans="1:13" ht="12.75" thickTop="1" x14ac:dyDescent="0.2">
      <c r="A464" s="265" t="s">
        <v>2540</v>
      </c>
      <c r="B464" s="295" t="s">
        <v>1193</v>
      </c>
      <c r="C464" s="296" t="s">
        <v>3189</v>
      </c>
      <c r="D464" s="295" t="s">
        <v>1470</v>
      </c>
      <c r="E464" s="295" t="s">
        <v>1259</v>
      </c>
      <c r="F464" s="297" t="s">
        <v>1195</v>
      </c>
      <c r="G464" s="298" t="s">
        <v>1196</v>
      </c>
      <c r="H464" s="299">
        <v>0.08</v>
      </c>
      <c r="I464" s="300">
        <v>18.404</v>
      </c>
      <c r="J464" s="300">
        <v>1.472</v>
      </c>
      <c r="K464" s="277"/>
      <c r="L464" s="285">
        <v>22.3</v>
      </c>
      <c r="M464" s="285">
        <v>1.78</v>
      </c>
    </row>
    <row r="465" spans="1:13" x14ac:dyDescent="0.2">
      <c r="A465" s="265" t="s">
        <v>2541</v>
      </c>
      <c r="B465" s="279" t="s">
        <v>1193</v>
      </c>
      <c r="C465" s="280" t="s">
        <v>3657</v>
      </c>
      <c r="D465" s="279" t="s">
        <v>1470</v>
      </c>
      <c r="E465" s="279" t="s">
        <v>3658</v>
      </c>
      <c r="F465" s="281" t="s">
        <v>1209</v>
      </c>
      <c r="G465" s="282" t="s">
        <v>61</v>
      </c>
      <c r="H465" s="283">
        <v>1.1000000000000001</v>
      </c>
      <c r="I465" s="284">
        <v>35.022027875647673</v>
      </c>
      <c r="J465" s="284">
        <v>38.524000000000001</v>
      </c>
      <c r="K465" s="277"/>
      <c r="L465" s="285">
        <v>42.46</v>
      </c>
      <c r="M465" s="285">
        <v>46.7</v>
      </c>
    </row>
    <row r="466" spans="1:13" x14ac:dyDescent="0.2">
      <c r="A466" s="265" t="s">
        <v>2545</v>
      </c>
      <c r="B466" s="266" t="s">
        <v>3659</v>
      </c>
      <c r="C466" s="267" t="s">
        <v>36</v>
      </c>
      <c r="D466" s="266" t="s">
        <v>37</v>
      </c>
      <c r="E466" s="266" t="s">
        <v>38</v>
      </c>
      <c r="F466" s="268" t="s">
        <v>1188</v>
      </c>
      <c r="G466" s="269" t="s">
        <v>39</v>
      </c>
      <c r="H466" s="267" t="s">
        <v>1189</v>
      </c>
      <c r="I466" s="267" t="s">
        <v>40</v>
      </c>
      <c r="J466" s="267" t="s">
        <v>41</v>
      </c>
      <c r="L466" s="270"/>
      <c r="M466" s="270"/>
    </row>
    <row r="467" spans="1:13" x14ac:dyDescent="0.2">
      <c r="A467" s="265" t="s">
        <v>2546</v>
      </c>
      <c r="B467" s="271" t="s">
        <v>1190</v>
      </c>
      <c r="C467" s="272" t="s">
        <v>3660</v>
      </c>
      <c r="D467" s="271" t="s">
        <v>1470</v>
      </c>
      <c r="E467" s="271" t="s">
        <v>177</v>
      </c>
      <c r="F467" s="273">
        <v>16</v>
      </c>
      <c r="G467" s="274" t="s">
        <v>61</v>
      </c>
      <c r="H467" s="275">
        <v>1</v>
      </c>
      <c r="I467" s="276">
        <v>40.330000000000005</v>
      </c>
      <c r="J467" s="276">
        <v>40.33</v>
      </c>
      <c r="K467" s="277"/>
      <c r="L467" s="278">
        <v>48.89</v>
      </c>
      <c r="M467" s="278">
        <v>48.89</v>
      </c>
    </row>
    <row r="468" spans="1:13" x14ac:dyDescent="0.2">
      <c r="A468" s="265" t="s">
        <v>2547</v>
      </c>
      <c r="B468" s="279" t="s">
        <v>1193</v>
      </c>
      <c r="C468" s="280" t="s">
        <v>3137</v>
      </c>
      <c r="D468" s="279" t="s">
        <v>1470</v>
      </c>
      <c r="E468" s="279" t="s">
        <v>1198</v>
      </c>
      <c r="F468" s="281" t="s">
        <v>1195</v>
      </c>
      <c r="G468" s="282" t="s">
        <v>1196</v>
      </c>
      <c r="H468" s="283">
        <v>0.08</v>
      </c>
      <c r="I468" s="284">
        <v>12.429</v>
      </c>
      <c r="J468" s="284">
        <v>0.99399999999999999</v>
      </c>
      <c r="K468" s="277"/>
      <c r="L468" s="285">
        <v>15.06</v>
      </c>
      <c r="M468" s="285">
        <v>1.2</v>
      </c>
    </row>
    <row r="469" spans="1:13" x14ac:dyDescent="0.2">
      <c r="A469" s="265" t="s">
        <v>2548</v>
      </c>
      <c r="B469" s="301" t="s">
        <v>1193</v>
      </c>
      <c r="C469" s="302" t="s">
        <v>3189</v>
      </c>
      <c r="D469" s="301" t="s">
        <v>1470</v>
      </c>
      <c r="E469" s="301" t="s">
        <v>1259</v>
      </c>
      <c r="F469" s="303" t="s">
        <v>1195</v>
      </c>
      <c r="G469" s="304" t="s">
        <v>1196</v>
      </c>
      <c r="H469" s="305">
        <v>0.08</v>
      </c>
      <c r="I469" s="285">
        <v>18.404</v>
      </c>
      <c r="J469" s="285">
        <v>1.472</v>
      </c>
      <c r="K469" s="277"/>
      <c r="L469" s="285">
        <v>22.3</v>
      </c>
      <c r="M469" s="285">
        <v>1.78</v>
      </c>
    </row>
    <row r="470" spans="1:13" ht="12.75" thickBot="1" x14ac:dyDescent="0.25">
      <c r="A470" s="265" t="s">
        <v>2549</v>
      </c>
      <c r="B470" s="301" t="s">
        <v>1193</v>
      </c>
      <c r="C470" s="302" t="s">
        <v>3661</v>
      </c>
      <c r="D470" s="301" t="s">
        <v>1470</v>
      </c>
      <c r="E470" s="301" t="s">
        <v>3662</v>
      </c>
      <c r="F470" s="303" t="s">
        <v>1209</v>
      </c>
      <c r="G470" s="304" t="s">
        <v>61</v>
      </c>
      <c r="H470" s="305">
        <v>1.08</v>
      </c>
      <c r="I470" s="285">
        <v>35.059858179419521</v>
      </c>
      <c r="J470" s="285">
        <v>37.863999999999997</v>
      </c>
      <c r="K470" s="277"/>
      <c r="L470" s="285">
        <v>42.51</v>
      </c>
      <c r="M470" s="285">
        <v>45.91</v>
      </c>
    </row>
    <row r="471" spans="1:13" ht="12.75" thickTop="1" x14ac:dyDescent="0.2">
      <c r="A471" s="265" t="s">
        <v>2553</v>
      </c>
      <c r="B471" s="306" t="s">
        <v>3663</v>
      </c>
      <c r="C471" s="307" t="s">
        <v>36</v>
      </c>
      <c r="D471" s="306" t="s">
        <v>37</v>
      </c>
      <c r="E471" s="306" t="s">
        <v>38</v>
      </c>
      <c r="F471" s="308" t="s">
        <v>1188</v>
      </c>
      <c r="G471" s="309" t="s">
        <v>39</v>
      </c>
      <c r="H471" s="307" t="s">
        <v>1189</v>
      </c>
      <c r="I471" s="307" t="s">
        <v>40</v>
      </c>
      <c r="J471" s="307" t="s">
        <v>41</v>
      </c>
      <c r="L471" s="270"/>
      <c r="M471" s="270"/>
    </row>
    <row r="472" spans="1:13" x14ac:dyDescent="0.2">
      <c r="A472" s="265" t="s">
        <v>2554</v>
      </c>
      <c r="B472" s="271" t="s">
        <v>1190</v>
      </c>
      <c r="C472" s="272" t="s">
        <v>3425</v>
      </c>
      <c r="D472" s="271" t="s">
        <v>1470</v>
      </c>
      <c r="E472" s="271" t="s">
        <v>66</v>
      </c>
      <c r="F472" s="273">
        <v>20</v>
      </c>
      <c r="G472" s="274" t="s">
        <v>11</v>
      </c>
      <c r="H472" s="275">
        <v>1</v>
      </c>
      <c r="I472" s="276">
        <v>4.76</v>
      </c>
      <c r="J472" s="276">
        <v>4.76</v>
      </c>
      <c r="K472" s="277"/>
      <c r="L472" s="278">
        <v>5.78</v>
      </c>
      <c r="M472" s="278">
        <v>5.78</v>
      </c>
    </row>
    <row r="473" spans="1:13" x14ac:dyDescent="0.2">
      <c r="A473" s="265" t="s">
        <v>2555</v>
      </c>
      <c r="B473" s="279" t="s">
        <v>1193</v>
      </c>
      <c r="C473" s="280" t="s">
        <v>3160</v>
      </c>
      <c r="D473" s="279" t="s">
        <v>1470</v>
      </c>
      <c r="E473" s="279" t="s">
        <v>1202</v>
      </c>
      <c r="F473" s="281" t="s">
        <v>1195</v>
      </c>
      <c r="G473" s="282" t="s">
        <v>1196</v>
      </c>
      <c r="H473" s="283">
        <v>9.0700000000000003E-2</v>
      </c>
      <c r="I473" s="284">
        <v>18.404</v>
      </c>
      <c r="J473" s="284">
        <v>1.669</v>
      </c>
      <c r="K473" s="277"/>
      <c r="L473" s="285">
        <v>22.3</v>
      </c>
      <c r="M473" s="285">
        <v>2.02</v>
      </c>
    </row>
    <row r="474" spans="1:13" x14ac:dyDescent="0.2">
      <c r="A474" s="265" t="s">
        <v>2556</v>
      </c>
      <c r="B474" s="279" t="s">
        <v>1193</v>
      </c>
      <c r="C474" s="280" t="s">
        <v>3156</v>
      </c>
      <c r="D474" s="279" t="s">
        <v>1470</v>
      </c>
      <c r="E474" s="279" t="s">
        <v>1206</v>
      </c>
      <c r="F474" s="281" t="s">
        <v>1195</v>
      </c>
      <c r="G474" s="282" t="s">
        <v>1196</v>
      </c>
      <c r="H474" s="283">
        <v>0.1077</v>
      </c>
      <c r="I474" s="284">
        <v>11.009</v>
      </c>
      <c r="J474" s="284">
        <v>1.1850000000000001</v>
      </c>
      <c r="K474" s="277"/>
      <c r="L474" s="285">
        <v>13.34</v>
      </c>
      <c r="M474" s="285">
        <v>1.43</v>
      </c>
    </row>
    <row r="475" spans="1:13" x14ac:dyDescent="0.2">
      <c r="A475" s="265" t="s">
        <v>2557</v>
      </c>
      <c r="B475" s="279" t="s">
        <v>1193</v>
      </c>
      <c r="C475" s="280" t="s">
        <v>3426</v>
      </c>
      <c r="D475" s="279" t="s">
        <v>1470</v>
      </c>
      <c r="E475" s="279" t="s">
        <v>1208</v>
      </c>
      <c r="F475" s="281" t="s">
        <v>1209</v>
      </c>
      <c r="G475" s="282" t="s">
        <v>7</v>
      </c>
      <c r="H475" s="283">
        <v>5.1999999999999998E-3</v>
      </c>
      <c r="I475" s="284">
        <v>148.578</v>
      </c>
      <c r="J475" s="284">
        <v>0.77200000000000002</v>
      </c>
      <c r="K475" s="277"/>
      <c r="L475" s="285">
        <v>180.03</v>
      </c>
      <c r="M475" s="285">
        <v>0.93</v>
      </c>
    </row>
    <row r="476" spans="1:13" x14ac:dyDescent="0.2">
      <c r="A476" s="265" t="s">
        <v>2558</v>
      </c>
      <c r="B476" s="301" t="s">
        <v>1193</v>
      </c>
      <c r="C476" s="302" t="s">
        <v>3141</v>
      </c>
      <c r="D476" s="301" t="s">
        <v>1470</v>
      </c>
      <c r="E476" s="301" t="s">
        <v>1226</v>
      </c>
      <c r="F476" s="303" t="s">
        <v>1209</v>
      </c>
      <c r="G476" s="304" t="s">
        <v>345</v>
      </c>
      <c r="H476" s="305">
        <v>2.27</v>
      </c>
      <c r="I476" s="285">
        <v>0.49938636363636374</v>
      </c>
      <c r="J476" s="285">
        <v>1.133</v>
      </c>
      <c r="K476" s="277"/>
      <c r="L476" s="285">
        <v>0.62</v>
      </c>
      <c r="M476" s="285">
        <v>1.4</v>
      </c>
    </row>
    <row r="477" spans="1:13" ht="12.75" thickBot="1" x14ac:dyDescent="0.25">
      <c r="A477" s="265" t="s">
        <v>5351</v>
      </c>
      <c r="B477" s="286" t="s">
        <v>3664</v>
      </c>
      <c r="C477" s="287" t="s">
        <v>36</v>
      </c>
      <c r="D477" s="286" t="s">
        <v>37</v>
      </c>
      <c r="E477" s="286" t="s">
        <v>38</v>
      </c>
      <c r="F477" s="288" t="s">
        <v>1188</v>
      </c>
      <c r="G477" s="289" t="s">
        <v>39</v>
      </c>
      <c r="H477" s="287" t="s">
        <v>1189</v>
      </c>
      <c r="I477" s="287" t="s">
        <v>40</v>
      </c>
      <c r="J477" s="287" t="s">
        <v>41</v>
      </c>
      <c r="L477" s="270"/>
      <c r="M477" s="270"/>
    </row>
    <row r="478" spans="1:13" ht="48.75" thickTop="1" x14ac:dyDescent="0.2">
      <c r="A478" s="265" t="s">
        <v>5352</v>
      </c>
      <c r="B478" s="310" t="s">
        <v>1190</v>
      </c>
      <c r="C478" s="311" t="s">
        <v>3428</v>
      </c>
      <c r="D478" s="310" t="s">
        <v>103</v>
      </c>
      <c r="E478" s="310" t="s">
        <v>1485</v>
      </c>
      <c r="F478" s="312" t="s">
        <v>3429</v>
      </c>
      <c r="G478" s="313" t="s">
        <v>11</v>
      </c>
      <c r="H478" s="314">
        <v>1</v>
      </c>
      <c r="I478" s="315">
        <v>23.04</v>
      </c>
      <c r="J478" s="315">
        <v>23.04</v>
      </c>
      <c r="K478" s="277"/>
      <c r="L478" s="278">
        <v>27.93</v>
      </c>
      <c r="M478" s="278">
        <v>27.93</v>
      </c>
    </row>
    <row r="479" spans="1:13" ht="36" x14ac:dyDescent="0.2">
      <c r="A479" s="265" t="s">
        <v>2561</v>
      </c>
      <c r="B479" s="316" t="s">
        <v>1236</v>
      </c>
      <c r="C479" s="317" t="s">
        <v>3430</v>
      </c>
      <c r="D479" s="316" t="s">
        <v>103</v>
      </c>
      <c r="E479" s="316" t="s">
        <v>3431</v>
      </c>
      <c r="F479" s="318" t="s">
        <v>1191</v>
      </c>
      <c r="G479" s="319" t="s">
        <v>7</v>
      </c>
      <c r="H479" s="320">
        <v>2.1299999999999999E-2</v>
      </c>
      <c r="I479" s="321">
        <v>596.20950062500003</v>
      </c>
      <c r="J479" s="321">
        <v>12.699</v>
      </c>
      <c r="K479" s="277"/>
      <c r="L479" s="322">
        <v>723.66</v>
      </c>
      <c r="M479" s="322">
        <v>15.41</v>
      </c>
    </row>
    <row r="480" spans="1:13" ht="24" x14ac:dyDescent="0.2">
      <c r="A480" s="265" t="s">
        <v>2562</v>
      </c>
      <c r="B480" s="316" t="s">
        <v>1236</v>
      </c>
      <c r="C480" s="317" t="s">
        <v>3432</v>
      </c>
      <c r="D480" s="316" t="s">
        <v>103</v>
      </c>
      <c r="E480" s="316" t="s">
        <v>1237</v>
      </c>
      <c r="F480" s="318" t="s">
        <v>1191</v>
      </c>
      <c r="G480" s="319" t="s">
        <v>79</v>
      </c>
      <c r="H480" s="320">
        <v>0.35</v>
      </c>
      <c r="I480" s="321">
        <v>23.686</v>
      </c>
      <c r="J480" s="321">
        <v>8.2899999999999991</v>
      </c>
      <c r="K480" s="277"/>
      <c r="L480" s="322">
        <v>28.7</v>
      </c>
      <c r="M480" s="322">
        <v>10.039999999999999</v>
      </c>
    </row>
    <row r="481" spans="1:13" ht="24" x14ac:dyDescent="0.2">
      <c r="A481" s="265" t="s">
        <v>2563</v>
      </c>
      <c r="B481" s="316" t="s">
        <v>1236</v>
      </c>
      <c r="C481" s="317" t="s">
        <v>3433</v>
      </c>
      <c r="D481" s="316" t="s">
        <v>103</v>
      </c>
      <c r="E481" s="316" t="s">
        <v>1239</v>
      </c>
      <c r="F481" s="318" t="s">
        <v>1191</v>
      </c>
      <c r="G481" s="319" t="s">
        <v>79</v>
      </c>
      <c r="H481" s="320">
        <v>0.128</v>
      </c>
      <c r="I481" s="321">
        <v>16.027000000000001</v>
      </c>
      <c r="J481" s="321">
        <v>2.0510000000000002</v>
      </c>
      <c r="K481" s="277"/>
      <c r="L481" s="322">
        <v>19.420000000000002</v>
      </c>
      <c r="M481" s="322">
        <v>2.48</v>
      </c>
    </row>
    <row r="482" spans="1:13" x14ac:dyDescent="0.2">
      <c r="A482" s="265" t="s">
        <v>2567</v>
      </c>
      <c r="B482" s="266" t="s">
        <v>3665</v>
      </c>
      <c r="C482" s="267" t="s">
        <v>36</v>
      </c>
      <c r="D482" s="266" t="s">
        <v>37</v>
      </c>
      <c r="E482" s="266" t="s">
        <v>38</v>
      </c>
      <c r="F482" s="268" t="s">
        <v>1188</v>
      </c>
      <c r="G482" s="269" t="s">
        <v>39</v>
      </c>
      <c r="H482" s="267" t="s">
        <v>1189</v>
      </c>
      <c r="I482" s="267" t="s">
        <v>40</v>
      </c>
      <c r="J482" s="267" t="s">
        <v>41</v>
      </c>
      <c r="L482" s="270"/>
      <c r="M482" s="270"/>
    </row>
    <row r="483" spans="1:13" x14ac:dyDescent="0.2">
      <c r="A483" s="265" t="s">
        <v>2568</v>
      </c>
      <c r="B483" s="290" t="s">
        <v>1190</v>
      </c>
      <c r="C483" s="291" t="s">
        <v>3666</v>
      </c>
      <c r="D483" s="290" t="s">
        <v>1470</v>
      </c>
      <c r="E483" s="290" t="s">
        <v>181</v>
      </c>
      <c r="F483" s="292">
        <v>20</v>
      </c>
      <c r="G483" s="293" t="s">
        <v>11</v>
      </c>
      <c r="H483" s="294">
        <v>1</v>
      </c>
      <c r="I483" s="278">
        <v>19.13</v>
      </c>
      <c r="J483" s="278">
        <v>19.13</v>
      </c>
      <c r="K483" s="277"/>
      <c r="L483" s="278">
        <v>23.2</v>
      </c>
      <c r="M483" s="278">
        <v>23.2</v>
      </c>
    </row>
    <row r="484" spans="1:13" ht="12.75" thickBot="1" x14ac:dyDescent="0.25">
      <c r="A484" s="265" t="s">
        <v>2569</v>
      </c>
      <c r="B484" s="301" t="s">
        <v>1193</v>
      </c>
      <c r="C484" s="302" t="s">
        <v>3160</v>
      </c>
      <c r="D484" s="301" t="s">
        <v>1470</v>
      </c>
      <c r="E484" s="301" t="s">
        <v>1202</v>
      </c>
      <c r="F484" s="303" t="s">
        <v>1195</v>
      </c>
      <c r="G484" s="304" t="s">
        <v>1196</v>
      </c>
      <c r="H484" s="305">
        <v>0.3528</v>
      </c>
      <c r="I484" s="285">
        <v>18.404</v>
      </c>
      <c r="J484" s="285">
        <v>6.492</v>
      </c>
      <c r="K484" s="277"/>
      <c r="L484" s="285">
        <v>22.3</v>
      </c>
      <c r="M484" s="285">
        <v>7.86</v>
      </c>
    </row>
    <row r="485" spans="1:13" ht="12.75" thickTop="1" x14ac:dyDescent="0.2">
      <c r="A485" s="265" t="s">
        <v>2570</v>
      </c>
      <c r="B485" s="295" t="s">
        <v>1193</v>
      </c>
      <c r="C485" s="296" t="s">
        <v>3141</v>
      </c>
      <c r="D485" s="295" t="s">
        <v>1470</v>
      </c>
      <c r="E485" s="295" t="s">
        <v>1226</v>
      </c>
      <c r="F485" s="297" t="s">
        <v>1209</v>
      </c>
      <c r="G485" s="298" t="s">
        <v>345</v>
      </c>
      <c r="H485" s="299">
        <v>7.665</v>
      </c>
      <c r="I485" s="300">
        <v>0.50824846153846159</v>
      </c>
      <c r="J485" s="300">
        <v>3.895</v>
      </c>
      <c r="K485" s="277"/>
      <c r="L485" s="285">
        <v>0.62</v>
      </c>
      <c r="M485" s="285">
        <v>4.75</v>
      </c>
    </row>
    <row r="486" spans="1:13" x14ac:dyDescent="0.2">
      <c r="A486" s="265" t="s">
        <v>2571</v>
      </c>
      <c r="B486" s="279" t="s">
        <v>1193</v>
      </c>
      <c r="C486" s="280" t="s">
        <v>3156</v>
      </c>
      <c r="D486" s="279" t="s">
        <v>1470</v>
      </c>
      <c r="E486" s="279" t="s">
        <v>1206</v>
      </c>
      <c r="F486" s="281" t="s">
        <v>1195</v>
      </c>
      <c r="G486" s="282" t="s">
        <v>1196</v>
      </c>
      <c r="H486" s="283">
        <v>0.4501</v>
      </c>
      <c r="I486" s="284">
        <v>11.009</v>
      </c>
      <c r="J486" s="284">
        <v>4.9550000000000001</v>
      </c>
      <c r="K486" s="277"/>
      <c r="L486" s="285">
        <v>13.34</v>
      </c>
      <c r="M486" s="285">
        <v>6</v>
      </c>
    </row>
    <row r="487" spans="1:13" x14ac:dyDescent="0.2">
      <c r="A487" s="265" t="s">
        <v>2572</v>
      </c>
      <c r="B487" s="279" t="s">
        <v>1193</v>
      </c>
      <c r="C487" s="280" t="s">
        <v>3426</v>
      </c>
      <c r="D487" s="279" t="s">
        <v>1470</v>
      </c>
      <c r="E487" s="279" t="s">
        <v>1208</v>
      </c>
      <c r="F487" s="281" t="s">
        <v>1209</v>
      </c>
      <c r="G487" s="282" t="s">
        <v>7</v>
      </c>
      <c r="H487" s="283">
        <v>2.5499999999999998E-2</v>
      </c>
      <c r="I487" s="284">
        <v>148.578</v>
      </c>
      <c r="J487" s="284">
        <v>3.7879999999999998</v>
      </c>
      <c r="K487" s="277"/>
      <c r="L487" s="285">
        <v>180.03</v>
      </c>
      <c r="M487" s="285">
        <v>4.59</v>
      </c>
    </row>
    <row r="488" spans="1:13" x14ac:dyDescent="0.2">
      <c r="A488" s="265" t="s">
        <v>2576</v>
      </c>
      <c r="B488" s="266" t="s">
        <v>3667</v>
      </c>
      <c r="C488" s="267" t="s">
        <v>36</v>
      </c>
      <c r="D488" s="266" t="s">
        <v>37</v>
      </c>
      <c r="E488" s="266" t="s">
        <v>38</v>
      </c>
      <c r="F488" s="268" t="s">
        <v>1188</v>
      </c>
      <c r="G488" s="269" t="s">
        <v>39</v>
      </c>
      <c r="H488" s="267" t="s">
        <v>1189</v>
      </c>
      <c r="I488" s="267" t="s">
        <v>40</v>
      </c>
      <c r="J488" s="267" t="s">
        <v>41</v>
      </c>
      <c r="L488" s="270"/>
      <c r="M488" s="270"/>
    </row>
    <row r="489" spans="1:13" x14ac:dyDescent="0.2">
      <c r="A489" s="265" t="s">
        <v>2577</v>
      </c>
      <c r="B489" s="271" t="s">
        <v>1190</v>
      </c>
      <c r="C489" s="272" t="s">
        <v>3668</v>
      </c>
      <c r="D489" s="271" t="s">
        <v>1470</v>
      </c>
      <c r="E489" s="271" t="s">
        <v>183</v>
      </c>
      <c r="F489" s="273">
        <v>20</v>
      </c>
      <c r="G489" s="274" t="s">
        <v>11</v>
      </c>
      <c r="H489" s="275">
        <v>1</v>
      </c>
      <c r="I489" s="276">
        <v>69.84</v>
      </c>
      <c r="J489" s="276">
        <v>69.84</v>
      </c>
      <c r="K489" s="277"/>
      <c r="L489" s="278">
        <v>84.64</v>
      </c>
      <c r="M489" s="278">
        <v>84.64</v>
      </c>
    </row>
    <row r="490" spans="1:13" x14ac:dyDescent="0.2">
      <c r="A490" s="265" t="s">
        <v>2578</v>
      </c>
      <c r="B490" s="301" t="s">
        <v>1193</v>
      </c>
      <c r="C490" s="302" t="s">
        <v>3669</v>
      </c>
      <c r="D490" s="301" t="s">
        <v>1470</v>
      </c>
      <c r="E490" s="301" t="s">
        <v>3670</v>
      </c>
      <c r="F490" s="303" t="s">
        <v>1195</v>
      </c>
      <c r="G490" s="304" t="s">
        <v>1196</v>
      </c>
      <c r="H490" s="305">
        <v>0.58069999999999999</v>
      </c>
      <c r="I490" s="285">
        <v>18.404</v>
      </c>
      <c r="J490" s="285">
        <v>10.686999999999999</v>
      </c>
      <c r="K490" s="277"/>
      <c r="L490" s="285">
        <v>22.3</v>
      </c>
      <c r="M490" s="285">
        <v>12.94</v>
      </c>
    </row>
    <row r="491" spans="1:13" ht="12.75" thickBot="1" x14ac:dyDescent="0.25">
      <c r="A491" s="265" t="s">
        <v>2579</v>
      </c>
      <c r="B491" s="301" t="s">
        <v>1193</v>
      </c>
      <c r="C491" s="302" t="s">
        <v>3671</v>
      </c>
      <c r="D491" s="301" t="s">
        <v>1470</v>
      </c>
      <c r="E491" s="301" t="s">
        <v>3672</v>
      </c>
      <c r="F491" s="303" t="s">
        <v>1209</v>
      </c>
      <c r="G491" s="304" t="s">
        <v>345</v>
      </c>
      <c r="H491" s="305">
        <v>7.5</v>
      </c>
      <c r="I491" s="285">
        <v>1.1299999999999999</v>
      </c>
      <c r="J491" s="285">
        <v>8.4749999999999996</v>
      </c>
      <c r="K491" s="277"/>
      <c r="L491" s="285">
        <v>1.37</v>
      </c>
      <c r="M491" s="285">
        <v>10.27</v>
      </c>
    </row>
    <row r="492" spans="1:13" ht="12.75" thickTop="1" x14ac:dyDescent="0.2">
      <c r="A492" s="265" t="s">
        <v>2580</v>
      </c>
      <c r="B492" s="295" t="s">
        <v>1193</v>
      </c>
      <c r="C492" s="296" t="s">
        <v>3673</v>
      </c>
      <c r="D492" s="295" t="s">
        <v>1470</v>
      </c>
      <c r="E492" s="295" t="s">
        <v>3674</v>
      </c>
      <c r="F492" s="297" t="s">
        <v>1209</v>
      </c>
      <c r="G492" s="298" t="s">
        <v>11</v>
      </c>
      <c r="H492" s="299">
        <v>1.05</v>
      </c>
      <c r="I492" s="300">
        <v>37.440422030456844</v>
      </c>
      <c r="J492" s="300">
        <v>39.311999999999998</v>
      </c>
      <c r="K492" s="277"/>
      <c r="L492" s="285">
        <v>45.4</v>
      </c>
      <c r="M492" s="285">
        <v>47.67</v>
      </c>
    </row>
    <row r="493" spans="1:13" x14ac:dyDescent="0.2">
      <c r="A493" s="265" t="s">
        <v>2581</v>
      </c>
      <c r="B493" s="279" t="s">
        <v>1193</v>
      </c>
      <c r="C493" s="280" t="s">
        <v>3156</v>
      </c>
      <c r="D493" s="279" t="s">
        <v>1470</v>
      </c>
      <c r="E493" s="279" t="s">
        <v>1206</v>
      </c>
      <c r="F493" s="281" t="s">
        <v>1195</v>
      </c>
      <c r="G493" s="282" t="s">
        <v>1196</v>
      </c>
      <c r="H493" s="283">
        <v>0.94940000000000002</v>
      </c>
      <c r="I493" s="284">
        <v>11.009</v>
      </c>
      <c r="J493" s="284">
        <v>10.451000000000001</v>
      </c>
      <c r="K493" s="277"/>
      <c r="L493" s="285">
        <v>13.34</v>
      </c>
      <c r="M493" s="285">
        <v>12.66</v>
      </c>
    </row>
    <row r="494" spans="1:13" x14ac:dyDescent="0.2">
      <c r="A494" s="265" t="s">
        <v>2582</v>
      </c>
      <c r="B494" s="279" t="s">
        <v>1193</v>
      </c>
      <c r="C494" s="280" t="s">
        <v>3675</v>
      </c>
      <c r="D494" s="279" t="s">
        <v>1470</v>
      </c>
      <c r="E494" s="279" t="s">
        <v>3676</v>
      </c>
      <c r="F494" s="281" t="s">
        <v>1209</v>
      </c>
      <c r="G494" s="282" t="s">
        <v>345</v>
      </c>
      <c r="H494" s="283">
        <v>0.1464</v>
      </c>
      <c r="I494" s="284">
        <v>6.2549999999999999</v>
      </c>
      <c r="J494" s="284">
        <v>0.91500000000000004</v>
      </c>
      <c r="K494" s="277"/>
      <c r="L494" s="285">
        <v>7.58</v>
      </c>
      <c r="M494" s="285">
        <v>1.1000000000000001</v>
      </c>
    </row>
    <row r="495" spans="1:13" x14ac:dyDescent="0.2">
      <c r="A495" s="265" t="s">
        <v>5353</v>
      </c>
      <c r="B495" s="266" t="s">
        <v>3677</v>
      </c>
      <c r="C495" s="267" t="s">
        <v>36</v>
      </c>
      <c r="D495" s="266" t="s">
        <v>37</v>
      </c>
      <c r="E495" s="266" t="s">
        <v>38</v>
      </c>
      <c r="F495" s="268" t="s">
        <v>1188</v>
      </c>
      <c r="G495" s="269" t="s">
        <v>39</v>
      </c>
      <c r="H495" s="267" t="s">
        <v>1189</v>
      </c>
      <c r="I495" s="267" t="s">
        <v>40</v>
      </c>
      <c r="J495" s="267" t="s">
        <v>41</v>
      </c>
      <c r="L495" s="270"/>
      <c r="M495" s="270"/>
    </row>
    <row r="496" spans="1:13" x14ac:dyDescent="0.2">
      <c r="A496" s="265" t="s">
        <v>5354</v>
      </c>
      <c r="B496" s="271" t="s">
        <v>1190</v>
      </c>
      <c r="C496" s="272" t="s">
        <v>3678</v>
      </c>
      <c r="D496" s="271" t="s">
        <v>1470</v>
      </c>
      <c r="E496" s="271" t="s">
        <v>185</v>
      </c>
      <c r="F496" s="273">
        <v>12</v>
      </c>
      <c r="G496" s="274" t="s">
        <v>11</v>
      </c>
      <c r="H496" s="275">
        <v>1</v>
      </c>
      <c r="I496" s="276">
        <v>18.07</v>
      </c>
      <c r="J496" s="276">
        <v>18.07</v>
      </c>
      <c r="K496" s="277"/>
      <c r="L496" s="278">
        <v>21.9</v>
      </c>
      <c r="M496" s="278">
        <v>21.9</v>
      </c>
    </row>
    <row r="497" spans="1:13" x14ac:dyDescent="0.2">
      <c r="A497" s="265" t="s">
        <v>5355</v>
      </c>
      <c r="B497" s="301" t="s">
        <v>1193</v>
      </c>
      <c r="C497" s="302" t="s">
        <v>3160</v>
      </c>
      <c r="D497" s="301" t="s">
        <v>1470</v>
      </c>
      <c r="E497" s="301" t="s">
        <v>1202</v>
      </c>
      <c r="F497" s="303" t="s">
        <v>1195</v>
      </c>
      <c r="G497" s="304" t="s">
        <v>1196</v>
      </c>
      <c r="H497" s="305">
        <v>0.22620000000000001</v>
      </c>
      <c r="I497" s="285">
        <v>18.404</v>
      </c>
      <c r="J497" s="285">
        <v>4.1619999999999999</v>
      </c>
      <c r="K497" s="277"/>
      <c r="L497" s="285">
        <v>22.3</v>
      </c>
      <c r="M497" s="285">
        <v>5.04</v>
      </c>
    </row>
    <row r="498" spans="1:13" ht="12.75" thickBot="1" x14ac:dyDescent="0.25">
      <c r="A498" s="265" t="s">
        <v>2586</v>
      </c>
      <c r="B498" s="301" t="s">
        <v>1193</v>
      </c>
      <c r="C498" s="302" t="s">
        <v>3141</v>
      </c>
      <c r="D498" s="301" t="s">
        <v>1470</v>
      </c>
      <c r="E498" s="301" t="s">
        <v>1226</v>
      </c>
      <c r="F498" s="303" t="s">
        <v>1209</v>
      </c>
      <c r="G498" s="304" t="s">
        <v>345</v>
      </c>
      <c r="H498" s="305">
        <v>11.879300000000001</v>
      </c>
      <c r="I498" s="285">
        <v>0.50999475409836059</v>
      </c>
      <c r="J498" s="285">
        <v>6.0579999999999998</v>
      </c>
      <c r="K498" s="277"/>
      <c r="L498" s="285">
        <v>0.62</v>
      </c>
      <c r="M498" s="285">
        <v>7.36</v>
      </c>
    </row>
    <row r="499" spans="1:13" ht="12.75" thickTop="1" x14ac:dyDescent="0.2">
      <c r="A499" s="265" t="s">
        <v>2587</v>
      </c>
      <c r="B499" s="295" t="s">
        <v>1193</v>
      </c>
      <c r="C499" s="296" t="s">
        <v>3156</v>
      </c>
      <c r="D499" s="295" t="s">
        <v>1470</v>
      </c>
      <c r="E499" s="295" t="s">
        <v>1206</v>
      </c>
      <c r="F499" s="297" t="s">
        <v>1195</v>
      </c>
      <c r="G499" s="298" t="s">
        <v>1196</v>
      </c>
      <c r="H499" s="299">
        <v>0.373</v>
      </c>
      <c r="I499" s="300">
        <v>11.009</v>
      </c>
      <c r="J499" s="300">
        <v>4.1059999999999999</v>
      </c>
      <c r="K499" s="277"/>
      <c r="L499" s="285">
        <v>13.34</v>
      </c>
      <c r="M499" s="285">
        <v>4.97</v>
      </c>
    </row>
    <row r="500" spans="1:13" x14ac:dyDescent="0.2">
      <c r="A500" s="265" t="s">
        <v>2588</v>
      </c>
      <c r="B500" s="279" t="s">
        <v>1193</v>
      </c>
      <c r="C500" s="280" t="s">
        <v>3426</v>
      </c>
      <c r="D500" s="279" t="s">
        <v>1470</v>
      </c>
      <c r="E500" s="279" t="s">
        <v>1208</v>
      </c>
      <c r="F500" s="281" t="s">
        <v>1209</v>
      </c>
      <c r="G500" s="282" t="s">
        <v>7</v>
      </c>
      <c r="H500" s="283">
        <v>2.52E-2</v>
      </c>
      <c r="I500" s="284">
        <v>148.578</v>
      </c>
      <c r="J500" s="284">
        <v>3.7440000000000002</v>
      </c>
      <c r="K500" s="277"/>
      <c r="L500" s="285">
        <v>180.03</v>
      </c>
      <c r="M500" s="285">
        <v>4.53</v>
      </c>
    </row>
    <row r="501" spans="1:13" x14ac:dyDescent="0.2">
      <c r="A501" s="265" t="s">
        <v>2592</v>
      </c>
      <c r="B501" s="266" t="s">
        <v>3679</v>
      </c>
      <c r="C501" s="267" t="s">
        <v>36</v>
      </c>
      <c r="D501" s="266" t="s">
        <v>37</v>
      </c>
      <c r="E501" s="266" t="s">
        <v>38</v>
      </c>
      <c r="F501" s="268" t="s">
        <v>1188</v>
      </c>
      <c r="G501" s="269" t="s">
        <v>39</v>
      </c>
      <c r="H501" s="267" t="s">
        <v>1189</v>
      </c>
      <c r="I501" s="267" t="s">
        <v>40</v>
      </c>
      <c r="J501" s="267" t="s">
        <v>41</v>
      </c>
      <c r="L501" s="270"/>
      <c r="M501" s="270"/>
    </row>
    <row r="502" spans="1:13" x14ac:dyDescent="0.2">
      <c r="A502" s="265" t="s">
        <v>2593</v>
      </c>
      <c r="B502" s="271" t="s">
        <v>1190</v>
      </c>
      <c r="C502" s="272" t="s">
        <v>3680</v>
      </c>
      <c r="D502" s="271" t="s">
        <v>1470</v>
      </c>
      <c r="E502" s="271" t="s">
        <v>191</v>
      </c>
      <c r="F502" s="273">
        <v>26</v>
      </c>
      <c r="G502" s="274" t="s">
        <v>11</v>
      </c>
      <c r="H502" s="275">
        <v>1</v>
      </c>
      <c r="I502" s="276">
        <v>9.77</v>
      </c>
      <c r="J502" s="276">
        <v>9.77</v>
      </c>
      <c r="K502" s="277"/>
      <c r="L502" s="278">
        <v>11.85</v>
      </c>
      <c r="M502" s="278">
        <v>11.85</v>
      </c>
    </row>
    <row r="503" spans="1:13" x14ac:dyDescent="0.2">
      <c r="A503" s="265" t="s">
        <v>2594</v>
      </c>
      <c r="B503" s="279" t="s">
        <v>1193</v>
      </c>
      <c r="C503" s="280" t="s">
        <v>3137</v>
      </c>
      <c r="D503" s="279" t="s">
        <v>1470</v>
      </c>
      <c r="E503" s="279" t="s">
        <v>1198</v>
      </c>
      <c r="F503" s="281" t="s">
        <v>1195</v>
      </c>
      <c r="G503" s="282" t="s">
        <v>1196</v>
      </c>
      <c r="H503" s="283">
        <v>0.2</v>
      </c>
      <c r="I503" s="284">
        <v>12.429</v>
      </c>
      <c r="J503" s="284">
        <v>2.4849999999999999</v>
      </c>
      <c r="K503" s="277"/>
      <c r="L503" s="285">
        <v>15.06</v>
      </c>
      <c r="M503" s="285">
        <v>3.01</v>
      </c>
    </row>
    <row r="504" spans="1:13" x14ac:dyDescent="0.2">
      <c r="A504" s="265" t="s">
        <v>2595</v>
      </c>
      <c r="B504" s="301" t="s">
        <v>1193</v>
      </c>
      <c r="C504" s="302" t="s">
        <v>3214</v>
      </c>
      <c r="D504" s="301" t="s">
        <v>1470</v>
      </c>
      <c r="E504" s="301" t="s">
        <v>3215</v>
      </c>
      <c r="F504" s="303" t="s">
        <v>1195</v>
      </c>
      <c r="G504" s="304" t="s">
        <v>1196</v>
      </c>
      <c r="H504" s="305">
        <v>0.3</v>
      </c>
      <c r="I504" s="285">
        <v>18.404</v>
      </c>
      <c r="J504" s="285">
        <v>5.5209999999999999</v>
      </c>
      <c r="K504" s="277"/>
      <c r="L504" s="285">
        <v>22.3</v>
      </c>
      <c r="M504" s="285">
        <v>6.69</v>
      </c>
    </row>
    <row r="505" spans="1:13" ht="12.75" thickBot="1" x14ac:dyDescent="0.25">
      <c r="A505" s="265" t="s">
        <v>2596</v>
      </c>
      <c r="B505" s="301" t="s">
        <v>1193</v>
      </c>
      <c r="C505" s="302" t="s">
        <v>3681</v>
      </c>
      <c r="D505" s="301" t="s">
        <v>1470</v>
      </c>
      <c r="E505" s="301" t="s">
        <v>3682</v>
      </c>
      <c r="F505" s="303" t="s">
        <v>1209</v>
      </c>
      <c r="G505" s="304" t="s">
        <v>73</v>
      </c>
      <c r="H505" s="305">
        <v>0.15</v>
      </c>
      <c r="I505" s="285">
        <v>0.88300000000000001</v>
      </c>
      <c r="J505" s="285">
        <v>0.13200000000000001</v>
      </c>
      <c r="K505" s="277"/>
      <c r="L505" s="285">
        <v>1.07</v>
      </c>
      <c r="M505" s="285">
        <v>0.16</v>
      </c>
    </row>
    <row r="506" spans="1:13" ht="12.75" thickTop="1" x14ac:dyDescent="0.2">
      <c r="A506" s="265" t="s">
        <v>2597</v>
      </c>
      <c r="B506" s="295" t="s">
        <v>1193</v>
      </c>
      <c r="C506" s="296" t="s">
        <v>3683</v>
      </c>
      <c r="D506" s="295" t="s">
        <v>1470</v>
      </c>
      <c r="E506" s="295" t="s">
        <v>3684</v>
      </c>
      <c r="F506" s="297" t="s">
        <v>1209</v>
      </c>
      <c r="G506" s="298" t="s">
        <v>345</v>
      </c>
      <c r="H506" s="299">
        <v>0.7</v>
      </c>
      <c r="I506" s="300">
        <v>2.3326305882352942</v>
      </c>
      <c r="J506" s="300">
        <v>1.6319999999999999</v>
      </c>
      <c r="K506" s="277"/>
      <c r="L506" s="285">
        <v>2.85</v>
      </c>
      <c r="M506" s="285">
        <v>1.99</v>
      </c>
    </row>
    <row r="507" spans="1:13" x14ac:dyDescent="0.2">
      <c r="A507" s="265" t="s">
        <v>2601</v>
      </c>
      <c r="B507" s="266" t="s">
        <v>3685</v>
      </c>
      <c r="C507" s="267" t="s">
        <v>36</v>
      </c>
      <c r="D507" s="266" t="s">
        <v>37</v>
      </c>
      <c r="E507" s="266" t="s">
        <v>38</v>
      </c>
      <c r="F507" s="268" t="s">
        <v>1188</v>
      </c>
      <c r="G507" s="269" t="s">
        <v>39</v>
      </c>
      <c r="H507" s="267" t="s">
        <v>1189</v>
      </c>
      <c r="I507" s="267" t="s">
        <v>40</v>
      </c>
      <c r="J507" s="267" t="s">
        <v>41</v>
      </c>
      <c r="L507" s="270"/>
      <c r="M507" s="270"/>
    </row>
    <row r="508" spans="1:13" x14ac:dyDescent="0.2">
      <c r="A508" s="265" t="s">
        <v>2602</v>
      </c>
      <c r="B508" s="271" t="s">
        <v>1190</v>
      </c>
      <c r="C508" s="272" t="s">
        <v>3686</v>
      </c>
      <c r="D508" s="271" t="s">
        <v>1470</v>
      </c>
      <c r="E508" s="271" t="s">
        <v>193</v>
      </c>
      <c r="F508" s="273">
        <v>26</v>
      </c>
      <c r="G508" s="274" t="s">
        <v>11</v>
      </c>
      <c r="H508" s="275">
        <v>1</v>
      </c>
      <c r="I508" s="276">
        <v>10.11</v>
      </c>
      <c r="J508" s="276">
        <v>10.11</v>
      </c>
      <c r="K508" s="277"/>
      <c r="L508" s="278">
        <v>12.26</v>
      </c>
      <c r="M508" s="278">
        <v>12.26</v>
      </c>
    </row>
    <row r="509" spans="1:13" x14ac:dyDescent="0.2">
      <c r="A509" s="265" t="s">
        <v>2603</v>
      </c>
      <c r="B509" s="279" t="s">
        <v>1193</v>
      </c>
      <c r="C509" s="280" t="s">
        <v>3137</v>
      </c>
      <c r="D509" s="279" t="s">
        <v>1470</v>
      </c>
      <c r="E509" s="279" t="s">
        <v>1198</v>
      </c>
      <c r="F509" s="281" t="s">
        <v>1195</v>
      </c>
      <c r="G509" s="282" t="s">
        <v>1196</v>
      </c>
      <c r="H509" s="283">
        <v>8.2199999999999995E-2</v>
      </c>
      <c r="I509" s="284">
        <v>12.429</v>
      </c>
      <c r="J509" s="284">
        <v>1.0209999999999999</v>
      </c>
      <c r="K509" s="277"/>
      <c r="L509" s="285">
        <v>15.06</v>
      </c>
      <c r="M509" s="285">
        <v>1.23</v>
      </c>
    </row>
    <row r="510" spans="1:13" x14ac:dyDescent="0.2">
      <c r="A510" s="265" t="s">
        <v>5356</v>
      </c>
      <c r="B510" s="279" t="s">
        <v>1193</v>
      </c>
      <c r="C510" s="280" t="s">
        <v>3681</v>
      </c>
      <c r="D510" s="279" t="s">
        <v>1470</v>
      </c>
      <c r="E510" s="279" t="s">
        <v>3682</v>
      </c>
      <c r="F510" s="281" t="s">
        <v>1209</v>
      </c>
      <c r="G510" s="282" t="s">
        <v>73</v>
      </c>
      <c r="H510" s="283">
        <v>0.1</v>
      </c>
      <c r="I510" s="284">
        <v>0.88300000000000001</v>
      </c>
      <c r="J510" s="284">
        <v>8.7999999999999995E-2</v>
      </c>
      <c r="K510" s="277"/>
      <c r="L510" s="285">
        <v>1.07</v>
      </c>
      <c r="M510" s="285">
        <v>0.1</v>
      </c>
    </row>
    <row r="511" spans="1:13" x14ac:dyDescent="0.2">
      <c r="A511" s="265" t="s">
        <v>5357</v>
      </c>
      <c r="B511" s="301" t="s">
        <v>1193</v>
      </c>
      <c r="C511" s="302" t="s">
        <v>3214</v>
      </c>
      <c r="D511" s="301" t="s">
        <v>1470</v>
      </c>
      <c r="E511" s="301" t="s">
        <v>3215</v>
      </c>
      <c r="F511" s="303" t="s">
        <v>1195</v>
      </c>
      <c r="G511" s="304" t="s">
        <v>1196</v>
      </c>
      <c r="H511" s="305">
        <v>0.3</v>
      </c>
      <c r="I511" s="285">
        <v>18.404</v>
      </c>
      <c r="J511" s="285">
        <v>5.5209999999999999</v>
      </c>
      <c r="K511" s="277"/>
      <c r="L511" s="285">
        <v>22.3</v>
      </c>
      <c r="M511" s="285">
        <v>6.69</v>
      </c>
    </row>
    <row r="512" spans="1:13" ht="12.75" thickBot="1" x14ac:dyDescent="0.25">
      <c r="A512" s="265" t="s">
        <v>5358</v>
      </c>
      <c r="B512" s="301" t="s">
        <v>1193</v>
      </c>
      <c r="C512" s="302" t="s">
        <v>3687</v>
      </c>
      <c r="D512" s="301" t="s">
        <v>1470</v>
      </c>
      <c r="E512" s="301" t="s">
        <v>3688</v>
      </c>
      <c r="F512" s="303" t="s">
        <v>1209</v>
      </c>
      <c r="G512" s="304" t="s">
        <v>3176</v>
      </c>
      <c r="H512" s="305">
        <v>0.16</v>
      </c>
      <c r="I512" s="285">
        <v>21.752982857142861</v>
      </c>
      <c r="J512" s="285">
        <v>3.48</v>
      </c>
      <c r="K512" s="277"/>
      <c r="L512" s="285">
        <v>26.51</v>
      </c>
      <c r="M512" s="285">
        <v>4.24</v>
      </c>
    </row>
    <row r="513" spans="1:13" ht="12.75" thickTop="1" x14ac:dyDescent="0.2">
      <c r="A513" s="265" t="s">
        <v>2607</v>
      </c>
      <c r="B513" s="306" t="s">
        <v>3689</v>
      </c>
      <c r="C513" s="307" t="s">
        <v>36</v>
      </c>
      <c r="D513" s="306" t="s">
        <v>37</v>
      </c>
      <c r="E513" s="306" t="s">
        <v>38</v>
      </c>
      <c r="F513" s="308" t="s">
        <v>1188</v>
      </c>
      <c r="G513" s="309" t="s">
        <v>39</v>
      </c>
      <c r="H513" s="307" t="s">
        <v>1189</v>
      </c>
      <c r="I513" s="307" t="s">
        <v>40</v>
      </c>
      <c r="J513" s="307" t="s">
        <v>41</v>
      </c>
      <c r="L513" s="270"/>
      <c r="M513" s="270"/>
    </row>
    <row r="514" spans="1:13" ht="24" x14ac:dyDescent="0.2">
      <c r="A514" s="265" t="s">
        <v>2608</v>
      </c>
      <c r="B514" s="271" t="s">
        <v>1190</v>
      </c>
      <c r="C514" s="272" t="s">
        <v>3690</v>
      </c>
      <c r="D514" s="271" t="s">
        <v>1470</v>
      </c>
      <c r="E514" s="271" t="s">
        <v>1526</v>
      </c>
      <c r="F514" s="273">
        <v>26</v>
      </c>
      <c r="G514" s="274" t="s">
        <v>11</v>
      </c>
      <c r="H514" s="275">
        <v>1</v>
      </c>
      <c r="I514" s="276">
        <v>13.649999999999999</v>
      </c>
      <c r="J514" s="276">
        <v>13.650000000000002</v>
      </c>
      <c r="K514" s="277"/>
      <c r="L514" s="278">
        <v>16.55</v>
      </c>
      <c r="M514" s="278">
        <v>16.55</v>
      </c>
    </row>
    <row r="515" spans="1:13" x14ac:dyDescent="0.2">
      <c r="A515" s="265" t="s">
        <v>2609</v>
      </c>
      <c r="B515" s="279" t="s">
        <v>1193</v>
      </c>
      <c r="C515" s="280" t="s">
        <v>3137</v>
      </c>
      <c r="D515" s="279" t="s">
        <v>1470</v>
      </c>
      <c r="E515" s="279" t="s">
        <v>1198</v>
      </c>
      <c r="F515" s="281" t="s">
        <v>1195</v>
      </c>
      <c r="G515" s="282" t="s">
        <v>1196</v>
      </c>
      <c r="H515" s="283">
        <v>8.2199999999999995E-2</v>
      </c>
      <c r="I515" s="284">
        <v>12.429</v>
      </c>
      <c r="J515" s="284">
        <v>1.0209999999999999</v>
      </c>
      <c r="K515" s="277"/>
      <c r="L515" s="285">
        <v>15.06</v>
      </c>
      <c r="M515" s="285">
        <v>1.23</v>
      </c>
    </row>
    <row r="516" spans="1:13" x14ac:dyDescent="0.2">
      <c r="A516" s="265" t="s">
        <v>2610</v>
      </c>
      <c r="B516" s="279" t="s">
        <v>1193</v>
      </c>
      <c r="C516" s="280" t="s">
        <v>3174</v>
      </c>
      <c r="D516" s="279" t="s">
        <v>1470</v>
      </c>
      <c r="E516" s="279" t="s">
        <v>3175</v>
      </c>
      <c r="F516" s="281" t="s">
        <v>1209</v>
      </c>
      <c r="G516" s="282" t="s">
        <v>3176</v>
      </c>
      <c r="H516" s="283">
        <v>3.2000000000000001E-2</v>
      </c>
      <c r="I516" s="284">
        <v>17.224</v>
      </c>
      <c r="J516" s="284">
        <v>0.55100000000000005</v>
      </c>
      <c r="K516" s="277"/>
      <c r="L516" s="285">
        <v>20.87</v>
      </c>
      <c r="M516" s="285">
        <v>0.66</v>
      </c>
    </row>
    <row r="517" spans="1:13" x14ac:dyDescent="0.2">
      <c r="A517" s="265" t="s">
        <v>2611</v>
      </c>
      <c r="B517" s="301" t="s">
        <v>1193</v>
      </c>
      <c r="C517" s="302" t="s">
        <v>3681</v>
      </c>
      <c r="D517" s="301" t="s">
        <v>1470</v>
      </c>
      <c r="E517" s="301" t="s">
        <v>3682</v>
      </c>
      <c r="F517" s="303" t="s">
        <v>1209</v>
      </c>
      <c r="G517" s="304" t="s">
        <v>73</v>
      </c>
      <c r="H517" s="305">
        <v>0.1</v>
      </c>
      <c r="I517" s="285">
        <v>0.88300000000000001</v>
      </c>
      <c r="J517" s="285">
        <v>8.7999999999999995E-2</v>
      </c>
      <c r="K517" s="277"/>
      <c r="L517" s="285">
        <v>1.07</v>
      </c>
      <c r="M517" s="285">
        <v>0.1</v>
      </c>
    </row>
    <row r="518" spans="1:13" ht="12.75" thickBot="1" x14ac:dyDescent="0.25">
      <c r="A518" s="265" t="s">
        <v>2612</v>
      </c>
      <c r="B518" s="301" t="s">
        <v>1193</v>
      </c>
      <c r="C518" s="302" t="s">
        <v>3214</v>
      </c>
      <c r="D518" s="301" t="s">
        <v>1470</v>
      </c>
      <c r="E518" s="301" t="s">
        <v>3215</v>
      </c>
      <c r="F518" s="303" t="s">
        <v>1195</v>
      </c>
      <c r="G518" s="304" t="s">
        <v>1196</v>
      </c>
      <c r="H518" s="305">
        <v>0.3463</v>
      </c>
      <c r="I518" s="285">
        <v>18.404</v>
      </c>
      <c r="J518" s="285">
        <v>6.3730000000000002</v>
      </c>
      <c r="K518" s="277"/>
      <c r="L518" s="285">
        <v>22.3</v>
      </c>
      <c r="M518" s="285">
        <v>7.72</v>
      </c>
    </row>
    <row r="519" spans="1:13" ht="12.75" thickTop="1" x14ac:dyDescent="0.2">
      <c r="A519" s="265" t="s">
        <v>2613</v>
      </c>
      <c r="B519" s="295" t="s">
        <v>1193</v>
      </c>
      <c r="C519" s="296" t="s">
        <v>3691</v>
      </c>
      <c r="D519" s="295" t="s">
        <v>1470</v>
      </c>
      <c r="E519" s="295" t="s">
        <v>3692</v>
      </c>
      <c r="F519" s="297" t="s">
        <v>1209</v>
      </c>
      <c r="G519" s="298" t="s">
        <v>3176</v>
      </c>
      <c r="H519" s="299">
        <v>0.12</v>
      </c>
      <c r="I519" s="300">
        <v>7.6909999999999998</v>
      </c>
      <c r="J519" s="300">
        <v>0.92200000000000004</v>
      </c>
      <c r="K519" s="277"/>
      <c r="L519" s="285">
        <v>9.32</v>
      </c>
      <c r="M519" s="285">
        <v>1.1100000000000001</v>
      </c>
    </row>
    <row r="520" spans="1:13" x14ac:dyDescent="0.2">
      <c r="A520" s="265" t="s">
        <v>2614</v>
      </c>
      <c r="B520" s="279" t="s">
        <v>1193</v>
      </c>
      <c r="C520" s="280" t="s">
        <v>3258</v>
      </c>
      <c r="D520" s="279" t="s">
        <v>1470</v>
      </c>
      <c r="E520" s="279" t="s">
        <v>3259</v>
      </c>
      <c r="F520" s="281" t="s">
        <v>1209</v>
      </c>
      <c r="G520" s="282" t="s">
        <v>3176</v>
      </c>
      <c r="H520" s="283">
        <v>0.16</v>
      </c>
      <c r="I520" s="284">
        <v>29.344761063829775</v>
      </c>
      <c r="J520" s="284">
        <v>4.6950000000000003</v>
      </c>
      <c r="K520" s="277"/>
      <c r="L520" s="285">
        <v>35.869999999999997</v>
      </c>
      <c r="M520" s="285">
        <v>5.73</v>
      </c>
    </row>
    <row r="521" spans="1:13" x14ac:dyDescent="0.2">
      <c r="A521" s="265" t="s">
        <v>2618</v>
      </c>
      <c r="B521" s="266" t="s">
        <v>3693</v>
      </c>
      <c r="C521" s="267" t="s">
        <v>36</v>
      </c>
      <c r="D521" s="266" t="s">
        <v>37</v>
      </c>
      <c r="E521" s="266" t="s">
        <v>38</v>
      </c>
      <c r="F521" s="268" t="s">
        <v>1188</v>
      </c>
      <c r="G521" s="269" t="s">
        <v>39</v>
      </c>
      <c r="H521" s="267" t="s">
        <v>1189</v>
      </c>
      <c r="I521" s="267" t="s">
        <v>40</v>
      </c>
      <c r="J521" s="267" t="s">
        <v>41</v>
      </c>
      <c r="L521" s="270"/>
      <c r="M521" s="270"/>
    </row>
    <row r="522" spans="1:13" x14ac:dyDescent="0.2">
      <c r="A522" s="265" t="s">
        <v>2619</v>
      </c>
      <c r="B522" s="271" t="s">
        <v>1190</v>
      </c>
      <c r="C522" s="272" t="s">
        <v>3694</v>
      </c>
      <c r="D522" s="271" t="s">
        <v>1470</v>
      </c>
      <c r="E522" s="271" t="s">
        <v>196</v>
      </c>
      <c r="F522" s="273">
        <v>26</v>
      </c>
      <c r="G522" s="274" t="s">
        <v>11</v>
      </c>
      <c r="H522" s="275">
        <v>1</v>
      </c>
      <c r="I522" s="276">
        <v>13.719999999999999</v>
      </c>
      <c r="J522" s="276">
        <v>13.72</v>
      </c>
      <c r="K522" s="277"/>
      <c r="L522" s="278">
        <v>16.63</v>
      </c>
      <c r="M522" s="278">
        <v>16.63</v>
      </c>
    </row>
    <row r="523" spans="1:13" x14ac:dyDescent="0.2">
      <c r="A523" s="265" t="s">
        <v>2620</v>
      </c>
      <c r="B523" s="301" t="s">
        <v>1193</v>
      </c>
      <c r="C523" s="302" t="s">
        <v>3137</v>
      </c>
      <c r="D523" s="301" t="s">
        <v>1470</v>
      </c>
      <c r="E523" s="301" t="s">
        <v>1198</v>
      </c>
      <c r="F523" s="303" t="s">
        <v>1195</v>
      </c>
      <c r="G523" s="304" t="s">
        <v>1196</v>
      </c>
      <c r="H523" s="305">
        <v>0.25</v>
      </c>
      <c r="I523" s="285">
        <v>12.429</v>
      </c>
      <c r="J523" s="285">
        <v>3.1070000000000002</v>
      </c>
      <c r="K523" s="277"/>
      <c r="L523" s="285">
        <v>15.06</v>
      </c>
      <c r="M523" s="285">
        <v>3.76</v>
      </c>
    </row>
    <row r="524" spans="1:13" ht="12.75" thickBot="1" x14ac:dyDescent="0.25">
      <c r="A524" s="265" t="s">
        <v>2621</v>
      </c>
      <c r="B524" s="301" t="s">
        <v>1193</v>
      </c>
      <c r="C524" s="302" t="s">
        <v>3695</v>
      </c>
      <c r="D524" s="301" t="s">
        <v>1470</v>
      </c>
      <c r="E524" s="301" t="s">
        <v>3696</v>
      </c>
      <c r="F524" s="303" t="s">
        <v>1209</v>
      </c>
      <c r="G524" s="304" t="s">
        <v>345</v>
      </c>
      <c r="H524" s="305">
        <v>0.75</v>
      </c>
      <c r="I524" s="285">
        <v>5.2110720000000006</v>
      </c>
      <c r="J524" s="285">
        <v>3.9079999999999999</v>
      </c>
      <c r="K524" s="277"/>
      <c r="L524" s="285">
        <v>6.34</v>
      </c>
      <c r="M524" s="285">
        <v>4.75</v>
      </c>
    </row>
    <row r="525" spans="1:13" ht="12.75" thickTop="1" x14ac:dyDescent="0.2">
      <c r="A525" s="265" t="s">
        <v>2622</v>
      </c>
      <c r="B525" s="295" t="s">
        <v>1193</v>
      </c>
      <c r="C525" s="296" t="s">
        <v>3681</v>
      </c>
      <c r="D525" s="295" t="s">
        <v>1470</v>
      </c>
      <c r="E525" s="295" t="s">
        <v>3682</v>
      </c>
      <c r="F525" s="297" t="s">
        <v>1209</v>
      </c>
      <c r="G525" s="298" t="s">
        <v>73</v>
      </c>
      <c r="H525" s="299">
        <v>0.3</v>
      </c>
      <c r="I525" s="300">
        <v>0.88300000000000001</v>
      </c>
      <c r="J525" s="300">
        <v>0.26400000000000001</v>
      </c>
      <c r="K525" s="277"/>
      <c r="L525" s="285">
        <v>1.07</v>
      </c>
      <c r="M525" s="285">
        <v>0.32</v>
      </c>
    </row>
    <row r="526" spans="1:13" x14ac:dyDescent="0.2">
      <c r="A526" s="265" t="s">
        <v>2623</v>
      </c>
      <c r="B526" s="279" t="s">
        <v>1193</v>
      </c>
      <c r="C526" s="280" t="s">
        <v>3214</v>
      </c>
      <c r="D526" s="279" t="s">
        <v>1470</v>
      </c>
      <c r="E526" s="279" t="s">
        <v>3215</v>
      </c>
      <c r="F526" s="281" t="s">
        <v>1195</v>
      </c>
      <c r="G526" s="282" t="s">
        <v>1196</v>
      </c>
      <c r="H526" s="283">
        <v>0.35</v>
      </c>
      <c r="I526" s="284">
        <v>18.404</v>
      </c>
      <c r="J526" s="284">
        <v>6.4409999999999998</v>
      </c>
      <c r="K526" s="277"/>
      <c r="L526" s="285">
        <v>22.3</v>
      </c>
      <c r="M526" s="285">
        <v>7.8</v>
      </c>
    </row>
    <row r="527" spans="1:13" x14ac:dyDescent="0.2">
      <c r="A527" s="265" t="s">
        <v>5359</v>
      </c>
      <c r="B527" s="266" t="s">
        <v>3697</v>
      </c>
      <c r="C527" s="267" t="s">
        <v>36</v>
      </c>
      <c r="D527" s="266" t="s">
        <v>37</v>
      </c>
      <c r="E527" s="266" t="s">
        <v>38</v>
      </c>
      <c r="F527" s="268" t="s">
        <v>1188</v>
      </c>
      <c r="G527" s="269" t="s">
        <v>39</v>
      </c>
      <c r="H527" s="267" t="s">
        <v>1189</v>
      </c>
      <c r="I527" s="267" t="s">
        <v>40</v>
      </c>
      <c r="J527" s="267" t="s">
        <v>41</v>
      </c>
      <c r="L527" s="270"/>
      <c r="M527" s="270"/>
    </row>
    <row r="528" spans="1:13" x14ac:dyDescent="0.2">
      <c r="A528" s="265" t="s">
        <v>5360</v>
      </c>
      <c r="B528" s="271" t="s">
        <v>1190</v>
      </c>
      <c r="C528" s="272" t="s">
        <v>3698</v>
      </c>
      <c r="D528" s="271" t="s">
        <v>1470</v>
      </c>
      <c r="E528" s="271" t="s">
        <v>198</v>
      </c>
      <c r="F528" s="273">
        <v>26</v>
      </c>
      <c r="G528" s="274" t="s">
        <v>11</v>
      </c>
      <c r="H528" s="275">
        <v>1</v>
      </c>
      <c r="I528" s="276">
        <v>11.05</v>
      </c>
      <c r="J528" s="276">
        <v>11.05</v>
      </c>
      <c r="K528" s="277"/>
      <c r="L528" s="278">
        <v>13.41</v>
      </c>
      <c r="M528" s="278">
        <v>13.41</v>
      </c>
    </row>
    <row r="529" spans="1:13" x14ac:dyDescent="0.2">
      <c r="A529" s="265" t="s">
        <v>5361</v>
      </c>
      <c r="B529" s="301" t="s">
        <v>1193</v>
      </c>
      <c r="C529" s="302" t="s">
        <v>3137</v>
      </c>
      <c r="D529" s="301" t="s">
        <v>1470</v>
      </c>
      <c r="E529" s="301" t="s">
        <v>1198</v>
      </c>
      <c r="F529" s="303" t="s">
        <v>1195</v>
      </c>
      <c r="G529" s="304" t="s">
        <v>1196</v>
      </c>
      <c r="H529" s="305">
        <v>8.2199999999999995E-2</v>
      </c>
      <c r="I529" s="285">
        <v>12.429</v>
      </c>
      <c r="J529" s="285">
        <v>1.0209999999999999</v>
      </c>
      <c r="K529" s="277"/>
      <c r="L529" s="285">
        <v>15.06</v>
      </c>
      <c r="M529" s="285">
        <v>1.23</v>
      </c>
    </row>
    <row r="530" spans="1:13" ht="12.75" thickBot="1" x14ac:dyDescent="0.25">
      <c r="A530" s="265" t="s">
        <v>2627</v>
      </c>
      <c r="B530" s="301" t="s">
        <v>1193</v>
      </c>
      <c r="C530" s="302" t="s">
        <v>3214</v>
      </c>
      <c r="D530" s="301" t="s">
        <v>1470</v>
      </c>
      <c r="E530" s="301" t="s">
        <v>3215</v>
      </c>
      <c r="F530" s="303" t="s">
        <v>1195</v>
      </c>
      <c r="G530" s="304" t="s">
        <v>1196</v>
      </c>
      <c r="H530" s="305">
        <v>0.30209999999999998</v>
      </c>
      <c r="I530" s="285">
        <v>18.404</v>
      </c>
      <c r="J530" s="285">
        <v>5.5590000000000002</v>
      </c>
      <c r="K530" s="277"/>
      <c r="L530" s="285">
        <v>22.3</v>
      </c>
      <c r="M530" s="285">
        <v>6.73</v>
      </c>
    </row>
    <row r="531" spans="1:13" ht="12.75" thickTop="1" x14ac:dyDescent="0.2">
      <c r="A531" s="265" t="s">
        <v>2628</v>
      </c>
      <c r="B531" s="295" t="s">
        <v>1193</v>
      </c>
      <c r="C531" s="296" t="s">
        <v>3681</v>
      </c>
      <c r="D531" s="295" t="s">
        <v>1470</v>
      </c>
      <c r="E531" s="295" t="s">
        <v>3682</v>
      </c>
      <c r="F531" s="297" t="s">
        <v>1209</v>
      </c>
      <c r="G531" s="298" t="s">
        <v>73</v>
      </c>
      <c r="H531" s="299">
        <v>0.1</v>
      </c>
      <c r="I531" s="300">
        <v>0.88300000000000001</v>
      </c>
      <c r="J531" s="300">
        <v>8.7999999999999995E-2</v>
      </c>
      <c r="K531" s="277"/>
      <c r="L531" s="285">
        <v>1.07</v>
      </c>
      <c r="M531" s="285">
        <v>0.1</v>
      </c>
    </row>
    <row r="532" spans="1:13" x14ac:dyDescent="0.2">
      <c r="A532" s="265" t="s">
        <v>2629</v>
      </c>
      <c r="B532" s="279" t="s">
        <v>1193</v>
      </c>
      <c r="C532" s="280" t="s">
        <v>3691</v>
      </c>
      <c r="D532" s="279" t="s">
        <v>1470</v>
      </c>
      <c r="E532" s="279" t="s">
        <v>3692</v>
      </c>
      <c r="F532" s="281" t="s">
        <v>1209</v>
      </c>
      <c r="G532" s="282" t="s">
        <v>3176</v>
      </c>
      <c r="H532" s="283">
        <v>0.12</v>
      </c>
      <c r="I532" s="284">
        <v>7.6909999999999998</v>
      </c>
      <c r="J532" s="284">
        <v>0.92200000000000004</v>
      </c>
      <c r="K532" s="277"/>
      <c r="L532" s="285">
        <v>9.32</v>
      </c>
      <c r="M532" s="285">
        <v>1.1100000000000001</v>
      </c>
    </row>
    <row r="533" spans="1:13" x14ac:dyDescent="0.2">
      <c r="A533" s="265" t="s">
        <v>2630</v>
      </c>
      <c r="B533" s="279" t="s">
        <v>1193</v>
      </c>
      <c r="C533" s="280" t="s">
        <v>3687</v>
      </c>
      <c r="D533" s="279" t="s">
        <v>1470</v>
      </c>
      <c r="E533" s="279" t="s">
        <v>3688</v>
      </c>
      <c r="F533" s="281" t="s">
        <v>1209</v>
      </c>
      <c r="G533" s="282" t="s">
        <v>3176</v>
      </c>
      <c r="H533" s="283">
        <v>0.16</v>
      </c>
      <c r="I533" s="284">
        <v>21.627965714285722</v>
      </c>
      <c r="J533" s="284">
        <v>3.46</v>
      </c>
      <c r="K533" s="277"/>
      <c r="L533" s="285">
        <v>26.51</v>
      </c>
      <c r="M533" s="285">
        <v>4.24</v>
      </c>
    </row>
    <row r="534" spans="1:13" x14ac:dyDescent="0.2">
      <c r="A534" s="265" t="s">
        <v>2634</v>
      </c>
      <c r="B534" s="266" t="s">
        <v>3699</v>
      </c>
      <c r="C534" s="267" t="s">
        <v>36</v>
      </c>
      <c r="D534" s="266" t="s">
        <v>37</v>
      </c>
      <c r="E534" s="266" t="s">
        <v>38</v>
      </c>
      <c r="F534" s="268" t="s">
        <v>1188</v>
      </c>
      <c r="G534" s="269" t="s">
        <v>39</v>
      </c>
      <c r="H534" s="267" t="s">
        <v>1189</v>
      </c>
      <c r="I534" s="267" t="s">
        <v>40</v>
      </c>
      <c r="J534" s="267" t="s">
        <v>41</v>
      </c>
      <c r="L534" s="270"/>
      <c r="M534" s="270"/>
    </row>
    <row r="535" spans="1:13" x14ac:dyDescent="0.2">
      <c r="A535" s="265" t="s">
        <v>2635</v>
      </c>
      <c r="B535" s="290" t="s">
        <v>1190</v>
      </c>
      <c r="C535" s="291" t="s">
        <v>3680</v>
      </c>
      <c r="D535" s="290" t="s">
        <v>1470</v>
      </c>
      <c r="E535" s="290" t="s">
        <v>191</v>
      </c>
      <c r="F535" s="292">
        <v>26</v>
      </c>
      <c r="G535" s="293" t="s">
        <v>11</v>
      </c>
      <c r="H535" s="294">
        <v>1</v>
      </c>
      <c r="I535" s="278">
        <v>9.77</v>
      </c>
      <c r="J535" s="278">
        <v>9.77</v>
      </c>
      <c r="K535" s="277"/>
      <c r="L535" s="278">
        <v>11.85</v>
      </c>
      <c r="M535" s="278">
        <v>11.85</v>
      </c>
    </row>
    <row r="536" spans="1:13" ht="12.75" thickBot="1" x14ac:dyDescent="0.25">
      <c r="A536" s="265" t="s">
        <v>2636</v>
      </c>
      <c r="B536" s="301" t="s">
        <v>1193</v>
      </c>
      <c r="C536" s="302" t="s">
        <v>3137</v>
      </c>
      <c r="D536" s="301" t="s">
        <v>1470</v>
      </c>
      <c r="E536" s="301" t="s">
        <v>1198</v>
      </c>
      <c r="F536" s="303" t="s">
        <v>1195</v>
      </c>
      <c r="G536" s="304" t="s">
        <v>1196</v>
      </c>
      <c r="H536" s="305">
        <v>0.2</v>
      </c>
      <c r="I536" s="285">
        <v>12.429</v>
      </c>
      <c r="J536" s="285">
        <v>2.4849999999999999</v>
      </c>
      <c r="K536" s="277"/>
      <c r="L536" s="285">
        <v>15.06</v>
      </c>
      <c r="M536" s="285">
        <v>3.01</v>
      </c>
    </row>
    <row r="537" spans="1:13" ht="12.75" thickTop="1" x14ac:dyDescent="0.2">
      <c r="A537" s="265" t="s">
        <v>2637</v>
      </c>
      <c r="B537" s="295" t="s">
        <v>1193</v>
      </c>
      <c r="C537" s="296" t="s">
        <v>3214</v>
      </c>
      <c r="D537" s="295" t="s">
        <v>1470</v>
      </c>
      <c r="E537" s="295" t="s">
        <v>3215</v>
      </c>
      <c r="F537" s="297" t="s">
        <v>1195</v>
      </c>
      <c r="G537" s="298" t="s">
        <v>1196</v>
      </c>
      <c r="H537" s="299">
        <v>0.3</v>
      </c>
      <c r="I537" s="300">
        <v>18.404</v>
      </c>
      <c r="J537" s="300">
        <v>5.5209999999999999</v>
      </c>
      <c r="K537" s="277"/>
      <c r="L537" s="285">
        <v>22.3</v>
      </c>
      <c r="M537" s="285">
        <v>6.69</v>
      </c>
    </row>
    <row r="538" spans="1:13" x14ac:dyDescent="0.2">
      <c r="A538" s="265" t="s">
        <v>2638</v>
      </c>
      <c r="B538" s="279" t="s">
        <v>1193</v>
      </c>
      <c r="C538" s="280" t="s">
        <v>3681</v>
      </c>
      <c r="D538" s="279" t="s">
        <v>1470</v>
      </c>
      <c r="E538" s="279" t="s">
        <v>3682</v>
      </c>
      <c r="F538" s="281" t="s">
        <v>1209</v>
      </c>
      <c r="G538" s="282" t="s">
        <v>73</v>
      </c>
      <c r="H538" s="283">
        <v>0.15</v>
      </c>
      <c r="I538" s="284">
        <v>0.88300000000000001</v>
      </c>
      <c r="J538" s="284">
        <v>0.13200000000000001</v>
      </c>
      <c r="K538" s="277"/>
      <c r="L538" s="285">
        <v>1.07</v>
      </c>
      <c r="M538" s="285">
        <v>0.16</v>
      </c>
    </row>
    <row r="539" spans="1:13" x14ac:dyDescent="0.2">
      <c r="A539" s="265" t="s">
        <v>2639</v>
      </c>
      <c r="B539" s="279" t="s">
        <v>1193</v>
      </c>
      <c r="C539" s="280" t="s">
        <v>3683</v>
      </c>
      <c r="D539" s="279" t="s">
        <v>1470</v>
      </c>
      <c r="E539" s="279" t="s">
        <v>3684</v>
      </c>
      <c r="F539" s="281" t="s">
        <v>1209</v>
      </c>
      <c r="G539" s="282" t="s">
        <v>345</v>
      </c>
      <c r="H539" s="283">
        <v>0.7</v>
      </c>
      <c r="I539" s="284">
        <v>2.3326305882352942</v>
      </c>
      <c r="J539" s="284">
        <v>1.6319999999999999</v>
      </c>
      <c r="K539" s="277"/>
      <c r="L539" s="285">
        <v>2.85</v>
      </c>
      <c r="M539" s="285">
        <v>1.99</v>
      </c>
    </row>
    <row r="540" spans="1:13" x14ac:dyDescent="0.2">
      <c r="A540" s="265" t="s">
        <v>2643</v>
      </c>
      <c r="B540" s="266" t="s">
        <v>3700</v>
      </c>
      <c r="C540" s="267" t="s">
        <v>36</v>
      </c>
      <c r="D540" s="266" t="s">
        <v>37</v>
      </c>
      <c r="E540" s="266" t="s">
        <v>38</v>
      </c>
      <c r="F540" s="268" t="s">
        <v>1188</v>
      </c>
      <c r="G540" s="269" t="s">
        <v>39</v>
      </c>
      <c r="H540" s="267" t="s">
        <v>1189</v>
      </c>
      <c r="I540" s="267" t="s">
        <v>40</v>
      </c>
      <c r="J540" s="267" t="s">
        <v>41</v>
      </c>
      <c r="L540" s="270"/>
      <c r="M540" s="270"/>
    </row>
    <row r="541" spans="1:13" x14ac:dyDescent="0.2">
      <c r="A541" s="265" t="s">
        <v>2644</v>
      </c>
      <c r="B541" s="290" t="s">
        <v>1190</v>
      </c>
      <c r="C541" s="291" t="s">
        <v>3701</v>
      </c>
      <c r="D541" s="290" t="s">
        <v>1470</v>
      </c>
      <c r="E541" s="290" t="s">
        <v>203</v>
      </c>
      <c r="F541" s="292">
        <v>26</v>
      </c>
      <c r="G541" s="293" t="s">
        <v>11</v>
      </c>
      <c r="H541" s="294">
        <v>1</v>
      </c>
      <c r="I541" s="278">
        <v>7.84</v>
      </c>
      <c r="J541" s="278">
        <v>7.84</v>
      </c>
      <c r="K541" s="277"/>
      <c r="L541" s="278">
        <v>9.51</v>
      </c>
      <c r="M541" s="278">
        <v>9.51</v>
      </c>
    </row>
    <row r="542" spans="1:13" ht="12.75" thickBot="1" x14ac:dyDescent="0.25">
      <c r="A542" s="265" t="s">
        <v>2645</v>
      </c>
      <c r="B542" s="301" t="s">
        <v>1193</v>
      </c>
      <c r="C542" s="302" t="s">
        <v>3137</v>
      </c>
      <c r="D542" s="301" t="s">
        <v>1470</v>
      </c>
      <c r="E542" s="301" t="s">
        <v>1198</v>
      </c>
      <c r="F542" s="303" t="s">
        <v>1195</v>
      </c>
      <c r="G542" s="304" t="s">
        <v>1196</v>
      </c>
      <c r="H542" s="305">
        <v>8.2199999999999995E-2</v>
      </c>
      <c r="I542" s="285">
        <v>12.429</v>
      </c>
      <c r="J542" s="285">
        <v>1.0209999999999999</v>
      </c>
      <c r="K542" s="277"/>
      <c r="L542" s="285">
        <v>15.06</v>
      </c>
      <c r="M542" s="285">
        <v>1.23</v>
      </c>
    </row>
    <row r="543" spans="1:13" ht="12.75" thickTop="1" x14ac:dyDescent="0.2">
      <c r="A543" s="265" t="s">
        <v>2646</v>
      </c>
      <c r="B543" s="295" t="s">
        <v>1193</v>
      </c>
      <c r="C543" s="296" t="s">
        <v>3681</v>
      </c>
      <c r="D543" s="295" t="s">
        <v>1470</v>
      </c>
      <c r="E543" s="295" t="s">
        <v>3682</v>
      </c>
      <c r="F543" s="297" t="s">
        <v>1209</v>
      </c>
      <c r="G543" s="298" t="s">
        <v>73</v>
      </c>
      <c r="H543" s="299">
        <v>0.1</v>
      </c>
      <c r="I543" s="300">
        <v>0.88300000000000001</v>
      </c>
      <c r="J543" s="300">
        <v>8.7999999999999995E-2</v>
      </c>
      <c r="K543" s="277"/>
      <c r="L543" s="285">
        <v>1.07</v>
      </c>
      <c r="M543" s="285">
        <v>0.1</v>
      </c>
    </row>
    <row r="544" spans="1:13" x14ac:dyDescent="0.2">
      <c r="A544" s="265" t="s">
        <v>5362</v>
      </c>
      <c r="B544" s="279" t="s">
        <v>1193</v>
      </c>
      <c r="C544" s="280" t="s">
        <v>3214</v>
      </c>
      <c r="D544" s="279" t="s">
        <v>1470</v>
      </c>
      <c r="E544" s="279" t="s">
        <v>3215</v>
      </c>
      <c r="F544" s="281" t="s">
        <v>1195</v>
      </c>
      <c r="G544" s="282" t="s">
        <v>1196</v>
      </c>
      <c r="H544" s="283">
        <v>0.2</v>
      </c>
      <c r="I544" s="284">
        <v>18.404</v>
      </c>
      <c r="J544" s="284">
        <v>3.68</v>
      </c>
      <c r="K544" s="277"/>
      <c r="L544" s="285">
        <v>22.3</v>
      </c>
      <c r="M544" s="285">
        <v>4.46</v>
      </c>
    </row>
    <row r="545" spans="1:13" x14ac:dyDescent="0.2">
      <c r="A545" s="265" t="s">
        <v>5363</v>
      </c>
      <c r="B545" s="279" t="s">
        <v>1193</v>
      </c>
      <c r="C545" s="280" t="s">
        <v>3702</v>
      </c>
      <c r="D545" s="279" t="s">
        <v>1470</v>
      </c>
      <c r="E545" s="279" t="s">
        <v>3703</v>
      </c>
      <c r="F545" s="281" t="s">
        <v>1209</v>
      </c>
      <c r="G545" s="282" t="s">
        <v>3176</v>
      </c>
      <c r="H545" s="283">
        <v>0.17</v>
      </c>
      <c r="I545" s="284">
        <v>17.948451612903227</v>
      </c>
      <c r="J545" s="284">
        <v>3.0510000000000002</v>
      </c>
      <c r="K545" s="277"/>
      <c r="L545" s="285">
        <v>21.89</v>
      </c>
      <c r="M545" s="285">
        <v>3.72</v>
      </c>
    </row>
    <row r="546" spans="1:13" x14ac:dyDescent="0.2">
      <c r="A546" s="265" t="s">
        <v>2649</v>
      </c>
      <c r="B546" s="266" t="s">
        <v>3704</v>
      </c>
      <c r="C546" s="267" t="s">
        <v>36</v>
      </c>
      <c r="D546" s="266" t="s">
        <v>37</v>
      </c>
      <c r="E546" s="266" t="s">
        <v>38</v>
      </c>
      <c r="F546" s="268" t="s">
        <v>1188</v>
      </c>
      <c r="G546" s="269" t="s">
        <v>39</v>
      </c>
      <c r="H546" s="267" t="s">
        <v>1189</v>
      </c>
      <c r="I546" s="267" t="s">
        <v>40</v>
      </c>
      <c r="J546" s="267" t="s">
        <v>41</v>
      </c>
      <c r="L546" s="270"/>
      <c r="M546" s="270"/>
    </row>
    <row r="547" spans="1:13" ht="24" x14ac:dyDescent="0.2">
      <c r="A547" s="265" t="s">
        <v>2650</v>
      </c>
      <c r="B547" s="290" t="s">
        <v>1190</v>
      </c>
      <c r="C547" s="291" t="s">
        <v>3705</v>
      </c>
      <c r="D547" s="290" t="s">
        <v>1470</v>
      </c>
      <c r="E547" s="290" t="s">
        <v>1527</v>
      </c>
      <c r="F547" s="292">
        <v>26</v>
      </c>
      <c r="G547" s="293" t="s">
        <v>11</v>
      </c>
      <c r="H547" s="294">
        <v>1</v>
      </c>
      <c r="I547" s="278">
        <v>21.71</v>
      </c>
      <c r="J547" s="278">
        <v>21.71</v>
      </c>
      <c r="K547" s="277"/>
      <c r="L547" s="278">
        <v>26.32</v>
      </c>
      <c r="M547" s="278">
        <v>26.32</v>
      </c>
    </row>
    <row r="548" spans="1:13" ht="12.75" thickBot="1" x14ac:dyDescent="0.25">
      <c r="A548" s="265" t="s">
        <v>2651</v>
      </c>
      <c r="B548" s="301" t="s">
        <v>1193</v>
      </c>
      <c r="C548" s="302" t="s">
        <v>3137</v>
      </c>
      <c r="D548" s="301" t="s">
        <v>1470</v>
      </c>
      <c r="E548" s="301" t="s">
        <v>1198</v>
      </c>
      <c r="F548" s="303" t="s">
        <v>1195</v>
      </c>
      <c r="G548" s="304" t="s">
        <v>1196</v>
      </c>
      <c r="H548" s="305">
        <v>0.27350000000000002</v>
      </c>
      <c r="I548" s="285">
        <v>12.429</v>
      </c>
      <c r="J548" s="285">
        <v>3.399</v>
      </c>
      <c r="K548" s="277"/>
      <c r="L548" s="285">
        <v>15.06</v>
      </c>
      <c r="M548" s="285">
        <v>4.1100000000000003</v>
      </c>
    </row>
    <row r="549" spans="1:13" ht="12.75" thickTop="1" x14ac:dyDescent="0.2">
      <c r="A549" s="265" t="s">
        <v>2652</v>
      </c>
      <c r="B549" s="295" t="s">
        <v>1193</v>
      </c>
      <c r="C549" s="296" t="s">
        <v>3214</v>
      </c>
      <c r="D549" s="295" t="s">
        <v>1470</v>
      </c>
      <c r="E549" s="295" t="s">
        <v>3215</v>
      </c>
      <c r="F549" s="297" t="s">
        <v>1195</v>
      </c>
      <c r="G549" s="298" t="s">
        <v>1196</v>
      </c>
      <c r="H549" s="299">
        <v>0.48220000000000002</v>
      </c>
      <c r="I549" s="300">
        <v>18.404</v>
      </c>
      <c r="J549" s="300">
        <v>8.8740000000000006</v>
      </c>
      <c r="K549" s="277"/>
      <c r="L549" s="285">
        <v>22.3</v>
      </c>
      <c r="M549" s="285">
        <v>10.75</v>
      </c>
    </row>
    <row r="550" spans="1:13" ht="36" x14ac:dyDescent="0.2">
      <c r="A550" s="265" t="s">
        <v>2653</v>
      </c>
      <c r="B550" s="279" t="s">
        <v>1193</v>
      </c>
      <c r="C550" s="280" t="s">
        <v>3199</v>
      </c>
      <c r="D550" s="279" t="s">
        <v>1470</v>
      </c>
      <c r="E550" s="279" t="s">
        <v>3200</v>
      </c>
      <c r="F550" s="281" t="s">
        <v>1209</v>
      </c>
      <c r="G550" s="282" t="s">
        <v>73</v>
      </c>
      <c r="H550" s="283">
        <v>5.3E-3</v>
      </c>
      <c r="I550" s="284">
        <v>2.4670000000000001</v>
      </c>
      <c r="J550" s="284">
        <v>1.2999999999999999E-2</v>
      </c>
      <c r="K550" s="277"/>
      <c r="L550" s="285">
        <v>2.99</v>
      </c>
      <c r="M550" s="285">
        <v>0.01</v>
      </c>
    </row>
    <row r="551" spans="1:13" x14ac:dyDescent="0.2">
      <c r="A551" s="265" t="s">
        <v>2654</v>
      </c>
      <c r="B551" s="279" t="s">
        <v>1193</v>
      </c>
      <c r="C551" s="280" t="s">
        <v>3174</v>
      </c>
      <c r="D551" s="279" t="s">
        <v>1470</v>
      </c>
      <c r="E551" s="279" t="s">
        <v>3175</v>
      </c>
      <c r="F551" s="281" t="s">
        <v>1209</v>
      </c>
      <c r="G551" s="282" t="s">
        <v>3176</v>
      </c>
      <c r="H551" s="283">
        <v>7.1499999999999994E-2</v>
      </c>
      <c r="I551" s="284">
        <v>17.224</v>
      </c>
      <c r="J551" s="284">
        <v>1.2310000000000001</v>
      </c>
      <c r="K551" s="277"/>
      <c r="L551" s="285">
        <v>20.87</v>
      </c>
      <c r="M551" s="285">
        <v>1.49</v>
      </c>
    </row>
    <row r="552" spans="1:13" x14ac:dyDescent="0.2">
      <c r="A552" s="265" t="s">
        <v>2655</v>
      </c>
      <c r="B552" s="279" t="s">
        <v>1193</v>
      </c>
      <c r="C552" s="280" t="s">
        <v>3706</v>
      </c>
      <c r="D552" s="279" t="s">
        <v>1470</v>
      </c>
      <c r="E552" s="279" t="s">
        <v>1323</v>
      </c>
      <c r="F552" s="281" t="s">
        <v>1209</v>
      </c>
      <c r="G552" s="282" t="s">
        <v>73</v>
      </c>
      <c r="H552" s="283">
        <v>0.18</v>
      </c>
      <c r="I552" s="284">
        <v>2.17</v>
      </c>
      <c r="J552" s="284">
        <v>0.39</v>
      </c>
      <c r="K552" s="277"/>
      <c r="L552" s="285">
        <v>2.63</v>
      </c>
      <c r="M552" s="285">
        <v>0.47</v>
      </c>
    </row>
    <row r="553" spans="1:13" x14ac:dyDescent="0.2">
      <c r="A553" s="265" t="s">
        <v>2656</v>
      </c>
      <c r="B553" s="301" t="s">
        <v>1193</v>
      </c>
      <c r="C553" s="302" t="s">
        <v>3258</v>
      </c>
      <c r="D553" s="301" t="s">
        <v>1470</v>
      </c>
      <c r="E553" s="301" t="s">
        <v>3259</v>
      </c>
      <c r="F553" s="303" t="s">
        <v>1209</v>
      </c>
      <c r="G553" s="304" t="s">
        <v>3176</v>
      </c>
      <c r="H553" s="305">
        <v>0.109</v>
      </c>
      <c r="I553" s="285">
        <v>29.603000000000002</v>
      </c>
      <c r="J553" s="285">
        <v>3.226</v>
      </c>
      <c r="K553" s="277"/>
      <c r="L553" s="285">
        <v>35.869999999999997</v>
      </c>
      <c r="M553" s="285">
        <v>3.9</v>
      </c>
    </row>
    <row r="554" spans="1:13" ht="12.75" thickBot="1" x14ac:dyDescent="0.25">
      <c r="A554" s="265" t="s">
        <v>2657</v>
      </c>
      <c r="B554" s="301" t="s">
        <v>1193</v>
      </c>
      <c r="C554" s="302" t="s">
        <v>3707</v>
      </c>
      <c r="D554" s="301" t="s">
        <v>1470</v>
      </c>
      <c r="E554" s="301" t="s">
        <v>3708</v>
      </c>
      <c r="F554" s="303" t="s">
        <v>1209</v>
      </c>
      <c r="G554" s="304" t="s">
        <v>3176</v>
      </c>
      <c r="H554" s="305">
        <v>0.12859999999999999</v>
      </c>
      <c r="I554" s="285">
        <v>35.595367826086957</v>
      </c>
      <c r="J554" s="285">
        <v>4.577</v>
      </c>
      <c r="K554" s="277"/>
      <c r="L554" s="285">
        <v>43.48</v>
      </c>
      <c r="M554" s="285">
        <v>5.59</v>
      </c>
    </row>
    <row r="555" spans="1:13" ht="12.75" thickTop="1" x14ac:dyDescent="0.2">
      <c r="A555" s="265" t="s">
        <v>2661</v>
      </c>
      <c r="B555" s="306" t="s">
        <v>3709</v>
      </c>
      <c r="C555" s="307" t="s">
        <v>36</v>
      </c>
      <c r="D555" s="306" t="s">
        <v>37</v>
      </c>
      <c r="E555" s="306" t="s">
        <v>38</v>
      </c>
      <c r="F555" s="308" t="s">
        <v>1188</v>
      </c>
      <c r="G555" s="309" t="s">
        <v>39</v>
      </c>
      <c r="H555" s="307" t="s">
        <v>1189</v>
      </c>
      <c r="I555" s="307" t="s">
        <v>40</v>
      </c>
      <c r="J555" s="307" t="s">
        <v>41</v>
      </c>
      <c r="L555" s="270"/>
      <c r="M555" s="270"/>
    </row>
    <row r="556" spans="1:13" x14ac:dyDescent="0.2">
      <c r="A556" s="265" t="s">
        <v>2662</v>
      </c>
      <c r="B556" s="271" t="s">
        <v>1190</v>
      </c>
      <c r="C556" s="272" t="s">
        <v>3710</v>
      </c>
      <c r="D556" s="271" t="s">
        <v>1470</v>
      </c>
      <c r="E556" s="271" t="s">
        <v>210</v>
      </c>
      <c r="F556" s="273">
        <v>26</v>
      </c>
      <c r="G556" s="274" t="s">
        <v>11</v>
      </c>
      <c r="H556" s="275">
        <v>1</v>
      </c>
      <c r="I556" s="276">
        <v>11.18</v>
      </c>
      <c r="J556" s="276">
        <v>11.18</v>
      </c>
      <c r="K556" s="277"/>
      <c r="L556" s="278">
        <v>13.56</v>
      </c>
      <c r="M556" s="278">
        <v>13.56</v>
      </c>
    </row>
    <row r="557" spans="1:13" x14ac:dyDescent="0.2">
      <c r="A557" s="265" t="s">
        <v>2663</v>
      </c>
      <c r="B557" s="279" t="s">
        <v>1193</v>
      </c>
      <c r="C557" s="280" t="s">
        <v>3137</v>
      </c>
      <c r="D557" s="279" t="s">
        <v>1470</v>
      </c>
      <c r="E557" s="279" t="s">
        <v>1198</v>
      </c>
      <c r="F557" s="281" t="s">
        <v>1195</v>
      </c>
      <c r="G557" s="282" t="s">
        <v>1196</v>
      </c>
      <c r="H557" s="283">
        <v>7.0000000000000007E-2</v>
      </c>
      <c r="I557" s="284">
        <v>12.429</v>
      </c>
      <c r="J557" s="284">
        <v>0.87</v>
      </c>
      <c r="K557" s="277"/>
      <c r="L557" s="285">
        <v>15.06</v>
      </c>
      <c r="M557" s="285">
        <v>1.05</v>
      </c>
    </row>
    <row r="558" spans="1:13" x14ac:dyDescent="0.2">
      <c r="A558" s="265" t="s">
        <v>2664</v>
      </c>
      <c r="B558" s="279" t="s">
        <v>1193</v>
      </c>
      <c r="C558" s="280" t="s">
        <v>3214</v>
      </c>
      <c r="D558" s="279" t="s">
        <v>1470</v>
      </c>
      <c r="E558" s="279" t="s">
        <v>3215</v>
      </c>
      <c r="F558" s="281" t="s">
        <v>1195</v>
      </c>
      <c r="G558" s="282" t="s">
        <v>1196</v>
      </c>
      <c r="H558" s="283">
        <v>0.13</v>
      </c>
      <c r="I558" s="284">
        <v>18.404</v>
      </c>
      <c r="J558" s="284">
        <v>2.3919999999999999</v>
      </c>
      <c r="K558" s="277"/>
      <c r="L558" s="285">
        <v>22.3</v>
      </c>
      <c r="M558" s="285">
        <v>2.89</v>
      </c>
    </row>
    <row r="559" spans="1:13" ht="36" x14ac:dyDescent="0.2">
      <c r="A559" s="265" t="s">
        <v>2665</v>
      </c>
      <c r="B559" s="279" t="s">
        <v>1193</v>
      </c>
      <c r="C559" s="280" t="s">
        <v>3199</v>
      </c>
      <c r="D559" s="279" t="s">
        <v>1470</v>
      </c>
      <c r="E559" s="279" t="s">
        <v>3200</v>
      </c>
      <c r="F559" s="281" t="s">
        <v>1209</v>
      </c>
      <c r="G559" s="282" t="s">
        <v>73</v>
      </c>
      <c r="H559" s="283">
        <v>5.3E-3</v>
      </c>
      <c r="I559" s="284">
        <v>2.4670000000000001</v>
      </c>
      <c r="J559" s="284">
        <v>1.2999999999999999E-2</v>
      </c>
      <c r="K559" s="277"/>
      <c r="L559" s="285">
        <v>2.99</v>
      </c>
      <c r="M559" s="285">
        <v>0.01</v>
      </c>
    </row>
    <row r="560" spans="1:13" x14ac:dyDescent="0.2">
      <c r="A560" s="265" t="s">
        <v>2666</v>
      </c>
      <c r="B560" s="301" t="s">
        <v>1193</v>
      </c>
      <c r="C560" s="302" t="s">
        <v>3711</v>
      </c>
      <c r="D560" s="301" t="s">
        <v>1470</v>
      </c>
      <c r="E560" s="301" t="s">
        <v>3712</v>
      </c>
      <c r="F560" s="303" t="s">
        <v>1209</v>
      </c>
      <c r="G560" s="304" t="s">
        <v>3176</v>
      </c>
      <c r="H560" s="305">
        <v>0.03</v>
      </c>
      <c r="I560" s="285">
        <v>22.283000000000001</v>
      </c>
      <c r="J560" s="285">
        <v>0.66800000000000004</v>
      </c>
      <c r="K560" s="277"/>
      <c r="L560" s="285">
        <v>27</v>
      </c>
      <c r="M560" s="285">
        <v>0.81</v>
      </c>
    </row>
    <row r="561" spans="1:13" ht="12.75" thickBot="1" x14ac:dyDescent="0.25">
      <c r="A561" s="265" t="s">
        <v>5365</v>
      </c>
      <c r="B561" s="301" t="s">
        <v>1193</v>
      </c>
      <c r="C561" s="302" t="s">
        <v>3706</v>
      </c>
      <c r="D561" s="301" t="s">
        <v>1470</v>
      </c>
      <c r="E561" s="301" t="s">
        <v>1323</v>
      </c>
      <c r="F561" s="303" t="s">
        <v>1209</v>
      </c>
      <c r="G561" s="304" t="s">
        <v>73</v>
      </c>
      <c r="H561" s="305">
        <v>0.25</v>
      </c>
      <c r="I561" s="285">
        <v>2.17</v>
      </c>
      <c r="J561" s="285">
        <v>0.54200000000000004</v>
      </c>
      <c r="K561" s="277"/>
      <c r="L561" s="285">
        <v>2.63</v>
      </c>
      <c r="M561" s="285">
        <v>0.65</v>
      </c>
    </row>
    <row r="562" spans="1:13" ht="24.75" thickTop="1" x14ac:dyDescent="0.2">
      <c r="A562" s="265" t="s">
        <v>5366</v>
      </c>
      <c r="B562" s="295" t="s">
        <v>1193</v>
      </c>
      <c r="C562" s="296" t="s">
        <v>3713</v>
      </c>
      <c r="D562" s="295" t="s">
        <v>1470</v>
      </c>
      <c r="E562" s="295" t="s">
        <v>3714</v>
      </c>
      <c r="F562" s="297" t="s">
        <v>1209</v>
      </c>
      <c r="G562" s="298" t="s">
        <v>3176</v>
      </c>
      <c r="H562" s="299">
        <v>0.16</v>
      </c>
      <c r="I562" s="300">
        <v>41.846936119402976</v>
      </c>
      <c r="J562" s="300">
        <v>6.6950000000000003</v>
      </c>
      <c r="K562" s="277"/>
      <c r="L562" s="285">
        <v>50.98</v>
      </c>
      <c r="M562" s="285">
        <v>8.15</v>
      </c>
    </row>
    <row r="563" spans="1:13" x14ac:dyDescent="0.2">
      <c r="A563" s="265" t="s">
        <v>2669</v>
      </c>
      <c r="B563" s="266" t="s">
        <v>3715</v>
      </c>
      <c r="C563" s="267" t="s">
        <v>36</v>
      </c>
      <c r="D563" s="266" t="s">
        <v>37</v>
      </c>
      <c r="E563" s="266" t="s">
        <v>38</v>
      </c>
      <c r="F563" s="268" t="s">
        <v>1188</v>
      </c>
      <c r="G563" s="269" t="s">
        <v>39</v>
      </c>
      <c r="H563" s="267" t="s">
        <v>1189</v>
      </c>
      <c r="I563" s="267" t="s">
        <v>40</v>
      </c>
      <c r="J563" s="267" t="s">
        <v>41</v>
      </c>
      <c r="L563" s="270"/>
      <c r="M563" s="270"/>
    </row>
    <row r="564" spans="1:13" x14ac:dyDescent="0.2">
      <c r="A564" s="265" t="s">
        <v>2670</v>
      </c>
      <c r="B564" s="271" t="s">
        <v>1190</v>
      </c>
      <c r="C564" s="272" t="s">
        <v>3716</v>
      </c>
      <c r="D564" s="271" t="s">
        <v>1470</v>
      </c>
      <c r="E564" s="271" t="s">
        <v>214</v>
      </c>
      <c r="F564" s="273">
        <v>26</v>
      </c>
      <c r="G564" s="274" t="s">
        <v>61</v>
      </c>
      <c r="H564" s="275">
        <v>1</v>
      </c>
      <c r="I564" s="276">
        <v>8.6100000000000012</v>
      </c>
      <c r="J564" s="276">
        <v>8.61</v>
      </c>
      <c r="K564" s="277"/>
      <c r="L564" s="278">
        <v>10.45</v>
      </c>
      <c r="M564" s="278">
        <v>10.45</v>
      </c>
    </row>
    <row r="565" spans="1:13" x14ac:dyDescent="0.2">
      <c r="A565" s="265" t="s">
        <v>2671</v>
      </c>
      <c r="B565" s="279" t="s">
        <v>1193</v>
      </c>
      <c r="C565" s="280" t="s">
        <v>3137</v>
      </c>
      <c r="D565" s="279" t="s">
        <v>1470</v>
      </c>
      <c r="E565" s="279" t="s">
        <v>1198</v>
      </c>
      <c r="F565" s="281" t="s">
        <v>1195</v>
      </c>
      <c r="G565" s="282" t="s">
        <v>1196</v>
      </c>
      <c r="H565" s="283">
        <v>0.5</v>
      </c>
      <c r="I565" s="284">
        <v>12.402939193548388</v>
      </c>
      <c r="J565" s="284">
        <v>6.2009999999999996</v>
      </c>
      <c r="K565" s="277"/>
      <c r="L565" s="285">
        <v>15.06</v>
      </c>
      <c r="M565" s="285">
        <v>7.53</v>
      </c>
    </row>
    <row r="566" spans="1:13" x14ac:dyDescent="0.2">
      <c r="A566" s="265" t="s">
        <v>2672</v>
      </c>
      <c r="B566" s="279" t="s">
        <v>1193</v>
      </c>
      <c r="C566" s="280" t="s">
        <v>3717</v>
      </c>
      <c r="D566" s="279" t="s">
        <v>1470</v>
      </c>
      <c r="E566" s="279" t="s">
        <v>3718</v>
      </c>
      <c r="F566" s="281" t="s">
        <v>1209</v>
      </c>
      <c r="G566" s="282" t="s">
        <v>61</v>
      </c>
      <c r="H566" s="283">
        <v>2</v>
      </c>
      <c r="I566" s="284">
        <v>8.2000000000000003E-2</v>
      </c>
      <c r="J566" s="284">
        <v>0.16400000000000001</v>
      </c>
      <c r="K566" s="277"/>
      <c r="L566" s="285">
        <v>0.1</v>
      </c>
      <c r="M566" s="285">
        <v>0.2</v>
      </c>
    </row>
    <row r="567" spans="1:13" x14ac:dyDescent="0.2">
      <c r="A567" s="265" t="s">
        <v>2673</v>
      </c>
      <c r="B567" s="279" t="s">
        <v>1193</v>
      </c>
      <c r="C567" s="280" t="s">
        <v>3214</v>
      </c>
      <c r="D567" s="279" t="s">
        <v>1470</v>
      </c>
      <c r="E567" s="279" t="s">
        <v>3215</v>
      </c>
      <c r="F567" s="281" t="s">
        <v>1195</v>
      </c>
      <c r="G567" s="282" t="s">
        <v>1196</v>
      </c>
      <c r="H567" s="283">
        <v>0.1</v>
      </c>
      <c r="I567" s="284">
        <v>18.404</v>
      </c>
      <c r="J567" s="284">
        <v>1.84</v>
      </c>
      <c r="K567" s="277"/>
      <c r="L567" s="285">
        <v>22.3</v>
      </c>
      <c r="M567" s="285">
        <v>2.23</v>
      </c>
    </row>
    <row r="568" spans="1:13" x14ac:dyDescent="0.2">
      <c r="A568" s="265" t="s">
        <v>2674</v>
      </c>
      <c r="B568" s="279" t="s">
        <v>1193</v>
      </c>
      <c r="C568" s="280" t="s">
        <v>3719</v>
      </c>
      <c r="D568" s="279" t="s">
        <v>1470</v>
      </c>
      <c r="E568" s="279" t="s">
        <v>3720</v>
      </c>
      <c r="F568" s="281" t="s">
        <v>1209</v>
      </c>
      <c r="G568" s="282" t="s">
        <v>3176</v>
      </c>
      <c r="H568" s="283">
        <v>0.03</v>
      </c>
      <c r="I568" s="284">
        <v>13.500999999999999</v>
      </c>
      <c r="J568" s="284">
        <v>0.40500000000000003</v>
      </c>
      <c r="K568" s="277"/>
      <c r="L568" s="285">
        <v>16.36</v>
      </c>
      <c r="M568" s="285">
        <v>0.49</v>
      </c>
    </row>
    <row r="569" spans="1:13" x14ac:dyDescent="0.2">
      <c r="A569" s="265" t="s">
        <v>2678</v>
      </c>
      <c r="B569" s="266" t="s">
        <v>3721</v>
      </c>
      <c r="C569" s="267" t="s">
        <v>36</v>
      </c>
      <c r="D569" s="266" t="s">
        <v>37</v>
      </c>
      <c r="E569" s="266" t="s">
        <v>38</v>
      </c>
      <c r="F569" s="268" t="s">
        <v>1188</v>
      </c>
      <c r="G569" s="269" t="s">
        <v>39</v>
      </c>
      <c r="H569" s="267" t="s">
        <v>1189</v>
      </c>
      <c r="I569" s="267" t="s">
        <v>40</v>
      </c>
      <c r="J569" s="267" t="s">
        <v>41</v>
      </c>
      <c r="L569" s="270"/>
      <c r="M569" s="270"/>
    </row>
    <row r="570" spans="1:13" ht="24" x14ac:dyDescent="0.2">
      <c r="A570" s="265" t="s">
        <v>2679</v>
      </c>
      <c r="B570" s="271" t="s">
        <v>1190</v>
      </c>
      <c r="C570" s="272" t="s">
        <v>3722</v>
      </c>
      <c r="D570" s="271" t="s">
        <v>1470</v>
      </c>
      <c r="E570" s="271" t="s">
        <v>1528</v>
      </c>
      <c r="F570" s="273">
        <v>21</v>
      </c>
      <c r="G570" s="274" t="s">
        <v>11</v>
      </c>
      <c r="H570" s="275">
        <v>1</v>
      </c>
      <c r="I570" s="276">
        <v>57.4</v>
      </c>
      <c r="J570" s="276">
        <v>57.399999999999991</v>
      </c>
      <c r="K570" s="277"/>
      <c r="L570" s="278">
        <v>69.56</v>
      </c>
      <c r="M570" s="278">
        <v>69.56</v>
      </c>
    </row>
    <row r="571" spans="1:13" x14ac:dyDescent="0.2">
      <c r="A571" s="265" t="s">
        <v>2680</v>
      </c>
      <c r="B571" s="301" t="s">
        <v>1193</v>
      </c>
      <c r="C571" s="302" t="s">
        <v>3137</v>
      </c>
      <c r="D571" s="301" t="s">
        <v>1470</v>
      </c>
      <c r="E571" s="301" t="s">
        <v>1198</v>
      </c>
      <c r="F571" s="303" t="s">
        <v>1195</v>
      </c>
      <c r="G571" s="304" t="s">
        <v>1196</v>
      </c>
      <c r="H571" s="305">
        <v>1.8100000000000002E-2</v>
      </c>
      <c r="I571" s="285">
        <v>12.429</v>
      </c>
      <c r="J571" s="285">
        <v>0.224</v>
      </c>
      <c r="K571" s="277"/>
      <c r="L571" s="285">
        <v>15.06</v>
      </c>
      <c r="M571" s="285">
        <v>0.27</v>
      </c>
    </row>
    <row r="572" spans="1:13" ht="12.75" thickBot="1" x14ac:dyDescent="0.25">
      <c r="A572" s="265" t="s">
        <v>2681</v>
      </c>
      <c r="B572" s="301" t="s">
        <v>1193</v>
      </c>
      <c r="C572" s="302" t="s">
        <v>3723</v>
      </c>
      <c r="D572" s="301" t="s">
        <v>1470</v>
      </c>
      <c r="E572" s="301" t="s">
        <v>3724</v>
      </c>
      <c r="F572" s="303" t="s">
        <v>1209</v>
      </c>
      <c r="G572" s="304" t="s">
        <v>61</v>
      </c>
      <c r="H572" s="305">
        <v>0.76190000000000002</v>
      </c>
      <c r="I572" s="285">
        <v>1.9470000000000001</v>
      </c>
      <c r="J572" s="285">
        <v>1.4830000000000001</v>
      </c>
      <c r="K572" s="277"/>
      <c r="L572" s="285">
        <v>2.36</v>
      </c>
      <c r="M572" s="285">
        <v>1.79</v>
      </c>
    </row>
    <row r="573" spans="1:13" ht="12.75" thickTop="1" x14ac:dyDescent="0.2">
      <c r="A573" s="265" t="s">
        <v>2682</v>
      </c>
      <c r="B573" s="295" t="s">
        <v>1193</v>
      </c>
      <c r="C573" s="296" t="s">
        <v>3725</v>
      </c>
      <c r="D573" s="295" t="s">
        <v>1470</v>
      </c>
      <c r="E573" s="295" t="s">
        <v>3726</v>
      </c>
      <c r="F573" s="297" t="s">
        <v>1209</v>
      </c>
      <c r="G573" s="298" t="s">
        <v>3176</v>
      </c>
      <c r="H573" s="299">
        <v>7.7999999999999996E-3</v>
      </c>
      <c r="I573" s="300">
        <v>23.603000000000002</v>
      </c>
      <c r="J573" s="300">
        <v>0.184</v>
      </c>
      <c r="K573" s="277"/>
      <c r="L573" s="285">
        <v>28.6</v>
      </c>
      <c r="M573" s="285">
        <v>0.22</v>
      </c>
    </row>
    <row r="574" spans="1:13" x14ac:dyDescent="0.2">
      <c r="A574" s="265" t="s">
        <v>2683</v>
      </c>
      <c r="B574" s="279" t="s">
        <v>1193</v>
      </c>
      <c r="C574" s="280" t="s">
        <v>3727</v>
      </c>
      <c r="D574" s="279" t="s">
        <v>1470</v>
      </c>
      <c r="E574" s="279" t="s">
        <v>1244</v>
      </c>
      <c r="F574" s="281" t="s">
        <v>1209</v>
      </c>
      <c r="G574" s="282" t="s">
        <v>73</v>
      </c>
      <c r="H574" s="283">
        <v>2.64E-2</v>
      </c>
      <c r="I574" s="284">
        <v>9.7710000000000008</v>
      </c>
      <c r="J574" s="284">
        <v>0.25700000000000001</v>
      </c>
      <c r="K574" s="277"/>
      <c r="L574" s="285">
        <v>11.84</v>
      </c>
      <c r="M574" s="285">
        <v>0.31</v>
      </c>
    </row>
    <row r="575" spans="1:13" x14ac:dyDescent="0.2">
      <c r="A575" s="265" t="s">
        <v>2684</v>
      </c>
      <c r="B575" s="279" t="s">
        <v>1193</v>
      </c>
      <c r="C575" s="280" t="s">
        <v>3728</v>
      </c>
      <c r="D575" s="279" t="s">
        <v>1470</v>
      </c>
      <c r="E575" s="279" t="s">
        <v>3729</v>
      </c>
      <c r="F575" s="281" t="s">
        <v>1209</v>
      </c>
      <c r="G575" s="282" t="s">
        <v>11</v>
      </c>
      <c r="H575" s="283">
        <v>1</v>
      </c>
      <c r="I575" s="284">
        <v>18.873999999999999</v>
      </c>
      <c r="J575" s="284">
        <v>18.873999999999999</v>
      </c>
      <c r="K575" s="277"/>
      <c r="L575" s="285">
        <v>22.87</v>
      </c>
      <c r="M575" s="285">
        <v>22.87</v>
      </c>
    </row>
    <row r="576" spans="1:13" x14ac:dyDescent="0.2">
      <c r="A576" s="265" t="s">
        <v>2685</v>
      </c>
      <c r="B576" s="279" t="s">
        <v>1193</v>
      </c>
      <c r="C576" s="280" t="s">
        <v>3706</v>
      </c>
      <c r="D576" s="279" t="s">
        <v>1470</v>
      </c>
      <c r="E576" s="279" t="s">
        <v>1323</v>
      </c>
      <c r="F576" s="281" t="s">
        <v>1209</v>
      </c>
      <c r="G576" s="282" t="s">
        <v>73</v>
      </c>
      <c r="H576" s="283">
        <v>6.4799999999999996E-2</v>
      </c>
      <c r="I576" s="284">
        <v>2.17</v>
      </c>
      <c r="J576" s="284">
        <v>0.14000000000000001</v>
      </c>
      <c r="K576" s="277"/>
      <c r="L576" s="285">
        <v>2.63</v>
      </c>
      <c r="M576" s="285">
        <v>0.17</v>
      </c>
    </row>
    <row r="577" spans="1:13" x14ac:dyDescent="0.2">
      <c r="A577" s="265" t="s">
        <v>2686</v>
      </c>
      <c r="B577" s="279" t="s">
        <v>1193</v>
      </c>
      <c r="C577" s="280" t="s">
        <v>3730</v>
      </c>
      <c r="D577" s="279" t="s">
        <v>1470</v>
      </c>
      <c r="E577" s="279" t="s">
        <v>3731</v>
      </c>
      <c r="F577" s="281" t="s">
        <v>1209</v>
      </c>
      <c r="G577" s="282" t="s">
        <v>345</v>
      </c>
      <c r="H577" s="283">
        <v>1.8626</v>
      </c>
      <c r="I577" s="284">
        <v>9.072021538461545</v>
      </c>
      <c r="J577" s="284">
        <v>16.896999999999998</v>
      </c>
      <c r="K577" s="277"/>
      <c r="L577" s="285">
        <v>11.01</v>
      </c>
      <c r="M577" s="285">
        <v>20.5</v>
      </c>
    </row>
    <row r="578" spans="1:13" x14ac:dyDescent="0.2">
      <c r="A578" s="265" t="s">
        <v>2687</v>
      </c>
      <c r="B578" s="279" t="s">
        <v>1193</v>
      </c>
      <c r="C578" s="280" t="s">
        <v>3189</v>
      </c>
      <c r="D578" s="279" t="s">
        <v>1470</v>
      </c>
      <c r="E578" s="279" t="s">
        <v>1259</v>
      </c>
      <c r="F578" s="281" t="s">
        <v>1195</v>
      </c>
      <c r="G578" s="282" t="s">
        <v>1196</v>
      </c>
      <c r="H578" s="283">
        <v>0.41670000000000001</v>
      </c>
      <c r="I578" s="284">
        <v>18.404</v>
      </c>
      <c r="J578" s="284">
        <v>7.6680000000000001</v>
      </c>
      <c r="K578" s="277"/>
      <c r="L578" s="285">
        <v>22.3</v>
      </c>
      <c r="M578" s="285">
        <v>9.2899999999999991</v>
      </c>
    </row>
    <row r="579" spans="1:13" ht="36" x14ac:dyDescent="0.2">
      <c r="A579" s="265" t="s">
        <v>2688</v>
      </c>
      <c r="B579" s="279" t="s">
        <v>1193</v>
      </c>
      <c r="C579" s="280" t="s">
        <v>3199</v>
      </c>
      <c r="D579" s="279" t="s">
        <v>1470</v>
      </c>
      <c r="E579" s="279" t="s">
        <v>3200</v>
      </c>
      <c r="F579" s="281" t="s">
        <v>1209</v>
      </c>
      <c r="G579" s="282" t="s">
        <v>73</v>
      </c>
      <c r="H579" s="283">
        <v>1.4E-3</v>
      </c>
      <c r="I579" s="284">
        <v>2.4670000000000001</v>
      </c>
      <c r="J579" s="284">
        <v>3.0000000000000001E-3</v>
      </c>
      <c r="K579" s="277"/>
      <c r="L579" s="285">
        <v>2.99</v>
      </c>
      <c r="M579" s="285">
        <v>0</v>
      </c>
    </row>
    <row r="580" spans="1:13" x14ac:dyDescent="0.2">
      <c r="A580" s="265" t="s">
        <v>2689</v>
      </c>
      <c r="B580" s="301" t="s">
        <v>1193</v>
      </c>
      <c r="C580" s="302" t="s">
        <v>3732</v>
      </c>
      <c r="D580" s="301" t="s">
        <v>1470</v>
      </c>
      <c r="E580" s="301" t="s">
        <v>1325</v>
      </c>
      <c r="F580" s="303" t="s">
        <v>1209</v>
      </c>
      <c r="G580" s="304" t="s">
        <v>345</v>
      </c>
      <c r="H580" s="305">
        <v>4.4000000000000003E-3</v>
      </c>
      <c r="I580" s="285">
        <v>22.603999999999999</v>
      </c>
      <c r="J580" s="285">
        <v>9.9000000000000005E-2</v>
      </c>
      <c r="K580" s="277"/>
      <c r="L580" s="285">
        <v>27.39</v>
      </c>
      <c r="M580" s="285">
        <v>0.12</v>
      </c>
    </row>
    <row r="581" spans="1:13" ht="12.75" thickBot="1" x14ac:dyDescent="0.25">
      <c r="A581" s="265" t="s">
        <v>2690</v>
      </c>
      <c r="B581" s="301" t="s">
        <v>1193</v>
      </c>
      <c r="C581" s="302" t="s">
        <v>3733</v>
      </c>
      <c r="D581" s="301" t="s">
        <v>1470</v>
      </c>
      <c r="E581" s="301" t="s">
        <v>3734</v>
      </c>
      <c r="F581" s="303" t="s">
        <v>1209</v>
      </c>
      <c r="G581" s="304" t="s">
        <v>73</v>
      </c>
      <c r="H581" s="305">
        <v>10.5548</v>
      </c>
      <c r="I581" s="285">
        <v>0.222</v>
      </c>
      <c r="J581" s="285">
        <v>2.343</v>
      </c>
      <c r="K581" s="277"/>
      <c r="L581" s="285">
        <v>0.27</v>
      </c>
      <c r="M581" s="285">
        <v>2.84</v>
      </c>
    </row>
    <row r="582" spans="1:13" ht="12.75" thickTop="1" x14ac:dyDescent="0.2">
      <c r="A582" s="265" t="s">
        <v>5368</v>
      </c>
      <c r="B582" s="295" t="s">
        <v>1193</v>
      </c>
      <c r="C582" s="296" t="s">
        <v>3214</v>
      </c>
      <c r="D582" s="295" t="s">
        <v>1470</v>
      </c>
      <c r="E582" s="295" t="s">
        <v>3215</v>
      </c>
      <c r="F582" s="297" t="s">
        <v>1195</v>
      </c>
      <c r="G582" s="298" t="s">
        <v>1196</v>
      </c>
      <c r="H582" s="299">
        <v>3.3700000000000001E-2</v>
      </c>
      <c r="I582" s="300">
        <v>18.404</v>
      </c>
      <c r="J582" s="300">
        <v>0.62</v>
      </c>
      <c r="K582" s="277"/>
      <c r="L582" s="285">
        <v>22.3</v>
      </c>
      <c r="M582" s="285">
        <v>0.75</v>
      </c>
    </row>
    <row r="583" spans="1:13" x14ac:dyDescent="0.2">
      <c r="A583" s="265" t="s">
        <v>5369</v>
      </c>
      <c r="B583" s="279" t="s">
        <v>1193</v>
      </c>
      <c r="C583" s="280" t="s">
        <v>3735</v>
      </c>
      <c r="D583" s="279" t="s">
        <v>1470</v>
      </c>
      <c r="E583" s="279" t="s">
        <v>1248</v>
      </c>
      <c r="F583" s="281" t="s">
        <v>1209</v>
      </c>
      <c r="G583" s="282" t="s">
        <v>73</v>
      </c>
      <c r="H583" s="283">
        <v>1</v>
      </c>
      <c r="I583" s="284">
        <v>6.9649999999999999</v>
      </c>
      <c r="J583" s="284">
        <v>6.9649999999999999</v>
      </c>
      <c r="K583" s="277"/>
      <c r="L583" s="285">
        <v>8.44</v>
      </c>
      <c r="M583" s="285">
        <v>8.44</v>
      </c>
    </row>
    <row r="584" spans="1:13" ht="24" x14ac:dyDescent="0.2">
      <c r="A584" s="265" t="s">
        <v>5370</v>
      </c>
      <c r="B584" s="279" t="s">
        <v>1193</v>
      </c>
      <c r="C584" s="280" t="s">
        <v>3736</v>
      </c>
      <c r="D584" s="279" t="s">
        <v>1470</v>
      </c>
      <c r="E584" s="279" t="s">
        <v>3737</v>
      </c>
      <c r="F584" s="281" t="s">
        <v>1209</v>
      </c>
      <c r="G584" s="282" t="s">
        <v>3176</v>
      </c>
      <c r="H584" s="283">
        <v>4.1399999999999999E-2</v>
      </c>
      <c r="I584" s="284">
        <v>39.695999999999998</v>
      </c>
      <c r="J584" s="284">
        <v>1.643</v>
      </c>
      <c r="K584" s="277"/>
      <c r="L584" s="285">
        <v>48.1</v>
      </c>
      <c r="M584" s="285">
        <v>1.99</v>
      </c>
    </row>
    <row r="585" spans="1:13" x14ac:dyDescent="0.2">
      <c r="A585" s="265" t="s">
        <v>2694</v>
      </c>
      <c r="B585" s="266" t="s">
        <v>3738</v>
      </c>
      <c r="C585" s="267" t="s">
        <v>36</v>
      </c>
      <c r="D585" s="266" t="s">
        <v>37</v>
      </c>
      <c r="E585" s="266" t="s">
        <v>38</v>
      </c>
      <c r="F585" s="268" t="s">
        <v>1188</v>
      </c>
      <c r="G585" s="269" t="s">
        <v>39</v>
      </c>
      <c r="H585" s="267" t="s">
        <v>1189</v>
      </c>
      <c r="I585" s="267" t="s">
        <v>40</v>
      </c>
      <c r="J585" s="267" t="s">
        <v>41</v>
      </c>
    </row>
    <row r="586" spans="1:13" ht="24" x14ac:dyDescent="0.2">
      <c r="A586" s="265" t="s">
        <v>2695</v>
      </c>
      <c r="B586" s="271" t="s">
        <v>1190</v>
      </c>
      <c r="C586" s="272" t="s">
        <v>3739</v>
      </c>
      <c r="D586" s="271" t="s">
        <v>1470</v>
      </c>
      <c r="E586" s="271" t="s">
        <v>1529</v>
      </c>
      <c r="F586" s="273">
        <v>22</v>
      </c>
      <c r="G586" s="274" t="s">
        <v>11</v>
      </c>
      <c r="H586" s="275">
        <v>1</v>
      </c>
      <c r="I586" s="276">
        <v>31.2</v>
      </c>
      <c r="J586" s="276">
        <v>31.200000000000003</v>
      </c>
      <c r="K586" s="277"/>
      <c r="L586" s="278">
        <v>37.82</v>
      </c>
      <c r="M586" s="278">
        <v>37.82</v>
      </c>
    </row>
    <row r="587" spans="1:13" x14ac:dyDescent="0.2">
      <c r="A587" s="265" t="s">
        <v>2696</v>
      </c>
      <c r="B587" s="279" t="s">
        <v>1193</v>
      </c>
      <c r="C587" s="280" t="s">
        <v>3160</v>
      </c>
      <c r="D587" s="279" t="s">
        <v>1470</v>
      </c>
      <c r="E587" s="279" t="s">
        <v>1202</v>
      </c>
      <c r="F587" s="281" t="s">
        <v>1195</v>
      </c>
      <c r="G587" s="282" t="s">
        <v>1196</v>
      </c>
      <c r="H587" s="283">
        <v>0.17219999999999999</v>
      </c>
      <c r="I587" s="284">
        <v>18.404</v>
      </c>
      <c r="J587" s="284">
        <v>3.169</v>
      </c>
      <c r="K587" s="277"/>
      <c r="L587" s="285">
        <v>22.3</v>
      </c>
      <c r="M587" s="285">
        <v>3.84</v>
      </c>
    </row>
    <row r="588" spans="1:13" x14ac:dyDescent="0.2">
      <c r="A588" s="265" t="s">
        <v>2697</v>
      </c>
      <c r="B588" s="279" t="s">
        <v>1193</v>
      </c>
      <c r="C588" s="280" t="s">
        <v>3161</v>
      </c>
      <c r="D588" s="279" t="s">
        <v>1470</v>
      </c>
      <c r="E588" s="279" t="s">
        <v>3162</v>
      </c>
      <c r="F588" s="281" t="s">
        <v>1209</v>
      </c>
      <c r="G588" s="282" t="s">
        <v>7</v>
      </c>
      <c r="H588" s="283">
        <v>3.5000000000000003E-2</v>
      </c>
      <c r="I588" s="284">
        <v>141.94300000000001</v>
      </c>
      <c r="J588" s="284">
        <v>4.968</v>
      </c>
      <c r="K588" s="277"/>
      <c r="L588" s="285">
        <v>171.99</v>
      </c>
      <c r="M588" s="285">
        <v>6.01</v>
      </c>
    </row>
    <row r="589" spans="1:13" x14ac:dyDescent="0.2">
      <c r="A589" s="265" t="s">
        <v>2698</v>
      </c>
      <c r="B589" s="279" t="s">
        <v>1193</v>
      </c>
      <c r="C589" s="280" t="s">
        <v>3167</v>
      </c>
      <c r="D589" s="279" t="s">
        <v>1470</v>
      </c>
      <c r="E589" s="279" t="s">
        <v>1213</v>
      </c>
      <c r="F589" s="281" t="s">
        <v>1209</v>
      </c>
      <c r="G589" s="282" t="s">
        <v>7</v>
      </c>
      <c r="H589" s="283">
        <v>2.1999999999999999E-2</v>
      </c>
      <c r="I589" s="284">
        <v>121.63200000000001</v>
      </c>
      <c r="J589" s="284">
        <v>2.6749999999999998</v>
      </c>
      <c r="K589" s="277"/>
      <c r="L589" s="285">
        <v>147.38</v>
      </c>
      <c r="M589" s="285">
        <v>3.24</v>
      </c>
    </row>
    <row r="590" spans="1:13" ht="24" x14ac:dyDescent="0.2">
      <c r="A590" s="265" t="s">
        <v>2699</v>
      </c>
      <c r="B590" s="279" t="s">
        <v>1193</v>
      </c>
      <c r="C590" s="280" t="s">
        <v>3740</v>
      </c>
      <c r="D590" s="279" t="s">
        <v>1470</v>
      </c>
      <c r="E590" s="279" t="s">
        <v>3741</v>
      </c>
      <c r="F590" s="281" t="s">
        <v>1209</v>
      </c>
      <c r="G590" s="282" t="s">
        <v>345</v>
      </c>
      <c r="H590" s="283">
        <v>1</v>
      </c>
      <c r="I590" s="284">
        <v>6.2281598412698376</v>
      </c>
      <c r="J590" s="284">
        <v>6.2279999999999998</v>
      </c>
      <c r="K590" s="277"/>
      <c r="L590" s="285">
        <v>7.57</v>
      </c>
      <c r="M590" s="285">
        <v>7.57</v>
      </c>
    </row>
    <row r="591" spans="1:13" x14ac:dyDescent="0.2">
      <c r="A591" s="265" t="s">
        <v>2700</v>
      </c>
      <c r="B591" s="301" t="s">
        <v>1193</v>
      </c>
      <c r="C591" s="302" t="s">
        <v>3190</v>
      </c>
      <c r="D591" s="301" t="s">
        <v>1470</v>
      </c>
      <c r="E591" s="301" t="s">
        <v>1211</v>
      </c>
      <c r="F591" s="303" t="s">
        <v>1209</v>
      </c>
      <c r="G591" s="304" t="s">
        <v>7</v>
      </c>
      <c r="H591" s="305">
        <v>2.1999999999999999E-2</v>
      </c>
      <c r="I591" s="285">
        <v>117.539</v>
      </c>
      <c r="J591" s="285">
        <v>2.585</v>
      </c>
      <c r="K591" s="277"/>
      <c r="L591" s="285">
        <v>142.41999999999999</v>
      </c>
      <c r="M591" s="285">
        <v>3.13</v>
      </c>
    </row>
    <row r="592" spans="1:13" ht="12.75" thickBot="1" x14ac:dyDescent="0.25">
      <c r="A592" s="265" t="s">
        <v>2701</v>
      </c>
      <c r="B592" s="301" t="s">
        <v>1193</v>
      </c>
      <c r="C592" s="302" t="s">
        <v>3141</v>
      </c>
      <c r="D592" s="301" t="s">
        <v>1470</v>
      </c>
      <c r="E592" s="301" t="s">
        <v>1226</v>
      </c>
      <c r="F592" s="303" t="s">
        <v>1209</v>
      </c>
      <c r="G592" s="304" t="s">
        <v>345</v>
      </c>
      <c r="H592" s="305">
        <v>11</v>
      </c>
      <c r="I592" s="285">
        <v>0.51100000000000001</v>
      </c>
      <c r="J592" s="285">
        <v>5.6210000000000004</v>
      </c>
      <c r="K592" s="277"/>
      <c r="L592" s="285">
        <v>0.62</v>
      </c>
      <c r="M592" s="285">
        <v>6.82</v>
      </c>
    </row>
    <row r="593" spans="1:13" ht="12.75" thickTop="1" x14ac:dyDescent="0.2">
      <c r="A593" s="265" t="s">
        <v>2702</v>
      </c>
      <c r="B593" s="295" t="s">
        <v>1193</v>
      </c>
      <c r="C593" s="296" t="s">
        <v>3213</v>
      </c>
      <c r="D593" s="295" t="s">
        <v>1470</v>
      </c>
      <c r="E593" s="295" t="s">
        <v>1204</v>
      </c>
      <c r="F593" s="297" t="s">
        <v>1195</v>
      </c>
      <c r="G593" s="298" t="s">
        <v>1196</v>
      </c>
      <c r="H593" s="299">
        <v>0.1109</v>
      </c>
      <c r="I593" s="300">
        <v>13.204000000000001</v>
      </c>
      <c r="J593" s="300">
        <v>1.464</v>
      </c>
      <c r="K593" s="277"/>
      <c r="L593" s="285">
        <v>16</v>
      </c>
      <c r="M593" s="285">
        <v>1.77</v>
      </c>
    </row>
    <row r="594" spans="1:13" x14ac:dyDescent="0.2">
      <c r="A594" s="265" t="s">
        <v>2703</v>
      </c>
      <c r="B594" s="279" t="s">
        <v>1193</v>
      </c>
      <c r="C594" s="280" t="s">
        <v>3156</v>
      </c>
      <c r="D594" s="279" t="s">
        <v>1470</v>
      </c>
      <c r="E594" s="279" t="s">
        <v>1206</v>
      </c>
      <c r="F594" s="281" t="s">
        <v>1195</v>
      </c>
      <c r="G594" s="282" t="s">
        <v>1196</v>
      </c>
      <c r="H594" s="283">
        <v>0.40789999999999998</v>
      </c>
      <c r="I594" s="284">
        <v>11.009</v>
      </c>
      <c r="J594" s="284">
        <v>4.49</v>
      </c>
      <c r="K594" s="277"/>
      <c r="L594" s="285">
        <v>13.34</v>
      </c>
      <c r="M594" s="285">
        <v>5.44</v>
      </c>
    </row>
    <row r="595" spans="1:13" x14ac:dyDescent="0.2">
      <c r="A595" s="265" t="s">
        <v>2707</v>
      </c>
      <c r="B595" s="266" t="s">
        <v>3742</v>
      </c>
      <c r="C595" s="267" t="s">
        <v>36</v>
      </c>
      <c r="D595" s="266" t="s">
        <v>37</v>
      </c>
      <c r="E595" s="266" t="s">
        <v>38</v>
      </c>
      <c r="F595" s="268" t="s">
        <v>1188</v>
      </c>
      <c r="G595" s="269" t="s">
        <v>39</v>
      </c>
      <c r="H595" s="267" t="s">
        <v>1189</v>
      </c>
      <c r="I595" s="267" t="s">
        <v>40</v>
      </c>
      <c r="J595" s="267" t="s">
        <v>41</v>
      </c>
    </row>
    <row r="596" spans="1:13" ht="24" x14ac:dyDescent="0.2">
      <c r="A596" s="265" t="s">
        <v>2708</v>
      </c>
      <c r="B596" s="271" t="s">
        <v>1190</v>
      </c>
      <c r="C596" s="272" t="s">
        <v>3743</v>
      </c>
      <c r="D596" s="271" t="s">
        <v>1470</v>
      </c>
      <c r="E596" s="271" t="s">
        <v>1530</v>
      </c>
      <c r="F596" s="273">
        <v>22</v>
      </c>
      <c r="G596" s="274" t="s">
        <v>11</v>
      </c>
      <c r="H596" s="275">
        <v>1</v>
      </c>
      <c r="I596" s="276">
        <v>72</v>
      </c>
      <c r="J596" s="276">
        <v>72</v>
      </c>
      <c r="K596" s="277"/>
      <c r="L596" s="278">
        <v>87.25</v>
      </c>
      <c r="M596" s="278">
        <v>87.25</v>
      </c>
    </row>
    <row r="597" spans="1:13" x14ac:dyDescent="0.2">
      <c r="A597" s="265" t="s">
        <v>2709</v>
      </c>
      <c r="B597" s="279" t="s">
        <v>1193</v>
      </c>
      <c r="C597" s="280" t="s">
        <v>3160</v>
      </c>
      <c r="D597" s="279" t="s">
        <v>1470</v>
      </c>
      <c r="E597" s="279" t="s">
        <v>1202</v>
      </c>
      <c r="F597" s="281" t="s">
        <v>1195</v>
      </c>
      <c r="G597" s="282" t="s">
        <v>1196</v>
      </c>
      <c r="H597" s="283">
        <v>0.45689999999999997</v>
      </c>
      <c r="I597" s="284">
        <v>18.404</v>
      </c>
      <c r="J597" s="284">
        <v>8.4079999999999995</v>
      </c>
      <c r="K597" s="277"/>
      <c r="L597" s="285">
        <v>22.3</v>
      </c>
      <c r="M597" s="285">
        <v>10.18</v>
      </c>
    </row>
    <row r="598" spans="1:13" x14ac:dyDescent="0.2">
      <c r="A598" s="265" t="s">
        <v>2710</v>
      </c>
      <c r="B598" s="279" t="s">
        <v>1193</v>
      </c>
      <c r="C598" s="280" t="s">
        <v>3141</v>
      </c>
      <c r="D598" s="279" t="s">
        <v>1470</v>
      </c>
      <c r="E598" s="279" t="s">
        <v>1226</v>
      </c>
      <c r="F598" s="281" t="s">
        <v>1209</v>
      </c>
      <c r="G598" s="282" t="s">
        <v>345</v>
      </c>
      <c r="H598" s="283">
        <v>17.72</v>
      </c>
      <c r="I598" s="284">
        <v>0.51100000000000001</v>
      </c>
      <c r="J598" s="284">
        <v>9.0540000000000003</v>
      </c>
      <c r="K598" s="277"/>
      <c r="L598" s="285">
        <v>0.62</v>
      </c>
      <c r="M598" s="285">
        <v>10.98</v>
      </c>
    </row>
    <row r="599" spans="1:13" ht="24" x14ac:dyDescent="0.2">
      <c r="A599" s="265" t="s">
        <v>2711</v>
      </c>
      <c r="B599" s="279" t="s">
        <v>1193</v>
      </c>
      <c r="C599" s="280" t="s">
        <v>3744</v>
      </c>
      <c r="D599" s="279" t="s">
        <v>1470</v>
      </c>
      <c r="E599" s="279" t="s">
        <v>3745</v>
      </c>
      <c r="F599" s="281" t="s">
        <v>1209</v>
      </c>
      <c r="G599" s="282" t="s">
        <v>11</v>
      </c>
      <c r="H599" s="283">
        <v>1</v>
      </c>
      <c r="I599" s="284">
        <v>44.223018781038384</v>
      </c>
      <c r="J599" s="284">
        <v>44.222999999999999</v>
      </c>
      <c r="K599" s="277"/>
      <c r="L599" s="285">
        <v>53.6</v>
      </c>
      <c r="M599" s="285">
        <v>53.6</v>
      </c>
    </row>
    <row r="600" spans="1:13" x14ac:dyDescent="0.2">
      <c r="A600" s="265" t="s">
        <v>2712</v>
      </c>
      <c r="B600" s="279" t="s">
        <v>1193</v>
      </c>
      <c r="C600" s="280" t="s">
        <v>3156</v>
      </c>
      <c r="D600" s="279" t="s">
        <v>1470</v>
      </c>
      <c r="E600" s="279" t="s">
        <v>1206</v>
      </c>
      <c r="F600" s="281" t="s">
        <v>1195</v>
      </c>
      <c r="G600" s="282" t="s">
        <v>1196</v>
      </c>
      <c r="H600" s="283">
        <v>0.60909999999999997</v>
      </c>
      <c r="I600" s="284">
        <v>11.009</v>
      </c>
      <c r="J600" s="284">
        <v>6.7050000000000001</v>
      </c>
      <c r="K600" s="277"/>
      <c r="L600" s="285">
        <v>13.34</v>
      </c>
      <c r="M600" s="285">
        <v>8.1199999999999992</v>
      </c>
    </row>
    <row r="601" spans="1:13" x14ac:dyDescent="0.2">
      <c r="A601" s="265" t="s">
        <v>5371</v>
      </c>
      <c r="B601" s="279" t="s">
        <v>1193</v>
      </c>
      <c r="C601" s="280" t="s">
        <v>3426</v>
      </c>
      <c r="D601" s="279" t="s">
        <v>1470</v>
      </c>
      <c r="E601" s="279" t="s">
        <v>1208</v>
      </c>
      <c r="F601" s="281" t="s">
        <v>1209</v>
      </c>
      <c r="G601" s="282" t="s">
        <v>7</v>
      </c>
      <c r="H601" s="283">
        <v>2.4299999999999999E-2</v>
      </c>
      <c r="I601" s="284">
        <v>148.578</v>
      </c>
      <c r="J601" s="284">
        <v>3.61</v>
      </c>
      <c r="K601" s="277"/>
      <c r="L601" s="285">
        <v>180.03</v>
      </c>
      <c r="M601" s="285">
        <v>4.37</v>
      </c>
    </row>
    <row r="602" spans="1:13" x14ac:dyDescent="0.2">
      <c r="A602" s="265" t="s">
        <v>2714</v>
      </c>
      <c r="B602" s="286" t="s">
        <v>3746</v>
      </c>
      <c r="C602" s="287" t="s">
        <v>36</v>
      </c>
      <c r="D602" s="286" t="s">
        <v>37</v>
      </c>
      <c r="E602" s="286" t="s">
        <v>38</v>
      </c>
      <c r="F602" s="288" t="s">
        <v>1188</v>
      </c>
      <c r="G602" s="289" t="s">
        <v>39</v>
      </c>
      <c r="H602" s="287" t="s">
        <v>1189</v>
      </c>
      <c r="I602" s="287" t="s">
        <v>40</v>
      </c>
      <c r="J602" s="287" t="s">
        <v>41</v>
      </c>
      <c r="L602" s="270"/>
      <c r="M602" s="270"/>
    </row>
    <row r="603" spans="1:13" ht="12.75" thickBot="1" x14ac:dyDescent="0.25">
      <c r="A603" s="265" t="s">
        <v>2715</v>
      </c>
      <c r="B603" s="290" t="s">
        <v>1190</v>
      </c>
      <c r="C603" s="291" t="s">
        <v>3747</v>
      </c>
      <c r="D603" s="290" t="s">
        <v>1470</v>
      </c>
      <c r="E603" s="290" t="s">
        <v>224</v>
      </c>
      <c r="F603" s="292">
        <v>22</v>
      </c>
      <c r="G603" s="293" t="s">
        <v>61</v>
      </c>
      <c r="H603" s="294">
        <v>1</v>
      </c>
      <c r="I603" s="278">
        <v>15.84</v>
      </c>
      <c r="J603" s="278">
        <v>15.84</v>
      </c>
      <c r="K603" s="277"/>
      <c r="L603" s="278">
        <v>19.2</v>
      </c>
      <c r="M603" s="278">
        <v>19.2</v>
      </c>
    </row>
    <row r="604" spans="1:13" ht="12.75" thickTop="1" x14ac:dyDescent="0.2">
      <c r="A604" s="265" t="s">
        <v>2716</v>
      </c>
      <c r="B604" s="295" t="s">
        <v>1193</v>
      </c>
      <c r="C604" s="296" t="s">
        <v>3748</v>
      </c>
      <c r="D604" s="295" t="s">
        <v>1470</v>
      </c>
      <c r="E604" s="295" t="s">
        <v>3749</v>
      </c>
      <c r="F604" s="297" t="s">
        <v>1209</v>
      </c>
      <c r="G604" s="298" t="s">
        <v>61</v>
      </c>
      <c r="H604" s="299">
        <v>1</v>
      </c>
      <c r="I604" s="300">
        <v>15.84</v>
      </c>
      <c r="J604" s="300">
        <v>15.84</v>
      </c>
      <c r="K604" s="277"/>
      <c r="L604" s="285">
        <v>19.2</v>
      </c>
      <c r="M604" s="285">
        <v>19.2</v>
      </c>
    </row>
    <row r="605" spans="1:13" x14ac:dyDescent="0.2">
      <c r="A605" s="265" t="s">
        <v>2720</v>
      </c>
      <c r="B605" s="266" t="s">
        <v>3750</v>
      </c>
      <c r="C605" s="267" t="s">
        <v>36</v>
      </c>
      <c r="D605" s="266" t="s">
        <v>37</v>
      </c>
      <c r="E605" s="266" t="s">
        <v>38</v>
      </c>
      <c r="F605" s="268" t="s">
        <v>1188</v>
      </c>
      <c r="G605" s="269" t="s">
        <v>39</v>
      </c>
      <c r="H605" s="267" t="s">
        <v>1189</v>
      </c>
      <c r="I605" s="267" t="s">
        <v>40</v>
      </c>
      <c r="J605" s="267" t="s">
        <v>41</v>
      </c>
    </row>
    <row r="606" spans="1:13" ht="24" x14ac:dyDescent="0.2">
      <c r="A606" s="265" t="s">
        <v>2721</v>
      </c>
      <c r="B606" s="271" t="s">
        <v>1190</v>
      </c>
      <c r="C606" s="272" t="s">
        <v>3751</v>
      </c>
      <c r="D606" s="271" t="s">
        <v>1470</v>
      </c>
      <c r="E606" s="271" t="s">
        <v>1531</v>
      </c>
      <c r="F606" s="273">
        <v>22</v>
      </c>
      <c r="G606" s="274" t="s">
        <v>11</v>
      </c>
      <c r="H606" s="275">
        <v>1</v>
      </c>
      <c r="I606" s="276">
        <v>63.3</v>
      </c>
      <c r="J606" s="276">
        <v>63.3</v>
      </c>
      <c r="K606" s="277"/>
      <c r="L606" s="278">
        <v>76.709999999999994</v>
      </c>
      <c r="M606" s="278">
        <v>76.709999999999994</v>
      </c>
    </row>
    <row r="607" spans="1:13" x14ac:dyDescent="0.2">
      <c r="A607" s="265" t="s">
        <v>2722</v>
      </c>
      <c r="B607" s="279" t="s">
        <v>1193</v>
      </c>
      <c r="C607" s="280" t="s">
        <v>3669</v>
      </c>
      <c r="D607" s="279" t="s">
        <v>1470</v>
      </c>
      <c r="E607" s="279" t="s">
        <v>3670</v>
      </c>
      <c r="F607" s="281" t="s">
        <v>1195</v>
      </c>
      <c r="G607" s="282" t="s">
        <v>1196</v>
      </c>
      <c r="H607" s="283">
        <v>0.67110000000000003</v>
      </c>
      <c r="I607" s="284">
        <v>18.404</v>
      </c>
      <c r="J607" s="284">
        <v>12.35</v>
      </c>
      <c r="K607" s="277"/>
      <c r="L607" s="285">
        <v>22.3</v>
      </c>
      <c r="M607" s="285">
        <v>14.96</v>
      </c>
    </row>
    <row r="608" spans="1:13" x14ac:dyDescent="0.2">
      <c r="A608" s="265" t="s">
        <v>2723</v>
      </c>
      <c r="B608" s="279" t="s">
        <v>1193</v>
      </c>
      <c r="C608" s="280" t="s">
        <v>3156</v>
      </c>
      <c r="D608" s="279" t="s">
        <v>1470</v>
      </c>
      <c r="E608" s="279" t="s">
        <v>1206</v>
      </c>
      <c r="F608" s="281" t="s">
        <v>1195</v>
      </c>
      <c r="G608" s="282" t="s">
        <v>1196</v>
      </c>
      <c r="H608" s="283">
        <v>0.98460000000000003</v>
      </c>
      <c r="I608" s="284">
        <v>11.009</v>
      </c>
      <c r="J608" s="284">
        <v>10.839</v>
      </c>
      <c r="K608" s="277"/>
      <c r="L608" s="285">
        <v>13.34</v>
      </c>
      <c r="M608" s="285">
        <v>13.13</v>
      </c>
    </row>
    <row r="609" spans="1:13" x14ac:dyDescent="0.2">
      <c r="A609" s="265" t="s">
        <v>2724</v>
      </c>
      <c r="B609" s="279" t="s">
        <v>1193</v>
      </c>
      <c r="C609" s="280" t="s">
        <v>3426</v>
      </c>
      <c r="D609" s="279" t="s">
        <v>1470</v>
      </c>
      <c r="E609" s="279" t="s">
        <v>1208</v>
      </c>
      <c r="F609" s="281" t="s">
        <v>1209</v>
      </c>
      <c r="G609" s="282" t="s">
        <v>7</v>
      </c>
      <c r="H609" s="283">
        <v>2.4299999999999999E-2</v>
      </c>
      <c r="I609" s="284">
        <v>148.578</v>
      </c>
      <c r="J609" s="284">
        <v>3.61</v>
      </c>
      <c r="K609" s="277"/>
      <c r="L609" s="285">
        <v>180.03</v>
      </c>
      <c r="M609" s="285">
        <v>4.37</v>
      </c>
    </row>
    <row r="610" spans="1:13" x14ac:dyDescent="0.2">
      <c r="A610" s="265" t="s">
        <v>2725</v>
      </c>
      <c r="B610" s="279" t="s">
        <v>1193</v>
      </c>
      <c r="C610" s="280" t="s">
        <v>3671</v>
      </c>
      <c r="D610" s="279" t="s">
        <v>1470</v>
      </c>
      <c r="E610" s="279" t="s">
        <v>3672</v>
      </c>
      <c r="F610" s="281" t="s">
        <v>1209</v>
      </c>
      <c r="G610" s="282" t="s">
        <v>345</v>
      </c>
      <c r="H610" s="283">
        <v>7.5</v>
      </c>
      <c r="I610" s="284">
        <v>1.1270752941176463</v>
      </c>
      <c r="J610" s="284">
        <v>8.4529999999999994</v>
      </c>
      <c r="K610" s="277"/>
      <c r="L610" s="285">
        <v>1.37</v>
      </c>
      <c r="M610" s="285">
        <v>10.27</v>
      </c>
    </row>
    <row r="611" spans="1:13" x14ac:dyDescent="0.2">
      <c r="A611" s="265" t="s">
        <v>2726</v>
      </c>
      <c r="B611" s="279" t="s">
        <v>1193</v>
      </c>
      <c r="C611" s="280" t="s">
        <v>3675</v>
      </c>
      <c r="D611" s="279" t="s">
        <v>1470</v>
      </c>
      <c r="E611" s="279" t="s">
        <v>3676</v>
      </c>
      <c r="F611" s="281" t="s">
        <v>1209</v>
      </c>
      <c r="G611" s="282" t="s">
        <v>345</v>
      </c>
      <c r="H611" s="283">
        <v>0.2409</v>
      </c>
      <c r="I611" s="284">
        <v>6.2549999999999999</v>
      </c>
      <c r="J611" s="284">
        <v>1.506</v>
      </c>
      <c r="K611" s="277"/>
      <c r="L611" s="285">
        <v>7.58</v>
      </c>
      <c r="M611" s="285">
        <v>1.82</v>
      </c>
    </row>
    <row r="612" spans="1:13" x14ac:dyDescent="0.2">
      <c r="A612" s="265" t="s">
        <v>2727</v>
      </c>
      <c r="B612" s="279" t="s">
        <v>1193</v>
      </c>
      <c r="C612" s="280" t="s">
        <v>3752</v>
      </c>
      <c r="D612" s="279" t="s">
        <v>1470</v>
      </c>
      <c r="E612" s="279" t="s">
        <v>3753</v>
      </c>
      <c r="F612" s="281" t="s">
        <v>1209</v>
      </c>
      <c r="G612" s="282" t="s">
        <v>11</v>
      </c>
      <c r="H612" s="283">
        <v>1.05</v>
      </c>
      <c r="I612" s="284">
        <v>20.548999999999999</v>
      </c>
      <c r="J612" s="284">
        <v>21.576000000000001</v>
      </c>
      <c r="K612" s="277"/>
      <c r="L612" s="285">
        <v>24.9</v>
      </c>
      <c r="M612" s="285">
        <v>26.14</v>
      </c>
    </row>
    <row r="613" spans="1:13" x14ac:dyDescent="0.2">
      <c r="A613" s="265" t="s">
        <v>2728</v>
      </c>
      <c r="B613" s="301" t="s">
        <v>1193</v>
      </c>
      <c r="C613" s="302" t="s">
        <v>3141</v>
      </c>
      <c r="D613" s="301" t="s">
        <v>1470</v>
      </c>
      <c r="E613" s="301" t="s">
        <v>1226</v>
      </c>
      <c r="F613" s="303" t="s">
        <v>1209</v>
      </c>
      <c r="G613" s="304" t="s">
        <v>345</v>
      </c>
      <c r="H613" s="305">
        <v>9.7200000000000006</v>
      </c>
      <c r="I613" s="285">
        <v>0.51100000000000001</v>
      </c>
      <c r="J613" s="285">
        <v>4.9660000000000002</v>
      </c>
      <c r="K613" s="277"/>
      <c r="L613" s="285">
        <v>0.62</v>
      </c>
      <c r="M613" s="285">
        <v>6.02</v>
      </c>
    </row>
    <row r="614" spans="1:13" ht="12.75" thickBot="1" x14ac:dyDescent="0.25">
      <c r="A614" s="265" t="s">
        <v>2732</v>
      </c>
      <c r="B614" s="286" t="s">
        <v>3754</v>
      </c>
      <c r="C614" s="287" t="s">
        <v>36</v>
      </c>
      <c r="D614" s="286" t="s">
        <v>37</v>
      </c>
      <c r="E614" s="286" t="s">
        <v>38</v>
      </c>
      <c r="F614" s="288" t="s">
        <v>1188</v>
      </c>
      <c r="G614" s="289" t="s">
        <v>39</v>
      </c>
      <c r="H614" s="287" t="s">
        <v>1189</v>
      </c>
      <c r="I614" s="287" t="s">
        <v>40</v>
      </c>
      <c r="J614" s="287" t="s">
        <v>41</v>
      </c>
      <c r="L614" s="270"/>
      <c r="M614" s="270"/>
    </row>
    <row r="615" spans="1:13" ht="24.75" thickTop="1" x14ac:dyDescent="0.2">
      <c r="A615" s="265" t="s">
        <v>2733</v>
      </c>
      <c r="B615" s="310" t="s">
        <v>1190</v>
      </c>
      <c r="C615" s="311" t="s">
        <v>3755</v>
      </c>
      <c r="D615" s="310" t="s">
        <v>103</v>
      </c>
      <c r="E615" s="310" t="s">
        <v>1532</v>
      </c>
      <c r="F615" s="312" t="s">
        <v>3756</v>
      </c>
      <c r="G615" s="313" t="s">
        <v>11</v>
      </c>
      <c r="H615" s="314">
        <v>1</v>
      </c>
      <c r="I615" s="315">
        <v>104.72999999999999</v>
      </c>
      <c r="J615" s="315">
        <v>104.72999999999999</v>
      </c>
      <c r="K615" s="277"/>
      <c r="L615" s="278">
        <v>126.91</v>
      </c>
      <c r="M615" s="278">
        <v>126.91</v>
      </c>
    </row>
    <row r="616" spans="1:13" ht="24" x14ac:dyDescent="0.2">
      <c r="A616" s="265" t="s">
        <v>2734</v>
      </c>
      <c r="B616" s="316" t="s">
        <v>1236</v>
      </c>
      <c r="C616" s="317" t="s">
        <v>3432</v>
      </c>
      <c r="D616" s="316" t="s">
        <v>103</v>
      </c>
      <c r="E616" s="316" t="s">
        <v>1237</v>
      </c>
      <c r="F616" s="318" t="s">
        <v>1191</v>
      </c>
      <c r="G616" s="319" t="s">
        <v>79</v>
      </c>
      <c r="H616" s="320">
        <v>0.48359999999999997</v>
      </c>
      <c r="I616" s="321">
        <v>23.686</v>
      </c>
      <c r="J616" s="321">
        <v>11.454000000000001</v>
      </c>
      <c r="K616" s="277"/>
      <c r="L616" s="322">
        <v>28.7</v>
      </c>
      <c r="M616" s="322">
        <v>13.87</v>
      </c>
    </row>
    <row r="617" spans="1:13" ht="24" x14ac:dyDescent="0.2">
      <c r="A617" s="265" t="s">
        <v>2735</v>
      </c>
      <c r="B617" s="316" t="s">
        <v>1236</v>
      </c>
      <c r="C617" s="317" t="s">
        <v>3433</v>
      </c>
      <c r="D617" s="316" t="s">
        <v>103</v>
      </c>
      <c r="E617" s="316" t="s">
        <v>1239</v>
      </c>
      <c r="F617" s="318" t="s">
        <v>1191</v>
      </c>
      <c r="G617" s="319" t="s">
        <v>79</v>
      </c>
      <c r="H617" s="320">
        <v>0.20150000000000001</v>
      </c>
      <c r="I617" s="321">
        <v>16.027000000000001</v>
      </c>
      <c r="J617" s="321">
        <v>3.2290000000000001</v>
      </c>
      <c r="K617" s="277"/>
      <c r="L617" s="322">
        <v>19.420000000000002</v>
      </c>
      <c r="M617" s="322">
        <v>3.91</v>
      </c>
    </row>
    <row r="618" spans="1:13" x14ac:dyDescent="0.2">
      <c r="A618" s="265" t="s">
        <v>2736</v>
      </c>
      <c r="B618" s="279" t="s">
        <v>1193</v>
      </c>
      <c r="C618" s="280" t="s">
        <v>3757</v>
      </c>
      <c r="D618" s="279" t="s">
        <v>103</v>
      </c>
      <c r="E618" s="279" t="s">
        <v>3758</v>
      </c>
      <c r="F618" s="281" t="s">
        <v>1209</v>
      </c>
      <c r="G618" s="282" t="s">
        <v>1283</v>
      </c>
      <c r="H618" s="283">
        <v>0.56369999999999998</v>
      </c>
      <c r="I618" s="284">
        <v>40.497</v>
      </c>
      <c r="J618" s="284">
        <v>22.827999999999999</v>
      </c>
      <c r="K618" s="277"/>
      <c r="L618" s="285">
        <v>49.07</v>
      </c>
      <c r="M618" s="285">
        <v>27.66</v>
      </c>
    </row>
    <row r="619" spans="1:13" x14ac:dyDescent="0.2">
      <c r="A619" s="265" t="s">
        <v>2737</v>
      </c>
      <c r="B619" s="279" t="s">
        <v>1193</v>
      </c>
      <c r="C619" s="280" t="s">
        <v>3759</v>
      </c>
      <c r="D619" s="279" t="s">
        <v>103</v>
      </c>
      <c r="E619" s="279" t="s">
        <v>3760</v>
      </c>
      <c r="F619" s="281" t="s">
        <v>1209</v>
      </c>
      <c r="G619" s="282" t="s">
        <v>11</v>
      </c>
      <c r="H619" s="283">
        <v>1.06</v>
      </c>
      <c r="I619" s="284">
        <v>63.415009285714298</v>
      </c>
      <c r="J619" s="284">
        <v>67.218999999999994</v>
      </c>
      <c r="K619" s="277"/>
      <c r="L619" s="285">
        <v>76.86</v>
      </c>
      <c r="M619" s="285">
        <v>81.47</v>
      </c>
    </row>
    <row r="620" spans="1:13" x14ac:dyDescent="0.2">
      <c r="A620" s="265" t="s">
        <v>5376</v>
      </c>
      <c r="B620" s="266" t="s">
        <v>3761</v>
      </c>
      <c r="C620" s="267" t="s">
        <v>36</v>
      </c>
      <c r="D620" s="266" t="s">
        <v>37</v>
      </c>
      <c r="E620" s="266" t="s">
        <v>38</v>
      </c>
      <c r="F620" s="268" t="s">
        <v>1188</v>
      </c>
      <c r="G620" s="269" t="s">
        <v>39</v>
      </c>
      <c r="H620" s="267" t="s">
        <v>1189</v>
      </c>
      <c r="I620" s="267" t="s">
        <v>40</v>
      </c>
      <c r="J620" s="267" t="s">
        <v>41</v>
      </c>
      <c r="L620" s="270"/>
      <c r="M620" s="270"/>
    </row>
    <row r="621" spans="1:13" x14ac:dyDescent="0.2">
      <c r="A621" s="265" t="s">
        <v>2739</v>
      </c>
      <c r="B621" s="271" t="s">
        <v>1190</v>
      </c>
      <c r="C621" s="272" t="s">
        <v>3762</v>
      </c>
      <c r="D621" s="271" t="s">
        <v>1470</v>
      </c>
      <c r="E621" s="271" t="s">
        <v>228</v>
      </c>
      <c r="F621" s="273">
        <v>22</v>
      </c>
      <c r="G621" s="274" t="s">
        <v>11</v>
      </c>
      <c r="H621" s="275">
        <v>1</v>
      </c>
      <c r="I621" s="276">
        <v>31.36</v>
      </c>
      <c r="J621" s="276">
        <v>31.36</v>
      </c>
      <c r="K621" s="277"/>
      <c r="L621" s="278">
        <v>38.01</v>
      </c>
      <c r="M621" s="278">
        <v>38.01</v>
      </c>
    </row>
    <row r="622" spans="1:13" x14ac:dyDescent="0.2">
      <c r="A622" s="265" t="s">
        <v>2740</v>
      </c>
      <c r="B622" s="279" t="s">
        <v>1193</v>
      </c>
      <c r="C622" s="280" t="s">
        <v>3763</v>
      </c>
      <c r="D622" s="279" t="s">
        <v>1470</v>
      </c>
      <c r="E622" s="279" t="s">
        <v>3764</v>
      </c>
      <c r="F622" s="281" t="s">
        <v>1209</v>
      </c>
      <c r="G622" s="282" t="s">
        <v>11</v>
      </c>
      <c r="H622" s="283">
        <v>1</v>
      </c>
      <c r="I622" s="284">
        <v>31.36</v>
      </c>
      <c r="J622" s="284">
        <v>31.36</v>
      </c>
      <c r="K622" s="277"/>
      <c r="L622" s="285">
        <v>38.01</v>
      </c>
      <c r="M622" s="285">
        <v>38.01</v>
      </c>
    </row>
    <row r="623" spans="1:13" x14ac:dyDescent="0.2">
      <c r="A623" s="265" t="s">
        <v>2744</v>
      </c>
      <c r="B623" s="266" t="s">
        <v>3765</v>
      </c>
      <c r="C623" s="267" t="s">
        <v>36</v>
      </c>
      <c r="D623" s="266" t="s">
        <v>37</v>
      </c>
      <c r="E623" s="266" t="s">
        <v>38</v>
      </c>
      <c r="F623" s="268" t="s">
        <v>1188</v>
      </c>
      <c r="G623" s="269" t="s">
        <v>39</v>
      </c>
      <c r="H623" s="267" t="s">
        <v>1189</v>
      </c>
      <c r="I623" s="267" t="s">
        <v>40</v>
      </c>
      <c r="J623" s="267" t="s">
        <v>41</v>
      </c>
      <c r="L623" s="270"/>
      <c r="M623" s="270"/>
    </row>
    <row r="624" spans="1:13" x14ac:dyDescent="0.2">
      <c r="A624" s="265" t="s">
        <v>2745</v>
      </c>
      <c r="B624" s="271" t="s">
        <v>1190</v>
      </c>
      <c r="C624" s="272" t="s">
        <v>3762</v>
      </c>
      <c r="D624" s="271" t="s">
        <v>1470</v>
      </c>
      <c r="E624" s="271" t="s">
        <v>228</v>
      </c>
      <c r="F624" s="273">
        <v>22</v>
      </c>
      <c r="G624" s="274" t="s">
        <v>11</v>
      </c>
      <c r="H624" s="275">
        <v>1</v>
      </c>
      <c r="I624" s="276">
        <v>31.36</v>
      </c>
      <c r="J624" s="276">
        <v>31.36</v>
      </c>
      <c r="K624" s="277"/>
      <c r="L624" s="278">
        <v>38.01</v>
      </c>
      <c r="M624" s="278">
        <v>38.01</v>
      </c>
    </row>
    <row r="625" spans="1:13" x14ac:dyDescent="0.2">
      <c r="A625" s="265" t="s">
        <v>2746</v>
      </c>
      <c r="B625" s="279" t="s">
        <v>1193</v>
      </c>
      <c r="C625" s="280" t="s">
        <v>3763</v>
      </c>
      <c r="D625" s="279" t="s">
        <v>1470</v>
      </c>
      <c r="E625" s="279" t="s">
        <v>3764</v>
      </c>
      <c r="F625" s="281" t="s">
        <v>1209</v>
      </c>
      <c r="G625" s="282" t="s">
        <v>11</v>
      </c>
      <c r="H625" s="283">
        <v>1</v>
      </c>
      <c r="I625" s="284">
        <v>31.36</v>
      </c>
      <c r="J625" s="284">
        <v>31.36</v>
      </c>
      <c r="K625" s="277"/>
      <c r="L625" s="285">
        <v>38.01</v>
      </c>
      <c r="M625" s="285">
        <v>38.01</v>
      </c>
    </row>
    <row r="626" spans="1:13" x14ac:dyDescent="0.2">
      <c r="A626" s="265" t="s">
        <v>2750</v>
      </c>
      <c r="B626" s="266" t="s">
        <v>3766</v>
      </c>
      <c r="C626" s="267" t="s">
        <v>36</v>
      </c>
      <c r="D626" s="266" t="s">
        <v>37</v>
      </c>
      <c r="E626" s="266" t="s">
        <v>38</v>
      </c>
      <c r="F626" s="268" t="s">
        <v>1188</v>
      </c>
      <c r="G626" s="269" t="s">
        <v>39</v>
      </c>
      <c r="H626" s="267" t="s">
        <v>1189</v>
      </c>
      <c r="I626" s="267" t="s">
        <v>40</v>
      </c>
      <c r="J626" s="267" t="s">
        <v>41</v>
      </c>
      <c r="L626" s="270"/>
      <c r="M626" s="270"/>
    </row>
    <row r="627" spans="1:13" x14ac:dyDescent="0.2">
      <c r="A627" s="265" t="s">
        <v>2751</v>
      </c>
      <c r="B627" s="271" t="s">
        <v>1190</v>
      </c>
      <c r="C627" s="272" t="s">
        <v>3767</v>
      </c>
      <c r="D627" s="271" t="s">
        <v>1470</v>
      </c>
      <c r="E627" s="271" t="s">
        <v>235</v>
      </c>
      <c r="F627" s="273">
        <v>18</v>
      </c>
      <c r="G627" s="274" t="s">
        <v>11</v>
      </c>
      <c r="H627" s="275">
        <v>1</v>
      </c>
      <c r="I627" s="276">
        <v>355.51</v>
      </c>
      <c r="J627" s="276">
        <v>355.51</v>
      </c>
      <c r="K627" s="277"/>
      <c r="L627" s="278">
        <v>430.78</v>
      </c>
      <c r="M627" s="278">
        <v>430.78</v>
      </c>
    </row>
    <row r="628" spans="1:13" x14ac:dyDescent="0.2">
      <c r="A628" s="265" t="s">
        <v>2752</v>
      </c>
      <c r="B628" s="279" t="s">
        <v>1193</v>
      </c>
      <c r="C628" s="280" t="s">
        <v>3160</v>
      </c>
      <c r="D628" s="279" t="s">
        <v>1470</v>
      </c>
      <c r="E628" s="279" t="s">
        <v>1202</v>
      </c>
      <c r="F628" s="281" t="s">
        <v>1195</v>
      </c>
      <c r="G628" s="282" t="s">
        <v>1196</v>
      </c>
      <c r="H628" s="283">
        <v>1.393</v>
      </c>
      <c r="I628" s="284">
        <v>18.404</v>
      </c>
      <c r="J628" s="284">
        <v>25.635999999999999</v>
      </c>
      <c r="K628" s="277"/>
      <c r="L628" s="285">
        <v>22.3</v>
      </c>
      <c r="M628" s="285">
        <v>31.06</v>
      </c>
    </row>
    <row r="629" spans="1:13" x14ac:dyDescent="0.2">
      <c r="A629" s="265" t="s">
        <v>2753</v>
      </c>
      <c r="B629" s="301" t="s">
        <v>1193</v>
      </c>
      <c r="C629" s="302" t="s">
        <v>3727</v>
      </c>
      <c r="D629" s="301" t="s">
        <v>1470</v>
      </c>
      <c r="E629" s="301" t="s">
        <v>1244</v>
      </c>
      <c r="F629" s="303" t="s">
        <v>1209</v>
      </c>
      <c r="G629" s="304" t="s">
        <v>73</v>
      </c>
      <c r="H629" s="305">
        <v>0.41170000000000001</v>
      </c>
      <c r="I629" s="285">
        <v>9.7710000000000008</v>
      </c>
      <c r="J629" s="285">
        <v>4.0220000000000002</v>
      </c>
      <c r="K629" s="277"/>
      <c r="L629" s="285">
        <v>11.84</v>
      </c>
      <c r="M629" s="285">
        <v>4.87</v>
      </c>
    </row>
    <row r="630" spans="1:13" ht="12.75" thickBot="1" x14ac:dyDescent="0.25">
      <c r="A630" s="265" t="s">
        <v>2754</v>
      </c>
      <c r="B630" s="301" t="s">
        <v>1193</v>
      </c>
      <c r="C630" s="302" t="s">
        <v>3768</v>
      </c>
      <c r="D630" s="301" t="s">
        <v>1470</v>
      </c>
      <c r="E630" s="301" t="s">
        <v>3769</v>
      </c>
      <c r="F630" s="303" t="s">
        <v>1209</v>
      </c>
      <c r="G630" s="304" t="s">
        <v>345</v>
      </c>
      <c r="H630" s="305">
        <v>0.28149999999999997</v>
      </c>
      <c r="I630" s="285">
        <v>8.0960000000000001</v>
      </c>
      <c r="J630" s="285">
        <v>2.2789999999999999</v>
      </c>
      <c r="K630" s="277"/>
      <c r="L630" s="285">
        <v>9.81</v>
      </c>
      <c r="M630" s="285">
        <v>2.76</v>
      </c>
    </row>
    <row r="631" spans="1:13" ht="12.75" thickTop="1" x14ac:dyDescent="0.2">
      <c r="A631" s="265" t="s">
        <v>2755</v>
      </c>
      <c r="B631" s="295" t="s">
        <v>1193</v>
      </c>
      <c r="C631" s="296" t="s">
        <v>3706</v>
      </c>
      <c r="D631" s="295" t="s">
        <v>1470</v>
      </c>
      <c r="E631" s="295" t="s">
        <v>1323</v>
      </c>
      <c r="F631" s="297" t="s">
        <v>1209</v>
      </c>
      <c r="G631" s="298" t="s">
        <v>73</v>
      </c>
      <c r="H631" s="299">
        <v>0.29759999999999998</v>
      </c>
      <c r="I631" s="300">
        <v>2.17</v>
      </c>
      <c r="J631" s="300">
        <v>0.64500000000000002</v>
      </c>
      <c r="K631" s="277"/>
      <c r="L631" s="285">
        <v>2.63</v>
      </c>
      <c r="M631" s="285">
        <v>0.78</v>
      </c>
    </row>
    <row r="632" spans="1:13" x14ac:dyDescent="0.2">
      <c r="A632" s="265" t="s">
        <v>2756</v>
      </c>
      <c r="B632" s="279" t="s">
        <v>1193</v>
      </c>
      <c r="C632" s="280" t="s">
        <v>3770</v>
      </c>
      <c r="D632" s="279" t="s">
        <v>1470</v>
      </c>
      <c r="E632" s="279" t="s">
        <v>3771</v>
      </c>
      <c r="F632" s="281" t="s">
        <v>1209</v>
      </c>
      <c r="G632" s="282" t="s">
        <v>73</v>
      </c>
      <c r="H632" s="283">
        <v>0.51719999999999999</v>
      </c>
      <c r="I632" s="284">
        <v>18.338000000000001</v>
      </c>
      <c r="J632" s="284">
        <v>9.484</v>
      </c>
      <c r="K632" s="277"/>
      <c r="L632" s="285">
        <v>22.22</v>
      </c>
      <c r="M632" s="285">
        <v>11.49</v>
      </c>
    </row>
    <row r="633" spans="1:13" x14ac:dyDescent="0.2">
      <c r="A633" s="265" t="s">
        <v>2757</v>
      </c>
      <c r="B633" s="279" t="s">
        <v>1193</v>
      </c>
      <c r="C633" s="280" t="s">
        <v>3191</v>
      </c>
      <c r="D633" s="279" t="s">
        <v>1470</v>
      </c>
      <c r="E633" s="279" t="s">
        <v>3192</v>
      </c>
      <c r="F633" s="281" t="s">
        <v>1209</v>
      </c>
      <c r="G633" s="282" t="s">
        <v>345</v>
      </c>
      <c r="H633" s="283">
        <v>19.610700000000001</v>
      </c>
      <c r="I633" s="284">
        <v>8.9280311193603659</v>
      </c>
      <c r="J633" s="284">
        <v>175.084</v>
      </c>
      <c r="K633" s="277"/>
      <c r="L633" s="285">
        <v>10.82</v>
      </c>
      <c r="M633" s="285">
        <v>212.18</v>
      </c>
    </row>
    <row r="634" spans="1:13" x14ac:dyDescent="0.2">
      <c r="A634" s="265" t="s">
        <v>2758</v>
      </c>
      <c r="B634" s="279" t="s">
        <v>1193</v>
      </c>
      <c r="C634" s="280" t="s">
        <v>3141</v>
      </c>
      <c r="D634" s="279" t="s">
        <v>1470</v>
      </c>
      <c r="E634" s="279" t="s">
        <v>1226</v>
      </c>
      <c r="F634" s="281" t="s">
        <v>1209</v>
      </c>
      <c r="G634" s="282" t="s">
        <v>345</v>
      </c>
      <c r="H634" s="283">
        <v>3.7955999999999999</v>
      </c>
      <c r="I634" s="284">
        <v>0.51100000000000001</v>
      </c>
      <c r="J634" s="284">
        <v>1.9390000000000001</v>
      </c>
      <c r="K634" s="277"/>
      <c r="L634" s="285">
        <v>0.62</v>
      </c>
      <c r="M634" s="285">
        <v>2.35</v>
      </c>
    </row>
    <row r="635" spans="1:13" x14ac:dyDescent="0.2">
      <c r="A635" s="265" t="s">
        <v>2759</v>
      </c>
      <c r="B635" s="279" t="s">
        <v>1193</v>
      </c>
      <c r="C635" s="280" t="s">
        <v>3732</v>
      </c>
      <c r="D635" s="279" t="s">
        <v>1470</v>
      </c>
      <c r="E635" s="279" t="s">
        <v>1325</v>
      </c>
      <c r="F635" s="281" t="s">
        <v>1209</v>
      </c>
      <c r="G635" s="282" t="s">
        <v>345</v>
      </c>
      <c r="H635" s="283">
        <v>9.9699999999999997E-2</v>
      </c>
      <c r="I635" s="284">
        <v>22.603999999999999</v>
      </c>
      <c r="J635" s="284">
        <v>2.2530000000000001</v>
      </c>
      <c r="K635" s="277"/>
      <c r="L635" s="285">
        <v>27.39</v>
      </c>
      <c r="M635" s="285">
        <v>2.73</v>
      </c>
    </row>
    <row r="636" spans="1:13" x14ac:dyDescent="0.2">
      <c r="A636" s="265" t="s">
        <v>2760</v>
      </c>
      <c r="B636" s="279" t="s">
        <v>1193</v>
      </c>
      <c r="C636" s="280" t="s">
        <v>3772</v>
      </c>
      <c r="D636" s="279" t="s">
        <v>1470</v>
      </c>
      <c r="E636" s="279" t="s">
        <v>3773</v>
      </c>
      <c r="F636" s="281" t="s">
        <v>1209</v>
      </c>
      <c r="G636" s="282" t="s">
        <v>345</v>
      </c>
      <c r="H636" s="283">
        <v>2.2795999999999998</v>
      </c>
      <c r="I636" s="284">
        <v>9.5069999999999997</v>
      </c>
      <c r="J636" s="284">
        <v>21.672000000000001</v>
      </c>
      <c r="K636" s="277"/>
      <c r="L636" s="285">
        <v>11.52</v>
      </c>
      <c r="M636" s="285">
        <v>26.26</v>
      </c>
    </row>
    <row r="637" spans="1:13" x14ac:dyDescent="0.2">
      <c r="A637" s="265" t="s">
        <v>5377</v>
      </c>
      <c r="B637" s="301" t="s">
        <v>1193</v>
      </c>
      <c r="C637" s="302" t="s">
        <v>3774</v>
      </c>
      <c r="D637" s="301" t="s">
        <v>1470</v>
      </c>
      <c r="E637" s="301" t="s">
        <v>1321</v>
      </c>
      <c r="F637" s="303" t="s">
        <v>1209</v>
      </c>
      <c r="G637" s="304" t="s">
        <v>345</v>
      </c>
      <c r="H637" s="305">
        <v>0.23810000000000001</v>
      </c>
      <c r="I637" s="285">
        <v>26.870999999999999</v>
      </c>
      <c r="J637" s="285">
        <v>6.3970000000000002</v>
      </c>
      <c r="K637" s="277"/>
      <c r="L637" s="285">
        <v>32.56</v>
      </c>
      <c r="M637" s="285">
        <v>7.75</v>
      </c>
    </row>
    <row r="638" spans="1:13" ht="12.75" thickBot="1" x14ac:dyDescent="0.25">
      <c r="A638" s="265" t="s">
        <v>5378</v>
      </c>
      <c r="B638" s="301" t="s">
        <v>1193</v>
      </c>
      <c r="C638" s="302" t="s">
        <v>3156</v>
      </c>
      <c r="D638" s="301" t="s">
        <v>1470</v>
      </c>
      <c r="E638" s="301" t="s">
        <v>1206</v>
      </c>
      <c r="F638" s="303" t="s">
        <v>1195</v>
      </c>
      <c r="G638" s="304" t="s">
        <v>1196</v>
      </c>
      <c r="H638" s="305">
        <v>1.3335999999999999</v>
      </c>
      <c r="I638" s="285">
        <v>11.009</v>
      </c>
      <c r="J638" s="285">
        <v>14.680999999999999</v>
      </c>
      <c r="K638" s="277"/>
      <c r="L638" s="285">
        <v>13.34</v>
      </c>
      <c r="M638" s="285">
        <v>17.79</v>
      </c>
    </row>
    <row r="639" spans="1:13" ht="12.75" thickTop="1" x14ac:dyDescent="0.2">
      <c r="A639" s="265" t="s">
        <v>5379</v>
      </c>
      <c r="B639" s="295" t="s">
        <v>1193</v>
      </c>
      <c r="C639" s="296" t="s">
        <v>3426</v>
      </c>
      <c r="D639" s="295" t="s">
        <v>1470</v>
      </c>
      <c r="E639" s="295" t="s">
        <v>1208</v>
      </c>
      <c r="F639" s="297" t="s">
        <v>1209</v>
      </c>
      <c r="G639" s="298" t="s">
        <v>7</v>
      </c>
      <c r="H639" s="299">
        <v>1.0800000000000001E-2</v>
      </c>
      <c r="I639" s="300">
        <v>148.578</v>
      </c>
      <c r="J639" s="300">
        <v>1.6040000000000001</v>
      </c>
      <c r="K639" s="277"/>
      <c r="L639" s="285">
        <v>180.03</v>
      </c>
      <c r="M639" s="285">
        <v>1.94</v>
      </c>
    </row>
    <row r="640" spans="1:13" x14ac:dyDescent="0.2">
      <c r="A640" s="265" t="s">
        <v>2761</v>
      </c>
      <c r="B640" s="279" t="s">
        <v>1193</v>
      </c>
      <c r="C640" s="280" t="s">
        <v>3775</v>
      </c>
      <c r="D640" s="279" t="s">
        <v>1470</v>
      </c>
      <c r="E640" s="279" t="s">
        <v>1324</v>
      </c>
      <c r="F640" s="281" t="s">
        <v>1209</v>
      </c>
      <c r="G640" s="282" t="s">
        <v>73</v>
      </c>
      <c r="H640" s="283">
        <v>5.9499999999999997E-2</v>
      </c>
      <c r="I640" s="284">
        <v>12.866</v>
      </c>
      <c r="J640" s="284">
        <v>0.76500000000000001</v>
      </c>
      <c r="K640" s="277"/>
      <c r="L640" s="285">
        <v>15.59</v>
      </c>
      <c r="M640" s="285">
        <v>0.92</v>
      </c>
    </row>
    <row r="641" spans="1:13" x14ac:dyDescent="0.2">
      <c r="A641" s="265" t="s">
        <v>2762</v>
      </c>
      <c r="B641" s="279" t="s">
        <v>1193</v>
      </c>
      <c r="C641" s="280" t="s">
        <v>3776</v>
      </c>
      <c r="D641" s="279" t="s">
        <v>1470</v>
      </c>
      <c r="E641" s="279" t="s">
        <v>1248</v>
      </c>
      <c r="F641" s="281" t="s">
        <v>1209</v>
      </c>
      <c r="G641" s="282" t="s">
        <v>73</v>
      </c>
      <c r="H641" s="283">
        <v>1</v>
      </c>
      <c r="I641" s="284">
        <v>89.049000000000007</v>
      </c>
      <c r="J641" s="284">
        <v>89.049000000000007</v>
      </c>
      <c r="K641" s="277"/>
      <c r="L641" s="285">
        <v>107.9</v>
      </c>
      <c r="M641" s="285">
        <v>107.9</v>
      </c>
    </row>
    <row r="642" spans="1:13" x14ac:dyDescent="0.2">
      <c r="A642" s="265" t="s">
        <v>2766</v>
      </c>
      <c r="B642" s="266" t="s">
        <v>3777</v>
      </c>
      <c r="C642" s="267" t="s">
        <v>36</v>
      </c>
      <c r="D642" s="266" t="s">
        <v>37</v>
      </c>
      <c r="E642" s="266" t="s">
        <v>38</v>
      </c>
      <c r="F642" s="268" t="s">
        <v>1188</v>
      </c>
      <c r="G642" s="269" t="s">
        <v>39</v>
      </c>
      <c r="H642" s="267" t="s">
        <v>1189</v>
      </c>
      <c r="I642" s="267" t="s">
        <v>40</v>
      </c>
      <c r="J642" s="267" t="s">
        <v>41</v>
      </c>
      <c r="L642" s="270"/>
      <c r="M642" s="270"/>
    </row>
    <row r="643" spans="1:13" x14ac:dyDescent="0.2">
      <c r="A643" s="265" t="s">
        <v>2767</v>
      </c>
      <c r="B643" s="271" t="s">
        <v>1190</v>
      </c>
      <c r="C643" s="272" t="s">
        <v>3778</v>
      </c>
      <c r="D643" s="271" t="s">
        <v>1470</v>
      </c>
      <c r="E643" s="271" t="s">
        <v>237</v>
      </c>
      <c r="F643" s="273">
        <v>18</v>
      </c>
      <c r="G643" s="274" t="s">
        <v>11</v>
      </c>
      <c r="H643" s="275">
        <v>1</v>
      </c>
      <c r="I643" s="276">
        <v>231.66</v>
      </c>
      <c r="J643" s="276">
        <v>231.66</v>
      </c>
      <c r="K643" s="277"/>
      <c r="L643" s="278">
        <v>280.70999999999998</v>
      </c>
      <c r="M643" s="278">
        <v>280.70999999999998</v>
      </c>
    </row>
    <row r="644" spans="1:13" x14ac:dyDescent="0.2">
      <c r="A644" s="265" t="s">
        <v>2768</v>
      </c>
      <c r="B644" s="279" t="s">
        <v>1193</v>
      </c>
      <c r="C644" s="280" t="s">
        <v>3160</v>
      </c>
      <c r="D644" s="279" t="s">
        <v>1470</v>
      </c>
      <c r="E644" s="279" t="s">
        <v>1202</v>
      </c>
      <c r="F644" s="281" t="s">
        <v>1195</v>
      </c>
      <c r="G644" s="282" t="s">
        <v>1196</v>
      </c>
      <c r="H644" s="283">
        <v>1.393</v>
      </c>
      <c r="I644" s="284">
        <v>18.404</v>
      </c>
      <c r="J644" s="284">
        <v>25.635999999999999</v>
      </c>
      <c r="K644" s="277"/>
      <c r="L644" s="285">
        <v>22.3</v>
      </c>
      <c r="M644" s="285">
        <v>31.06</v>
      </c>
    </row>
    <row r="645" spans="1:13" x14ac:dyDescent="0.2">
      <c r="A645" s="265" t="s">
        <v>2769</v>
      </c>
      <c r="B645" s="279" t="s">
        <v>1193</v>
      </c>
      <c r="C645" s="280" t="s">
        <v>3727</v>
      </c>
      <c r="D645" s="279" t="s">
        <v>1470</v>
      </c>
      <c r="E645" s="279" t="s">
        <v>1244</v>
      </c>
      <c r="F645" s="281" t="s">
        <v>1209</v>
      </c>
      <c r="G645" s="282" t="s">
        <v>73</v>
      </c>
      <c r="H645" s="283">
        <v>0.11559999999999999</v>
      </c>
      <c r="I645" s="284">
        <v>9.7710000000000008</v>
      </c>
      <c r="J645" s="284">
        <v>1.129</v>
      </c>
      <c r="K645" s="277"/>
      <c r="L645" s="285">
        <v>11.84</v>
      </c>
      <c r="M645" s="285">
        <v>1.36</v>
      </c>
    </row>
    <row r="646" spans="1:13" x14ac:dyDescent="0.2">
      <c r="A646" s="265" t="s">
        <v>2770</v>
      </c>
      <c r="B646" s="279" t="s">
        <v>1193</v>
      </c>
      <c r="C646" s="280" t="s">
        <v>3706</v>
      </c>
      <c r="D646" s="279" t="s">
        <v>1470</v>
      </c>
      <c r="E646" s="279" t="s">
        <v>1323</v>
      </c>
      <c r="F646" s="281" t="s">
        <v>1209</v>
      </c>
      <c r="G646" s="282" t="s">
        <v>73</v>
      </c>
      <c r="H646" s="283">
        <v>0.29759999999999998</v>
      </c>
      <c r="I646" s="284">
        <v>2.17</v>
      </c>
      <c r="J646" s="284">
        <v>0.64500000000000002</v>
      </c>
      <c r="K646" s="277"/>
      <c r="L646" s="285">
        <v>2.63</v>
      </c>
      <c r="M646" s="285">
        <v>0.78</v>
      </c>
    </row>
    <row r="647" spans="1:13" x14ac:dyDescent="0.2">
      <c r="A647" s="265" t="s">
        <v>2771</v>
      </c>
      <c r="B647" s="279" t="s">
        <v>1193</v>
      </c>
      <c r="C647" s="280" t="s">
        <v>3770</v>
      </c>
      <c r="D647" s="279" t="s">
        <v>1470</v>
      </c>
      <c r="E647" s="279" t="s">
        <v>3771</v>
      </c>
      <c r="F647" s="281" t="s">
        <v>1209</v>
      </c>
      <c r="G647" s="282" t="s">
        <v>73</v>
      </c>
      <c r="H647" s="283">
        <v>0.25380000000000003</v>
      </c>
      <c r="I647" s="284">
        <v>18.338000000000001</v>
      </c>
      <c r="J647" s="284">
        <v>4.6539999999999999</v>
      </c>
      <c r="K647" s="277"/>
      <c r="L647" s="285">
        <v>22.22</v>
      </c>
      <c r="M647" s="285">
        <v>5.63</v>
      </c>
    </row>
    <row r="648" spans="1:13" x14ac:dyDescent="0.2">
      <c r="A648" s="265" t="s">
        <v>2772</v>
      </c>
      <c r="B648" s="301" t="s">
        <v>1193</v>
      </c>
      <c r="C648" s="302" t="s">
        <v>3191</v>
      </c>
      <c r="D648" s="301" t="s">
        <v>1470</v>
      </c>
      <c r="E648" s="301" t="s">
        <v>3192</v>
      </c>
      <c r="F648" s="303" t="s">
        <v>1209</v>
      </c>
      <c r="G648" s="304" t="s">
        <v>345</v>
      </c>
      <c r="H648" s="305">
        <v>12.0764</v>
      </c>
      <c r="I648" s="285">
        <v>8.9244486098239104</v>
      </c>
      <c r="J648" s="285">
        <v>107.77500000000001</v>
      </c>
      <c r="K648" s="277"/>
      <c r="L648" s="285">
        <v>10.82</v>
      </c>
      <c r="M648" s="285">
        <v>130.66</v>
      </c>
    </row>
    <row r="649" spans="1:13" ht="12.75" thickBot="1" x14ac:dyDescent="0.25">
      <c r="A649" s="265" t="s">
        <v>2773</v>
      </c>
      <c r="B649" s="301" t="s">
        <v>1193</v>
      </c>
      <c r="C649" s="302" t="s">
        <v>3141</v>
      </c>
      <c r="D649" s="301" t="s">
        <v>1470</v>
      </c>
      <c r="E649" s="301" t="s">
        <v>1226</v>
      </c>
      <c r="F649" s="303" t="s">
        <v>1209</v>
      </c>
      <c r="G649" s="304" t="s">
        <v>345</v>
      </c>
      <c r="H649" s="305">
        <v>3.7955999999999999</v>
      </c>
      <c r="I649" s="285">
        <v>0.51100000000000001</v>
      </c>
      <c r="J649" s="285">
        <v>1.9390000000000001</v>
      </c>
      <c r="K649" s="277"/>
      <c r="L649" s="285">
        <v>0.62</v>
      </c>
      <c r="M649" s="285">
        <v>2.35</v>
      </c>
    </row>
    <row r="650" spans="1:13" ht="12.75" thickTop="1" x14ac:dyDescent="0.2">
      <c r="A650" s="265" t="s">
        <v>2774</v>
      </c>
      <c r="B650" s="295" t="s">
        <v>1193</v>
      </c>
      <c r="C650" s="296" t="s">
        <v>3732</v>
      </c>
      <c r="D650" s="295" t="s">
        <v>1470</v>
      </c>
      <c r="E650" s="295" t="s">
        <v>1325</v>
      </c>
      <c r="F650" s="297" t="s">
        <v>1209</v>
      </c>
      <c r="G650" s="298" t="s">
        <v>345</v>
      </c>
      <c r="H650" s="299">
        <v>3.61E-2</v>
      </c>
      <c r="I650" s="300">
        <v>22.603999999999999</v>
      </c>
      <c r="J650" s="300">
        <v>0.81599999999999995</v>
      </c>
      <c r="K650" s="277"/>
      <c r="L650" s="285">
        <v>27.39</v>
      </c>
      <c r="M650" s="285">
        <v>0.98</v>
      </c>
    </row>
    <row r="651" spans="1:13" x14ac:dyDescent="0.2">
      <c r="A651" s="265" t="s">
        <v>2775</v>
      </c>
      <c r="B651" s="279" t="s">
        <v>1193</v>
      </c>
      <c r="C651" s="280" t="s">
        <v>3774</v>
      </c>
      <c r="D651" s="279" t="s">
        <v>1470</v>
      </c>
      <c r="E651" s="279" t="s">
        <v>1321</v>
      </c>
      <c r="F651" s="281" t="s">
        <v>1209</v>
      </c>
      <c r="G651" s="282" t="s">
        <v>345</v>
      </c>
      <c r="H651" s="283">
        <v>0.23810000000000001</v>
      </c>
      <c r="I651" s="284">
        <v>26.870999999999999</v>
      </c>
      <c r="J651" s="284">
        <v>6.3970000000000002</v>
      </c>
      <c r="K651" s="277"/>
      <c r="L651" s="285">
        <v>32.56</v>
      </c>
      <c r="M651" s="285">
        <v>7.75</v>
      </c>
    </row>
    <row r="652" spans="1:13" x14ac:dyDescent="0.2">
      <c r="A652" s="265" t="s">
        <v>2776</v>
      </c>
      <c r="B652" s="279" t="s">
        <v>1193</v>
      </c>
      <c r="C652" s="280" t="s">
        <v>3156</v>
      </c>
      <c r="D652" s="279" t="s">
        <v>1470</v>
      </c>
      <c r="E652" s="279" t="s">
        <v>1206</v>
      </c>
      <c r="F652" s="281" t="s">
        <v>1195</v>
      </c>
      <c r="G652" s="282" t="s">
        <v>1196</v>
      </c>
      <c r="H652" s="283">
        <v>1.3335999999999999</v>
      </c>
      <c r="I652" s="284">
        <v>11.009</v>
      </c>
      <c r="J652" s="284">
        <v>14.680999999999999</v>
      </c>
      <c r="K652" s="277"/>
      <c r="L652" s="285">
        <v>13.34</v>
      </c>
      <c r="M652" s="285">
        <v>17.79</v>
      </c>
    </row>
    <row r="653" spans="1:13" x14ac:dyDescent="0.2">
      <c r="A653" s="265" t="s">
        <v>2777</v>
      </c>
      <c r="B653" s="279" t="s">
        <v>1193</v>
      </c>
      <c r="C653" s="280" t="s">
        <v>3426</v>
      </c>
      <c r="D653" s="279" t="s">
        <v>1470</v>
      </c>
      <c r="E653" s="279" t="s">
        <v>1208</v>
      </c>
      <c r="F653" s="281" t="s">
        <v>1209</v>
      </c>
      <c r="G653" s="282" t="s">
        <v>7</v>
      </c>
      <c r="H653" s="283">
        <v>1.0800000000000001E-2</v>
      </c>
      <c r="I653" s="284">
        <v>148.578</v>
      </c>
      <c r="J653" s="284">
        <v>1.6040000000000001</v>
      </c>
      <c r="K653" s="277"/>
      <c r="L653" s="285">
        <v>180.03</v>
      </c>
      <c r="M653" s="285">
        <v>1.94</v>
      </c>
    </row>
    <row r="654" spans="1:13" x14ac:dyDescent="0.2">
      <c r="A654" s="265" t="s">
        <v>2778</v>
      </c>
      <c r="B654" s="279" t="s">
        <v>1193</v>
      </c>
      <c r="C654" s="280" t="s">
        <v>3775</v>
      </c>
      <c r="D654" s="279" t="s">
        <v>1470</v>
      </c>
      <c r="E654" s="279" t="s">
        <v>1324</v>
      </c>
      <c r="F654" s="281" t="s">
        <v>1209</v>
      </c>
      <c r="G654" s="282" t="s">
        <v>73</v>
      </c>
      <c r="H654" s="283">
        <v>5.9499999999999997E-2</v>
      </c>
      <c r="I654" s="284">
        <v>12.866</v>
      </c>
      <c r="J654" s="284">
        <v>0.76500000000000001</v>
      </c>
      <c r="K654" s="277"/>
      <c r="L654" s="285">
        <v>15.59</v>
      </c>
      <c r="M654" s="285">
        <v>0.92</v>
      </c>
    </row>
    <row r="655" spans="1:13" x14ac:dyDescent="0.2">
      <c r="A655" s="265" t="s">
        <v>2779</v>
      </c>
      <c r="B655" s="279" t="s">
        <v>1193</v>
      </c>
      <c r="C655" s="280" t="s">
        <v>3779</v>
      </c>
      <c r="D655" s="279" t="s">
        <v>1470</v>
      </c>
      <c r="E655" s="279" t="s">
        <v>1248</v>
      </c>
      <c r="F655" s="281" t="s">
        <v>1209</v>
      </c>
      <c r="G655" s="282" t="s">
        <v>73</v>
      </c>
      <c r="H655" s="283">
        <v>1</v>
      </c>
      <c r="I655" s="284">
        <v>53.677</v>
      </c>
      <c r="J655" s="284">
        <v>53.677</v>
      </c>
      <c r="K655" s="277"/>
      <c r="L655" s="285">
        <v>65.040000000000006</v>
      </c>
      <c r="M655" s="285">
        <v>65.040000000000006</v>
      </c>
    </row>
    <row r="656" spans="1:13" x14ac:dyDescent="0.2">
      <c r="A656" s="265" t="s">
        <v>2780</v>
      </c>
      <c r="B656" s="279" t="s">
        <v>1193</v>
      </c>
      <c r="C656" s="280" t="s">
        <v>3780</v>
      </c>
      <c r="D656" s="279" t="s">
        <v>1470</v>
      </c>
      <c r="E656" s="279" t="s">
        <v>3781</v>
      </c>
      <c r="F656" s="281" t="s">
        <v>1209</v>
      </c>
      <c r="G656" s="282" t="s">
        <v>3782</v>
      </c>
      <c r="H656" s="283">
        <v>0.12690000000000001</v>
      </c>
      <c r="I656" s="284">
        <v>10.571999999999999</v>
      </c>
      <c r="J656" s="284">
        <v>1.341</v>
      </c>
      <c r="K656" s="277"/>
      <c r="L656" s="285">
        <v>12.81</v>
      </c>
      <c r="M656" s="285">
        <v>1.62</v>
      </c>
    </row>
    <row r="657" spans="1:13" x14ac:dyDescent="0.2">
      <c r="A657" s="265" t="s">
        <v>2781</v>
      </c>
      <c r="B657" s="279" t="s">
        <v>1193</v>
      </c>
      <c r="C657" s="280" t="s">
        <v>3783</v>
      </c>
      <c r="D657" s="279" t="s">
        <v>1470</v>
      </c>
      <c r="E657" s="279" t="s">
        <v>3784</v>
      </c>
      <c r="F657" s="281" t="s">
        <v>1209</v>
      </c>
      <c r="G657" s="282" t="s">
        <v>73</v>
      </c>
      <c r="H657" s="283">
        <v>0.76139999999999997</v>
      </c>
      <c r="I657" s="284">
        <v>6.6509999999999998</v>
      </c>
      <c r="J657" s="284">
        <v>5.0640000000000001</v>
      </c>
      <c r="K657" s="277"/>
      <c r="L657" s="285">
        <v>8.06</v>
      </c>
      <c r="M657" s="285">
        <v>6.13</v>
      </c>
    </row>
    <row r="658" spans="1:13" x14ac:dyDescent="0.2">
      <c r="A658" s="265" t="s">
        <v>2782</v>
      </c>
      <c r="B658" s="301" t="s">
        <v>1193</v>
      </c>
      <c r="C658" s="302" t="s">
        <v>3785</v>
      </c>
      <c r="D658" s="301" t="s">
        <v>1470</v>
      </c>
      <c r="E658" s="301" t="s">
        <v>3786</v>
      </c>
      <c r="F658" s="303" t="s">
        <v>1209</v>
      </c>
      <c r="G658" s="304" t="s">
        <v>73</v>
      </c>
      <c r="H658" s="305">
        <v>0.12690000000000001</v>
      </c>
      <c r="I658" s="285">
        <v>11.083</v>
      </c>
      <c r="J658" s="285">
        <v>1.4059999999999999</v>
      </c>
      <c r="K658" s="277"/>
      <c r="L658" s="285">
        <v>13.43</v>
      </c>
      <c r="M658" s="285">
        <v>1.7</v>
      </c>
    </row>
    <row r="659" spans="1:13" ht="12.75" thickBot="1" x14ac:dyDescent="0.25">
      <c r="A659" s="265" t="s">
        <v>2783</v>
      </c>
      <c r="B659" s="301" t="s">
        <v>1193</v>
      </c>
      <c r="C659" s="302" t="s">
        <v>3787</v>
      </c>
      <c r="D659" s="301" t="s">
        <v>1470</v>
      </c>
      <c r="E659" s="301" t="s">
        <v>3788</v>
      </c>
      <c r="F659" s="303" t="s">
        <v>1209</v>
      </c>
      <c r="G659" s="304" t="s">
        <v>3782</v>
      </c>
      <c r="H659" s="305">
        <v>0.12690000000000001</v>
      </c>
      <c r="I659" s="285">
        <v>32.558</v>
      </c>
      <c r="J659" s="285">
        <v>4.1310000000000002</v>
      </c>
      <c r="K659" s="277"/>
      <c r="L659" s="285">
        <v>39.450000000000003</v>
      </c>
      <c r="M659" s="285">
        <v>5</v>
      </c>
    </row>
    <row r="660" spans="1:13" ht="12.75" thickTop="1" x14ac:dyDescent="0.2">
      <c r="A660" s="265" t="s">
        <v>5380</v>
      </c>
      <c r="B660" s="306" t="s">
        <v>3789</v>
      </c>
      <c r="C660" s="307" t="s">
        <v>36</v>
      </c>
      <c r="D660" s="306" t="s">
        <v>37</v>
      </c>
      <c r="E660" s="306" t="s">
        <v>38</v>
      </c>
      <c r="F660" s="308" t="s">
        <v>1188</v>
      </c>
      <c r="G660" s="309" t="s">
        <v>39</v>
      </c>
      <c r="H660" s="307" t="s">
        <v>1189</v>
      </c>
      <c r="I660" s="307" t="s">
        <v>40</v>
      </c>
      <c r="J660" s="307" t="s">
        <v>41</v>
      </c>
      <c r="L660" s="270"/>
      <c r="M660" s="270"/>
    </row>
    <row r="661" spans="1:13" x14ac:dyDescent="0.2">
      <c r="A661" s="265" t="s">
        <v>5381</v>
      </c>
      <c r="B661" s="271" t="s">
        <v>1190</v>
      </c>
      <c r="C661" s="272" t="s">
        <v>3790</v>
      </c>
      <c r="D661" s="271" t="s">
        <v>1470</v>
      </c>
      <c r="E661" s="271" t="s">
        <v>239</v>
      </c>
      <c r="F661" s="273">
        <v>18</v>
      </c>
      <c r="G661" s="274" t="s">
        <v>11</v>
      </c>
      <c r="H661" s="275">
        <v>1</v>
      </c>
      <c r="I661" s="276">
        <v>606.15000000000009</v>
      </c>
      <c r="J661" s="276">
        <v>606.15</v>
      </c>
      <c r="K661" s="277"/>
      <c r="L661" s="278">
        <v>734.47</v>
      </c>
      <c r="M661" s="278">
        <v>734.47</v>
      </c>
    </row>
    <row r="662" spans="1:13" x14ac:dyDescent="0.2">
      <c r="A662" s="265" t="s">
        <v>5382</v>
      </c>
      <c r="B662" s="279" t="s">
        <v>1193</v>
      </c>
      <c r="C662" s="280" t="s">
        <v>3160</v>
      </c>
      <c r="D662" s="279" t="s">
        <v>1470</v>
      </c>
      <c r="E662" s="279" t="s">
        <v>1202</v>
      </c>
      <c r="F662" s="281" t="s">
        <v>1195</v>
      </c>
      <c r="G662" s="282" t="s">
        <v>1196</v>
      </c>
      <c r="H662" s="283">
        <v>1.3187</v>
      </c>
      <c r="I662" s="284">
        <v>18.404</v>
      </c>
      <c r="J662" s="284">
        <v>24.268999999999998</v>
      </c>
      <c r="K662" s="277"/>
      <c r="L662" s="285">
        <v>22.3</v>
      </c>
      <c r="M662" s="285">
        <v>29.4</v>
      </c>
    </row>
    <row r="663" spans="1:13" x14ac:dyDescent="0.2">
      <c r="A663" s="265" t="s">
        <v>2787</v>
      </c>
      <c r="B663" s="279" t="s">
        <v>1193</v>
      </c>
      <c r="C663" s="280" t="s">
        <v>3156</v>
      </c>
      <c r="D663" s="279" t="s">
        <v>1470</v>
      </c>
      <c r="E663" s="279" t="s">
        <v>1206</v>
      </c>
      <c r="F663" s="281" t="s">
        <v>1195</v>
      </c>
      <c r="G663" s="282" t="s">
        <v>1196</v>
      </c>
      <c r="H663" s="283">
        <v>1.2222999999999999</v>
      </c>
      <c r="I663" s="284">
        <v>11.009</v>
      </c>
      <c r="J663" s="284">
        <v>13.456</v>
      </c>
      <c r="K663" s="277"/>
      <c r="L663" s="285">
        <v>13.34</v>
      </c>
      <c r="M663" s="285">
        <v>16.3</v>
      </c>
    </row>
    <row r="664" spans="1:13" x14ac:dyDescent="0.2">
      <c r="A664" s="265" t="s">
        <v>2788</v>
      </c>
      <c r="B664" s="279" t="s">
        <v>1193</v>
      </c>
      <c r="C664" s="280" t="s">
        <v>3426</v>
      </c>
      <c r="D664" s="279" t="s">
        <v>1470</v>
      </c>
      <c r="E664" s="279" t="s">
        <v>1208</v>
      </c>
      <c r="F664" s="281" t="s">
        <v>1209</v>
      </c>
      <c r="G664" s="282" t="s">
        <v>7</v>
      </c>
      <c r="H664" s="283">
        <v>1.43E-2</v>
      </c>
      <c r="I664" s="284">
        <v>148.578</v>
      </c>
      <c r="J664" s="284">
        <v>2.1240000000000001</v>
      </c>
      <c r="K664" s="277"/>
      <c r="L664" s="285">
        <v>180.03</v>
      </c>
      <c r="M664" s="285">
        <v>2.57</v>
      </c>
    </row>
    <row r="665" spans="1:13" x14ac:dyDescent="0.2">
      <c r="A665" s="265" t="s">
        <v>2789</v>
      </c>
      <c r="B665" s="279" t="s">
        <v>1193</v>
      </c>
      <c r="C665" s="280" t="s">
        <v>3791</v>
      </c>
      <c r="D665" s="279" t="s">
        <v>1470</v>
      </c>
      <c r="E665" s="279" t="s">
        <v>3792</v>
      </c>
      <c r="F665" s="281" t="s">
        <v>1209</v>
      </c>
      <c r="G665" s="282" t="s">
        <v>345</v>
      </c>
      <c r="H665" s="283">
        <v>18.741800000000001</v>
      </c>
      <c r="I665" s="284">
        <v>8.9611464761904713</v>
      </c>
      <c r="J665" s="284">
        <v>167.94800000000001</v>
      </c>
      <c r="K665" s="277"/>
      <c r="L665" s="285">
        <v>10.86</v>
      </c>
      <c r="M665" s="285">
        <v>203.53</v>
      </c>
    </row>
    <row r="666" spans="1:13" x14ac:dyDescent="0.2">
      <c r="A666" s="265" t="s">
        <v>2790</v>
      </c>
      <c r="B666" s="279" t="s">
        <v>1193</v>
      </c>
      <c r="C666" s="280" t="s">
        <v>3191</v>
      </c>
      <c r="D666" s="279" t="s">
        <v>1470</v>
      </c>
      <c r="E666" s="279" t="s">
        <v>3192</v>
      </c>
      <c r="F666" s="281" t="s">
        <v>1209</v>
      </c>
      <c r="G666" s="282" t="s">
        <v>345</v>
      </c>
      <c r="H666" s="283">
        <v>16.214300000000001</v>
      </c>
      <c r="I666" s="284">
        <v>8.9290000000000003</v>
      </c>
      <c r="J666" s="284">
        <v>144.77699999999999</v>
      </c>
      <c r="K666" s="277"/>
      <c r="L666" s="285">
        <v>10.82</v>
      </c>
      <c r="M666" s="285">
        <v>175.43</v>
      </c>
    </row>
    <row r="667" spans="1:13" x14ac:dyDescent="0.2">
      <c r="A667" s="265" t="s">
        <v>2791</v>
      </c>
      <c r="B667" s="279" t="s">
        <v>1193</v>
      </c>
      <c r="C667" s="280" t="s">
        <v>3141</v>
      </c>
      <c r="D667" s="279" t="s">
        <v>1470</v>
      </c>
      <c r="E667" s="279" t="s">
        <v>1226</v>
      </c>
      <c r="F667" s="281" t="s">
        <v>1209</v>
      </c>
      <c r="G667" s="282" t="s">
        <v>345</v>
      </c>
      <c r="H667" s="283">
        <v>5</v>
      </c>
      <c r="I667" s="284">
        <v>0.51100000000000001</v>
      </c>
      <c r="J667" s="284">
        <v>2.5550000000000002</v>
      </c>
      <c r="K667" s="277"/>
      <c r="L667" s="285">
        <v>0.62</v>
      </c>
      <c r="M667" s="285">
        <v>3.1</v>
      </c>
    </row>
    <row r="668" spans="1:13" x14ac:dyDescent="0.2">
      <c r="A668" s="265" t="s">
        <v>2792</v>
      </c>
      <c r="B668" s="301" t="s">
        <v>1193</v>
      </c>
      <c r="C668" s="302" t="s">
        <v>3727</v>
      </c>
      <c r="D668" s="301" t="s">
        <v>1470</v>
      </c>
      <c r="E668" s="301" t="s">
        <v>1244</v>
      </c>
      <c r="F668" s="303" t="s">
        <v>1209</v>
      </c>
      <c r="G668" s="304" t="s">
        <v>73</v>
      </c>
      <c r="H668" s="305">
        <v>8.9899999999999994E-2</v>
      </c>
      <c r="I668" s="285">
        <v>9.7710000000000008</v>
      </c>
      <c r="J668" s="285">
        <v>0.878</v>
      </c>
      <c r="K668" s="277"/>
      <c r="L668" s="285">
        <v>11.84</v>
      </c>
      <c r="M668" s="285">
        <v>1.06</v>
      </c>
    </row>
    <row r="669" spans="1:13" ht="12.75" thickBot="1" x14ac:dyDescent="0.25">
      <c r="A669" s="265" t="s">
        <v>2793</v>
      </c>
      <c r="B669" s="301" t="s">
        <v>1193</v>
      </c>
      <c r="C669" s="302" t="s">
        <v>3775</v>
      </c>
      <c r="D669" s="301" t="s">
        <v>1470</v>
      </c>
      <c r="E669" s="301" t="s">
        <v>1324</v>
      </c>
      <c r="F669" s="303" t="s">
        <v>1209</v>
      </c>
      <c r="G669" s="304" t="s">
        <v>73</v>
      </c>
      <c r="H669" s="305">
        <v>5.9499999999999997E-2</v>
      </c>
      <c r="I669" s="285">
        <v>12.866</v>
      </c>
      <c r="J669" s="285">
        <v>0.76500000000000001</v>
      </c>
      <c r="K669" s="277"/>
      <c r="L669" s="285">
        <v>15.59</v>
      </c>
      <c r="M669" s="285">
        <v>0.92</v>
      </c>
    </row>
    <row r="670" spans="1:13" ht="12.75" thickTop="1" x14ac:dyDescent="0.2">
      <c r="A670" s="265" t="s">
        <v>2794</v>
      </c>
      <c r="B670" s="295" t="s">
        <v>1193</v>
      </c>
      <c r="C670" s="296" t="s">
        <v>3793</v>
      </c>
      <c r="D670" s="295" t="s">
        <v>1470</v>
      </c>
      <c r="E670" s="295" t="s">
        <v>3794</v>
      </c>
      <c r="F670" s="297" t="s">
        <v>1209</v>
      </c>
      <c r="G670" s="298" t="s">
        <v>73</v>
      </c>
      <c r="H670" s="299">
        <v>1.7857000000000001</v>
      </c>
      <c r="I670" s="300">
        <v>10.587999999999999</v>
      </c>
      <c r="J670" s="300">
        <v>18.905999999999999</v>
      </c>
      <c r="K670" s="277"/>
      <c r="L670" s="285">
        <v>12.83</v>
      </c>
      <c r="M670" s="285">
        <v>22.91</v>
      </c>
    </row>
    <row r="671" spans="1:13" x14ac:dyDescent="0.2">
      <c r="A671" s="265" t="s">
        <v>2795</v>
      </c>
      <c r="B671" s="279" t="s">
        <v>1193</v>
      </c>
      <c r="C671" s="280" t="s">
        <v>3732</v>
      </c>
      <c r="D671" s="279" t="s">
        <v>1470</v>
      </c>
      <c r="E671" s="279" t="s">
        <v>1325</v>
      </c>
      <c r="F671" s="281" t="s">
        <v>1209</v>
      </c>
      <c r="G671" s="282" t="s">
        <v>345</v>
      </c>
      <c r="H671" s="283">
        <v>9.5200000000000007E-2</v>
      </c>
      <c r="I671" s="284">
        <v>22.603999999999999</v>
      </c>
      <c r="J671" s="284">
        <v>2.1509999999999998</v>
      </c>
      <c r="K671" s="277"/>
      <c r="L671" s="285">
        <v>27.39</v>
      </c>
      <c r="M671" s="285">
        <v>2.6</v>
      </c>
    </row>
    <row r="672" spans="1:13" x14ac:dyDescent="0.2">
      <c r="A672" s="265" t="s">
        <v>2796</v>
      </c>
      <c r="B672" s="279" t="s">
        <v>1193</v>
      </c>
      <c r="C672" s="280" t="s">
        <v>3795</v>
      </c>
      <c r="D672" s="279" t="s">
        <v>1470</v>
      </c>
      <c r="E672" s="279" t="s">
        <v>1248</v>
      </c>
      <c r="F672" s="281" t="s">
        <v>1209</v>
      </c>
      <c r="G672" s="282" t="s">
        <v>73</v>
      </c>
      <c r="H672" s="283">
        <v>1</v>
      </c>
      <c r="I672" s="284">
        <v>147.64599999999999</v>
      </c>
      <c r="J672" s="284">
        <v>147.64599999999999</v>
      </c>
      <c r="K672" s="277"/>
      <c r="L672" s="285">
        <v>178.9</v>
      </c>
      <c r="M672" s="285">
        <v>178.9</v>
      </c>
    </row>
    <row r="673" spans="1:13" x14ac:dyDescent="0.2">
      <c r="A673" s="265" t="s">
        <v>2797</v>
      </c>
      <c r="B673" s="279" t="s">
        <v>1193</v>
      </c>
      <c r="C673" s="280" t="s">
        <v>3796</v>
      </c>
      <c r="D673" s="279" t="s">
        <v>1470</v>
      </c>
      <c r="E673" s="279" t="s">
        <v>3797</v>
      </c>
      <c r="F673" s="281" t="s">
        <v>1209</v>
      </c>
      <c r="G673" s="282" t="s">
        <v>73</v>
      </c>
      <c r="H673" s="283">
        <v>0.59519999999999995</v>
      </c>
      <c r="I673" s="284">
        <v>123.712</v>
      </c>
      <c r="J673" s="284">
        <v>73.632999999999996</v>
      </c>
      <c r="K673" s="277"/>
      <c r="L673" s="285">
        <v>149.9</v>
      </c>
      <c r="M673" s="285">
        <v>89.22</v>
      </c>
    </row>
    <row r="674" spans="1:13" x14ac:dyDescent="0.2">
      <c r="A674" s="265" t="s">
        <v>2798</v>
      </c>
      <c r="B674" s="279" t="s">
        <v>1193</v>
      </c>
      <c r="C674" s="280" t="s">
        <v>3706</v>
      </c>
      <c r="D674" s="279" t="s">
        <v>1470</v>
      </c>
      <c r="E674" s="279" t="s">
        <v>1323</v>
      </c>
      <c r="F674" s="281" t="s">
        <v>1209</v>
      </c>
      <c r="G674" s="282" t="s">
        <v>73</v>
      </c>
      <c r="H674" s="283">
        <v>0.29759999999999998</v>
      </c>
      <c r="I674" s="284">
        <v>2.17</v>
      </c>
      <c r="J674" s="284">
        <v>0.64500000000000002</v>
      </c>
      <c r="K674" s="277"/>
      <c r="L674" s="285">
        <v>2.63</v>
      </c>
      <c r="M674" s="285">
        <v>0.78</v>
      </c>
    </row>
    <row r="675" spans="1:13" x14ac:dyDescent="0.2">
      <c r="A675" s="265" t="s">
        <v>2799</v>
      </c>
      <c r="B675" s="279" t="s">
        <v>1193</v>
      </c>
      <c r="C675" s="280" t="s">
        <v>3774</v>
      </c>
      <c r="D675" s="279" t="s">
        <v>1470</v>
      </c>
      <c r="E675" s="279" t="s">
        <v>1321</v>
      </c>
      <c r="F675" s="281" t="s">
        <v>1209</v>
      </c>
      <c r="G675" s="282" t="s">
        <v>345</v>
      </c>
      <c r="H675" s="283">
        <v>0.23810000000000001</v>
      </c>
      <c r="I675" s="284">
        <v>26.870999999999999</v>
      </c>
      <c r="J675" s="284">
        <v>6.3970000000000002</v>
      </c>
      <c r="K675" s="277"/>
      <c r="L675" s="285">
        <v>32.56</v>
      </c>
      <c r="M675" s="285">
        <v>7.75</v>
      </c>
    </row>
    <row r="676" spans="1:13" x14ac:dyDescent="0.2">
      <c r="A676" s="265" t="s">
        <v>2803</v>
      </c>
      <c r="B676" s="286" t="s">
        <v>3798</v>
      </c>
      <c r="C676" s="287" t="s">
        <v>36</v>
      </c>
      <c r="D676" s="286" t="s">
        <v>37</v>
      </c>
      <c r="E676" s="286" t="s">
        <v>38</v>
      </c>
      <c r="F676" s="288" t="s">
        <v>1188</v>
      </c>
      <c r="G676" s="289" t="s">
        <v>39</v>
      </c>
      <c r="H676" s="287" t="s">
        <v>1189</v>
      </c>
      <c r="I676" s="287" t="s">
        <v>40</v>
      </c>
      <c r="J676" s="287" t="s">
        <v>41</v>
      </c>
      <c r="L676" s="270"/>
      <c r="M676" s="270"/>
    </row>
    <row r="677" spans="1:13" ht="24.75" thickBot="1" x14ac:dyDescent="0.25">
      <c r="A677" s="265" t="s">
        <v>2804</v>
      </c>
      <c r="B677" s="290" t="s">
        <v>1190</v>
      </c>
      <c r="C677" s="291" t="s">
        <v>3799</v>
      </c>
      <c r="D677" s="290" t="s">
        <v>1470</v>
      </c>
      <c r="E677" s="290" t="s">
        <v>1533</v>
      </c>
      <c r="F677" s="292">
        <v>18</v>
      </c>
      <c r="G677" s="293" t="s">
        <v>11</v>
      </c>
      <c r="H677" s="294">
        <v>1</v>
      </c>
      <c r="I677" s="278">
        <v>392.5</v>
      </c>
      <c r="J677" s="278">
        <v>392.50000000000006</v>
      </c>
      <c r="K677" s="277"/>
      <c r="L677" s="278">
        <v>475.6</v>
      </c>
      <c r="M677" s="278">
        <v>475.6</v>
      </c>
    </row>
    <row r="678" spans="1:13" ht="12.75" thickTop="1" x14ac:dyDescent="0.2">
      <c r="A678" s="265" t="s">
        <v>2805</v>
      </c>
      <c r="B678" s="295" t="s">
        <v>1193</v>
      </c>
      <c r="C678" s="296" t="s">
        <v>3160</v>
      </c>
      <c r="D678" s="295" t="s">
        <v>1470</v>
      </c>
      <c r="E678" s="295" t="s">
        <v>1202</v>
      </c>
      <c r="F678" s="297" t="s">
        <v>1195</v>
      </c>
      <c r="G678" s="298" t="s">
        <v>1196</v>
      </c>
      <c r="H678" s="299">
        <v>1.3187</v>
      </c>
      <c r="I678" s="300">
        <v>18.404</v>
      </c>
      <c r="J678" s="300">
        <v>24.268999999999998</v>
      </c>
      <c r="K678" s="277"/>
      <c r="L678" s="285">
        <v>22.3</v>
      </c>
      <c r="M678" s="285">
        <v>29.4</v>
      </c>
    </row>
    <row r="679" spans="1:13" x14ac:dyDescent="0.2">
      <c r="A679" s="265" t="s">
        <v>2806</v>
      </c>
      <c r="B679" s="279" t="s">
        <v>1193</v>
      </c>
      <c r="C679" s="280" t="s">
        <v>3800</v>
      </c>
      <c r="D679" s="279" t="s">
        <v>1470</v>
      </c>
      <c r="E679" s="279" t="s">
        <v>3801</v>
      </c>
      <c r="F679" s="281" t="s">
        <v>1209</v>
      </c>
      <c r="G679" s="282" t="s">
        <v>345</v>
      </c>
      <c r="H679" s="283">
        <v>8.4913000000000007</v>
      </c>
      <c r="I679" s="284">
        <v>8.6522887074829899</v>
      </c>
      <c r="J679" s="284">
        <v>73.468999999999994</v>
      </c>
      <c r="K679" s="277"/>
      <c r="L679" s="285">
        <v>10.49</v>
      </c>
      <c r="M679" s="285">
        <v>89.07</v>
      </c>
    </row>
    <row r="680" spans="1:13" x14ac:dyDescent="0.2">
      <c r="A680" s="265" t="s">
        <v>2807</v>
      </c>
      <c r="B680" s="279" t="s">
        <v>1193</v>
      </c>
      <c r="C680" s="280" t="s">
        <v>3793</v>
      </c>
      <c r="D680" s="279" t="s">
        <v>1470</v>
      </c>
      <c r="E680" s="279" t="s">
        <v>3794</v>
      </c>
      <c r="F680" s="281" t="s">
        <v>1209</v>
      </c>
      <c r="G680" s="282" t="s">
        <v>73</v>
      </c>
      <c r="H680" s="283">
        <v>2.3809999999999998</v>
      </c>
      <c r="I680" s="284">
        <v>10.587999999999999</v>
      </c>
      <c r="J680" s="284">
        <v>25.21</v>
      </c>
      <c r="K680" s="277"/>
      <c r="L680" s="285">
        <v>12.83</v>
      </c>
      <c r="M680" s="285">
        <v>30.54</v>
      </c>
    </row>
    <row r="681" spans="1:13" x14ac:dyDescent="0.2">
      <c r="A681" s="265" t="s">
        <v>5383</v>
      </c>
      <c r="B681" s="279" t="s">
        <v>1193</v>
      </c>
      <c r="C681" s="280" t="s">
        <v>3727</v>
      </c>
      <c r="D681" s="279" t="s">
        <v>1470</v>
      </c>
      <c r="E681" s="279" t="s">
        <v>1244</v>
      </c>
      <c r="F681" s="281" t="s">
        <v>1209</v>
      </c>
      <c r="G681" s="282" t="s">
        <v>73</v>
      </c>
      <c r="H681" s="283">
        <v>8.4599999999999995E-2</v>
      </c>
      <c r="I681" s="284">
        <v>9.7710000000000008</v>
      </c>
      <c r="J681" s="284">
        <v>0.82599999999999996</v>
      </c>
      <c r="K681" s="277"/>
      <c r="L681" s="285">
        <v>11.84</v>
      </c>
      <c r="M681" s="285">
        <v>1</v>
      </c>
    </row>
    <row r="682" spans="1:13" x14ac:dyDescent="0.2">
      <c r="A682" s="265" t="s">
        <v>5384</v>
      </c>
      <c r="B682" s="279" t="s">
        <v>1193</v>
      </c>
      <c r="C682" s="280" t="s">
        <v>3706</v>
      </c>
      <c r="D682" s="279" t="s">
        <v>1470</v>
      </c>
      <c r="E682" s="279" t="s">
        <v>1323</v>
      </c>
      <c r="F682" s="281" t="s">
        <v>1209</v>
      </c>
      <c r="G682" s="282" t="s">
        <v>73</v>
      </c>
      <c r="H682" s="283">
        <v>0.29759999999999998</v>
      </c>
      <c r="I682" s="284">
        <v>2.17</v>
      </c>
      <c r="J682" s="284">
        <v>0.64500000000000002</v>
      </c>
      <c r="K682" s="277"/>
      <c r="L682" s="285">
        <v>2.63</v>
      </c>
      <c r="M682" s="285">
        <v>0.78</v>
      </c>
    </row>
    <row r="683" spans="1:13" x14ac:dyDescent="0.2">
      <c r="A683" s="265" t="s">
        <v>5385</v>
      </c>
      <c r="B683" s="279" t="s">
        <v>1193</v>
      </c>
      <c r="C683" s="280" t="s">
        <v>3802</v>
      </c>
      <c r="D683" s="279" t="s">
        <v>1470</v>
      </c>
      <c r="E683" s="279" t="s">
        <v>3803</v>
      </c>
      <c r="F683" s="281" t="s">
        <v>1209</v>
      </c>
      <c r="G683" s="282" t="s">
        <v>345</v>
      </c>
      <c r="H683" s="283">
        <v>1.4724999999999999</v>
      </c>
      <c r="I683" s="284">
        <v>8.9789999999999992</v>
      </c>
      <c r="J683" s="284">
        <v>13.221</v>
      </c>
      <c r="K683" s="277"/>
      <c r="L683" s="285">
        <v>10.88</v>
      </c>
      <c r="M683" s="285">
        <v>16.02</v>
      </c>
    </row>
    <row r="684" spans="1:13" x14ac:dyDescent="0.2">
      <c r="A684" s="265" t="s">
        <v>2808</v>
      </c>
      <c r="B684" s="301" t="s">
        <v>1193</v>
      </c>
      <c r="C684" s="302" t="s">
        <v>3191</v>
      </c>
      <c r="D684" s="301" t="s">
        <v>1470</v>
      </c>
      <c r="E684" s="301" t="s">
        <v>3192</v>
      </c>
      <c r="F684" s="303" t="s">
        <v>1209</v>
      </c>
      <c r="G684" s="304" t="s">
        <v>345</v>
      </c>
      <c r="H684" s="305">
        <v>12.1349</v>
      </c>
      <c r="I684" s="285">
        <v>8.9290000000000003</v>
      </c>
      <c r="J684" s="285">
        <v>108.352</v>
      </c>
      <c r="K684" s="277"/>
      <c r="L684" s="285">
        <v>10.82</v>
      </c>
      <c r="M684" s="285">
        <v>131.29</v>
      </c>
    </row>
    <row r="685" spans="1:13" ht="12.75" thickBot="1" x14ac:dyDescent="0.25">
      <c r="A685" s="265" t="s">
        <v>2809</v>
      </c>
      <c r="B685" s="301" t="s">
        <v>1193</v>
      </c>
      <c r="C685" s="302" t="s">
        <v>3141</v>
      </c>
      <c r="D685" s="301" t="s">
        <v>1470</v>
      </c>
      <c r="E685" s="301" t="s">
        <v>1226</v>
      </c>
      <c r="F685" s="303" t="s">
        <v>1209</v>
      </c>
      <c r="G685" s="304" t="s">
        <v>345</v>
      </c>
      <c r="H685" s="305">
        <v>5</v>
      </c>
      <c r="I685" s="285">
        <v>0.51100000000000001</v>
      </c>
      <c r="J685" s="285">
        <v>2.5550000000000002</v>
      </c>
      <c r="K685" s="277"/>
      <c r="L685" s="285">
        <v>0.62</v>
      </c>
      <c r="M685" s="285">
        <v>3.1</v>
      </c>
    </row>
    <row r="686" spans="1:13" ht="12.75" thickTop="1" x14ac:dyDescent="0.2">
      <c r="A686" s="265" t="s">
        <v>2810</v>
      </c>
      <c r="B686" s="295" t="s">
        <v>1193</v>
      </c>
      <c r="C686" s="296" t="s">
        <v>3732</v>
      </c>
      <c r="D686" s="295" t="s">
        <v>1470</v>
      </c>
      <c r="E686" s="295" t="s">
        <v>1325</v>
      </c>
      <c r="F686" s="297" t="s">
        <v>1209</v>
      </c>
      <c r="G686" s="298" t="s">
        <v>345</v>
      </c>
      <c r="H686" s="299">
        <v>9.5200000000000007E-2</v>
      </c>
      <c r="I686" s="300">
        <v>22.603999999999999</v>
      </c>
      <c r="J686" s="300">
        <v>2.1509999999999998</v>
      </c>
      <c r="K686" s="277"/>
      <c r="L686" s="285">
        <v>27.39</v>
      </c>
      <c r="M686" s="285">
        <v>2.6</v>
      </c>
    </row>
    <row r="687" spans="1:13" ht="24" x14ac:dyDescent="0.2">
      <c r="A687" s="265" t="s">
        <v>2811</v>
      </c>
      <c r="B687" s="279" t="s">
        <v>1193</v>
      </c>
      <c r="C687" s="280" t="s">
        <v>3804</v>
      </c>
      <c r="D687" s="279" t="s">
        <v>1470</v>
      </c>
      <c r="E687" s="279" t="s">
        <v>3805</v>
      </c>
      <c r="F687" s="281" t="s">
        <v>1209</v>
      </c>
      <c r="G687" s="282" t="s">
        <v>73</v>
      </c>
      <c r="H687" s="283">
        <v>0.79369999999999996</v>
      </c>
      <c r="I687" s="284">
        <v>27.745999999999999</v>
      </c>
      <c r="J687" s="284">
        <v>22.021999999999998</v>
      </c>
      <c r="K687" s="277"/>
      <c r="L687" s="285">
        <v>33.619999999999997</v>
      </c>
      <c r="M687" s="285">
        <v>26.68</v>
      </c>
    </row>
    <row r="688" spans="1:13" x14ac:dyDescent="0.2">
      <c r="A688" s="265" t="s">
        <v>2812</v>
      </c>
      <c r="B688" s="279" t="s">
        <v>1193</v>
      </c>
      <c r="C688" s="280" t="s">
        <v>3774</v>
      </c>
      <c r="D688" s="279" t="s">
        <v>1470</v>
      </c>
      <c r="E688" s="279" t="s">
        <v>1321</v>
      </c>
      <c r="F688" s="281" t="s">
        <v>1209</v>
      </c>
      <c r="G688" s="282" t="s">
        <v>345</v>
      </c>
      <c r="H688" s="283">
        <v>0.23810000000000001</v>
      </c>
      <c r="I688" s="284">
        <v>26.870999999999999</v>
      </c>
      <c r="J688" s="284">
        <v>6.3970000000000002</v>
      </c>
      <c r="K688" s="277"/>
      <c r="L688" s="285">
        <v>32.56</v>
      </c>
      <c r="M688" s="285">
        <v>7.75</v>
      </c>
    </row>
    <row r="689" spans="1:13" x14ac:dyDescent="0.2">
      <c r="A689" s="265" t="s">
        <v>2813</v>
      </c>
      <c r="B689" s="279" t="s">
        <v>1193</v>
      </c>
      <c r="C689" s="280" t="s">
        <v>3156</v>
      </c>
      <c r="D689" s="279" t="s">
        <v>1470</v>
      </c>
      <c r="E689" s="279" t="s">
        <v>1206</v>
      </c>
      <c r="F689" s="281" t="s">
        <v>1195</v>
      </c>
      <c r="G689" s="282" t="s">
        <v>1196</v>
      </c>
      <c r="H689" s="283">
        <v>1.2222999999999999</v>
      </c>
      <c r="I689" s="284">
        <v>11.009</v>
      </c>
      <c r="J689" s="284">
        <v>13.456</v>
      </c>
      <c r="K689" s="277"/>
      <c r="L689" s="285">
        <v>13.34</v>
      </c>
      <c r="M689" s="285">
        <v>16.3</v>
      </c>
    </row>
    <row r="690" spans="1:13" x14ac:dyDescent="0.2">
      <c r="A690" s="265" t="s">
        <v>2814</v>
      </c>
      <c r="B690" s="279" t="s">
        <v>1193</v>
      </c>
      <c r="C690" s="280" t="s">
        <v>3426</v>
      </c>
      <c r="D690" s="279" t="s">
        <v>1470</v>
      </c>
      <c r="E690" s="279" t="s">
        <v>1208</v>
      </c>
      <c r="F690" s="281" t="s">
        <v>1209</v>
      </c>
      <c r="G690" s="282" t="s">
        <v>7</v>
      </c>
      <c r="H690" s="283">
        <v>1.43E-2</v>
      </c>
      <c r="I690" s="284">
        <v>148.578</v>
      </c>
      <c r="J690" s="284">
        <v>2.1240000000000001</v>
      </c>
      <c r="K690" s="277"/>
      <c r="L690" s="285">
        <v>180.03</v>
      </c>
      <c r="M690" s="285">
        <v>2.57</v>
      </c>
    </row>
    <row r="691" spans="1:13" x14ac:dyDescent="0.2">
      <c r="A691" s="265" t="s">
        <v>2815</v>
      </c>
      <c r="B691" s="279" t="s">
        <v>1193</v>
      </c>
      <c r="C691" s="280" t="s">
        <v>3775</v>
      </c>
      <c r="D691" s="279" t="s">
        <v>1470</v>
      </c>
      <c r="E691" s="279" t="s">
        <v>1324</v>
      </c>
      <c r="F691" s="281" t="s">
        <v>1209</v>
      </c>
      <c r="G691" s="282" t="s">
        <v>73</v>
      </c>
      <c r="H691" s="283">
        <v>5.9499999999999997E-2</v>
      </c>
      <c r="I691" s="284">
        <v>12.866</v>
      </c>
      <c r="J691" s="284">
        <v>0.76500000000000001</v>
      </c>
      <c r="K691" s="277"/>
      <c r="L691" s="285">
        <v>15.59</v>
      </c>
      <c r="M691" s="285">
        <v>0.92</v>
      </c>
    </row>
    <row r="692" spans="1:13" x14ac:dyDescent="0.2">
      <c r="A692" s="265" t="s">
        <v>2816</v>
      </c>
      <c r="B692" s="279" t="s">
        <v>1193</v>
      </c>
      <c r="C692" s="280" t="s">
        <v>3806</v>
      </c>
      <c r="D692" s="279" t="s">
        <v>1470</v>
      </c>
      <c r="E692" s="279" t="s">
        <v>1248</v>
      </c>
      <c r="F692" s="281" t="s">
        <v>1209</v>
      </c>
      <c r="G692" s="282" t="s">
        <v>73</v>
      </c>
      <c r="H692" s="283">
        <v>1</v>
      </c>
      <c r="I692" s="284">
        <v>97.037999999999997</v>
      </c>
      <c r="J692" s="284">
        <v>97.037999999999997</v>
      </c>
      <c r="K692" s="277"/>
      <c r="L692" s="285">
        <v>117.58</v>
      </c>
      <c r="M692" s="285">
        <v>117.58</v>
      </c>
    </row>
    <row r="693" spans="1:13" x14ac:dyDescent="0.2">
      <c r="A693" s="265" t="s">
        <v>2820</v>
      </c>
      <c r="B693" s="286" t="s">
        <v>3807</v>
      </c>
      <c r="C693" s="287" t="s">
        <v>36</v>
      </c>
      <c r="D693" s="286" t="s">
        <v>37</v>
      </c>
      <c r="E693" s="286" t="s">
        <v>38</v>
      </c>
      <c r="F693" s="288" t="s">
        <v>1188</v>
      </c>
      <c r="G693" s="289" t="s">
        <v>39</v>
      </c>
      <c r="H693" s="287" t="s">
        <v>1189</v>
      </c>
      <c r="I693" s="287" t="s">
        <v>40</v>
      </c>
      <c r="J693" s="287" t="s">
        <v>41</v>
      </c>
      <c r="L693" s="270"/>
      <c r="M693" s="270"/>
    </row>
    <row r="694" spans="1:13" ht="12.75" thickBot="1" x14ac:dyDescent="0.25">
      <c r="A694" s="265" t="s">
        <v>2821</v>
      </c>
      <c r="B694" s="290" t="s">
        <v>1190</v>
      </c>
      <c r="C694" s="291" t="s">
        <v>3808</v>
      </c>
      <c r="D694" s="290" t="s">
        <v>1470</v>
      </c>
      <c r="E694" s="290" t="s">
        <v>242</v>
      </c>
      <c r="F694" s="292">
        <v>18</v>
      </c>
      <c r="G694" s="293" t="s">
        <v>11</v>
      </c>
      <c r="H694" s="294">
        <v>1</v>
      </c>
      <c r="I694" s="278">
        <v>379.98</v>
      </c>
      <c r="J694" s="278">
        <v>379.97999999999996</v>
      </c>
      <c r="K694" s="277"/>
      <c r="L694" s="278">
        <v>460.43</v>
      </c>
      <c r="M694" s="278">
        <v>460.43</v>
      </c>
    </row>
    <row r="695" spans="1:13" ht="12.75" thickTop="1" x14ac:dyDescent="0.2">
      <c r="A695" s="265" t="s">
        <v>2822</v>
      </c>
      <c r="B695" s="295" t="s">
        <v>1193</v>
      </c>
      <c r="C695" s="296" t="s">
        <v>3160</v>
      </c>
      <c r="D695" s="295" t="s">
        <v>1470</v>
      </c>
      <c r="E695" s="295" t="s">
        <v>1202</v>
      </c>
      <c r="F695" s="297" t="s">
        <v>1195</v>
      </c>
      <c r="G695" s="298" t="s">
        <v>1196</v>
      </c>
      <c r="H695" s="299">
        <v>1.1979</v>
      </c>
      <c r="I695" s="300">
        <v>18.404</v>
      </c>
      <c r="J695" s="300">
        <v>22.045999999999999</v>
      </c>
      <c r="K695" s="277"/>
      <c r="L695" s="285">
        <v>22.3</v>
      </c>
      <c r="M695" s="285">
        <v>26.71</v>
      </c>
    </row>
    <row r="696" spans="1:13" x14ac:dyDescent="0.2">
      <c r="A696" s="265" t="s">
        <v>2823</v>
      </c>
      <c r="B696" s="279" t="s">
        <v>1193</v>
      </c>
      <c r="C696" s="280" t="s">
        <v>3793</v>
      </c>
      <c r="D696" s="279" t="s">
        <v>1470</v>
      </c>
      <c r="E696" s="279" t="s">
        <v>3794</v>
      </c>
      <c r="F696" s="281" t="s">
        <v>1209</v>
      </c>
      <c r="G696" s="282" t="s">
        <v>73</v>
      </c>
      <c r="H696" s="283">
        <v>0.6</v>
      </c>
      <c r="I696" s="284">
        <v>10.587999999999999</v>
      </c>
      <c r="J696" s="284">
        <v>6.3520000000000003</v>
      </c>
      <c r="K696" s="277"/>
      <c r="L696" s="285">
        <v>12.83</v>
      </c>
      <c r="M696" s="285">
        <v>7.69</v>
      </c>
    </row>
    <row r="697" spans="1:13" x14ac:dyDescent="0.2">
      <c r="A697" s="265" t="s">
        <v>2824</v>
      </c>
      <c r="B697" s="279" t="s">
        <v>1193</v>
      </c>
      <c r="C697" s="280" t="s">
        <v>3394</v>
      </c>
      <c r="D697" s="279" t="s">
        <v>1470</v>
      </c>
      <c r="E697" s="279" t="s">
        <v>3395</v>
      </c>
      <c r="F697" s="281" t="s">
        <v>1209</v>
      </c>
      <c r="G697" s="282" t="s">
        <v>73</v>
      </c>
      <c r="H697" s="283">
        <v>0.2</v>
      </c>
      <c r="I697" s="284">
        <v>21.423999999999999</v>
      </c>
      <c r="J697" s="284">
        <v>4.2839999999999998</v>
      </c>
      <c r="K697" s="277"/>
      <c r="L697" s="285">
        <v>25.96</v>
      </c>
      <c r="M697" s="285">
        <v>5.19</v>
      </c>
    </row>
    <row r="698" spans="1:13" x14ac:dyDescent="0.2">
      <c r="A698" s="265" t="s">
        <v>2825</v>
      </c>
      <c r="B698" s="279" t="s">
        <v>1193</v>
      </c>
      <c r="C698" s="280" t="s">
        <v>3727</v>
      </c>
      <c r="D698" s="279" t="s">
        <v>1470</v>
      </c>
      <c r="E698" s="279" t="s">
        <v>1244</v>
      </c>
      <c r="F698" s="281" t="s">
        <v>1209</v>
      </c>
      <c r="G698" s="282" t="s">
        <v>73</v>
      </c>
      <c r="H698" s="283">
        <v>4.9000000000000002E-2</v>
      </c>
      <c r="I698" s="284">
        <v>9.7710000000000008</v>
      </c>
      <c r="J698" s="284">
        <v>0.47799999999999998</v>
      </c>
      <c r="K698" s="277"/>
      <c r="L698" s="285">
        <v>11.84</v>
      </c>
      <c r="M698" s="285">
        <v>0.57999999999999996</v>
      </c>
    </row>
    <row r="699" spans="1:13" x14ac:dyDescent="0.2">
      <c r="A699" s="265" t="s">
        <v>2826</v>
      </c>
      <c r="B699" s="279" t="s">
        <v>1193</v>
      </c>
      <c r="C699" s="280" t="s">
        <v>3706</v>
      </c>
      <c r="D699" s="279" t="s">
        <v>1470</v>
      </c>
      <c r="E699" s="279" t="s">
        <v>1323</v>
      </c>
      <c r="F699" s="281" t="s">
        <v>1209</v>
      </c>
      <c r="G699" s="282" t="s">
        <v>73</v>
      </c>
      <c r="H699" s="283">
        <v>0.29759999999999998</v>
      </c>
      <c r="I699" s="284">
        <v>2.17</v>
      </c>
      <c r="J699" s="284">
        <v>0.64500000000000002</v>
      </c>
      <c r="K699" s="277"/>
      <c r="L699" s="285">
        <v>2.63</v>
      </c>
      <c r="M699" s="285">
        <v>0.78</v>
      </c>
    </row>
    <row r="700" spans="1:13" x14ac:dyDescent="0.2">
      <c r="A700" s="265" t="s">
        <v>2827</v>
      </c>
      <c r="B700" s="279" t="s">
        <v>1193</v>
      </c>
      <c r="C700" s="280" t="s">
        <v>3809</v>
      </c>
      <c r="D700" s="279" t="s">
        <v>1470</v>
      </c>
      <c r="E700" s="279" t="s">
        <v>3810</v>
      </c>
      <c r="F700" s="281" t="s">
        <v>1209</v>
      </c>
      <c r="G700" s="282" t="s">
        <v>345</v>
      </c>
      <c r="H700" s="283">
        <v>2.41</v>
      </c>
      <c r="I700" s="284">
        <v>8.7309999999999999</v>
      </c>
      <c r="J700" s="284">
        <v>21.041</v>
      </c>
      <c r="K700" s="277"/>
      <c r="L700" s="285">
        <v>10.58</v>
      </c>
      <c r="M700" s="285">
        <v>25.49</v>
      </c>
    </row>
    <row r="701" spans="1:13" x14ac:dyDescent="0.2">
      <c r="A701" s="265" t="s">
        <v>2828</v>
      </c>
      <c r="B701" s="301" t="s">
        <v>1193</v>
      </c>
      <c r="C701" s="302" t="s">
        <v>3191</v>
      </c>
      <c r="D701" s="301" t="s">
        <v>1470</v>
      </c>
      <c r="E701" s="301" t="s">
        <v>3192</v>
      </c>
      <c r="F701" s="303" t="s">
        <v>1209</v>
      </c>
      <c r="G701" s="304" t="s">
        <v>345</v>
      </c>
      <c r="H701" s="305">
        <v>11.268000000000001</v>
      </c>
      <c r="I701" s="285">
        <v>8.9240295825049714</v>
      </c>
      <c r="J701" s="285">
        <v>100.55500000000001</v>
      </c>
      <c r="K701" s="277"/>
      <c r="L701" s="285">
        <v>10.82</v>
      </c>
      <c r="M701" s="285">
        <v>121.91</v>
      </c>
    </row>
    <row r="702" spans="1:13" ht="12.75" thickBot="1" x14ac:dyDescent="0.25">
      <c r="A702" s="265" t="s">
        <v>2829</v>
      </c>
      <c r="B702" s="301" t="s">
        <v>1193</v>
      </c>
      <c r="C702" s="302" t="s">
        <v>3732</v>
      </c>
      <c r="D702" s="301" t="s">
        <v>1470</v>
      </c>
      <c r="E702" s="301" t="s">
        <v>1325</v>
      </c>
      <c r="F702" s="303" t="s">
        <v>1209</v>
      </c>
      <c r="G702" s="304" t="s">
        <v>345</v>
      </c>
      <c r="H702" s="305">
        <v>8.48E-2</v>
      </c>
      <c r="I702" s="285">
        <v>22.603999999999999</v>
      </c>
      <c r="J702" s="285">
        <v>1.9159999999999999</v>
      </c>
      <c r="K702" s="277"/>
      <c r="L702" s="285">
        <v>27.39</v>
      </c>
      <c r="M702" s="285">
        <v>2.3199999999999998</v>
      </c>
    </row>
    <row r="703" spans="1:13" ht="12.75" thickTop="1" x14ac:dyDescent="0.2">
      <c r="A703" s="265" t="s">
        <v>2830</v>
      </c>
      <c r="B703" s="295" t="s">
        <v>1193</v>
      </c>
      <c r="C703" s="296" t="s">
        <v>3811</v>
      </c>
      <c r="D703" s="295" t="s">
        <v>1470</v>
      </c>
      <c r="E703" s="295" t="s">
        <v>1248</v>
      </c>
      <c r="F703" s="297" t="s">
        <v>1209</v>
      </c>
      <c r="G703" s="298" t="s">
        <v>73</v>
      </c>
      <c r="H703" s="299">
        <v>1</v>
      </c>
      <c r="I703" s="300">
        <v>97.706999999999994</v>
      </c>
      <c r="J703" s="300">
        <v>97.706999999999994</v>
      </c>
      <c r="K703" s="277"/>
      <c r="L703" s="285">
        <v>118.39</v>
      </c>
      <c r="M703" s="285">
        <v>118.39</v>
      </c>
    </row>
    <row r="704" spans="1:13" x14ac:dyDescent="0.2">
      <c r="A704" s="265" t="s">
        <v>2831</v>
      </c>
      <c r="B704" s="279" t="s">
        <v>1193</v>
      </c>
      <c r="C704" s="280" t="s">
        <v>3812</v>
      </c>
      <c r="D704" s="279" t="s">
        <v>1470</v>
      </c>
      <c r="E704" s="279" t="s">
        <v>3813</v>
      </c>
      <c r="F704" s="281" t="s">
        <v>1209</v>
      </c>
      <c r="G704" s="282" t="s">
        <v>345</v>
      </c>
      <c r="H704" s="283">
        <v>1.44</v>
      </c>
      <c r="I704" s="284">
        <v>8.7560000000000002</v>
      </c>
      <c r="J704" s="284">
        <v>12.608000000000001</v>
      </c>
      <c r="K704" s="277"/>
      <c r="L704" s="285">
        <v>10.61</v>
      </c>
      <c r="M704" s="285">
        <v>15.27</v>
      </c>
    </row>
    <row r="705" spans="1:13" x14ac:dyDescent="0.2">
      <c r="A705" s="265" t="s">
        <v>2832</v>
      </c>
      <c r="B705" s="279" t="s">
        <v>1193</v>
      </c>
      <c r="C705" s="280" t="s">
        <v>3772</v>
      </c>
      <c r="D705" s="279" t="s">
        <v>1470</v>
      </c>
      <c r="E705" s="279" t="s">
        <v>3773</v>
      </c>
      <c r="F705" s="281" t="s">
        <v>1209</v>
      </c>
      <c r="G705" s="282" t="s">
        <v>345</v>
      </c>
      <c r="H705" s="283">
        <v>0.88400000000000001</v>
      </c>
      <c r="I705" s="284">
        <v>9.5069999999999997</v>
      </c>
      <c r="J705" s="284">
        <v>8.4039999999999999</v>
      </c>
      <c r="K705" s="277"/>
      <c r="L705" s="285">
        <v>11.52</v>
      </c>
      <c r="M705" s="285">
        <v>10.18</v>
      </c>
    </row>
    <row r="706" spans="1:13" x14ac:dyDescent="0.2">
      <c r="A706" s="265" t="s">
        <v>2833</v>
      </c>
      <c r="B706" s="279" t="s">
        <v>1193</v>
      </c>
      <c r="C706" s="280" t="s">
        <v>3814</v>
      </c>
      <c r="D706" s="279" t="s">
        <v>1470</v>
      </c>
      <c r="E706" s="279" t="s">
        <v>3815</v>
      </c>
      <c r="F706" s="281" t="s">
        <v>1209</v>
      </c>
      <c r="G706" s="282" t="s">
        <v>73</v>
      </c>
      <c r="H706" s="283">
        <v>0.2</v>
      </c>
      <c r="I706" s="284">
        <v>94.051000000000002</v>
      </c>
      <c r="J706" s="284">
        <v>18.809999999999999</v>
      </c>
      <c r="K706" s="277"/>
      <c r="L706" s="285">
        <v>113.96</v>
      </c>
      <c r="M706" s="285">
        <v>22.79</v>
      </c>
    </row>
    <row r="707" spans="1:13" x14ac:dyDescent="0.2">
      <c r="A707" s="265" t="s">
        <v>5386</v>
      </c>
      <c r="B707" s="279" t="s">
        <v>1193</v>
      </c>
      <c r="C707" s="280" t="s">
        <v>3774</v>
      </c>
      <c r="D707" s="279" t="s">
        <v>1470</v>
      </c>
      <c r="E707" s="279" t="s">
        <v>1321</v>
      </c>
      <c r="F707" s="281" t="s">
        <v>1209</v>
      </c>
      <c r="G707" s="282" t="s">
        <v>345</v>
      </c>
      <c r="H707" s="283">
        <v>0.23810000000000001</v>
      </c>
      <c r="I707" s="284">
        <v>26.870999999999999</v>
      </c>
      <c r="J707" s="284">
        <v>6.3970000000000002</v>
      </c>
      <c r="K707" s="277"/>
      <c r="L707" s="285">
        <v>32.56</v>
      </c>
      <c r="M707" s="285">
        <v>7.75</v>
      </c>
    </row>
    <row r="708" spans="1:13" x14ac:dyDescent="0.2">
      <c r="A708" s="265" t="s">
        <v>5387</v>
      </c>
      <c r="B708" s="279" t="s">
        <v>1193</v>
      </c>
      <c r="C708" s="280" t="s">
        <v>3156</v>
      </c>
      <c r="D708" s="279" t="s">
        <v>1470</v>
      </c>
      <c r="E708" s="279" t="s">
        <v>1206</v>
      </c>
      <c r="F708" s="281" t="s">
        <v>1195</v>
      </c>
      <c r="G708" s="282" t="s">
        <v>1196</v>
      </c>
      <c r="H708" s="283">
        <v>1.2831999999999999</v>
      </c>
      <c r="I708" s="284">
        <v>11.009</v>
      </c>
      <c r="J708" s="284">
        <v>14.125999999999999</v>
      </c>
      <c r="K708" s="277"/>
      <c r="L708" s="284">
        <v>13.34</v>
      </c>
      <c r="M708" s="284">
        <v>17.11</v>
      </c>
    </row>
    <row r="709" spans="1:13" x14ac:dyDescent="0.2">
      <c r="A709" s="265" t="s">
        <v>5388</v>
      </c>
      <c r="B709" s="279" t="s">
        <v>1193</v>
      </c>
      <c r="C709" s="280" t="s">
        <v>3775</v>
      </c>
      <c r="D709" s="279" t="s">
        <v>1470</v>
      </c>
      <c r="E709" s="279" t="s">
        <v>1324</v>
      </c>
      <c r="F709" s="281" t="s">
        <v>1209</v>
      </c>
      <c r="G709" s="282" t="s">
        <v>73</v>
      </c>
      <c r="H709" s="283">
        <v>5.9499999999999997E-2</v>
      </c>
      <c r="I709" s="284">
        <v>12.866</v>
      </c>
      <c r="J709" s="284">
        <v>0.76500000000000001</v>
      </c>
      <c r="K709" s="277"/>
      <c r="L709" s="284">
        <v>15.59</v>
      </c>
      <c r="M709" s="284">
        <v>0.92</v>
      </c>
    </row>
    <row r="710" spans="1:13" x14ac:dyDescent="0.2">
      <c r="A710" s="265" t="s">
        <v>2834</v>
      </c>
      <c r="B710" s="301" t="s">
        <v>1193</v>
      </c>
      <c r="C710" s="302" t="s">
        <v>3816</v>
      </c>
      <c r="D710" s="301" t="s">
        <v>1470</v>
      </c>
      <c r="E710" s="301" t="s">
        <v>3817</v>
      </c>
      <c r="F710" s="303" t="s">
        <v>1209</v>
      </c>
      <c r="G710" s="304" t="s">
        <v>73</v>
      </c>
      <c r="H710" s="305">
        <v>0.4</v>
      </c>
      <c r="I710" s="285">
        <v>18.131</v>
      </c>
      <c r="J710" s="285">
        <v>7.2519999999999998</v>
      </c>
      <c r="K710" s="277"/>
      <c r="L710" s="285">
        <v>21.97</v>
      </c>
      <c r="M710" s="285">
        <v>8.7799999999999994</v>
      </c>
    </row>
    <row r="711" spans="1:13" ht="12.75" thickBot="1" x14ac:dyDescent="0.25">
      <c r="A711" s="265" t="s">
        <v>2835</v>
      </c>
      <c r="B711" s="301" t="s">
        <v>1193</v>
      </c>
      <c r="C711" s="302" t="s">
        <v>3818</v>
      </c>
      <c r="D711" s="301" t="s">
        <v>1470</v>
      </c>
      <c r="E711" s="301" t="s">
        <v>3819</v>
      </c>
      <c r="F711" s="303" t="s">
        <v>1209</v>
      </c>
      <c r="G711" s="304" t="s">
        <v>73</v>
      </c>
      <c r="H711" s="305">
        <v>0.4</v>
      </c>
      <c r="I711" s="285">
        <v>11.265000000000001</v>
      </c>
      <c r="J711" s="285">
        <v>4.5060000000000002</v>
      </c>
      <c r="K711" s="277"/>
      <c r="L711" s="285">
        <v>13.65</v>
      </c>
      <c r="M711" s="285">
        <v>5.46</v>
      </c>
    </row>
    <row r="712" spans="1:13" ht="12.75" thickTop="1" x14ac:dyDescent="0.2">
      <c r="A712" s="265" t="s">
        <v>2836</v>
      </c>
      <c r="B712" s="295" t="s">
        <v>1193</v>
      </c>
      <c r="C712" s="296" t="s">
        <v>3820</v>
      </c>
      <c r="D712" s="295" t="s">
        <v>1470</v>
      </c>
      <c r="E712" s="295" t="s">
        <v>3821</v>
      </c>
      <c r="F712" s="297" t="s">
        <v>1209</v>
      </c>
      <c r="G712" s="298" t="s">
        <v>345</v>
      </c>
      <c r="H712" s="299">
        <v>6.1520000000000001</v>
      </c>
      <c r="I712" s="300">
        <v>8.4670000000000005</v>
      </c>
      <c r="J712" s="300">
        <v>52.088000000000001</v>
      </c>
      <c r="K712" s="277"/>
      <c r="L712" s="300">
        <v>10.26</v>
      </c>
      <c r="M712" s="300">
        <v>63.11</v>
      </c>
    </row>
    <row r="713" spans="1:13" x14ac:dyDescent="0.2">
      <c r="A713" s="265" t="s">
        <v>2837</v>
      </c>
      <c r="B713" s="266" t="s">
        <v>3822</v>
      </c>
      <c r="C713" s="267" t="s">
        <v>36</v>
      </c>
      <c r="D713" s="266" t="s">
        <v>37</v>
      </c>
      <c r="E713" s="266" t="s">
        <v>38</v>
      </c>
      <c r="F713" s="268" t="s">
        <v>1188</v>
      </c>
      <c r="G713" s="269" t="s">
        <v>39</v>
      </c>
      <c r="H713" s="267" t="s">
        <v>1189</v>
      </c>
      <c r="I713" s="267" t="s">
        <v>40</v>
      </c>
      <c r="J713" s="267" t="s">
        <v>41</v>
      </c>
      <c r="L713" s="334"/>
      <c r="M713" s="334"/>
    </row>
    <row r="714" spans="1:13" x14ac:dyDescent="0.2">
      <c r="A714" s="265" t="s">
        <v>2838</v>
      </c>
      <c r="B714" s="271" t="s">
        <v>1190</v>
      </c>
      <c r="C714" s="272" t="s">
        <v>3823</v>
      </c>
      <c r="D714" s="271" t="s">
        <v>1470</v>
      </c>
      <c r="E714" s="271" t="s">
        <v>244</v>
      </c>
      <c r="F714" s="273">
        <v>18</v>
      </c>
      <c r="G714" s="274" t="s">
        <v>11</v>
      </c>
      <c r="H714" s="275">
        <v>1</v>
      </c>
      <c r="I714" s="276">
        <v>389.29999999999995</v>
      </c>
      <c r="J714" s="276">
        <v>389.3</v>
      </c>
      <c r="K714" s="277"/>
      <c r="L714" s="276">
        <v>471.72</v>
      </c>
      <c r="M714" s="276">
        <v>471.72</v>
      </c>
    </row>
    <row r="715" spans="1:13" x14ac:dyDescent="0.2">
      <c r="A715" s="265" t="s">
        <v>2839</v>
      </c>
      <c r="B715" s="279" t="s">
        <v>1193</v>
      </c>
      <c r="C715" s="280" t="s">
        <v>3160</v>
      </c>
      <c r="D715" s="279" t="s">
        <v>1470</v>
      </c>
      <c r="E715" s="279" t="s">
        <v>1202</v>
      </c>
      <c r="F715" s="281" t="s">
        <v>1195</v>
      </c>
      <c r="G715" s="282" t="s">
        <v>1196</v>
      </c>
      <c r="H715" s="283">
        <v>1.1979</v>
      </c>
      <c r="I715" s="284">
        <v>18.404</v>
      </c>
      <c r="J715" s="284">
        <v>22.045999999999999</v>
      </c>
      <c r="K715" s="277"/>
      <c r="L715" s="284">
        <v>22.3</v>
      </c>
      <c r="M715" s="284">
        <v>26.71</v>
      </c>
    </row>
    <row r="716" spans="1:13" x14ac:dyDescent="0.2">
      <c r="A716" s="265" t="s">
        <v>2840</v>
      </c>
      <c r="B716" s="279" t="s">
        <v>1193</v>
      </c>
      <c r="C716" s="280" t="s">
        <v>3394</v>
      </c>
      <c r="D716" s="279" t="s">
        <v>1470</v>
      </c>
      <c r="E716" s="279" t="s">
        <v>3395</v>
      </c>
      <c r="F716" s="281" t="s">
        <v>1209</v>
      </c>
      <c r="G716" s="282" t="s">
        <v>73</v>
      </c>
      <c r="H716" s="283">
        <v>0.37040000000000001</v>
      </c>
      <c r="I716" s="284">
        <v>21.423999999999999</v>
      </c>
      <c r="J716" s="284">
        <v>7.9349999999999996</v>
      </c>
      <c r="K716" s="277"/>
      <c r="L716" s="284">
        <v>25.96</v>
      </c>
      <c r="M716" s="284">
        <v>9.61</v>
      </c>
    </row>
    <row r="717" spans="1:13" x14ac:dyDescent="0.2">
      <c r="A717" s="265" t="s">
        <v>2841</v>
      </c>
      <c r="B717" s="279" t="s">
        <v>1193</v>
      </c>
      <c r="C717" s="280" t="s">
        <v>3727</v>
      </c>
      <c r="D717" s="279" t="s">
        <v>1470</v>
      </c>
      <c r="E717" s="279" t="s">
        <v>1244</v>
      </c>
      <c r="F717" s="281" t="s">
        <v>1209</v>
      </c>
      <c r="G717" s="282" t="s">
        <v>73</v>
      </c>
      <c r="H717" s="283">
        <v>3.32E-2</v>
      </c>
      <c r="I717" s="284">
        <v>9.7710000000000008</v>
      </c>
      <c r="J717" s="284">
        <v>0.32400000000000001</v>
      </c>
      <c r="K717" s="277"/>
      <c r="L717" s="284">
        <v>11.84</v>
      </c>
      <c r="M717" s="284">
        <v>0.39</v>
      </c>
    </row>
    <row r="718" spans="1:13" x14ac:dyDescent="0.2">
      <c r="A718" s="265" t="s">
        <v>2842</v>
      </c>
      <c r="B718" s="279" t="s">
        <v>1193</v>
      </c>
      <c r="C718" s="280" t="s">
        <v>3706</v>
      </c>
      <c r="D718" s="279" t="s">
        <v>1470</v>
      </c>
      <c r="E718" s="279" t="s">
        <v>1323</v>
      </c>
      <c r="F718" s="281" t="s">
        <v>1209</v>
      </c>
      <c r="G718" s="282" t="s">
        <v>73</v>
      </c>
      <c r="H718" s="283">
        <v>0.29759999999999998</v>
      </c>
      <c r="I718" s="284">
        <v>2.17</v>
      </c>
      <c r="J718" s="284">
        <v>0.64500000000000002</v>
      </c>
      <c r="K718" s="277"/>
      <c r="L718" s="284">
        <v>2.63</v>
      </c>
      <c r="M718" s="284">
        <v>0.78</v>
      </c>
    </row>
    <row r="719" spans="1:13" x14ac:dyDescent="0.2">
      <c r="A719" s="265" t="s">
        <v>2843</v>
      </c>
      <c r="B719" s="279" t="s">
        <v>1193</v>
      </c>
      <c r="C719" s="280" t="s">
        <v>3809</v>
      </c>
      <c r="D719" s="279" t="s">
        <v>1470</v>
      </c>
      <c r="E719" s="279" t="s">
        <v>3810</v>
      </c>
      <c r="F719" s="281" t="s">
        <v>1209</v>
      </c>
      <c r="G719" s="282" t="s">
        <v>345</v>
      </c>
      <c r="H719" s="283">
        <v>8.5</v>
      </c>
      <c r="I719" s="284">
        <v>8.726528598382755</v>
      </c>
      <c r="J719" s="284">
        <v>74.174999999999997</v>
      </c>
      <c r="K719" s="277"/>
      <c r="L719" s="284">
        <v>10.58</v>
      </c>
      <c r="M719" s="284">
        <v>89.93</v>
      </c>
    </row>
    <row r="720" spans="1:13" x14ac:dyDescent="0.2">
      <c r="A720" s="265" t="s">
        <v>2844</v>
      </c>
      <c r="B720" s="301" t="s">
        <v>1193</v>
      </c>
      <c r="C720" s="302" t="s">
        <v>3732</v>
      </c>
      <c r="D720" s="301" t="s">
        <v>1470</v>
      </c>
      <c r="E720" s="301" t="s">
        <v>1325</v>
      </c>
      <c r="F720" s="303" t="s">
        <v>1209</v>
      </c>
      <c r="G720" s="304" t="s">
        <v>345</v>
      </c>
      <c r="H720" s="305">
        <v>0.1409</v>
      </c>
      <c r="I720" s="285">
        <v>22.603999999999999</v>
      </c>
      <c r="J720" s="285">
        <v>3.1840000000000002</v>
      </c>
      <c r="K720" s="277"/>
      <c r="L720" s="285">
        <v>27.39</v>
      </c>
      <c r="M720" s="285">
        <v>3.85</v>
      </c>
    </row>
    <row r="721" spans="1:13" ht="12.75" thickBot="1" x14ac:dyDescent="0.25">
      <c r="A721" s="265" t="s">
        <v>2845</v>
      </c>
      <c r="B721" s="301" t="s">
        <v>1193</v>
      </c>
      <c r="C721" s="302" t="s">
        <v>3824</v>
      </c>
      <c r="D721" s="301" t="s">
        <v>1470</v>
      </c>
      <c r="E721" s="301" t="s">
        <v>3825</v>
      </c>
      <c r="F721" s="303" t="s">
        <v>1209</v>
      </c>
      <c r="G721" s="304" t="s">
        <v>73</v>
      </c>
      <c r="H721" s="305">
        <v>0.37040000000000001</v>
      </c>
      <c r="I721" s="285">
        <v>3.54</v>
      </c>
      <c r="J721" s="285">
        <v>1.3109999999999999</v>
      </c>
      <c r="K721" s="277"/>
      <c r="L721" s="285">
        <v>4.29</v>
      </c>
      <c r="M721" s="285">
        <v>1.58</v>
      </c>
    </row>
    <row r="722" spans="1:13" ht="12.75" thickTop="1" x14ac:dyDescent="0.2">
      <c r="A722" s="265" t="s">
        <v>2846</v>
      </c>
      <c r="B722" s="295" t="s">
        <v>1193</v>
      </c>
      <c r="C722" s="296" t="s">
        <v>3774</v>
      </c>
      <c r="D722" s="295" t="s">
        <v>1470</v>
      </c>
      <c r="E722" s="295" t="s">
        <v>1321</v>
      </c>
      <c r="F722" s="297" t="s">
        <v>1209</v>
      </c>
      <c r="G722" s="298" t="s">
        <v>345</v>
      </c>
      <c r="H722" s="299">
        <v>0.23810000000000001</v>
      </c>
      <c r="I722" s="300">
        <v>26.870999999999999</v>
      </c>
      <c r="J722" s="300">
        <v>6.3970000000000002</v>
      </c>
      <c r="K722" s="277"/>
      <c r="L722" s="300">
        <v>32.56</v>
      </c>
      <c r="M722" s="300">
        <v>7.75</v>
      </c>
    </row>
    <row r="723" spans="1:13" x14ac:dyDescent="0.2">
      <c r="A723" s="265" t="s">
        <v>2847</v>
      </c>
      <c r="B723" s="279" t="s">
        <v>1193</v>
      </c>
      <c r="C723" s="280" t="s">
        <v>3156</v>
      </c>
      <c r="D723" s="279" t="s">
        <v>1470</v>
      </c>
      <c r="E723" s="279" t="s">
        <v>1206</v>
      </c>
      <c r="F723" s="281" t="s">
        <v>1195</v>
      </c>
      <c r="G723" s="282" t="s">
        <v>1196</v>
      </c>
      <c r="H723" s="283">
        <v>1.2831999999999999</v>
      </c>
      <c r="I723" s="284">
        <v>11.009</v>
      </c>
      <c r="J723" s="284">
        <v>14.125999999999999</v>
      </c>
      <c r="K723" s="277"/>
      <c r="L723" s="284">
        <v>13.34</v>
      </c>
      <c r="M723" s="284">
        <v>17.11</v>
      </c>
    </row>
    <row r="724" spans="1:13" x14ac:dyDescent="0.2">
      <c r="A724" s="265" t="s">
        <v>2848</v>
      </c>
      <c r="B724" s="279" t="s">
        <v>1193</v>
      </c>
      <c r="C724" s="280" t="s">
        <v>3826</v>
      </c>
      <c r="D724" s="279" t="s">
        <v>1470</v>
      </c>
      <c r="E724" s="279" t="s">
        <v>3827</v>
      </c>
      <c r="F724" s="281" t="s">
        <v>1209</v>
      </c>
      <c r="G724" s="282" t="s">
        <v>345</v>
      </c>
      <c r="H724" s="283">
        <v>1.8073999999999999</v>
      </c>
      <c r="I724" s="284">
        <v>8.8049999999999997</v>
      </c>
      <c r="J724" s="284">
        <v>15.914</v>
      </c>
      <c r="K724" s="277"/>
      <c r="L724" s="284">
        <v>10.67</v>
      </c>
      <c r="M724" s="284">
        <v>19.28</v>
      </c>
    </row>
    <row r="725" spans="1:13" x14ac:dyDescent="0.2">
      <c r="A725" s="265" t="s">
        <v>2849</v>
      </c>
      <c r="B725" s="279" t="s">
        <v>1193</v>
      </c>
      <c r="C725" s="280" t="s">
        <v>3828</v>
      </c>
      <c r="D725" s="279" t="s">
        <v>1470</v>
      </c>
      <c r="E725" s="279" t="s">
        <v>3829</v>
      </c>
      <c r="F725" s="281" t="s">
        <v>1209</v>
      </c>
      <c r="G725" s="282" t="s">
        <v>345</v>
      </c>
      <c r="H725" s="283">
        <v>14.4063</v>
      </c>
      <c r="I725" s="284">
        <v>8.9209999999999994</v>
      </c>
      <c r="J725" s="284">
        <v>128.518</v>
      </c>
      <c r="K725" s="277"/>
      <c r="L725" s="284">
        <v>10.81</v>
      </c>
      <c r="M725" s="284">
        <v>155.72999999999999</v>
      </c>
    </row>
    <row r="726" spans="1:13" x14ac:dyDescent="0.2">
      <c r="A726" s="265" t="s">
        <v>2850</v>
      </c>
      <c r="B726" s="279" t="s">
        <v>1193</v>
      </c>
      <c r="C726" s="280" t="s">
        <v>3775</v>
      </c>
      <c r="D726" s="279" t="s">
        <v>1470</v>
      </c>
      <c r="E726" s="279" t="s">
        <v>1324</v>
      </c>
      <c r="F726" s="281" t="s">
        <v>1209</v>
      </c>
      <c r="G726" s="282" t="s">
        <v>73</v>
      </c>
      <c r="H726" s="283">
        <v>5.9499999999999997E-2</v>
      </c>
      <c r="I726" s="284">
        <v>12.866</v>
      </c>
      <c r="J726" s="284">
        <v>0.76500000000000001</v>
      </c>
      <c r="K726" s="277"/>
      <c r="L726" s="284">
        <v>15.59</v>
      </c>
      <c r="M726" s="284">
        <v>0.92</v>
      </c>
    </row>
    <row r="727" spans="1:13" x14ac:dyDescent="0.2">
      <c r="A727" s="265" t="s">
        <v>2851</v>
      </c>
      <c r="B727" s="279" t="s">
        <v>1193</v>
      </c>
      <c r="C727" s="280" t="s">
        <v>3398</v>
      </c>
      <c r="D727" s="279" t="s">
        <v>1470</v>
      </c>
      <c r="E727" s="279" t="s">
        <v>3399</v>
      </c>
      <c r="F727" s="281" t="s">
        <v>1209</v>
      </c>
      <c r="G727" s="282" t="s">
        <v>73</v>
      </c>
      <c r="H727" s="283">
        <v>0.74070000000000003</v>
      </c>
      <c r="I727" s="284">
        <v>19.27</v>
      </c>
      <c r="J727" s="284">
        <v>14.273</v>
      </c>
      <c r="K727" s="277"/>
      <c r="L727" s="284">
        <v>23.35</v>
      </c>
      <c r="M727" s="284">
        <v>17.29</v>
      </c>
    </row>
    <row r="728" spans="1:13" x14ac:dyDescent="0.2">
      <c r="A728" s="265" t="s">
        <v>2852</v>
      </c>
      <c r="B728" s="279" t="s">
        <v>1193</v>
      </c>
      <c r="C728" s="280" t="s">
        <v>3830</v>
      </c>
      <c r="D728" s="279" t="s">
        <v>1470</v>
      </c>
      <c r="E728" s="279" t="s">
        <v>1248</v>
      </c>
      <c r="F728" s="281" t="s">
        <v>1209</v>
      </c>
      <c r="G728" s="282" t="s">
        <v>73</v>
      </c>
      <c r="H728" s="283">
        <v>1</v>
      </c>
      <c r="I728" s="284">
        <v>99.686999999999998</v>
      </c>
      <c r="J728" s="284">
        <v>99.686999999999998</v>
      </c>
      <c r="K728" s="277"/>
      <c r="L728" s="284">
        <v>120.79</v>
      </c>
      <c r="M728" s="284">
        <v>120.79</v>
      </c>
    </row>
    <row r="729" spans="1:13" x14ac:dyDescent="0.2">
      <c r="A729" s="265" t="s">
        <v>5389</v>
      </c>
      <c r="B729" s="286" t="s">
        <v>3831</v>
      </c>
      <c r="C729" s="287" t="s">
        <v>36</v>
      </c>
      <c r="D729" s="286" t="s">
        <v>37</v>
      </c>
      <c r="E729" s="286" t="s">
        <v>38</v>
      </c>
      <c r="F729" s="288" t="s">
        <v>1188</v>
      </c>
      <c r="G729" s="289" t="s">
        <v>39</v>
      </c>
      <c r="H729" s="287" t="s">
        <v>1189</v>
      </c>
      <c r="I729" s="287" t="s">
        <v>40</v>
      </c>
      <c r="J729" s="287" t="s">
        <v>41</v>
      </c>
      <c r="L729" s="270"/>
      <c r="M729" s="270"/>
    </row>
    <row r="730" spans="1:13" ht="12.75" thickBot="1" x14ac:dyDescent="0.25">
      <c r="A730" s="265" t="s">
        <v>2853</v>
      </c>
      <c r="B730" s="290" t="s">
        <v>1190</v>
      </c>
      <c r="C730" s="291" t="s">
        <v>3832</v>
      </c>
      <c r="D730" s="290" t="s">
        <v>1470</v>
      </c>
      <c r="E730" s="290" t="s">
        <v>248</v>
      </c>
      <c r="F730" s="292">
        <v>19</v>
      </c>
      <c r="G730" s="293" t="s">
        <v>11</v>
      </c>
      <c r="H730" s="294">
        <v>1</v>
      </c>
      <c r="I730" s="278">
        <v>168.41</v>
      </c>
      <c r="J730" s="278">
        <v>168.41</v>
      </c>
      <c r="K730" s="277"/>
      <c r="L730" s="278">
        <v>204.07</v>
      </c>
      <c r="M730" s="278">
        <v>204.07</v>
      </c>
    </row>
    <row r="731" spans="1:13" ht="12.75" thickTop="1" x14ac:dyDescent="0.2">
      <c r="A731" s="265" t="s">
        <v>2854</v>
      </c>
      <c r="B731" s="295" t="s">
        <v>1193</v>
      </c>
      <c r="C731" s="296" t="s">
        <v>3833</v>
      </c>
      <c r="D731" s="295" t="s">
        <v>1470</v>
      </c>
      <c r="E731" s="295" t="s">
        <v>3834</v>
      </c>
      <c r="F731" s="297" t="s">
        <v>1209</v>
      </c>
      <c r="G731" s="298" t="s">
        <v>11</v>
      </c>
      <c r="H731" s="299">
        <v>1</v>
      </c>
      <c r="I731" s="300">
        <v>168.41</v>
      </c>
      <c r="J731" s="300">
        <v>168.41</v>
      </c>
      <c r="K731" s="277"/>
      <c r="L731" s="300">
        <v>204.07</v>
      </c>
      <c r="M731" s="300">
        <v>204.07</v>
      </c>
    </row>
    <row r="732" spans="1:13" x14ac:dyDescent="0.2">
      <c r="A732" s="265" t="s">
        <v>2855</v>
      </c>
      <c r="B732" s="266" t="s">
        <v>3835</v>
      </c>
      <c r="C732" s="267" t="s">
        <v>36</v>
      </c>
      <c r="D732" s="266" t="s">
        <v>37</v>
      </c>
      <c r="E732" s="266" t="s">
        <v>38</v>
      </c>
      <c r="F732" s="268" t="s">
        <v>1188</v>
      </c>
      <c r="G732" s="269" t="s">
        <v>39</v>
      </c>
      <c r="H732" s="267" t="s">
        <v>1189</v>
      </c>
      <c r="I732" s="267" t="s">
        <v>40</v>
      </c>
      <c r="J732" s="267" t="s">
        <v>41</v>
      </c>
      <c r="L732" s="334"/>
      <c r="M732" s="334"/>
    </row>
    <row r="733" spans="1:13" x14ac:dyDescent="0.2">
      <c r="A733" s="265" t="s">
        <v>2856</v>
      </c>
      <c r="B733" s="271" t="s">
        <v>1190</v>
      </c>
      <c r="C733" s="272" t="s">
        <v>3836</v>
      </c>
      <c r="D733" s="271" t="s">
        <v>1470</v>
      </c>
      <c r="E733" s="271" t="s">
        <v>251</v>
      </c>
      <c r="F733" s="273">
        <v>27</v>
      </c>
      <c r="G733" s="274" t="s">
        <v>11</v>
      </c>
      <c r="H733" s="275">
        <v>1</v>
      </c>
      <c r="I733" s="276">
        <v>415.93</v>
      </c>
      <c r="J733" s="276">
        <v>415.93</v>
      </c>
      <c r="K733" s="277"/>
      <c r="L733" s="276">
        <v>503.98</v>
      </c>
      <c r="M733" s="276">
        <v>503.98</v>
      </c>
    </row>
    <row r="734" spans="1:13" x14ac:dyDescent="0.2">
      <c r="A734" s="265" t="s">
        <v>2857</v>
      </c>
      <c r="B734" s="279" t="s">
        <v>1193</v>
      </c>
      <c r="C734" s="280" t="s">
        <v>3160</v>
      </c>
      <c r="D734" s="279" t="s">
        <v>1470</v>
      </c>
      <c r="E734" s="279" t="s">
        <v>1202</v>
      </c>
      <c r="F734" s="281" t="s">
        <v>1195</v>
      </c>
      <c r="G734" s="282" t="s">
        <v>1196</v>
      </c>
      <c r="H734" s="283">
        <v>1.5371999999999999</v>
      </c>
      <c r="I734" s="284">
        <v>18.404</v>
      </c>
      <c r="J734" s="284">
        <v>28.29</v>
      </c>
      <c r="K734" s="277"/>
      <c r="L734" s="284">
        <v>22.3</v>
      </c>
      <c r="M734" s="284">
        <v>34.270000000000003</v>
      </c>
    </row>
    <row r="735" spans="1:13" x14ac:dyDescent="0.2">
      <c r="A735" s="265" t="s">
        <v>2858</v>
      </c>
      <c r="B735" s="279" t="s">
        <v>1193</v>
      </c>
      <c r="C735" s="280" t="s">
        <v>3156</v>
      </c>
      <c r="D735" s="279" t="s">
        <v>1470</v>
      </c>
      <c r="E735" s="279" t="s">
        <v>1206</v>
      </c>
      <c r="F735" s="281" t="s">
        <v>1195</v>
      </c>
      <c r="G735" s="282" t="s">
        <v>1196</v>
      </c>
      <c r="H735" s="283">
        <v>1.2844</v>
      </c>
      <c r="I735" s="284">
        <v>11.009</v>
      </c>
      <c r="J735" s="284">
        <v>14.138999999999999</v>
      </c>
      <c r="K735" s="277"/>
      <c r="L735" s="284">
        <v>13.34</v>
      </c>
      <c r="M735" s="284">
        <v>17.13</v>
      </c>
    </row>
    <row r="736" spans="1:13" x14ac:dyDescent="0.2">
      <c r="A736" s="265" t="s">
        <v>2859</v>
      </c>
      <c r="B736" s="279" t="s">
        <v>1193</v>
      </c>
      <c r="C736" s="280" t="s">
        <v>3426</v>
      </c>
      <c r="D736" s="279" t="s">
        <v>1470</v>
      </c>
      <c r="E736" s="279" t="s">
        <v>1208</v>
      </c>
      <c r="F736" s="281" t="s">
        <v>1209</v>
      </c>
      <c r="G736" s="282" t="s">
        <v>7</v>
      </c>
      <c r="H736" s="283">
        <v>1.04E-2</v>
      </c>
      <c r="I736" s="284">
        <v>148.578</v>
      </c>
      <c r="J736" s="284">
        <v>1.5449999999999999</v>
      </c>
      <c r="K736" s="277"/>
      <c r="L736" s="284">
        <v>180.03</v>
      </c>
      <c r="M736" s="284">
        <v>1.87</v>
      </c>
    </row>
    <row r="737" spans="1:13" x14ac:dyDescent="0.2">
      <c r="A737" s="265" t="s">
        <v>2860</v>
      </c>
      <c r="B737" s="279" t="s">
        <v>1193</v>
      </c>
      <c r="C737" s="280" t="s">
        <v>3141</v>
      </c>
      <c r="D737" s="279" t="s">
        <v>1470</v>
      </c>
      <c r="E737" s="279" t="s">
        <v>1226</v>
      </c>
      <c r="F737" s="281" t="s">
        <v>1209</v>
      </c>
      <c r="G737" s="282" t="s">
        <v>345</v>
      </c>
      <c r="H737" s="283">
        <v>4.54</v>
      </c>
      <c r="I737" s="284">
        <v>0.51100000000000001</v>
      </c>
      <c r="J737" s="284">
        <v>2.319</v>
      </c>
      <c r="K737" s="277"/>
      <c r="L737" s="284">
        <v>0.62</v>
      </c>
      <c r="M737" s="284">
        <v>2.81</v>
      </c>
    </row>
    <row r="738" spans="1:13" x14ac:dyDescent="0.2">
      <c r="A738" s="265" t="s">
        <v>2861</v>
      </c>
      <c r="B738" s="301" t="s">
        <v>1193</v>
      </c>
      <c r="C738" s="302" t="s">
        <v>3837</v>
      </c>
      <c r="D738" s="301" t="s">
        <v>1470</v>
      </c>
      <c r="E738" s="301" t="s">
        <v>3838</v>
      </c>
      <c r="F738" s="303" t="s">
        <v>1209</v>
      </c>
      <c r="G738" s="304" t="s">
        <v>11</v>
      </c>
      <c r="H738" s="305">
        <v>1.2</v>
      </c>
      <c r="I738" s="285">
        <v>308.03133170454544</v>
      </c>
      <c r="J738" s="285">
        <v>369.637</v>
      </c>
      <c r="K738" s="277"/>
      <c r="L738" s="285">
        <v>373.25</v>
      </c>
      <c r="M738" s="285">
        <v>447.9</v>
      </c>
    </row>
    <row r="739" spans="1:13" ht="12.75" thickBot="1" x14ac:dyDescent="0.25">
      <c r="A739" s="265" t="s">
        <v>2862</v>
      </c>
      <c r="B739" s="286" t="s">
        <v>3839</v>
      </c>
      <c r="C739" s="287" t="s">
        <v>36</v>
      </c>
      <c r="D739" s="286" t="s">
        <v>37</v>
      </c>
      <c r="E739" s="286" t="s">
        <v>38</v>
      </c>
      <c r="F739" s="288" t="s">
        <v>1188</v>
      </c>
      <c r="G739" s="289" t="s">
        <v>39</v>
      </c>
      <c r="H739" s="287" t="s">
        <v>1189</v>
      </c>
      <c r="I739" s="287" t="s">
        <v>40</v>
      </c>
      <c r="J739" s="287" t="s">
        <v>41</v>
      </c>
      <c r="L739" s="270"/>
      <c r="M739" s="270"/>
    </row>
    <row r="740" spans="1:13" ht="24.75" thickTop="1" x14ac:dyDescent="0.2">
      <c r="A740" s="265" t="s">
        <v>2863</v>
      </c>
      <c r="B740" s="310" t="s">
        <v>1190</v>
      </c>
      <c r="C740" s="311" t="s">
        <v>3840</v>
      </c>
      <c r="D740" s="310" t="s">
        <v>1470</v>
      </c>
      <c r="E740" s="310" t="s">
        <v>1534</v>
      </c>
      <c r="F740" s="312">
        <v>27</v>
      </c>
      <c r="G740" s="313" t="s">
        <v>253</v>
      </c>
      <c r="H740" s="314">
        <v>1</v>
      </c>
      <c r="I740" s="315">
        <v>4623.6799999999994</v>
      </c>
      <c r="J740" s="315">
        <v>4623.68</v>
      </c>
      <c r="K740" s="277"/>
      <c r="L740" s="315">
        <v>5602.43</v>
      </c>
      <c r="M740" s="315">
        <v>5602.43</v>
      </c>
    </row>
    <row r="741" spans="1:13" x14ac:dyDescent="0.2">
      <c r="A741" s="265" t="s">
        <v>2864</v>
      </c>
      <c r="B741" s="279" t="s">
        <v>1193</v>
      </c>
      <c r="C741" s="280" t="s">
        <v>3137</v>
      </c>
      <c r="D741" s="279" t="s">
        <v>1470</v>
      </c>
      <c r="E741" s="279" t="s">
        <v>1198</v>
      </c>
      <c r="F741" s="281" t="s">
        <v>1195</v>
      </c>
      <c r="G741" s="282" t="s">
        <v>1196</v>
      </c>
      <c r="H741" s="283">
        <v>1.8841000000000001</v>
      </c>
      <c r="I741" s="284">
        <v>12.429</v>
      </c>
      <c r="J741" s="284">
        <v>23.417000000000002</v>
      </c>
      <c r="K741" s="277"/>
      <c r="L741" s="284">
        <v>15.06</v>
      </c>
      <c r="M741" s="284">
        <v>28.37</v>
      </c>
    </row>
    <row r="742" spans="1:13" x14ac:dyDescent="0.2">
      <c r="A742" s="265" t="s">
        <v>2865</v>
      </c>
      <c r="B742" s="279" t="s">
        <v>1193</v>
      </c>
      <c r="C742" s="280" t="s">
        <v>3214</v>
      </c>
      <c r="D742" s="279" t="s">
        <v>1470</v>
      </c>
      <c r="E742" s="279" t="s">
        <v>3215</v>
      </c>
      <c r="F742" s="281" t="s">
        <v>1195</v>
      </c>
      <c r="G742" s="282" t="s">
        <v>1196</v>
      </c>
      <c r="H742" s="283">
        <v>4.9828000000000001</v>
      </c>
      <c r="I742" s="284">
        <v>18.404</v>
      </c>
      <c r="J742" s="284">
        <v>91.703000000000003</v>
      </c>
      <c r="K742" s="277"/>
      <c r="L742" s="284">
        <v>22.3</v>
      </c>
      <c r="M742" s="284">
        <v>111.11</v>
      </c>
    </row>
    <row r="743" spans="1:13" x14ac:dyDescent="0.2">
      <c r="A743" s="265" t="s">
        <v>2866</v>
      </c>
      <c r="B743" s="279" t="s">
        <v>1193</v>
      </c>
      <c r="C743" s="280" t="s">
        <v>3841</v>
      </c>
      <c r="D743" s="279" t="s">
        <v>1470</v>
      </c>
      <c r="E743" s="279" t="s">
        <v>3842</v>
      </c>
      <c r="F743" s="281" t="s">
        <v>1209</v>
      </c>
      <c r="G743" s="282" t="s">
        <v>345</v>
      </c>
      <c r="H743" s="283">
        <v>2.0840000000000001</v>
      </c>
      <c r="I743" s="284">
        <v>7.5919999999999996</v>
      </c>
      <c r="J743" s="284">
        <v>15.821</v>
      </c>
      <c r="K743" s="277"/>
      <c r="L743" s="284">
        <v>9.1999999999999993</v>
      </c>
      <c r="M743" s="284">
        <v>19.170000000000002</v>
      </c>
    </row>
    <row r="744" spans="1:13" ht="36" x14ac:dyDescent="0.2">
      <c r="A744" s="265" t="s">
        <v>2867</v>
      </c>
      <c r="B744" s="279" t="s">
        <v>1193</v>
      </c>
      <c r="C744" s="280" t="s">
        <v>3199</v>
      </c>
      <c r="D744" s="279" t="s">
        <v>1470</v>
      </c>
      <c r="E744" s="279" t="s">
        <v>3200</v>
      </c>
      <c r="F744" s="281" t="s">
        <v>1209</v>
      </c>
      <c r="G744" s="282" t="s">
        <v>73</v>
      </c>
      <c r="H744" s="283">
        <v>5.5100000000000003E-2</v>
      </c>
      <c r="I744" s="284">
        <v>2.4670000000000001</v>
      </c>
      <c r="J744" s="284">
        <v>0.13500000000000001</v>
      </c>
      <c r="K744" s="277"/>
      <c r="L744" s="284">
        <v>2.99</v>
      </c>
      <c r="M744" s="284">
        <v>0.16</v>
      </c>
    </row>
    <row r="745" spans="1:13" x14ac:dyDescent="0.2">
      <c r="A745" s="265" t="s">
        <v>2868</v>
      </c>
      <c r="B745" s="279" t="s">
        <v>1193</v>
      </c>
      <c r="C745" s="280" t="s">
        <v>3174</v>
      </c>
      <c r="D745" s="279" t="s">
        <v>1470</v>
      </c>
      <c r="E745" s="279" t="s">
        <v>3175</v>
      </c>
      <c r="F745" s="281" t="s">
        <v>1209</v>
      </c>
      <c r="G745" s="282" t="s">
        <v>3176</v>
      </c>
      <c r="H745" s="283">
        <v>0.49259999999999998</v>
      </c>
      <c r="I745" s="284">
        <v>17.224</v>
      </c>
      <c r="J745" s="284">
        <v>8.484</v>
      </c>
      <c r="K745" s="277"/>
      <c r="L745" s="284">
        <v>20.87</v>
      </c>
      <c r="M745" s="284">
        <v>10.28</v>
      </c>
    </row>
    <row r="746" spans="1:13" x14ac:dyDescent="0.2">
      <c r="A746" s="265" t="s">
        <v>2869</v>
      </c>
      <c r="B746" s="279" t="s">
        <v>1193</v>
      </c>
      <c r="C746" s="280" t="s">
        <v>3711</v>
      </c>
      <c r="D746" s="279" t="s">
        <v>1470</v>
      </c>
      <c r="E746" s="279" t="s">
        <v>3712</v>
      </c>
      <c r="F746" s="281" t="s">
        <v>1209</v>
      </c>
      <c r="G746" s="282" t="s">
        <v>3176</v>
      </c>
      <c r="H746" s="283">
        <v>3.7900000000000003E-2</v>
      </c>
      <c r="I746" s="284">
        <v>22.283000000000001</v>
      </c>
      <c r="J746" s="284">
        <v>0.84399999999999997</v>
      </c>
      <c r="K746" s="277"/>
      <c r="L746" s="284">
        <v>27</v>
      </c>
      <c r="M746" s="284">
        <v>1.02</v>
      </c>
    </row>
    <row r="747" spans="1:13" x14ac:dyDescent="0.2">
      <c r="A747" s="265" t="s">
        <v>5390</v>
      </c>
      <c r="B747" s="301" t="s">
        <v>1193</v>
      </c>
      <c r="C747" s="302" t="s">
        <v>3727</v>
      </c>
      <c r="D747" s="301" t="s">
        <v>1470</v>
      </c>
      <c r="E747" s="301" t="s">
        <v>1244</v>
      </c>
      <c r="F747" s="303" t="s">
        <v>1209</v>
      </c>
      <c r="G747" s="304" t="s">
        <v>73</v>
      </c>
      <c r="H747" s="305">
        <v>1.4348000000000001</v>
      </c>
      <c r="I747" s="285">
        <v>9.7710000000000008</v>
      </c>
      <c r="J747" s="285">
        <v>14.019</v>
      </c>
      <c r="K747" s="277"/>
      <c r="L747" s="285">
        <v>11.84</v>
      </c>
      <c r="M747" s="285">
        <v>16.98</v>
      </c>
    </row>
    <row r="748" spans="1:13" ht="12.75" thickBot="1" x14ac:dyDescent="0.25">
      <c r="A748" s="265" t="s">
        <v>5391</v>
      </c>
      <c r="B748" s="301" t="s">
        <v>1193</v>
      </c>
      <c r="C748" s="302" t="s">
        <v>3775</v>
      </c>
      <c r="D748" s="301" t="s">
        <v>1470</v>
      </c>
      <c r="E748" s="301" t="s">
        <v>1324</v>
      </c>
      <c r="F748" s="303" t="s">
        <v>1209</v>
      </c>
      <c r="G748" s="304" t="s">
        <v>73</v>
      </c>
      <c r="H748" s="305">
        <v>0.28499999999999998</v>
      </c>
      <c r="I748" s="285">
        <v>12.866</v>
      </c>
      <c r="J748" s="285">
        <v>3.6659999999999999</v>
      </c>
      <c r="K748" s="277"/>
      <c r="L748" s="285">
        <v>15.59</v>
      </c>
      <c r="M748" s="285">
        <v>4.4400000000000004</v>
      </c>
    </row>
    <row r="749" spans="1:13" ht="12.75" thickTop="1" x14ac:dyDescent="0.2">
      <c r="A749" s="265" t="s">
        <v>5392</v>
      </c>
      <c r="B749" s="295" t="s">
        <v>1193</v>
      </c>
      <c r="C749" s="296" t="s">
        <v>3732</v>
      </c>
      <c r="D749" s="295" t="s">
        <v>1470</v>
      </c>
      <c r="E749" s="295" t="s">
        <v>1325</v>
      </c>
      <c r="F749" s="297" t="s">
        <v>1209</v>
      </c>
      <c r="G749" s="298" t="s">
        <v>345</v>
      </c>
      <c r="H749" s="299">
        <v>0.28560000000000002</v>
      </c>
      <c r="I749" s="300">
        <v>22.603999999999999</v>
      </c>
      <c r="J749" s="300">
        <v>6.4550000000000001</v>
      </c>
      <c r="K749" s="277"/>
      <c r="L749" s="300">
        <v>27.39</v>
      </c>
      <c r="M749" s="300">
        <v>7.82</v>
      </c>
    </row>
    <row r="750" spans="1:13" x14ac:dyDescent="0.2">
      <c r="A750" s="265" t="s">
        <v>2870</v>
      </c>
      <c r="B750" s="279" t="s">
        <v>1193</v>
      </c>
      <c r="C750" s="280" t="s">
        <v>3843</v>
      </c>
      <c r="D750" s="279" t="s">
        <v>1470</v>
      </c>
      <c r="E750" s="279" t="s">
        <v>1248</v>
      </c>
      <c r="F750" s="281" t="s">
        <v>1209</v>
      </c>
      <c r="G750" s="282" t="s">
        <v>73</v>
      </c>
      <c r="H750" s="283">
        <v>1</v>
      </c>
      <c r="I750" s="284">
        <v>1265.77</v>
      </c>
      <c r="J750" s="284">
        <v>1265.77</v>
      </c>
      <c r="K750" s="277"/>
      <c r="L750" s="284">
        <v>1533.71</v>
      </c>
      <c r="M750" s="284">
        <v>1533.71</v>
      </c>
    </row>
    <row r="751" spans="1:13" x14ac:dyDescent="0.2">
      <c r="A751" s="265" t="s">
        <v>2871</v>
      </c>
      <c r="B751" s="279" t="s">
        <v>1193</v>
      </c>
      <c r="C751" s="280" t="s">
        <v>3706</v>
      </c>
      <c r="D751" s="279" t="s">
        <v>1470</v>
      </c>
      <c r="E751" s="279" t="s">
        <v>1323</v>
      </c>
      <c r="F751" s="281" t="s">
        <v>1209</v>
      </c>
      <c r="G751" s="282" t="s">
        <v>73</v>
      </c>
      <c r="H751" s="283">
        <v>1.24</v>
      </c>
      <c r="I751" s="284">
        <v>2.17</v>
      </c>
      <c r="J751" s="284">
        <v>2.69</v>
      </c>
      <c r="K751" s="277"/>
      <c r="L751" s="284">
        <v>2.63</v>
      </c>
      <c r="M751" s="284">
        <v>3.26</v>
      </c>
    </row>
    <row r="752" spans="1:13" x14ac:dyDescent="0.2">
      <c r="A752" s="265" t="s">
        <v>2872</v>
      </c>
      <c r="B752" s="279" t="s">
        <v>1193</v>
      </c>
      <c r="C752" s="280" t="s">
        <v>3774</v>
      </c>
      <c r="D752" s="279" t="s">
        <v>1470</v>
      </c>
      <c r="E752" s="279" t="s">
        <v>1321</v>
      </c>
      <c r="F752" s="281" t="s">
        <v>1209</v>
      </c>
      <c r="G752" s="282" t="s">
        <v>345</v>
      </c>
      <c r="H752" s="283">
        <v>0.4</v>
      </c>
      <c r="I752" s="284">
        <v>26.870999999999999</v>
      </c>
      <c r="J752" s="284">
        <v>10.747999999999999</v>
      </c>
      <c r="K752" s="277"/>
      <c r="L752" s="284">
        <v>32.56</v>
      </c>
      <c r="M752" s="284">
        <v>13.02</v>
      </c>
    </row>
    <row r="753" spans="1:13" x14ac:dyDescent="0.2">
      <c r="A753" s="265" t="s">
        <v>2873</v>
      </c>
      <c r="B753" s="279" t="s">
        <v>1193</v>
      </c>
      <c r="C753" s="280" t="s">
        <v>3844</v>
      </c>
      <c r="D753" s="279" t="s">
        <v>1470</v>
      </c>
      <c r="E753" s="279" t="s">
        <v>3845</v>
      </c>
      <c r="F753" s="281" t="s">
        <v>1209</v>
      </c>
      <c r="G753" s="282" t="s">
        <v>3176</v>
      </c>
      <c r="H753" s="283">
        <v>0.38169999999999998</v>
      </c>
      <c r="I753" s="284">
        <v>39.152000000000001</v>
      </c>
      <c r="J753" s="284">
        <v>14.944000000000001</v>
      </c>
      <c r="K753" s="277"/>
      <c r="L753" s="284">
        <v>47.44</v>
      </c>
      <c r="M753" s="284">
        <v>18.100000000000001</v>
      </c>
    </row>
    <row r="754" spans="1:13" x14ac:dyDescent="0.2">
      <c r="A754" s="265" t="s">
        <v>2874</v>
      </c>
      <c r="B754" s="279" t="s">
        <v>1193</v>
      </c>
      <c r="C754" s="280" t="s">
        <v>3258</v>
      </c>
      <c r="D754" s="279" t="s">
        <v>1470</v>
      </c>
      <c r="E754" s="279" t="s">
        <v>3259</v>
      </c>
      <c r="F754" s="281" t="s">
        <v>1209</v>
      </c>
      <c r="G754" s="282" t="s">
        <v>3176</v>
      </c>
      <c r="H754" s="283">
        <v>0.75090000000000001</v>
      </c>
      <c r="I754" s="284">
        <v>29.603000000000002</v>
      </c>
      <c r="J754" s="284">
        <v>22.228000000000002</v>
      </c>
      <c r="K754" s="277"/>
      <c r="L754" s="284">
        <v>35.869999999999997</v>
      </c>
      <c r="M754" s="284">
        <v>26.93</v>
      </c>
    </row>
    <row r="755" spans="1:13" x14ac:dyDescent="0.2">
      <c r="A755" s="265" t="s">
        <v>2875</v>
      </c>
      <c r="B755" s="279" t="s">
        <v>1193</v>
      </c>
      <c r="C755" s="280" t="s">
        <v>3707</v>
      </c>
      <c r="D755" s="279" t="s">
        <v>1470</v>
      </c>
      <c r="E755" s="279" t="s">
        <v>3708</v>
      </c>
      <c r="F755" s="281" t="s">
        <v>1209</v>
      </c>
      <c r="G755" s="282" t="s">
        <v>3176</v>
      </c>
      <c r="H755" s="283">
        <v>0.88590000000000002</v>
      </c>
      <c r="I755" s="284">
        <v>35.884</v>
      </c>
      <c r="J755" s="284">
        <v>31.789000000000001</v>
      </c>
      <c r="K755" s="277"/>
      <c r="L755" s="284">
        <v>43.48</v>
      </c>
      <c r="M755" s="284">
        <v>38.51</v>
      </c>
    </row>
    <row r="756" spans="1:13" x14ac:dyDescent="0.2">
      <c r="A756" s="265" t="s">
        <v>2876</v>
      </c>
      <c r="B756" s="279" t="s">
        <v>1193</v>
      </c>
      <c r="C756" s="280" t="s">
        <v>3846</v>
      </c>
      <c r="D756" s="279" t="s">
        <v>1470</v>
      </c>
      <c r="E756" s="279" t="s">
        <v>3847</v>
      </c>
      <c r="F756" s="281" t="s">
        <v>1209</v>
      </c>
      <c r="G756" s="282" t="s">
        <v>61</v>
      </c>
      <c r="H756" s="283">
        <v>20.280799999999999</v>
      </c>
      <c r="I756" s="284">
        <v>57.515000000000001</v>
      </c>
      <c r="J756" s="284">
        <v>1166.45</v>
      </c>
      <c r="K756" s="277"/>
      <c r="L756" s="284">
        <v>69.69</v>
      </c>
      <c r="M756" s="284">
        <v>1413.36</v>
      </c>
    </row>
    <row r="757" spans="1:13" x14ac:dyDescent="0.2">
      <c r="A757" s="265" t="s">
        <v>2877</v>
      </c>
      <c r="B757" s="279" t="s">
        <v>1193</v>
      </c>
      <c r="C757" s="280" t="s">
        <v>3848</v>
      </c>
      <c r="D757" s="279" t="s">
        <v>1470</v>
      </c>
      <c r="E757" s="279" t="s">
        <v>916</v>
      </c>
      <c r="F757" s="281" t="s">
        <v>1209</v>
      </c>
      <c r="G757" s="282" t="s">
        <v>61</v>
      </c>
      <c r="H757" s="283">
        <v>14.463200000000001</v>
      </c>
      <c r="I757" s="284">
        <v>134.44588855489843</v>
      </c>
      <c r="J757" s="284">
        <v>1944.5170000000001</v>
      </c>
      <c r="K757" s="277"/>
      <c r="L757" s="284">
        <v>162.91</v>
      </c>
      <c r="M757" s="284">
        <v>2356.19</v>
      </c>
    </row>
    <row r="758" spans="1:13" x14ac:dyDescent="0.2">
      <c r="A758" s="265" t="s">
        <v>2878</v>
      </c>
      <c r="B758" s="286" t="s">
        <v>3849</v>
      </c>
      <c r="C758" s="287" t="s">
        <v>36</v>
      </c>
      <c r="D758" s="286" t="s">
        <v>37</v>
      </c>
      <c r="E758" s="286" t="s">
        <v>38</v>
      </c>
      <c r="F758" s="288" t="s">
        <v>1188</v>
      </c>
      <c r="G758" s="289" t="s">
        <v>39</v>
      </c>
      <c r="H758" s="287" t="s">
        <v>1189</v>
      </c>
      <c r="I758" s="287" t="s">
        <v>40</v>
      </c>
      <c r="J758" s="287" t="s">
        <v>41</v>
      </c>
      <c r="L758" s="270"/>
      <c r="M758" s="270"/>
    </row>
    <row r="759" spans="1:13" ht="24.75" thickBot="1" x14ac:dyDescent="0.25">
      <c r="A759" s="265" t="s">
        <v>2879</v>
      </c>
      <c r="B759" s="290" t="s">
        <v>1190</v>
      </c>
      <c r="C759" s="291" t="s">
        <v>3850</v>
      </c>
      <c r="D759" s="290" t="s">
        <v>1470</v>
      </c>
      <c r="E759" s="290" t="s">
        <v>1535</v>
      </c>
      <c r="F759" s="292">
        <v>24</v>
      </c>
      <c r="G759" s="293" t="s">
        <v>106</v>
      </c>
      <c r="H759" s="294">
        <v>1</v>
      </c>
      <c r="I759" s="278">
        <v>535.53</v>
      </c>
      <c r="J759" s="278">
        <v>535.53</v>
      </c>
      <c r="K759" s="277"/>
      <c r="L759" s="278">
        <v>648.91</v>
      </c>
      <c r="M759" s="278">
        <v>648.91</v>
      </c>
    </row>
    <row r="760" spans="1:13" ht="12.75" thickTop="1" x14ac:dyDescent="0.2">
      <c r="A760" s="265" t="s">
        <v>2880</v>
      </c>
      <c r="B760" s="295" t="s">
        <v>1193</v>
      </c>
      <c r="C760" s="296" t="s">
        <v>3137</v>
      </c>
      <c r="D760" s="295" t="s">
        <v>1470</v>
      </c>
      <c r="E760" s="295" t="s">
        <v>1198</v>
      </c>
      <c r="F760" s="297" t="s">
        <v>1195</v>
      </c>
      <c r="G760" s="298" t="s">
        <v>1196</v>
      </c>
      <c r="H760" s="299">
        <v>1.2362</v>
      </c>
      <c r="I760" s="300">
        <v>12.429</v>
      </c>
      <c r="J760" s="300">
        <v>15.364000000000001</v>
      </c>
      <c r="K760" s="277"/>
      <c r="L760" s="300">
        <v>15.06</v>
      </c>
      <c r="M760" s="300">
        <v>18.61</v>
      </c>
    </row>
    <row r="761" spans="1:13" x14ac:dyDescent="0.2">
      <c r="A761" s="265" t="s">
        <v>2881</v>
      </c>
      <c r="B761" s="279" t="s">
        <v>1193</v>
      </c>
      <c r="C761" s="280" t="s">
        <v>3138</v>
      </c>
      <c r="D761" s="279" t="s">
        <v>1470</v>
      </c>
      <c r="E761" s="279" t="s">
        <v>1194</v>
      </c>
      <c r="F761" s="281" t="s">
        <v>1195</v>
      </c>
      <c r="G761" s="282" t="s">
        <v>1196</v>
      </c>
      <c r="H761" s="283">
        <v>2</v>
      </c>
      <c r="I761" s="284">
        <v>18.404</v>
      </c>
      <c r="J761" s="284">
        <v>36.808</v>
      </c>
      <c r="K761" s="277"/>
      <c r="L761" s="284">
        <v>22.3</v>
      </c>
      <c r="M761" s="284">
        <v>44.6</v>
      </c>
    </row>
    <row r="762" spans="1:13" x14ac:dyDescent="0.2">
      <c r="A762" s="265" t="s">
        <v>2882</v>
      </c>
      <c r="B762" s="279" t="s">
        <v>1193</v>
      </c>
      <c r="C762" s="280" t="s">
        <v>3214</v>
      </c>
      <c r="D762" s="279" t="s">
        <v>1470</v>
      </c>
      <c r="E762" s="279" t="s">
        <v>3215</v>
      </c>
      <c r="F762" s="281" t="s">
        <v>1195</v>
      </c>
      <c r="G762" s="282" t="s">
        <v>1196</v>
      </c>
      <c r="H762" s="283">
        <v>2.1795</v>
      </c>
      <c r="I762" s="284">
        <v>18.404</v>
      </c>
      <c r="J762" s="284">
        <v>40.110999999999997</v>
      </c>
      <c r="K762" s="277"/>
      <c r="L762" s="284">
        <v>22.3</v>
      </c>
      <c r="M762" s="284">
        <v>48.6</v>
      </c>
    </row>
    <row r="763" spans="1:13" ht="36" x14ac:dyDescent="0.2">
      <c r="A763" s="265" t="s">
        <v>2883</v>
      </c>
      <c r="B763" s="279" t="s">
        <v>1193</v>
      </c>
      <c r="C763" s="280" t="s">
        <v>3199</v>
      </c>
      <c r="D763" s="279" t="s">
        <v>1470</v>
      </c>
      <c r="E763" s="279" t="s">
        <v>3200</v>
      </c>
      <c r="F763" s="281" t="s">
        <v>1209</v>
      </c>
      <c r="G763" s="282" t="s">
        <v>73</v>
      </c>
      <c r="H763" s="283">
        <v>2.4E-2</v>
      </c>
      <c r="I763" s="284">
        <v>2.4670000000000001</v>
      </c>
      <c r="J763" s="284">
        <v>5.8999999999999997E-2</v>
      </c>
      <c r="K763" s="277"/>
      <c r="L763" s="284">
        <v>2.99</v>
      </c>
      <c r="M763" s="284">
        <v>7.0000000000000007E-2</v>
      </c>
    </row>
    <row r="764" spans="1:13" x14ac:dyDescent="0.2">
      <c r="A764" s="265" t="s">
        <v>2884</v>
      </c>
      <c r="B764" s="279" t="s">
        <v>1193</v>
      </c>
      <c r="C764" s="280" t="s">
        <v>3174</v>
      </c>
      <c r="D764" s="279" t="s">
        <v>1470</v>
      </c>
      <c r="E764" s="279" t="s">
        <v>3175</v>
      </c>
      <c r="F764" s="281" t="s">
        <v>1209</v>
      </c>
      <c r="G764" s="282" t="s">
        <v>3176</v>
      </c>
      <c r="H764" s="283">
        <v>0.32319999999999999</v>
      </c>
      <c r="I764" s="284">
        <v>17.224</v>
      </c>
      <c r="J764" s="284">
        <v>5.5659999999999998</v>
      </c>
      <c r="K764" s="277"/>
      <c r="L764" s="284">
        <v>20.87</v>
      </c>
      <c r="M764" s="284">
        <v>6.74</v>
      </c>
    </row>
    <row r="765" spans="1:13" x14ac:dyDescent="0.2">
      <c r="A765" s="265" t="s">
        <v>2885</v>
      </c>
      <c r="B765" s="279" t="s">
        <v>1193</v>
      </c>
      <c r="C765" s="280" t="s">
        <v>3179</v>
      </c>
      <c r="D765" s="279" t="s">
        <v>1470</v>
      </c>
      <c r="E765" s="279" t="s">
        <v>3180</v>
      </c>
      <c r="F765" s="281" t="s">
        <v>1209</v>
      </c>
      <c r="G765" s="282" t="s">
        <v>3176</v>
      </c>
      <c r="H765" s="283">
        <v>0.58130000000000004</v>
      </c>
      <c r="I765" s="284">
        <v>11.587</v>
      </c>
      <c r="J765" s="284">
        <v>6.7350000000000003</v>
      </c>
      <c r="K765" s="277"/>
      <c r="L765" s="284">
        <v>14.04</v>
      </c>
      <c r="M765" s="284">
        <v>8.16</v>
      </c>
    </row>
    <row r="766" spans="1:13" x14ac:dyDescent="0.2">
      <c r="A766" s="265" t="s">
        <v>2886</v>
      </c>
      <c r="B766" s="279" t="s">
        <v>1193</v>
      </c>
      <c r="C766" s="280" t="s">
        <v>3183</v>
      </c>
      <c r="D766" s="279" t="s">
        <v>1470</v>
      </c>
      <c r="E766" s="279" t="s">
        <v>3184</v>
      </c>
      <c r="F766" s="281" t="s">
        <v>1209</v>
      </c>
      <c r="G766" s="282" t="s">
        <v>73</v>
      </c>
      <c r="H766" s="283">
        <v>0.81359999999999999</v>
      </c>
      <c r="I766" s="284">
        <v>1.4930000000000001</v>
      </c>
      <c r="J766" s="284">
        <v>1.214</v>
      </c>
      <c r="K766" s="277"/>
      <c r="L766" s="284">
        <v>1.81</v>
      </c>
      <c r="M766" s="284">
        <v>1.47</v>
      </c>
    </row>
    <row r="767" spans="1:13" x14ac:dyDescent="0.2">
      <c r="A767" s="265" t="s">
        <v>2887</v>
      </c>
      <c r="B767" s="301" t="s">
        <v>1193</v>
      </c>
      <c r="C767" s="302" t="s">
        <v>3185</v>
      </c>
      <c r="D767" s="301" t="s">
        <v>1470</v>
      </c>
      <c r="E767" s="301" t="s">
        <v>3186</v>
      </c>
      <c r="F767" s="303" t="s">
        <v>1209</v>
      </c>
      <c r="G767" s="304" t="s">
        <v>7</v>
      </c>
      <c r="H767" s="305">
        <v>0.1076</v>
      </c>
      <c r="I767" s="285">
        <v>3857.13</v>
      </c>
      <c r="J767" s="285">
        <v>415.02699999999999</v>
      </c>
      <c r="K767" s="277"/>
      <c r="L767" s="285">
        <v>4673.6099999999997</v>
      </c>
      <c r="M767" s="285">
        <v>502.88</v>
      </c>
    </row>
    <row r="768" spans="1:13" ht="12.75" thickBot="1" x14ac:dyDescent="0.25">
      <c r="A768" s="265" t="s">
        <v>5393</v>
      </c>
      <c r="B768" s="301" t="s">
        <v>1193</v>
      </c>
      <c r="C768" s="302" t="s">
        <v>3258</v>
      </c>
      <c r="D768" s="301" t="s">
        <v>1470</v>
      </c>
      <c r="E768" s="301" t="s">
        <v>3259</v>
      </c>
      <c r="F768" s="303" t="s">
        <v>1209</v>
      </c>
      <c r="G768" s="304" t="s">
        <v>3176</v>
      </c>
      <c r="H768" s="305">
        <v>0.49580000000000002</v>
      </c>
      <c r="I768" s="285">
        <v>29.540571904761801</v>
      </c>
      <c r="J768" s="285">
        <v>14.646000000000001</v>
      </c>
      <c r="K768" s="277"/>
      <c r="L768" s="285">
        <v>35.869999999999997</v>
      </c>
      <c r="M768" s="285">
        <v>17.78</v>
      </c>
    </row>
    <row r="769" spans="1:13" ht="12.75" thickTop="1" x14ac:dyDescent="0.2">
      <c r="A769" s="265" t="s">
        <v>2888</v>
      </c>
      <c r="B769" s="306" t="s">
        <v>3851</v>
      </c>
      <c r="C769" s="307" t="s">
        <v>36</v>
      </c>
      <c r="D769" s="306" t="s">
        <v>37</v>
      </c>
      <c r="E769" s="306" t="s">
        <v>38</v>
      </c>
      <c r="F769" s="308" t="s">
        <v>1188</v>
      </c>
      <c r="G769" s="309" t="s">
        <v>39</v>
      </c>
      <c r="H769" s="307" t="s">
        <v>1189</v>
      </c>
      <c r="I769" s="307" t="s">
        <v>40</v>
      </c>
      <c r="J769" s="307" t="s">
        <v>41</v>
      </c>
      <c r="L769" s="335"/>
      <c r="M769" s="335"/>
    </row>
    <row r="770" spans="1:13" ht="24" x14ac:dyDescent="0.2">
      <c r="A770" s="265" t="s">
        <v>2889</v>
      </c>
      <c r="B770" s="271" t="s">
        <v>1190</v>
      </c>
      <c r="C770" s="272" t="s">
        <v>3852</v>
      </c>
      <c r="D770" s="271" t="s">
        <v>1470</v>
      </c>
      <c r="E770" s="271" t="s">
        <v>1536</v>
      </c>
      <c r="F770" s="273">
        <v>27</v>
      </c>
      <c r="G770" s="274" t="s">
        <v>253</v>
      </c>
      <c r="H770" s="275">
        <v>1</v>
      </c>
      <c r="I770" s="276">
        <v>6588.91</v>
      </c>
      <c r="J770" s="276">
        <v>6588.9100000000008</v>
      </c>
      <c r="K770" s="277"/>
      <c r="L770" s="276">
        <v>7983.67</v>
      </c>
      <c r="M770" s="276">
        <v>7983.67</v>
      </c>
    </row>
    <row r="771" spans="1:13" x14ac:dyDescent="0.2">
      <c r="A771" s="265" t="s">
        <v>2890</v>
      </c>
      <c r="B771" s="279" t="s">
        <v>1193</v>
      </c>
      <c r="C771" s="280" t="s">
        <v>3137</v>
      </c>
      <c r="D771" s="279" t="s">
        <v>1470</v>
      </c>
      <c r="E771" s="279" t="s">
        <v>1198</v>
      </c>
      <c r="F771" s="281" t="s">
        <v>1195</v>
      </c>
      <c r="G771" s="282" t="s">
        <v>1196</v>
      </c>
      <c r="H771" s="283">
        <v>13.0328</v>
      </c>
      <c r="I771" s="284">
        <v>12.429</v>
      </c>
      <c r="J771" s="284">
        <v>161.98400000000001</v>
      </c>
      <c r="K771" s="277"/>
      <c r="L771" s="284">
        <v>15.06</v>
      </c>
      <c r="M771" s="284">
        <v>196.27</v>
      </c>
    </row>
    <row r="772" spans="1:13" x14ac:dyDescent="0.2">
      <c r="A772" s="265" t="s">
        <v>2891</v>
      </c>
      <c r="B772" s="279" t="s">
        <v>1193</v>
      </c>
      <c r="C772" s="280" t="s">
        <v>3853</v>
      </c>
      <c r="D772" s="279" t="s">
        <v>1470</v>
      </c>
      <c r="E772" s="279" t="s">
        <v>1200</v>
      </c>
      <c r="F772" s="281" t="s">
        <v>1195</v>
      </c>
      <c r="G772" s="282" t="s">
        <v>1196</v>
      </c>
      <c r="H772" s="283">
        <v>1.9423999999999999</v>
      </c>
      <c r="I772" s="284">
        <v>18.404</v>
      </c>
      <c r="J772" s="284">
        <v>35.747</v>
      </c>
      <c r="K772" s="277"/>
      <c r="L772" s="284">
        <v>22.3</v>
      </c>
      <c r="M772" s="284">
        <v>43.31</v>
      </c>
    </row>
    <row r="773" spans="1:13" x14ac:dyDescent="0.2">
      <c r="A773" s="265" t="s">
        <v>2892</v>
      </c>
      <c r="B773" s="279" t="s">
        <v>1193</v>
      </c>
      <c r="C773" s="280" t="s">
        <v>3213</v>
      </c>
      <c r="D773" s="279" t="s">
        <v>1470</v>
      </c>
      <c r="E773" s="279" t="s">
        <v>1204</v>
      </c>
      <c r="F773" s="281" t="s">
        <v>1195</v>
      </c>
      <c r="G773" s="282" t="s">
        <v>1196</v>
      </c>
      <c r="H773" s="283">
        <v>2.4386999999999999</v>
      </c>
      <c r="I773" s="284">
        <v>13.204000000000001</v>
      </c>
      <c r="J773" s="284">
        <v>32.200000000000003</v>
      </c>
      <c r="K773" s="277"/>
      <c r="L773" s="284">
        <v>16</v>
      </c>
      <c r="M773" s="284">
        <v>39.01</v>
      </c>
    </row>
    <row r="774" spans="1:13" x14ac:dyDescent="0.2">
      <c r="A774" s="265" t="s">
        <v>2893</v>
      </c>
      <c r="B774" s="279" t="s">
        <v>1193</v>
      </c>
      <c r="C774" s="280" t="s">
        <v>3160</v>
      </c>
      <c r="D774" s="279" t="s">
        <v>1470</v>
      </c>
      <c r="E774" s="279" t="s">
        <v>1202</v>
      </c>
      <c r="F774" s="281" t="s">
        <v>1195</v>
      </c>
      <c r="G774" s="282" t="s">
        <v>1196</v>
      </c>
      <c r="H774" s="283">
        <v>8.1578999999999997</v>
      </c>
      <c r="I774" s="284">
        <v>18.404</v>
      </c>
      <c r="J774" s="284">
        <v>150.137</v>
      </c>
      <c r="K774" s="277"/>
      <c r="L774" s="284">
        <v>22.3</v>
      </c>
      <c r="M774" s="284">
        <v>181.92</v>
      </c>
    </row>
    <row r="775" spans="1:13" x14ac:dyDescent="0.2">
      <c r="A775" s="265" t="s">
        <v>2894</v>
      </c>
      <c r="B775" s="279" t="s">
        <v>1193</v>
      </c>
      <c r="C775" s="280" t="s">
        <v>3214</v>
      </c>
      <c r="D775" s="279" t="s">
        <v>1470</v>
      </c>
      <c r="E775" s="279" t="s">
        <v>3215</v>
      </c>
      <c r="F775" s="281" t="s">
        <v>1195</v>
      </c>
      <c r="G775" s="282" t="s">
        <v>1196</v>
      </c>
      <c r="H775" s="283">
        <v>19.5532</v>
      </c>
      <c r="I775" s="284">
        <v>18.404</v>
      </c>
      <c r="J775" s="284">
        <v>359.85700000000003</v>
      </c>
      <c r="K775" s="277"/>
      <c r="L775" s="284">
        <v>22.3</v>
      </c>
      <c r="M775" s="284">
        <v>436.03</v>
      </c>
    </row>
    <row r="776" spans="1:13" x14ac:dyDescent="0.2">
      <c r="A776" s="265" t="s">
        <v>2895</v>
      </c>
      <c r="B776" s="279" t="s">
        <v>1193</v>
      </c>
      <c r="C776" s="280" t="s">
        <v>3156</v>
      </c>
      <c r="D776" s="279" t="s">
        <v>1470</v>
      </c>
      <c r="E776" s="279" t="s">
        <v>1206</v>
      </c>
      <c r="F776" s="281" t="s">
        <v>1195</v>
      </c>
      <c r="G776" s="282" t="s">
        <v>1196</v>
      </c>
      <c r="H776" s="283">
        <v>8.1578999999999997</v>
      </c>
      <c r="I776" s="284">
        <v>11.009</v>
      </c>
      <c r="J776" s="284">
        <v>89.81</v>
      </c>
      <c r="K776" s="277"/>
      <c r="L776" s="284">
        <v>13.34</v>
      </c>
      <c r="M776" s="284">
        <v>108.82</v>
      </c>
    </row>
    <row r="777" spans="1:13" x14ac:dyDescent="0.2">
      <c r="A777" s="265" t="s">
        <v>2896</v>
      </c>
      <c r="B777" s="301" t="s">
        <v>1193</v>
      </c>
      <c r="C777" s="302" t="s">
        <v>3854</v>
      </c>
      <c r="D777" s="301" t="s">
        <v>1470</v>
      </c>
      <c r="E777" s="301" t="s">
        <v>1220</v>
      </c>
      <c r="F777" s="303" t="s">
        <v>1209</v>
      </c>
      <c r="G777" s="304" t="s">
        <v>345</v>
      </c>
      <c r="H777" s="305">
        <v>16.544</v>
      </c>
      <c r="I777" s="285">
        <v>6.6760000000000002</v>
      </c>
      <c r="J777" s="285">
        <v>110.447</v>
      </c>
      <c r="K777" s="277"/>
      <c r="L777" s="285">
        <v>8.09</v>
      </c>
      <c r="M777" s="285">
        <v>133.84</v>
      </c>
    </row>
    <row r="778" spans="1:13" ht="12.75" thickBot="1" x14ac:dyDescent="0.25">
      <c r="A778" s="265" t="s">
        <v>2897</v>
      </c>
      <c r="B778" s="301" t="s">
        <v>1193</v>
      </c>
      <c r="C778" s="302" t="s">
        <v>3855</v>
      </c>
      <c r="D778" s="301" t="s">
        <v>1470</v>
      </c>
      <c r="E778" s="301" t="s">
        <v>1218</v>
      </c>
      <c r="F778" s="303" t="s">
        <v>1209</v>
      </c>
      <c r="G778" s="304" t="s">
        <v>345</v>
      </c>
      <c r="H778" s="305">
        <v>11.616</v>
      </c>
      <c r="I778" s="285">
        <v>9.1519999999999992</v>
      </c>
      <c r="J778" s="285">
        <v>106.309</v>
      </c>
      <c r="K778" s="277"/>
      <c r="L778" s="285">
        <v>11.09</v>
      </c>
      <c r="M778" s="285">
        <v>128.82</v>
      </c>
    </row>
    <row r="779" spans="1:13" ht="12.75" thickTop="1" x14ac:dyDescent="0.2">
      <c r="A779" s="265" t="s">
        <v>2898</v>
      </c>
      <c r="B779" s="295" t="s">
        <v>1193</v>
      </c>
      <c r="C779" s="296" t="s">
        <v>3856</v>
      </c>
      <c r="D779" s="295" t="s">
        <v>1470</v>
      </c>
      <c r="E779" s="295" t="s">
        <v>1214</v>
      </c>
      <c r="F779" s="297" t="s">
        <v>1209</v>
      </c>
      <c r="G779" s="298" t="s">
        <v>345</v>
      </c>
      <c r="H779" s="299">
        <v>0.51200000000000001</v>
      </c>
      <c r="I779" s="300">
        <v>20.228000000000002</v>
      </c>
      <c r="J779" s="300">
        <v>10.356</v>
      </c>
      <c r="K779" s="277"/>
      <c r="L779" s="300">
        <v>24.51</v>
      </c>
      <c r="M779" s="300">
        <v>12.54</v>
      </c>
    </row>
    <row r="780" spans="1:13" x14ac:dyDescent="0.2">
      <c r="A780" s="265" t="s">
        <v>2899</v>
      </c>
      <c r="B780" s="279" t="s">
        <v>1193</v>
      </c>
      <c r="C780" s="280" t="s">
        <v>3161</v>
      </c>
      <c r="D780" s="279" t="s">
        <v>1470</v>
      </c>
      <c r="E780" s="279" t="s">
        <v>3162</v>
      </c>
      <c r="F780" s="281" t="s">
        <v>1209</v>
      </c>
      <c r="G780" s="282" t="s">
        <v>7</v>
      </c>
      <c r="H780" s="283">
        <v>1.2665</v>
      </c>
      <c r="I780" s="284">
        <v>141.94300000000001</v>
      </c>
      <c r="J780" s="284">
        <v>179.77</v>
      </c>
      <c r="K780" s="277"/>
      <c r="L780" s="284">
        <v>171.99</v>
      </c>
      <c r="M780" s="284">
        <v>217.82</v>
      </c>
    </row>
    <row r="781" spans="1:13" x14ac:dyDescent="0.2">
      <c r="A781" s="265" t="s">
        <v>2900</v>
      </c>
      <c r="B781" s="279" t="s">
        <v>1193</v>
      </c>
      <c r="C781" s="280" t="s">
        <v>3167</v>
      </c>
      <c r="D781" s="279" t="s">
        <v>1470</v>
      </c>
      <c r="E781" s="279" t="s">
        <v>1213</v>
      </c>
      <c r="F781" s="281" t="s">
        <v>1209</v>
      </c>
      <c r="G781" s="282" t="s">
        <v>7</v>
      </c>
      <c r="H781" s="283">
        <v>0.30209999999999998</v>
      </c>
      <c r="I781" s="284">
        <v>121.63200000000001</v>
      </c>
      <c r="J781" s="284">
        <v>36.744999999999997</v>
      </c>
      <c r="K781" s="277"/>
      <c r="L781" s="284">
        <v>147.38</v>
      </c>
      <c r="M781" s="284">
        <v>44.52</v>
      </c>
    </row>
    <row r="782" spans="1:13" x14ac:dyDescent="0.2">
      <c r="A782" s="265" t="s">
        <v>2901</v>
      </c>
      <c r="B782" s="279" t="s">
        <v>1193</v>
      </c>
      <c r="C782" s="280" t="s">
        <v>3190</v>
      </c>
      <c r="D782" s="279" t="s">
        <v>1470</v>
      </c>
      <c r="E782" s="279" t="s">
        <v>1211</v>
      </c>
      <c r="F782" s="281" t="s">
        <v>1209</v>
      </c>
      <c r="G782" s="282" t="s">
        <v>7</v>
      </c>
      <c r="H782" s="283">
        <v>0.85799999999999998</v>
      </c>
      <c r="I782" s="284">
        <v>117.539</v>
      </c>
      <c r="J782" s="284">
        <v>100.848</v>
      </c>
      <c r="K782" s="277"/>
      <c r="L782" s="284">
        <v>142.41999999999999</v>
      </c>
      <c r="M782" s="284">
        <v>122.19</v>
      </c>
    </row>
    <row r="783" spans="1:13" x14ac:dyDescent="0.2">
      <c r="A783" s="265" t="s">
        <v>2902</v>
      </c>
      <c r="B783" s="279" t="s">
        <v>1193</v>
      </c>
      <c r="C783" s="280" t="s">
        <v>3857</v>
      </c>
      <c r="D783" s="279" t="s">
        <v>1470</v>
      </c>
      <c r="E783" s="279" t="s">
        <v>3858</v>
      </c>
      <c r="F783" s="281" t="s">
        <v>1209</v>
      </c>
      <c r="G783" s="282" t="s">
        <v>345</v>
      </c>
      <c r="H783" s="283">
        <v>269.39999999999998</v>
      </c>
      <c r="I783" s="284">
        <v>7.3940000000000001</v>
      </c>
      <c r="J783" s="284">
        <v>1991.943</v>
      </c>
      <c r="K783" s="277"/>
      <c r="L783" s="284">
        <v>8.9600000000000009</v>
      </c>
      <c r="M783" s="284">
        <v>2413.8200000000002</v>
      </c>
    </row>
    <row r="784" spans="1:13" x14ac:dyDescent="0.2">
      <c r="A784" s="265" t="s">
        <v>2903</v>
      </c>
      <c r="B784" s="279" t="s">
        <v>1193</v>
      </c>
      <c r="C784" s="280" t="s">
        <v>3859</v>
      </c>
      <c r="D784" s="279" t="s">
        <v>1470</v>
      </c>
      <c r="E784" s="279" t="s">
        <v>3860</v>
      </c>
      <c r="F784" s="281" t="s">
        <v>1209</v>
      </c>
      <c r="G784" s="282" t="s">
        <v>345</v>
      </c>
      <c r="H784" s="283">
        <v>104.45</v>
      </c>
      <c r="I784" s="284">
        <v>7.8277774776649105</v>
      </c>
      <c r="J784" s="284">
        <v>817.61099999999999</v>
      </c>
      <c r="K784" s="277"/>
      <c r="L784" s="284">
        <v>9.48</v>
      </c>
      <c r="M784" s="284">
        <v>990.18</v>
      </c>
    </row>
    <row r="785" spans="1:13" x14ac:dyDescent="0.2">
      <c r="A785" s="265" t="s">
        <v>2904</v>
      </c>
      <c r="B785" s="279" t="s">
        <v>1193</v>
      </c>
      <c r="C785" s="280" t="s">
        <v>3861</v>
      </c>
      <c r="D785" s="279" t="s">
        <v>1470</v>
      </c>
      <c r="E785" s="279" t="s">
        <v>3862</v>
      </c>
      <c r="F785" s="281" t="s">
        <v>1209</v>
      </c>
      <c r="G785" s="282" t="s">
        <v>345</v>
      </c>
      <c r="H785" s="283">
        <v>8.9600000000000009</v>
      </c>
      <c r="I785" s="284">
        <v>8.3680000000000003</v>
      </c>
      <c r="J785" s="284">
        <v>74.977000000000004</v>
      </c>
      <c r="K785" s="277"/>
      <c r="L785" s="284">
        <v>10.14</v>
      </c>
      <c r="M785" s="284">
        <v>90.85</v>
      </c>
    </row>
    <row r="786" spans="1:13" x14ac:dyDescent="0.2">
      <c r="A786" s="265" t="s">
        <v>5394</v>
      </c>
      <c r="B786" s="301" t="s">
        <v>1193</v>
      </c>
      <c r="C786" s="302" t="s">
        <v>3863</v>
      </c>
      <c r="D786" s="301" t="s">
        <v>1470</v>
      </c>
      <c r="E786" s="301" t="s">
        <v>3864</v>
      </c>
      <c r="F786" s="303" t="s">
        <v>1209</v>
      </c>
      <c r="G786" s="304" t="s">
        <v>345</v>
      </c>
      <c r="H786" s="305">
        <v>43.56</v>
      </c>
      <c r="I786" s="285">
        <v>8.1449999999999996</v>
      </c>
      <c r="J786" s="285">
        <v>354.79599999999999</v>
      </c>
      <c r="K786" s="277"/>
      <c r="L786" s="285">
        <v>9.8699999999999992</v>
      </c>
      <c r="M786" s="285">
        <v>429.93</v>
      </c>
    </row>
    <row r="787" spans="1:13" ht="12.75" thickBot="1" x14ac:dyDescent="0.25">
      <c r="A787" s="265" t="s">
        <v>5395</v>
      </c>
      <c r="B787" s="301" t="s">
        <v>1193</v>
      </c>
      <c r="C787" s="302" t="s">
        <v>3141</v>
      </c>
      <c r="D787" s="301" t="s">
        <v>1470</v>
      </c>
      <c r="E787" s="301" t="s">
        <v>1226</v>
      </c>
      <c r="F787" s="303" t="s">
        <v>1209</v>
      </c>
      <c r="G787" s="304" t="s">
        <v>345</v>
      </c>
      <c r="H787" s="305">
        <v>383.4</v>
      </c>
      <c r="I787" s="285">
        <v>0.51100000000000001</v>
      </c>
      <c r="J787" s="285">
        <v>195.917</v>
      </c>
      <c r="K787" s="277"/>
      <c r="L787" s="285">
        <v>0.62</v>
      </c>
      <c r="M787" s="285">
        <v>237.7</v>
      </c>
    </row>
    <row r="788" spans="1:13" ht="36.75" thickTop="1" x14ac:dyDescent="0.2">
      <c r="A788" s="265" t="s">
        <v>5396</v>
      </c>
      <c r="B788" s="295" t="s">
        <v>1193</v>
      </c>
      <c r="C788" s="296" t="s">
        <v>3199</v>
      </c>
      <c r="D788" s="295" t="s">
        <v>1470</v>
      </c>
      <c r="E788" s="295" t="s">
        <v>3200</v>
      </c>
      <c r="F788" s="297" t="s">
        <v>1209</v>
      </c>
      <c r="G788" s="298" t="s">
        <v>73</v>
      </c>
      <c r="H788" s="299">
        <v>0.215</v>
      </c>
      <c r="I788" s="300">
        <v>2.4670000000000001</v>
      </c>
      <c r="J788" s="300">
        <v>0.53</v>
      </c>
      <c r="K788" s="277"/>
      <c r="L788" s="300">
        <v>2.99</v>
      </c>
      <c r="M788" s="300">
        <v>0.64</v>
      </c>
    </row>
    <row r="789" spans="1:13" x14ac:dyDescent="0.2">
      <c r="A789" s="265" t="s">
        <v>2905</v>
      </c>
      <c r="B789" s="279" t="s">
        <v>1193</v>
      </c>
      <c r="C789" s="280" t="s">
        <v>3174</v>
      </c>
      <c r="D789" s="279" t="s">
        <v>1470</v>
      </c>
      <c r="E789" s="279" t="s">
        <v>3175</v>
      </c>
      <c r="F789" s="281" t="s">
        <v>1209</v>
      </c>
      <c r="G789" s="282" t="s">
        <v>3176</v>
      </c>
      <c r="H789" s="283">
        <v>2.8993000000000002</v>
      </c>
      <c r="I789" s="284">
        <v>17.224</v>
      </c>
      <c r="J789" s="284">
        <v>49.936999999999998</v>
      </c>
      <c r="K789" s="277"/>
      <c r="L789" s="284">
        <v>20.87</v>
      </c>
      <c r="M789" s="284">
        <v>60.5</v>
      </c>
    </row>
    <row r="790" spans="1:13" x14ac:dyDescent="0.2">
      <c r="A790" s="265" t="s">
        <v>2906</v>
      </c>
      <c r="B790" s="279" t="s">
        <v>1193</v>
      </c>
      <c r="C790" s="280" t="s">
        <v>3727</v>
      </c>
      <c r="D790" s="279" t="s">
        <v>1470</v>
      </c>
      <c r="E790" s="279" t="s">
        <v>1244</v>
      </c>
      <c r="F790" s="281" t="s">
        <v>1209</v>
      </c>
      <c r="G790" s="282" t="s">
        <v>73</v>
      </c>
      <c r="H790" s="283">
        <v>3.9512999999999998</v>
      </c>
      <c r="I790" s="284">
        <v>9.7710000000000008</v>
      </c>
      <c r="J790" s="284">
        <v>38.607999999999997</v>
      </c>
      <c r="K790" s="277"/>
      <c r="L790" s="284">
        <v>11.84</v>
      </c>
      <c r="M790" s="284">
        <v>46.78</v>
      </c>
    </row>
    <row r="791" spans="1:13" x14ac:dyDescent="0.2">
      <c r="A791" s="265" t="s">
        <v>2907</v>
      </c>
      <c r="B791" s="279" t="s">
        <v>1193</v>
      </c>
      <c r="C791" s="280" t="s">
        <v>3775</v>
      </c>
      <c r="D791" s="279" t="s">
        <v>1470</v>
      </c>
      <c r="E791" s="279" t="s">
        <v>1324</v>
      </c>
      <c r="F791" s="281" t="s">
        <v>1209</v>
      </c>
      <c r="G791" s="282" t="s">
        <v>73</v>
      </c>
      <c r="H791" s="283">
        <v>0.11899999999999999</v>
      </c>
      <c r="I791" s="284">
        <v>12.866</v>
      </c>
      <c r="J791" s="284">
        <v>1.5309999999999999</v>
      </c>
      <c r="K791" s="277"/>
      <c r="L791" s="284">
        <v>15.59</v>
      </c>
      <c r="M791" s="284">
        <v>1.85</v>
      </c>
    </row>
    <row r="792" spans="1:13" x14ac:dyDescent="0.2">
      <c r="A792" s="265" t="s">
        <v>2908</v>
      </c>
      <c r="B792" s="279" t="s">
        <v>1193</v>
      </c>
      <c r="C792" s="280" t="s">
        <v>3732</v>
      </c>
      <c r="D792" s="279" t="s">
        <v>1470</v>
      </c>
      <c r="E792" s="279" t="s">
        <v>1325</v>
      </c>
      <c r="F792" s="281" t="s">
        <v>1209</v>
      </c>
      <c r="G792" s="282" t="s">
        <v>345</v>
      </c>
      <c r="H792" s="283">
        <v>0.40889999999999999</v>
      </c>
      <c r="I792" s="284">
        <v>22.603999999999999</v>
      </c>
      <c r="J792" s="284">
        <v>9.2420000000000009</v>
      </c>
      <c r="K792" s="277"/>
      <c r="L792" s="284">
        <v>27.39</v>
      </c>
      <c r="M792" s="284">
        <v>11.19</v>
      </c>
    </row>
    <row r="793" spans="1:13" x14ac:dyDescent="0.2">
      <c r="A793" s="265" t="s">
        <v>2909</v>
      </c>
      <c r="B793" s="279" t="s">
        <v>1193</v>
      </c>
      <c r="C793" s="280" t="s">
        <v>3865</v>
      </c>
      <c r="D793" s="279" t="s">
        <v>1470</v>
      </c>
      <c r="E793" s="279" t="s">
        <v>1248</v>
      </c>
      <c r="F793" s="281" t="s">
        <v>1209</v>
      </c>
      <c r="G793" s="282" t="s">
        <v>73</v>
      </c>
      <c r="H793" s="283">
        <v>1</v>
      </c>
      <c r="I793" s="284">
        <v>1328.617</v>
      </c>
      <c r="J793" s="284">
        <v>1328.617</v>
      </c>
      <c r="K793" s="277"/>
      <c r="L793" s="284">
        <v>1609.86</v>
      </c>
      <c r="M793" s="284">
        <v>1609.86</v>
      </c>
    </row>
    <row r="794" spans="1:13" x14ac:dyDescent="0.2">
      <c r="A794" s="265" t="s">
        <v>2910</v>
      </c>
      <c r="B794" s="279" t="s">
        <v>1193</v>
      </c>
      <c r="C794" s="280" t="s">
        <v>3706</v>
      </c>
      <c r="D794" s="279" t="s">
        <v>1470</v>
      </c>
      <c r="E794" s="279" t="s">
        <v>1323</v>
      </c>
      <c r="F794" s="281" t="s">
        <v>1209</v>
      </c>
      <c r="G794" s="282" t="s">
        <v>73</v>
      </c>
      <c r="H794" s="283">
        <v>7.2990000000000004</v>
      </c>
      <c r="I794" s="284">
        <v>2.17</v>
      </c>
      <c r="J794" s="284">
        <v>15.837999999999999</v>
      </c>
      <c r="K794" s="277"/>
      <c r="L794" s="284">
        <v>2.63</v>
      </c>
      <c r="M794" s="284">
        <v>19.190000000000001</v>
      </c>
    </row>
    <row r="795" spans="1:13" x14ac:dyDescent="0.2">
      <c r="A795" s="265" t="s">
        <v>2911</v>
      </c>
      <c r="B795" s="301" t="s">
        <v>1193</v>
      </c>
      <c r="C795" s="302" t="s">
        <v>3774</v>
      </c>
      <c r="D795" s="301" t="s">
        <v>1470</v>
      </c>
      <c r="E795" s="301" t="s">
        <v>1321</v>
      </c>
      <c r="F795" s="303" t="s">
        <v>1209</v>
      </c>
      <c r="G795" s="304" t="s">
        <v>345</v>
      </c>
      <c r="H795" s="305">
        <v>0.63949999999999996</v>
      </c>
      <c r="I795" s="285">
        <v>26.870999999999999</v>
      </c>
      <c r="J795" s="285">
        <v>17.184000000000001</v>
      </c>
      <c r="K795" s="277"/>
      <c r="L795" s="285">
        <v>32.56</v>
      </c>
      <c r="M795" s="285">
        <v>20.82</v>
      </c>
    </row>
    <row r="796" spans="1:13" ht="12.75" thickBot="1" x14ac:dyDescent="0.25">
      <c r="A796" s="265" t="s">
        <v>2912</v>
      </c>
      <c r="B796" s="301" t="s">
        <v>1193</v>
      </c>
      <c r="C796" s="302" t="s">
        <v>3258</v>
      </c>
      <c r="D796" s="301" t="s">
        <v>1470</v>
      </c>
      <c r="E796" s="301" t="s">
        <v>3259</v>
      </c>
      <c r="F796" s="303" t="s">
        <v>1209</v>
      </c>
      <c r="G796" s="304" t="s">
        <v>3176</v>
      </c>
      <c r="H796" s="305">
        <v>4.42</v>
      </c>
      <c r="I796" s="285">
        <v>29.603000000000002</v>
      </c>
      <c r="J796" s="285">
        <v>130.845</v>
      </c>
      <c r="K796" s="277"/>
      <c r="L796" s="285">
        <v>35.869999999999997</v>
      </c>
      <c r="M796" s="285">
        <v>158.54</v>
      </c>
    </row>
    <row r="797" spans="1:13" ht="12.75" thickTop="1" x14ac:dyDescent="0.2">
      <c r="A797" s="265" t="s">
        <v>2913</v>
      </c>
      <c r="B797" s="295" t="s">
        <v>1193</v>
      </c>
      <c r="C797" s="296" t="s">
        <v>3707</v>
      </c>
      <c r="D797" s="295" t="s">
        <v>1470</v>
      </c>
      <c r="E797" s="295" t="s">
        <v>3708</v>
      </c>
      <c r="F797" s="297" t="s">
        <v>1209</v>
      </c>
      <c r="G797" s="298" t="s">
        <v>3176</v>
      </c>
      <c r="H797" s="299">
        <v>5.2146999999999997</v>
      </c>
      <c r="I797" s="300">
        <v>35.884</v>
      </c>
      <c r="J797" s="300">
        <v>187.124</v>
      </c>
      <c r="K797" s="277"/>
      <c r="L797" s="300">
        <v>43.48</v>
      </c>
      <c r="M797" s="300">
        <v>226.73</v>
      </c>
    </row>
    <row r="798" spans="1:13" x14ac:dyDescent="0.2">
      <c r="A798" s="265" t="s">
        <v>2914</v>
      </c>
      <c r="B798" s="266" t="s">
        <v>3851</v>
      </c>
      <c r="C798" s="267" t="s">
        <v>36</v>
      </c>
      <c r="D798" s="266" t="s">
        <v>37</v>
      </c>
      <c r="E798" s="266" t="s">
        <v>38</v>
      </c>
      <c r="F798" s="268" t="s">
        <v>1188</v>
      </c>
      <c r="G798" s="269" t="s">
        <v>39</v>
      </c>
      <c r="H798" s="267" t="s">
        <v>1189</v>
      </c>
      <c r="I798" s="267" t="s">
        <v>40</v>
      </c>
      <c r="J798" s="267" t="s">
        <v>41</v>
      </c>
      <c r="L798" s="334"/>
      <c r="M798" s="334"/>
    </row>
    <row r="799" spans="1:13" ht="24" x14ac:dyDescent="0.2">
      <c r="A799" s="265" t="s">
        <v>2915</v>
      </c>
      <c r="B799" s="271" t="s">
        <v>1190</v>
      </c>
      <c r="C799" s="272" t="s">
        <v>3866</v>
      </c>
      <c r="D799" s="271" t="s">
        <v>1470</v>
      </c>
      <c r="E799" s="271" t="s">
        <v>1537</v>
      </c>
      <c r="F799" s="273">
        <v>27</v>
      </c>
      <c r="G799" s="274" t="s">
        <v>253</v>
      </c>
      <c r="H799" s="275">
        <v>1</v>
      </c>
      <c r="I799" s="276">
        <v>1476.6</v>
      </c>
      <c r="J799" s="276">
        <v>1476.6</v>
      </c>
      <c r="K799" s="277"/>
      <c r="L799" s="276">
        <v>1789.18</v>
      </c>
      <c r="M799" s="276">
        <v>1789.18</v>
      </c>
    </row>
    <row r="800" spans="1:13" x14ac:dyDescent="0.2">
      <c r="A800" s="265" t="s">
        <v>2916</v>
      </c>
      <c r="B800" s="279" t="s">
        <v>1193</v>
      </c>
      <c r="C800" s="280" t="s">
        <v>3137</v>
      </c>
      <c r="D800" s="279" t="s">
        <v>1470</v>
      </c>
      <c r="E800" s="279" t="s">
        <v>1198</v>
      </c>
      <c r="F800" s="281" t="s">
        <v>1195</v>
      </c>
      <c r="G800" s="282" t="s">
        <v>1196</v>
      </c>
      <c r="H800" s="283">
        <v>0.40200000000000002</v>
      </c>
      <c r="I800" s="284">
        <v>12.429</v>
      </c>
      <c r="J800" s="284">
        <v>4.9960000000000004</v>
      </c>
      <c r="K800" s="277"/>
      <c r="L800" s="284">
        <v>15.06</v>
      </c>
      <c r="M800" s="284">
        <v>6.05</v>
      </c>
    </row>
    <row r="801" spans="1:13" x14ac:dyDescent="0.2">
      <c r="A801" s="265" t="s">
        <v>2917</v>
      </c>
      <c r="B801" s="279" t="s">
        <v>1193</v>
      </c>
      <c r="C801" s="280" t="s">
        <v>3213</v>
      </c>
      <c r="D801" s="279" t="s">
        <v>1470</v>
      </c>
      <c r="E801" s="279" t="s">
        <v>1204</v>
      </c>
      <c r="F801" s="281" t="s">
        <v>1195</v>
      </c>
      <c r="G801" s="282" t="s">
        <v>1196</v>
      </c>
      <c r="H801" s="283">
        <v>0.22</v>
      </c>
      <c r="I801" s="284">
        <v>13.204000000000001</v>
      </c>
      <c r="J801" s="284">
        <v>2.9039999999999999</v>
      </c>
      <c r="K801" s="277"/>
      <c r="L801" s="284">
        <v>16</v>
      </c>
      <c r="M801" s="284">
        <v>3.52</v>
      </c>
    </row>
    <row r="802" spans="1:13" x14ac:dyDescent="0.2">
      <c r="A802" s="265" t="s">
        <v>2918</v>
      </c>
      <c r="B802" s="279" t="s">
        <v>1193</v>
      </c>
      <c r="C802" s="280" t="s">
        <v>3160</v>
      </c>
      <c r="D802" s="279" t="s">
        <v>1470</v>
      </c>
      <c r="E802" s="279" t="s">
        <v>1202</v>
      </c>
      <c r="F802" s="281" t="s">
        <v>1195</v>
      </c>
      <c r="G802" s="282" t="s">
        <v>1196</v>
      </c>
      <c r="H802" s="283">
        <v>0.81089999999999995</v>
      </c>
      <c r="I802" s="284">
        <v>18.404</v>
      </c>
      <c r="J802" s="284">
        <v>14.923</v>
      </c>
      <c r="K802" s="277"/>
      <c r="L802" s="284">
        <v>22.3</v>
      </c>
      <c r="M802" s="284">
        <v>18.079999999999998</v>
      </c>
    </row>
    <row r="803" spans="1:13" x14ac:dyDescent="0.2">
      <c r="A803" s="265" t="s">
        <v>2919</v>
      </c>
      <c r="B803" s="279" t="s">
        <v>1193</v>
      </c>
      <c r="C803" s="280" t="s">
        <v>3214</v>
      </c>
      <c r="D803" s="279" t="s">
        <v>1470</v>
      </c>
      <c r="E803" s="279" t="s">
        <v>3215</v>
      </c>
      <c r="F803" s="281" t="s">
        <v>1195</v>
      </c>
      <c r="G803" s="282" t="s">
        <v>1196</v>
      </c>
      <c r="H803" s="283">
        <v>1.0631999999999999</v>
      </c>
      <c r="I803" s="284">
        <v>18.404</v>
      </c>
      <c r="J803" s="284">
        <v>19.567</v>
      </c>
      <c r="K803" s="277"/>
      <c r="L803" s="284">
        <v>22.3</v>
      </c>
      <c r="M803" s="284">
        <v>23.7</v>
      </c>
    </row>
    <row r="804" spans="1:13" x14ac:dyDescent="0.2">
      <c r="A804" s="265" t="s">
        <v>2920</v>
      </c>
      <c r="B804" s="279" t="s">
        <v>1193</v>
      </c>
      <c r="C804" s="280" t="s">
        <v>3156</v>
      </c>
      <c r="D804" s="279" t="s">
        <v>1470</v>
      </c>
      <c r="E804" s="279" t="s">
        <v>1206</v>
      </c>
      <c r="F804" s="281" t="s">
        <v>1195</v>
      </c>
      <c r="G804" s="282" t="s">
        <v>1196</v>
      </c>
      <c r="H804" s="283">
        <v>0.81089999999999995</v>
      </c>
      <c r="I804" s="284">
        <v>11.009</v>
      </c>
      <c r="J804" s="284">
        <v>8.9269999999999996</v>
      </c>
      <c r="K804" s="277"/>
      <c r="L804" s="284">
        <v>13.34</v>
      </c>
      <c r="M804" s="284">
        <v>10.81</v>
      </c>
    </row>
    <row r="805" spans="1:13" x14ac:dyDescent="0.2">
      <c r="A805" s="265" t="s">
        <v>2921</v>
      </c>
      <c r="B805" s="279" t="s">
        <v>1193</v>
      </c>
      <c r="C805" s="280" t="s">
        <v>3161</v>
      </c>
      <c r="D805" s="279" t="s">
        <v>1470</v>
      </c>
      <c r="E805" s="279" t="s">
        <v>3162</v>
      </c>
      <c r="F805" s="281" t="s">
        <v>1209</v>
      </c>
      <c r="G805" s="282" t="s">
        <v>7</v>
      </c>
      <c r="H805" s="283">
        <v>0.112</v>
      </c>
      <c r="I805" s="284">
        <v>141.94300000000001</v>
      </c>
      <c r="J805" s="284">
        <v>15.897</v>
      </c>
      <c r="K805" s="277"/>
      <c r="L805" s="284">
        <v>171.99</v>
      </c>
      <c r="M805" s="284">
        <v>19.260000000000002</v>
      </c>
    </row>
    <row r="806" spans="1:13" x14ac:dyDescent="0.2">
      <c r="A806" s="265" t="s">
        <v>2922</v>
      </c>
      <c r="B806" s="279" t="s">
        <v>1193</v>
      </c>
      <c r="C806" s="280" t="s">
        <v>3167</v>
      </c>
      <c r="D806" s="279" t="s">
        <v>1470</v>
      </c>
      <c r="E806" s="279" t="s">
        <v>1213</v>
      </c>
      <c r="F806" s="281" t="s">
        <v>1209</v>
      </c>
      <c r="G806" s="282" t="s">
        <v>7</v>
      </c>
      <c r="H806" s="283">
        <v>2.5100000000000001E-2</v>
      </c>
      <c r="I806" s="284">
        <v>121.63200000000001</v>
      </c>
      <c r="J806" s="284">
        <v>3.052</v>
      </c>
      <c r="K806" s="277"/>
      <c r="L806" s="284">
        <v>147.38</v>
      </c>
      <c r="M806" s="284">
        <v>3.69</v>
      </c>
    </row>
    <row r="807" spans="1:13" x14ac:dyDescent="0.2">
      <c r="A807" s="265" t="s">
        <v>2923</v>
      </c>
      <c r="B807" s="301" t="s">
        <v>1193</v>
      </c>
      <c r="C807" s="302" t="s">
        <v>3190</v>
      </c>
      <c r="D807" s="301" t="s">
        <v>1470</v>
      </c>
      <c r="E807" s="301" t="s">
        <v>1211</v>
      </c>
      <c r="F807" s="303" t="s">
        <v>1209</v>
      </c>
      <c r="G807" s="304" t="s">
        <v>7</v>
      </c>
      <c r="H807" s="305">
        <v>7.5200000000000003E-2</v>
      </c>
      <c r="I807" s="285">
        <v>117.539</v>
      </c>
      <c r="J807" s="285">
        <v>8.8379999999999992</v>
      </c>
      <c r="K807" s="277"/>
      <c r="L807" s="285">
        <v>142.41999999999999</v>
      </c>
      <c r="M807" s="285">
        <v>10.7</v>
      </c>
    </row>
    <row r="808" spans="1:13" ht="12.75" thickBot="1" x14ac:dyDescent="0.25">
      <c r="A808" s="265" t="s">
        <v>5397</v>
      </c>
      <c r="B808" s="301" t="s">
        <v>1193</v>
      </c>
      <c r="C808" s="302" t="s">
        <v>3867</v>
      </c>
      <c r="D808" s="301" t="s">
        <v>1470</v>
      </c>
      <c r="E808" s="301" t="s">
        <v>3868</v>
      </c>
      <c r="F808" s="303" t="s">
        <v>1209</v>
      </c>
      <c r="G808" s="304" t="s">
        <v>61</v>
      </c>
      <c r="H808" s="305">
        <v>7.1406999999999998</v>
      </c>
      <c r="I808" s="285">
        <v>6.8490000000000002</v>
      </c>
      <c r="J808" s="285">
        <v>48.905999999999999</v>
      </c>
      <c r="K808" s="277"/>
      <c r="L808" s="285">
        <v>8.3000000000000007</v>
      </c>
      <c r="M808" s="285">
        <v>59.26</v>
      </c>
    </row>
    <row r="809" spans="1:13" ht="12.75" thickTop="1" x14ac:dyDescent="0.2">
      <c r="A809" s="265" t="s">
        <v>5398</v>
      </c>
      <c r="B809" s="295" t="s">
        <v>1193</v>
      </c>
      <c r="C809" s="296" t="s">
        <v>3141</v>
      </c>
      <c r="D809" s="295" t="s">
        <v>1470</v>
      </c>
      <c r="E809" s="295" t="s">
        <v>1226</v>
      </c>
      <c r="F809" s="297" t="s">
        <v>1209</v>
      </c>
      <c r="G809" s="298" t="s">
        <v>345</v>
      </c>
      <c r="H809" s="299">
        <v>32.159999999999997</v>
      </c>
      <c r="I809" s="300">
        <v>0.51100000000000001</v>
      </c>
      <c r="J809" s="300">
        <v>16.433</v>
      </c>
      <c r="K809" s="277"/>
      <c r="L809" s="300">
        <v>0.62</v>
      </c>
      <c r="M809" s="300">
        <v>19.93</v>
      </c>
    </row>
    <row r="810" spans="1:13" ht="36" x14ac:dyDescent="0.2">
      <c r="A810" s="265" t="s">
        <v>5399</v>
      </c>
      <c r="B810" s="279" t="s">
        <v>1193</v>
      </c>
      <c r="C810" s="280" t="s">
        <v>3199</v>
      </c>
      <c r="D810" s="279" t="s">
        <v>1470</v>
      </c>
      <c r="E810" s="279" t="s">
        <v>3200</v>
      </c>
      <c r="F810" s="281" t="s">
        <v>1209</v>
      </c>
      <c r="G810" s="282" t="s">
        <v>73</v>
      </c>
      <c r="H810" s="283">
        <v>1.18E-2</v>
      </c>
      <c r="I810" s="284">
        <v>2.4670000000000001</v>
      </c>
      <c r="J810" s="284">
        <v>2.9000000000000001E-2</v>
      </c>
      <c r="K810" s="277"/>
      <c r="L810" s="284">
        <v>2.99</v>
      </c>
      <c r="M810" s="284">
        <v>0.03</v>
      </c>
    </row>
    <row r="811" spans="1:13" x14ac:dyDescent="0.2">
      <c r="A811" s="265" t="s">
        <v>5400</v>
      </c>
      <c r="B811" s="279" t="s">
        <v>1193</v>
      </c>
      <c r="C811" s="280" t="s">
        <v>3174</v>
      </c>
      <c r="D811" s="279" t="s">
        <v>1470</v>
      </c>
      <c r="E811" s="279" t="s">
        <v>3175</v>
      </c>
      <c r="F811" s="281" t="s">
        <v>1209</v>
      </c>
      <c r="G811" s="282" t="s">
        <v>3176</v>
      </c>
      <c r="H811" s="283">
        <v>0.1051</v>
      </c>
      <c r="I811" s="284">
        <v>17.224</v>
      </c>
      <c r="J811" s="284">
        <v>1.81</v>
      </c>
      <c r="K811" s="277"/>
      <c r="L811" s="284">
        <v>20.87</v>
      </c>
      <c r="M811" s="284">
        <v>2.19</v>
      </c>
    </row>
    <row r="812" spans="1:13" x14ac:dyDescent="0.2">
      <c r="A812" s="265" t="s">
        <v>5401</v>
      </c>
      <c r="B812" s="279" t="s">
        <v>1193</v>
      </c>
      <c r="C812" s="280" t="s">
        <v>3711</v>
      </c>
      <c r="D812" s="279" t="s">
        <v>1470</v>
      </c>
      <c r="E812" s="279" t="s">
        <v>3712</v>
      </c>
      <c r="F812" s="281" t="s">
        <v>1209</v>
      </c>
      <c r="G812" s="282" t="s">
        <v>3176</v>
      </c>
      <c r="H812" s="283">
        <v>8.0999999999999996E-3</v>
      </c>
      <c r="I812" s="284">
        <v>22.283000000000001</v>
      </c>
      <c r="J812" s="284">
        <v>0.18</v>
      </c>
      <c r="K812" s="277"/>
      <c r="L812" s="284">
        <v>27</v>
      </c>
      <c r="M812" s="284">
        <v>0.21</v>
      </c>
    </row>
    <row r="813" spans="1:13" x14ac:dyDescent="0.2">
      <c r="A813" s="265" t="s">
        <v>5402</v>
      </c>
      <c r="B813" s="279" t="s">
        <v>1193</v>
      </c>
      <c r="C813" s="280" t="s">
        <v>3727</v>
      </c>
      <c r="D813" s="279" t="s">
        <v>1470</v>
      </c>
      <c r="E813" s="279" t="s">
        <v>1244</v>
      </c>
      <c r="F813" s="281" t="s">
        <v>1209</v>
      </c>
      <c r="G813" s="282" t="s">
        <v>73</v>
      </c>
      <c r="H813" s="283">
        <v>0.4511</v>
      </c>
      <c r="I813" s="284">
        <v>9.7710000000000008</v>
      </c>
      <c r="J813" s="284">
        <v>4.407</v>
      </c>
      <c r="K813" s="277"/>
      <c r="L813" s="284">
        <v>11.84</v>
      </c>
      <c r="M813" s="284">
        <v>5.34</v>
      </c>
    </row>
    <row r="814" spans="1:13" x14ac:dyDescent="0.2">
      <c r="A814" s="265" t="s">
        <v>5403</v>
      </c>
      <c r="B814" s="279" t="s">
        <v>1193</v>
      </c>
      <c r="C814" s="280" t="s">
        <v>3775</v>
      </c>
      <c r="D814" s="279" t="s">
        <v>1470</v>
      </c>
      <c r="E814" s="279" t="s">
        <v>1324</v>
      </c>
      <c r="F814" s="281" t="s">
        <v>1209</v>
      </c>
      <c r="G814" s="282" t="s">
        <v>73</v>
      </c>
      <c r="H814" s="283">
        <v>6.6600000000000006E-2</v>
      </c>
      <c r="I814" s="284">
        <v>12.866</v>
      </c>
      <c r="J814" s="284">
        <v>0.85599999999999998</v>
      </c>
      <c r="K814" s="277"/>
      <c r="L814" s="284">
        <v>15.59</v>
      </c>
      <c r="M814" s="284">
        <v>1.03</v>
      </c>
    </row>
    <row r="815" spans="1:13" x14ac:dyDescent="0.2">
      <c r="A815" s="265" t="s">
        <v>5404</v>
      </c>
      <c r="B815" s="279" t="s">
        <v>1193</v>
      </c>
      <c r="C815" s="280" t="s">
        <v>3732</v>
      </c>
      <c r="D815" s="279" t="s">
        <v>1470</v>
      </c>
      <c r="E815" s="279" t="s">
        <v>1325</v>
      </c>
      <c r="F815" s="281" t="s">
        <v>1209</v>
      </c>
      <c r="G815" s="282" t="s">
        <v>345</v>
      </c>
      <c r="H815" s="283">
        <v>0.10349999999999999</v>
      </c>
      <c r="I815" s="284">
        <v>22.603999999999999</v>
      </c>
      <c r="J815" s="284">
        <v>2.339</v>
      </c>
      <c r="K815" s="277"/>
      <c r="L815" s="284">
        <v>27.39</v>
      </c>
      <c r="M815" s="284">
        <v>2.83</v>
      </c>
    </row>
    <row r="816" spans="1:13" x14ac:dyDescent="0.2">
      <c r="A816" s="265" t="s">
        <v>5405</v>
      </c>
      <c r="B816" s="279" t="s">
        <v>1193</v>
      </c>
      <c r="C816" s="280" t="s">
        <v>3869</v>
      </c>
      <c r="D816" s="279" t="s">
        <v>1470</v>
      </c>
      <c r="E816" s="279" t="s">
        <v>1248</v>
      </c>
      <c r="F816" s="281" t="s">
        <v>1209</v>
      </c>
      <c r="G816" s="282" t="s">
        <v>73</v>
      </c>
      <c r="H816" s="283">
        <v>1</v>
      </c>
      <c r="I816" s="284">
        <v>389.83800000000002</v>
      </c>
      <c r="J816" s="284">
        <v>389.83800000000002</v>
      </c>
      <c r="K816" s="277"/>
      <c r="L816" s="284">
        <v>472.36</v>
      </c>
      <c r="M816" s="284">
        <v>472.36</v>
      </c>
    </row>
    <row r="817" spans="1:13" x14ac:dyDescent="0.2">
      <c r="A817" s="265" t="s">
        <v>5406</v>
      </c>
      <c r="B817" s="279" t="s">
        <v>1193</v>
      </c>
      <c r="C817" s="280" t="s">
        <v>3870</v>
      </c>
      <c r="D817" s="279" t="s">
        <v>1470</v>
      </c>
      <c r="E817" s="279" t="s">
        <v>3871</v>
      </c>
      <c r="F817" s="281" t="s">
        <v>1209</v>
      </c>
      <c r="G817" s="282" t="s">
        <v>73</v>
      </c>
      <c r="H817" s="283">
        <v>4</v>
      </c>
      <c r="I817" s="284">
        <v>0.93200000000000005</v>
      </c>
      <c r="J817" s="284">
        <v>3.7280000000000002</v>
      </c>
      <c r="K817" s="277"/>
      <c r="L817" s="284">
        <v>1.1299999999999999</v>
      </c>
      <c r="M817" s="284">
        <v>4.5199999999999996</v>
      </c>
    </row>
    <row r="818" spans="1:13" x14ac:dyDescent="0.2">
      <c r="A818" s="265" t="s">
        <v>5407</v>
      </c>
      <c r="B818" s="301" t="s">
        <v>1193</v>
      </c>
      <c r="C818" s="302" t="s">
        <v>3706</v>
      </c>
      <c r="D818" s="301" t="s">
        <v>1470</v>
      </c>
      <c r="E818" s="301" t="s">
        <v>1323</v>
      </c>
      <c r="F818" s="303" t="s">
        <v>1209</v>
      </c>
      <c r="G818" s="304" t="s">
        <v>73</v>
      </c>
      <c r="H818" s="305">
        <v>0.2646</v>
      </c>
      <c r="I818" s="285">
        <v>2.17</v>
      </c>
      <c r="J818" s="285">
        <v>0.57399999999999995</v>
      </c>
      <c r="K818" s="277"/>
      <c r="L818" s="285">
        <v>2.63</v>
      </c>
      <c r="M818" s="285">
        <v>0.69</v>
      </c>
    </row>
    <row r="819" spans="1:13" ht="12.75" thickBot="1" x14ac:dyDescent="0.25">
      <c r="A819" s="265" t="s">
        <v>5408</v>
      </c>
      <c r="B819" s="301" t="s">
        <v>1193</v>
      </c>
      <c r="C819" s="302" t="s">
        <v>3774</v>
      </c>
      <c r="D819" s="301" t="s">
        <v>1470</v>
      </c>
      <c r="E819" s="301" t="s">
        <v>1321</v>
      </c>
      <c r="F819" s="303" t="s">
        <v>1209</v>
      </c>
      <c r="G819" s="304" t="s">
        <v>345</v>
      </c>
      <c r="H819" s="305">
        <v>0.4</v>
      </c>
      <c r="I819" s="285">
        <v>26.870999999999999</v>
      </c>
      <c r="J819" s="285">
        <v>10.747999999999999</v>
      </c>
      <c r="K819" s="277"/>
      <c r="L819" s="285">
        <v>32.56</v>
      </c>
      <c r="M819" s="285">
        <v>13.02</v>
      </c>
    </row>
    <row r="820" spans="1:13" ht="12.75" thickTop="1" x14ac:dyDescent="0.2">
      <c r="A820" s="265" t="s">
        <v>5409</v>
      </c>
      <c r="B820" s="295" t="s">
        <v>1193</v>
      </c>
      <c r="C820" s="296" t="s">
        <v>3844</v>
      </c>
      <c r="D820" s="295" t="s">
        <v>1470</v>
      </c>
      <c r="E820" s="295" t="s">
        <v>3845</v>
      </c>
      <c r="F820" s="297" t="s">
        <v>1209</v>
      </c>
      <c r="G820" s="298" t="s">
        <v>3176</v>
      </c>
      <c r="H820" s="299">
        <v>8.14E-2</v>
      </c>
      <c r="I820" s="300">
        <v>39.152000000000001</v>
      </c>
      <c r="J820" s="300">
        <v>3.1859999999999999</v>
      </c>
      <c r="K820" s="277"/>
      <c r="L820" s="300">
        <v>47.44</v>
      </c>
      <c r="M820" s="300">
        <v>3.86</v>
      </c>
    </row>
    <row r="821" spans="1:13" x14ac:dyDescent="0.2">
      <c r="A821" s="265" t="s">
        <v>5410</v>
      </c>
      <c r="B821" s="279" t="s">
        <v>1193</v>
      </c>
      <c r="C821" s="280" t="s">
        <v>3258</v>
      </c>
      <c r="D821" s="279" t="s">
        <v>1470</v>
      </c>
      <c r="E821" s="279" t="s">
        <v>3259</v>
      </c>
      <c r="F821" s="281" t="s">
        <v>1209</v>
      </c>
      <c r="G821" s="282" t="s">
        <v>3176</v>
      </c>
      <c r="H821" s="283">
        <v>0.16020000000000001</v>
      </c>
      <c r="I821" s="284">
        <v>29.603000000000002</v>
      </c>
      <c r="J821" s="284">
        <v>4.742</v>
      </c>
      <c r="K821" s="277"/>
      <c r="L821" s="284">
        <v>35.869999999999997</v>
      </c>
      <c r="M821" s="284">
        <v>5.74</v>
      </c>
    </row>
    <row r="822" spans="1:13" x14ac:dyDescent="0.2">
      <c r="A822" s="265" t="s">
        <v>5411</v>
      </c>
      <c r="B822" s="279" t="s">
        <v>1193</v>
      </c>
      <c r="C822" s="280" t="s">
        <v>3707</v>
      </c>
      <c r="D822" s="279" t="s">
        <v>1470</v>
      </c>
      <c r="E822" s="279" t="s">
        <v>3708</v>
      </c>
      <c r="F822" s="281" t="s">
        <v>1209</v>
      </c>
      <c r="G822" s="282" t="s">
        <v>3176</v>
      </c>
      <c r="H822" s="283">
        <v>0.189</v>
      </c>
      <c r="I822" s="284">
        <v>35.884</v>
      </c>
      <c r="J822" s="284">
        <v>6.782</v>
      </c>
      <c r="K822" s="277"/>
      <c r="L822" s="284">
        <v>43.48</v>
      </c>
      <c r="M822" s="284">
        <v>8.2100000000000009</v>
      </c>
    </row>
    <row r="823" spans="1:13" x14ac:dyDescent="0.2">
      <c r="A823" s="265" t="s">
        <v>5412</v>
      </c>
      <c r="B823" s="279" t="s">
        <v>1193</v>
      </c>
      <c r="C823" s="280" t="s">
        <v>3872</v>
      </c>
      <c r="D823" s="279" t="s">
        <v>1470</v>
      </c>
      <c r="E823" s="279" t="s">
        <v>3873</v>
      </c>
      <c r="F823" s="281" t="s">
        <v>1209</v>
      </c>
      <c r="G823" s="282" t="s">
        <v>61</v>
      </c>
      <c r="H823" s="283">
        <v>1.7776000000000001</v>
      </c>
      <c r="I823" s="284">
        <v>71.173000000000002</v>
      </c>
      <c r="J823" s="284">
        <v>126.517</v>
      </c>
      <c r="K823" s="277"/>
      <c r="L823" s="284">
        <v>86.24</v>
      </c>
      <c r="M823" s="284">
        <v>153.30000000000001</v>
      </c>
    </row>
    <row r="824" spans="1:13" x14ac:dyDescent="0.2">
      <c r="A824" s="265" t="s">
        <v>5413</v>
      </c>
      <c r="B824" s="279" t="s">
        <v>1193</v>
      </c>
      <c r="C824" s="280" t="s">
        <v>3848</v>
      </c>
      <c r="D824" s="279" t="s">
        <v>1470</v>
      </c>
      <c r="E824" s="279" t="s">
        <v>916</v>
      </c>
      <c r="F824" s="281" t="s">
        <v>1209</v>
      </c>
      <c r="G824" s="282" t="s">
        <v>61</v>
      </c>
      <c r="H824" s="283">
        <v>4.5823999999999998</v>
      </c>
      <c r="I824" s="284">
        <v>134.43306950657356</v>
      </c>
      <c r="J824" s="284">
        <v>616.02599999999995</v>
      </c>
      <c r="K824" s="277"/>
      <c r="L824" s="284">
        <v>162.91</v>
      </c>
      <c r="M824" s="284">
        <v>746.51</v>
      </c>
    </row>
    <row r="825" spans="1:13" x14ac:dyDescent="0.2">
      <c r="A825" s="265" t="s">
        <v>5414</v>
      </c>
      <c r="B825" s="279" t="s">
        <v>1193</v>
      </c>
      <c r="C825" s="280" t="s">
        <v>3874</v>
      </c>
      <c r="D825" s="279" t="s">
        <v>1470</v>
      </c>
      <c r="E825" s="279" t="s">
        <v>3875</v>
      </c>
      <c r="F825" s="281" t="s">
        <v>1209</v>
      </c>
      <c r="G825" s="282" t="s">
        <v>61</v>
      </c>
      <c r="H825" s="283">
        <v>0.94499999999999995</v>
      </c>
      <c r="I825" s="284">
        <v>169.73099999999999</v>
      </c>
      <c r="J825" s="284">
        <v>160.39500000000001</v>
      </c>
      <c r="K825" s="277"/>
      <c r="L825" s="284">
        <v>205.66</v>
      </c>
      <c r="M825" s="284">
        <v>194.34</v>
      </c>
    </row>
    <row r="826" spans="1:13" x14ac:dyDescent="0.2">
      <c r="A826" s="265" t="s">
        <v>5415</v>
      </c>
      <c r="B826" s="266" t="s">
        <v>3876</v>
      </c>
      <c r="C826" s="267" t="s">
        <v>36</v>
      </c>
      <c r="D826" s="266" t="s">
        <v>37</v>
      </c>
      <c r="E826" s="266" t="s">
        <v>38</v>
      </c>
      <c r="F826" s="268" t="s">
        <v>1188</v>
      </c>
      <c r="G826" s="269" t="s">
        <v>39</v>
      </c>
      <c r="H826" s="267" t="s">
        <v>1189</v>
      </c>
      <c r="I826" s="267" t="s">
        <v>40</v>
      </c>
      <c r="J826" s="267" t="s">
        <v>41</v>
      </c>
      <c r="L826" s="334"/>
      <c r="M826" s="334"/>
    </row>
    <row r="827" spans="1:13" x14ac:dyDescent="0.2">
      <c r="A827" s="265" t="s">
        <v>5416</v>
      </c>
      <c r="B827" s="290" t="s">
        <v>1190</v>
      </c>
      <c r="C827" s="291" t="s">
        <v>3560</v>
      </c>
      <c r="D827" s="290" t="s">
        <v>1470</v>
      </c>
      <c r="E827" s="290" t="s">
        <v>150</v>
      </c>
      <c r="F827" s="292">
        <v>4</v>
      </c>
      <c r="G827" s="293" t="s">
        <v>7</v>
      </c>
      <c r="H827" s="294">
        <v>1</v>
      </c>
      <c r="I827" s="278">
        <v>28.25</v>
      </c>
      <c r="J827" s="278">
        <v>28.25</v>
      </c>
      <c r="K827" s="277"/>
      <c r="L827" s="278">
        <v>34.229999999999997</v>
      </c>
      <c r="M827" s="278">
        <v>34.229999999999997</v>
      </c>
    </row>
    <row r="828" spans="1:13" ht="12.75" thickBot="1" x14ac:dyDescent="0.25">
      <c r="A828" s="265" t="s">
        <v>5417</v>
      </c>
      <c r="B828" s="301" t="s">
        <v>1193</v>
      </c>
      <c r="C828" s="302" t="s">
        <v>3156</v>
      </c>
      <c r="D828" s="301" t="s">
        <v>1470</v>
      </c>
      <c r="E828" s="301" t="s">
        <v>1206</v>
      </c>
      <c r="F828" s="303" t="s">
        <v>1195</v>
      </c>
      <c r="G828" s="304" t="s">
        <v>1196</v>
      </c>
      <c r="H828" s="305">
        <v>2.5659999999999998</v>
      </c>
      <c r="I828" s="285">
        <v>11.009</v>
      </c>
      <c r="J828" s="285">
        <v>28.248999999999999</v>
      </c>
      <c r="K828" s="277"/>
      <c r="L828" s="285">
        <v>13.34</v>
      </c>
      <c r="M828" s="285">
        <v>34.229999999999997</v>
      </c>
    </row>
    <row r="829" spans="1:13" ht="12.75" thickTop="1" x14ac:dyDescent="0.2">
      <c r="A829" s="265" t="s">
        <v>5418</v>
      </c>
      <c r="B829" s="306" t="s">
        <v>3877</v>
      </c>
      <c r="C829" s="307" t="s">
        <v>36</v>
      </c>
      <c r="D829" s="306" t="s">
        <v>37</v>
      </c>
      <c r="E829" s="306" t="s">
        <v>38</v>
      </c>
      <c r="F829" s="308" t="s">
        <v>1188</v>
      </c>
      <c r="G829" s="309" t="s">
        <v>39</v>
      </c>
      <c r="H829" s="307" t="s">
        <v>1189</v>
      </c>
      <c r="I829" s="307" t="s">
        <v>40</v>
      </c>
      <c r="J829" s="307" t="s">
        <v>41</v>
      </c>
      <c r="L829" s="335"/>
      <c r="M829" s="335"/>
    </row>
    <row r="830" spans="1:13" x14ac:dyDescent="0.2">
      <c r="A830" s="265" t="s">
        <v>5419</v>
      </c>
      <c r="B830" s="271" t="s">
        <v>1190</v>
      </c>
      <c r="C830" s="272" t="s">
        <v>3465</v>
      </c>
      <c r="D830" s="271" t="s">
        <v>1470</v>
      </c>
      <c r="E830" s="271" t="s">
        <v>90</v>
      </c>
      <c r="F830" s="273">
        <v>4</v>
      </c>
      <c r="G830" s="274" t="s">
        <v>7</v>
      </c>
      <c r="H830" s="275">
        <v>1</v>
      </c>
      <c r="I830" s="276">
        <v>1.46</v>
      </c>
      <c r="J830" s="276">
        <v>1.46</v>
      </c>
      <c r="K830" s="277"/>
      <c r="L830" s="276">
        <v>1.78</v>
      </c>
      <c r="M830" s="276">
        <v>1.78</v>
      </c>
    </row>
    <row r="831" spans="1:13" x14ac:dyDescent="0.2">
      <c r="A831" s="265" t="s">
        <v>5420</v>
      </c>
      <c r="B831" s="279" t="s">
        <v>1193</v>
      </c>
      <c r="C831" s="280" t="s">
        <v>3466</v>
      </c>
      <c r="D831" s="279" t="s">
        <v>1470</v>
      </c>
      <c r="E831" s="279" t="s">
        <v>3467</v>
      </c>
      <c r="F831" s="281" t="s">
        <v>1209</v>
      </c>
      <c r="G831" s="282" t="s">
        <v>7</v>
      </c>
      <c r="H831" s="283">
        <v>1</v>
      </c>
      <c r="I831" s="284">
        <v>1.46</v>
      </c>
      <c r="J831" s="284">
        <v>1.46</v>
      </c>
      <c r="K831" s="277"/>
      <c r="L831" s="284">
        <v>1.78</v>
      </c>
      <c r="M831" s="284">
        <v>1.78</v>
      </c>
    </row>
    <row r="832" spans="1:13" x14ac:dyDescent="0.2">
      <c r="A832" s="265" t="s">
        <v>5421</v>
      </c>
      <c r="B832" s="266" t="s">
        <v>3878</v>
      </c>
      <c r="C832" s="267" t="s">
        <v>36</v>
      </c>
      <c r="D832" s="266" t="s">
        <v>37</v>
      </c>
      <c r="E832" s="266" t="s">
        <v>38</v>
      </c>
      <c r="F832" s="268" t="s">
        <v>1188</v>
      </c>
      <c r="G832" s="269" t="s">
        <v>39</v>
      </c>
      <c r="H832" s="267" t="s">
        <v>1189</v>
      </c>
      <c r="I832" s="267" t="s">
        <v>40</v>
      </c>
      <c r="J832" s="267" t="s">
        <v>41</v>
      </c>
      <c r="L832" s="334"/>
      <c r="M832" s="334"/>
    </row>
    <row r="833" spans="1:13" x14ac:dyDescent="0.2">
      <c r="A833" s="265" t="s">
        <v>5422</v>
      </c>
      <c r="B833" s="271" t="s">
        <v>1190</v>
      </c>
      <c r="C833" s="272" t="s">
        <v>3469</v>
      </c>
      <c r="D833" s="271" t="s">
        <v>1470</v>
      </c>
      <c r="E833" s="271" t="s">
        <v>92</v>
      </c>
      <c r="F833" s="273">
        <v>4</v>
      </c>
      <c r="G833" s="274" t="s">
        <v>7</v>
      </c>
      <c r="H833" s="275">
        <v>1</v>
      </c>
      <c r="I833" s="276">
        <v>1.08</v>
      </c>
      <c r="J833" s="276">
        <v>1.08</v>
      </c>
      <c r="K833" s="277"/>
      <c r="L833" s="276">
        <v>1.31</v>
      </c>
      <c r="M833" s="276">
        <v>1.31</v>
      </c>
    </row>
    <row r="834" spans="1:13" x14ac:dyDescent="0.2">
      <c r="A834" s="265" t="s">
        <v>5423</v>
      </c>
      <c r="B834" s="279" t="s">
        <v>1193</v>
      </c>
      <c r="C834" s="280" t="s">
        <v>3470</v>
      </c>
      <c r="D834" s="279" t="s">
        <v>1470</v>
      </c>
      <c r="E834" s="279" t="s">
        <v>3471</v>
      </c>
      <c r="F834" s="281" t="s">
        <v>1209</v>
      </c>
      <c r="G834" s="282" t="s">
        <v>7</v>
      </c>
      <c r="H834" s="283">
        <v>1</v>
      </c>
      <c r="I834" s="284">
        <v>1.081</v>
      </c>
      <c r="J834" s="284">
        <v>1.081</v>
      </c>
      <c r="K834" s="277"/>
      <c r="L834" s="284">
        <v>1.31</v>
      </c>
      <c r="M834" s="284">
        <v>1.31</v>
      </c>
    </row>
    <row r="835" spans="1:13" x14ac:dyDescent="0.2">
      <c r="A835" s="265" t="s">
        <v>5424</v>
      </c>
      <c r="B835" s="266" t="s">
        <v>3879</v>
      </c>
      <c r="C835" s="267" t="s">
        <v>36</v>
      </c>
      <c r="D835" s="266" t="s">
        <v>37</v>
      </c>
      <c r="E835" s="266" t="s">
        <v>38</v>
      </c>
      <c r="F835" s="268" t="s">
        <v>1188</v>
      </c>
      <c r="G835" s="269" t="s">
        <v>39</v>
      </c>
      <c r="H835" s="267" t="s">
        <v>1189</v>
      </c>
      <c r="I835" s="267" t="s">
        <v>40</v>
      </c>
      <c r="J835" s="267" t="s">
        <v>41</v>
      </c>
      <c r="L835" s="334"/>
      <c r="M835" s="334"/>
    </row>
    <row r="836" spans="1:13" x14ac:dyDescent="0.2">
      <c r="A836" s="265" t="s">
        <v>5425</v>
      </c>
      <c r="B836" s="271" t="s">
        <v>1190</v>
      </c>
      <c r="C836" s="272" t="s">
        <v>3564</v>
      </c>
      <c r="D836" s="271" t="s">
        <v>1470</v>
      </c>
      <c r="E836" s="271" t="s">
        <v>154</v>
      </c>
      <c r="F836" s="273">
        <v>4</v>
      </c>
      <c r="G836" s="274" t="s">
        <v>7</v>
      </c>
      <c r="H836" s="275">
        <v>1</v>
      </c>
      <c r="I836" s="276">
        <v>4.12</v>
      </c>
      <c r="J836" s="276">
        <v>4.12</v>
      </c>
      <c r="K836" s="277"/>
      <c r="L836" s="276">
        <v>5</v>
      </c>
      <c r="M836" s="276">
        <v>5</v>
      </c>
    </row>
    <row r="837" spans="1:13" x14ac:dyDescent="0.2">
      <c r="A837" s="265" t="s">
        <v>5426</v>
      </c>
      <c r="B837" s="279" t="s">
        <v>1193</v>
      </c>
      <c r="C837" s="280" t="s">
        <v>3565</v>
      </c>
      <c r="D837" s="279" t="s">
        <v>1470</v>
      </c>
      <c r="E837" s="279" t="s">
        <v>154</v>
      </c>
      <c r="F837" s="281" t="s">
        <v>1209</v>
      </c>
      <c r="G837" s="282" t="s">
        <v>7</v>
      </c>
      <c r="H837" s="283">
        <v>1</v>
      </c>
      <c r="I837" s="284">
        <v>4.12</v>
      </c>
      <c r="J837" s="284">
        <v>4.12</v>
      </c>
      <c r="K837" s="277"/>
      <c r="L837" s="284">
        <v>5</v>
      </c>
      <c r="M837" s="284">
        <v>5</v>
      </c>
    </row>
    <row r="838" spans="1:13" x14ac:dyDescent="0.2">
      <c r="A838" s="265" t="s">
        <v>5427</v>
      </c>
      <c r="B838" s="266" t="s">
        <v>3880</v>
      </c>
      <c r="C838" s="267" t="s">
        <v>36</v>
      </c>
      <c r="D838" s="266" t="s">
        <v>37</v>
      </c>
      <c r="E838" s="266" t="s">
        <v>38</v>
      </c>
      <c r="F838" s="268" t="s">
        <v>1188</v>
      </c>
      <c r="G838" s="269" t="s">
        <v>39</v>
      </c>
      <c r="H838" s="267" t="s">
        <v>1189</v>
      </c>
      <c r="I838" s="267" t="s">
        <v>40</v>
      </c>
      <c r="J838" s="267" t="s">
        <v>41</v>
      </c>
      <c r="L838" s="334"/>
      <c r="M838" s="334"/>
    </row>
    <row r="839" spans="1:13" x14ac:dyDescent="0.2">
      <c r="A839" s="265" t="s">
        <v>5428</v>
      </c>
      <c r="B839" s="271" t="s">
        <v>1190</v>
      </c>
      <c r="C839" s="272" t="s">
        <v>3473</v>
      </c>
      <c r="D839" s="271" t="s">
        <v>1470</v>
      </c>
      <c r="E839" s="271" t="s">
        <v>94</v>
      </c>
      <c r="F839" s="273">
        <v>4</v>
      </c>
      <c r="G839" s="274" t="s">
        <v>3474</v>
      </c>
      <c r="H839" s="275">
        <v>1</v>
      </c>
      <c r="I839" s="276">
        <v>2.0699999999999998</v>
      </c>
      <c r="J839" s="276">
        <v>2.0699999999999998</v>
      </c>
      <c r="K839" s="277"/>
      <c r="L839" s="276">
        <v>2.5099999999999998</v>
      </c>
      <c r="M839" s="276">
        <v>2.5099999999999998</v>
      </c>
    </row>
    <row r="840" spans="1:13" ht="24" x14ac:dyDescent="0.2">
      <c r="A840" s="265" t="s">
        <v>5429</v>
      </c>
      <c r="B840" s="279" t="s">
        <v>1193</v>
      </c>
      <c r="C840" s="280" t="s">
        <v>3475</v>
      </c>
      <c r="D840" s="279" t="s">
        <v>1470</v>
      </c>
      <c r="E840" s="279" t="s">
        <v>3476</v>
      </c>
      <c r="F840" s="281" t="s">
        <v>1209</v>
      </c>
      <c r="G840" s="282" t="s">
        <v>3474</v>
      </c>
      <c r="H840" s="283">
        <v>1</v>
      </c>
      <c r="I840" s="284">
        <v>2.0710000000000002</v>
      </c>
      <c r="J840" s="284">
        <v>2.0710000000000002</v>
      </c>
      <c r="K840" s="277"/>
      <c r="L840" s="284">
        <v>2.5099999999999998</v>
      </c>
      <c r="M840" s="284">
        <v>2.5099999999999998</v>
      </c>
    </row>
    <row r="841" spans="1:13" x14ac:dyDescent="0.2">
      <c r="A841" s="265" t="s">
        <v>5430</v>
      </c>
      <c r="B841" s="266" t="s">
        <v>3881</v>
      </c>
      <c r="C841" s="267" t="s">
        <v>36</v>
      </c>
      <c r="D841" s="266" t="s">
        <v>37</v>
      </c>
      <c r="E841" s="266" t="s">
        <v>38</v>
      </c>
      <c r="F841" s="268" t="s">
        <v>1188</v>
      </c>
      <c r="G841" s="269" t="s">
        <v>39</v>
      </c>
      <c r="H841" s="267" t="s">
        <v>1189</v>
      </c>
      <c r="I841" s="267" t="s">
        <v>40</v>
      </c>
      <c r="J841" s="267" t="s">
        <v>41</v>
      </c>
      <c r="L841" s="334"/>
      <c r="M841" s="334"/>
    </row>
    <row r="842" spans="1:13" x14ac:dyDescent="0.2">
      <c r="A842" s="265" t="s">
        <v>5431</v>
      </c>
      <c r="B842" s="271" t="s">
        <v>1190</v>
      </c>
      <c r="C842" s="272" t="s">
        <v>3478</v>
      </c>
      <c r="D842" s="271" t="s">
        <v>1470</v>
      </c>
      <c r="E842" s="271" t="s">
        <v>96</v>
      </c>
      <c r="F842" s="273">
        <v>4</v>
      </c>
      <c r="G842" s="274" t="s">
        <v>7</v>
      </c>
      <c r="H842" s="275">
        <v>1</v>
      </c>
      <c r="I842" s="276">
        <v>1.6</v>
      </c>
      <c r="J842" s="276">
        <v>1.6</v>
      </c>
      <c r="K842" s="277"/>
      <c r="L842" s="276">
        <v>1.95</v>
      </c>
      <c r="M842" s="276">
        <v>1.95</v>
      </c>
    </row>
    <row r="843" spans="1:13" x14ac:dyDescent="0.2">
      <c r="A843" s="265" t="s">
        <v>5432</v>
      </c>
      <c r="B843" s="279" t="s">
        <v>1193</v>
      </c>
      <c r="C843" s="280" t="s">
        <v>3479</v>
      </c>
      <c r="D843" s="279" t="s">
        <v>1470</v>
      </c>
      <c r="E843" s="279" t="s">
        <v>3480</v>
      </c>
      <c r="F843" s="281" t="s">
        <v>1209</v>
      </c>
      <c r="G843" s="282" t="s">
        <v>7</v>
      </c>
      <c r="H843" s="283">
        <v>1</v>
      </c>
      <c r="I843" s="284">
        <v>1.6</v>
      </c>
      <c r="J843" s="284">
        <v>1.6</v>
      </c>
      <c r="K843" s="277"/>
      <c r="L843" s="284">
        <v>1.95</v>
      </c>
      <c r="M843" s="284">
        <v>1.95</v>
      </c>
    </row>
    <row r="844" spans="1:13" x14ac:dyDescent="0.2">
      <c r="A844" s="265" t="s">
        <v>5433</v>
      </c>
      <c r="B844" s="266" t="s">
        <v>3882</v>
      </c>
      <c r="C844" s="267" t="s">
        <v>36</v>
      </c>
      <c r="D844" s="266" t="s">
        <v>37</v>
      </c>
      <c r="E844" s="266" t="s">
        <v>38</v>
      </c>
      <c r="F844" s="268" t="s">
        <v>1188</v>
      </c>
      <c r="G844" s="269" t="s">
        <v>39</v>
      </c>
      <c r="H844" s="267" t="s">
        <v>1189</v>
      </c>
      <c r="I844" s="267" t="s">
        <v>40</v>
      </c>
      <c r="J844" s="267" t="s">
        <v>41</v>
      </c>
      <c r="L844" s="334"/>
      <c r="M844" s="334"/>
    </row>
    <row r="845" spans="1:13" x14ac:dyDescent="0.2">
      <c r="A845" s="265" t="s">
        <v>5434</v>
      </c>
      <c r="B845" s="271" t="s">
        <v>1190</v>
      </c>
      <c r="C845" s="272" t="s">
        <v>3571</v>
      </c>
      <c r="D845" s="271" t="s">
        <v>1470</v>
      </c>
      <c r="E845" s="271" t="s">
        <v>162</v>
      </c>
      <c r="F845" s="273">
        <v>5</v>
      </c>
      <c r="G845" s="274" t="s">
        <v>7</v>
      </c>
      <c r="H845" s="275">
        <v>1</v>
      </c>
      <c r="I845" s="276">
        <v>575.73</v>
      </c>
      <c r="J845" s="276">
        <v>575.73</v>
      </c>
      <c r="K845" s="277"/>
      <c r="L845" s="276">
        <v>697.61</v>
      </c>
      <c r="M845" s="276">
        <v>697.61</v>
      </c>
    </row>
    <row r="846" spans="1:13" x14ac:dyDescent="0.2">
      <c r="A846" s="265" t="s">
        <v>5435</v>
      </c>
      <c r="B846" s="301" t="s">
        <v>1193</v>
      </c>
      <c r="C846" s="302" t="s">
        <v>3160</v>
      </c>
      <c r="D846" s="301" t="s">
        <v>1470</v>
      </c>
      <c r="E846" s="301" t="s">
        <v>1202</v>
      </c>
      <c r="F846" s="303" t="s">
        <v>1195</v>
      </c>
      <c r="G846" s="304" t="s">
        <v>1196</v>
      </c>
      <c r="H846" s="305">
        <v>7</v>
      </c>
      <c r="I846" s="285">
        <v>18.404</v>
      </c>
      <c r="J846" s="285">
        <v>128.828</v>
      </c>
      <c r="K846" s="277"/>
      <c r="L846" s="285">
        <v>22.3</v>
      </c>
      <c r="M846" s="285">
        <v>156.1</v>
      </c>
    </row>
    <row r="847" spans="1:13" ht="12.75" thickBot="1" x14ac:dyDescent="0.25">
      <c r="A847" s="265" t="s">
        <v>5436</v>
      </c>
      <c r="B847" s="301" t="s">
        <v>1193</v>
      </c>
      <c r="C847" s="302" t="s">
        <v>3141</v>
      </c>
      <c r="D847" s="301" t="s">
        <v>1470</v>
      </c>
      <c r="E847" s="301" t="s">
        <v>1226</v>
      </c>
      <c r="F847" s="303" t="s">
        <v>1209</v>
      </c>
      <c r="G847" s="304" t="s">
        <v>345</v>
      </c>
      <c r="H847" s="305">
        <v>26.3</v>
      </c>
      <c r="I847" s="285">
        <v>0.51100000000000001</v>
      </c>
      <c r="J847" s="285">
        <v>13.439</v>
      </c>
      <c r="K847" s="277"/>
      <c r="L847" s="285">
        <v>0.62</v>
      </c>
      <c r="M847" s="285">
        <v>16.3</v>
      </c>
    </row>
    <row r="848" spans="1:13" ht="12.75" thickTop="1" x14ac:dyDescent="0.2">
      <c r="A848" s="265" t="s">
        <v>5437</v>
      </c>
      <c r="B848" s="295" t="s">
        <v>1193</v>
      </c>
      <c r="C848" s="296" t="s">
        <v>3156</v>
      </c>
      <c r="D848" s="295" t="s">
        <v>1470</v>
      </c>
      <c r="E848" s="295" t="s">
        <v>1206</v>
      </c>
      <c r="F848" s="297" t="s">
        <v>1195</v>
      </c>
      <c r="G848" s="298" t="s">
        <v>1196</v>
      </c>
      <c r="H848" s="299">
        <v>9.6300000000000008</v>
      </c>
      <c r="I848" s="300">
        <v>11.020943726415096</v>
      </c>
      <c r="J848" s="300">
        <v>106.131</v>
      </c>
      <c r="K848" s="277"/>
      <c r="L848" s="300">
        <v>13.34</v>
      </c>
      <c r="M848" s="300">
        <v>128.46</v>
      </c>
    </row>
    <row r="849" spans="1:13" x14ac:dyDescent="0.2">
      <c r="A849" s="265" t="s">
        <v>5438</v>
      </c>
      <c r="B849" s="279" t="s">
        <v>1193</v>
      </c>
      <c r="C849" s="280" t="s">
        <v>3426</v>
      </c>
      <c r="D849" s="279" t="s">
        <v>1470</v>
      </c>
      <c r="E849" s="279" t="s">
        <v>1208</v>
      </c>
      <c r="F849" s="281" t="s">
        <v>1209</v>
      </c>
      <c r="G849" s="282" t="s">
        <v>7</v>
      </c>
      <c r="H849" s="283">
        <v>0.32</v>
      </c>
      <c r="I849" s="284">
        <v>148.578</v>
      </c>
      <c r="J849" s="284">
        <v>47.543999999999997</v>
      </c>
      <c r="K849" s="277"/>
      <c r="L849" s="284">
        <v>180.03</v>
      </c>
      <c r="M849" s="284">
        <v>57.6</v>
      </c>
    </row>
    <row r="850" spans="1:13" x14ac:dyDescent="0.2">
      <c r="A850" s="265" t="s">
        <v>5439</v>
      </c>
      <c r="B850" s="279" t="s">
        <v>1193</v>
      </c>
      <c r="C850" s="280" t="s">
        <v>3572</v>
      </c>
      <c r="D850" s="279" t="s">
        <v>1470</v>
      </c>
      <c r="E850" s="279" t="s">
        <v>1224</v>
      </c>
      <c r="F850" s="281" t="s">
        <v>1209</v>
      </c>
      <c r="G850" s="282" t="s">
        <v>345</v>
      </c>
      <c r="H850" s="283">
        <v>43</v>
      </c>
      <c r="I850" s="284">
        <v>0.86599999999999999</v>
      </c>
      <c r="J850" s="284">
        <v>37.238</v>
      </c>
      <c r="K850" s="277"/>
      <c r="L850" s="284">
        <v>1.05</v>
      </c>
      <c r="M850" s="284">
        <v>45.15</v>
      </c>
    </row>
    <row r="851" spans="1:13" x14ac:dyDescent="0.2">
      <c r="A851" s="265" t="s">
        <v>5440</v>
      </c>
      <c r="B851" s="279" t="s">
        <v>1193</v>
      </c>
      <c r="C851" s="280" t="s">
        <v>3573</v>
      </c>
      <c r="D851" s="279" t="s">
        <v>1470</v>
      </c>
      <c r="E851" s="279" t="s">
        <v>3574</v>
      </c>
      <c r="F851" s="281" t="s">
        <v>1209</v>
      </c>
      <c r="G851" s="282" t="s">
        <v>73</v>
      </c>
      <c r="H851" s="283">
        <v>735</v>
      </c>
      <c r="I851" s="284">
        <v>0.33</v>
      </c>
      <c r="J851" s="284">
        <v>242.55</v>
      </c>
      <c r="K851" s="277"/>
      <c r="L851" s="284">
        <v>0.4</v>
      </c>
      <c r="M851" s="284">
        <v>294</v>
      </c>
    </row>
    <row r="852" spans="1:13" x14ac:dyDescent="0.2">
      <c r="A852" s="265" t="s">
        <v>5441</v>
      </c>
      <c r="B852" s="266" t="s">
        <v>3883</v>
      </c>
      <c r="C852" s="267" t="s">
        <v>36</v>
      </c>
      <c r="D852" s="266" t="s">
        <v>37</v>
      </c>
      <c r="E852" s="266" t="s">
        <v>38</v>
      </c>
      <c r="F852" s="268" t="s">
        <v>1188</v>
      </c>
      <c r="G852" s="269" t="s">
        <v>39</v>
      </c>
      <c r="H852" s="267" t="s">
        <v>1189</v>
      </c>
      <c r="I852" s="267" t="s">
        <v>40</v>
      </c>
      <c r="J852" s="267" t="s">
        <v>41</v>
      </c>
      <c r="L852" s="334"/>
      <c r="M852" s="334"/>
    </row>
    <row r="853" spans="1:13" x14ac:dyDescent="0.2">
      <c r="A853" s="265" t="s">
        <v>5442</v>
      </c>
      <c r="B853" s="271" t="s">
        <v>1190</v>
      </c>
      <c r="C853" s="272" t="s">
        <v>3884</v>
      </c>
      <c r="D853" s="271" t="s">
        <v>1470</v>
      </c>
      <c r="E853" s="271" t="s">
        <v>273</v>
      </c>
      <c r="F853" s="273">
        <v>26</v>
      </c>
      <c r="G853" s="274" t="s">
        <v>11</v>
      </c>
      <c r="H853" s="275">
        <v>1</v>
      </c>
      <c r="I853" s="276">
        <v>10.61</v>
      </c>
      <c r="J853" s="276">
        <v>10.61</v>
      </c>
      <c r="K853" s="277"/>
      <c r="L853" s="276">
        <v>12.87</v>
      </c>
      <c r="M853" s="276">
        <v>12.87</v>
      </c>
    </row>
    <row r="854" spans="1:13" x14ac:dyDescent="0.2">
      <c r="A854" s="265" t="s">
        <v>5443</v>
      </c>
      <c r="B854" s="279" t="s">
        <v>1193</v>
      </c>
      <c r="C854" s="280" t="s">
        <v>3137</v>
      </c>
      <c r="D854" s="279" t="s">
        <v>1470</v>
      </c>
      <c r="E854" s="279" t="s">
        <v>1198</v>
      </c>
      <c r="F854" s="281" t="s">
        <v>1195</v>
      </c>
      <c r="G854" s="282" t="s">
        <v>1196</v>
      </c>
      <c r="H854" s="283">
        <v>8.2199999999999995E-2</v>
      </c>
      <c r="I854" s="284">
        <v>12.429</v>
      </c>
      <c r="J854" s="284">
        <v>1.0209999999999999</v>
      </c>
      <c r="K854" s="277"/>
      <c r="L854" s="284">
        <v>15.06</v>
      </c>
      <c r="M854" s="284">
        <v>1.23</v>
      </c>
    </row>
    <row r="855" spans="1:13" x14ac:dyDescent="0.2">
      <c r="A855" s="265" t="s">
        <v>5444</v>
      </c>
      <c r="B855" s="279" t="s">
        <v>1193</v>
      </c>
      <c r="C855" s="280" t="s">
        <v>3214</v>
      </c>
      <c r="D855" s="279" t="s">
        <v>1470</v>
      </c>
      <c r="E855" s="279" t="s">
        <v>3215</v>
      </c>
      <c r="F855" s="281" t="s">
        <v>1195</v>
      </c>
      <c r="G855" s="282" t="s">
        <v>1196</v>
      </c>
      <c r="H855" s="283">
        <v>0.3463</v>
      </c>
      <c r="I855" s="284">
        <v>18.404</v>
      </c>
      <c r="J855" s="284">
        <v>6.3730000000000002</v>
      </c>
      <c r="K855" s="277"/>
      <c r="L855" s="284">
        <v>22.3</v>
      </c>
      <c r="M855" s="284">
        <v>7.72</v>
      </c>
    </row>
    <row r="856" spans="1:13" x14ac:dyDescent="0.2">
      <c r="A856" s="265" t="s">
        <v>5445</v>
      </c>
      <c r="B856" s="279" t="s">
        <v>1193</v>
      </c>
      <c r="C856" s="280" t="s">
        <v>3719</v>
      </c>
      <c r="D856" s="279" t="s">
        <v>1470</v>
      </c>
      <c r="E856" s="279" t="s">
        <v>3720</v>
      </c>
      <c r="F856" s="281" t="s">
        <v>1209</v>
      </c>
      <c r="G856" s="282" t="s">
        <v>3176</v>
      </c>
      <c r="H856" s="283">
        <v>0.24</v>
      </c>
      <c r="I856" s="284">
        <v>13.40281090909091</v>
      </c>
      <c r="J856" s="284">
        <v>3.2160000000000002</v>
      </c>
      <c r="K856" s="277"/>
      <c r="L856" s="284">
        <v>16.36</v>
      </c>
      <c r="M856" s="284">
        <v>3.92</v>
      </c>
    </row>
    <row r="857" spans="1:13" x14ac:dyDescent="0.2">
      <c r="A857" s="265" t="s">
        <v>5446</v>
      </c>
      <c r="B857" s="266" t="s">
        <v>3885</v>
      </c>
      <c r="C857" s="267" t="s">
        <v>36</v>
      </c>
      <c r="D857" s="266" t="s">
        <v>37</v>
      </c>
      <c r="E857" s="266" t="s">
        <v>38</v>
      </c>
      <c r="F857" s="268" t="s">
        <v>1188</v>
      </c>
      <c r="G857" s="269" t="s">
        <v>39</v>
      </c>
      <c r="H857" s="267" t="s">
        <v>1189</v>
      </c>
      <c r="I857" s="267" t="s">
        <v>40</v>
      </c>
      <c r="J857" s="267" t="s">
        <v>41</v>
      </c>
      <c r="L857" s="334"/>
      <c r="M857" s="334"/>
    </row>
    <row r="858" spans="1:13" x14ac:dyDescent="0.2">
      <c r="A858" s="265" t="s">
        <v>5447</v>
      </c>
      <c r="B858" s="271" t="s">
        <v>1190</v>
      </c>
      <c r="C858" s="272" t="s">
        <v>3716</v>
      </c>
      <c r="D858" s="271" t="s">
        <v>1470</v>
      </c>
      <c r="E858" s="271" t="s">
        <v>214</v>
      </c>
      <c r="F858" s="273">
        <v>26</v>
      </c>
      <c r="G858" s="274" t="s">
        <v>61</v>
      </c>
      <c r="H858" s="275">
        <v>1</v>
      </c>
      <c r="I858" s="276">
        <v>8.6100000000000012</v>
      </c>
      <c r="J858" s="276">
        <v>8.61</v>
      </c>
      <c r="K858" s="277"/>
      <c r="L858" s="276">
        <v>10.45</v>
      </c>
      <c r="M858" s="276">
        <v>10.45</v>
      </c>
    </row>
    <row r="859" spans="1:13" x14ac:dyDescent="0.2">
      <c r="A859" s="265" t="s">
        <v>5448</v>
      </c>
      <c r="B859" s="301" t="s">
        <v>1193</v>
      </c>
      <c r="C859" s="302" t="s">
        <v>3137</v>
      </c>
      <c r="D859" s="301" t="s">
        <v>1470</v>
      </c>
      <c r="E859" s="301" t="s">
        <v>1198</v>
      </c>
      <c r="F859" s="303" t="s">
        <v>1195</v>
      </c>
      <c r="G859" s="304" t="s">
        <v>1196</v>
      </c>
      <c r="H859" s="305">
        <v>0.5</v>
      </c>
      <c r="I859" s="285">
        <v>12.429</v>
      </c>
      <c r="J859" s="285">
        <v>6.2140000000000004</v>
      </c>
      <c r="K859" s="277"/>
      <c r="L859" s="285">
        <v>15.06</v>
      </c>
      <c r="M859" s="285">
        <v>7.53</v>
      </c>
    </row>
    <row r="860" spans="1:13" ht="12.75" thickBot="1" x14ac:dyDescent="0.25">
      <c r="A860" s="265" t="s">
        <v>5449</v>
      </c>
      <c r="B860" s="301" t="s">
        <v>1193</v>
      </c>
      <c r="C860" s="302" t="s">
        <v>3717</v>
      </c>
      <c r="D860" s="301" t="s">
        <v>1470</v>
      </c>
      <c r="E860" s="301" t="s">
        <v>3718</v>
      </c>
      <c r="F860" s="303" t="s">
        <v>1209</v>
      </c>
      <c r="G860" s="304" t="s">
        <v>61</v>
      </c>
      <c r="H860" s="305">
        <v>2</v>
      </c>
      <c r="I860" s="285">
        <v>8.2000000000000003E-2</v>
      </c>
      <c r="J860" s="285">
        <v>0.16400000000000001</v>
      </c>
      <c r="K860" s="277"/>
      <c r="L860" s="285">
        <v>0.1</v>
      </c>
      <c r="M860" s="285">
        <v>0.2</v>
      </c>
    </row>
    <row r="861" spans="1:13" ht="12.75" thickTop="1" x14ac:dyDescent="0.2">
      <c r="A861" s="265" t="s">
        <v>5450</v>
      </c>
      <c r="B861" s="295" t="s">
        <v>1193</v>
      </c>
      <c r="C861" s="296" t="s">
        <v>3214</v>
      </c>
      <c r="D861" s="295" t="s">
        <v>1470</v>
      </c>
      <c r="E861" s="295" t="s">
        <v>3215</v>
      </c>
      <c r="F861" s="297" t="s">
        <v>1195</v>
      </c>
      <c r="G861" s="298" t="s">
        <v>1196</v>
      </c>
      <c r="H861" s="299">
        <v>0.1</v>
      </c>
      <c r="I861" s="300">
        <v>18.404</v>
      </c>
      <c r="J861" s="300">
        <v>1.84</v>
      </c>
      <c r="K861" s="277"/>
      <c r="L861" s="300">
        <v>22.3</v>
      </c>
      <c r="M861" s="300">
        <v>2.23</v>
      </c>
    </row>
    <row r="862" spans="1:13" x14ac:dyDescent="0.2">
      <c r="A862" s="265" t="s">
        <v>5451</v>
      </c>
      <c r="B862" s="279" t="s">
        <v>1193</v>
      </c>
      <c r="C862" s="280" t="s">
        <v>3719</v>
      </c>
      <c r="D862" s="279" t="s">
        <v>1470</v>
      </c>
      <c r="E862" s="279" t="s">
        <v>3720</v>
      </c>
      <c r="F862" s="281" t="s">
        <v>1209</v>
      </c>
      <c r="G862" s="282" t="s">
        <v>3176</v>
      </c>
      <c r="H862" s="283">
        <v>0.03</v>
      </c>
      <c r="I862" s="284">
        <v>13.077968666666559</v>
      </c>
      <c r="J862" s="284">
        <v>0.39200000000000002</v>
      </c>
      <c r="K862" s="277"/>
      <c r="L862" s="284">
        <v>16.36</v>
      </c>
      <c r="M862" s="284">
        <v>0.49</v>
      </c>
    </row>
    <row r="863" spans="1:13" x14ac:dyDescent="0.2">
      <c r="A863" s="265" t="s">
        <v>5452</v>
      </c>
      <c r="B863" s="266" t="s">
        <v>3886</v>
      </c>
      <c r="C863" s="267" t="s">
        <v>36</v>
      </c>
      <c r="D863" s="266" t="s">
        <v>37</v>
      </c>
      <c r="E863" s="266" t="s">
        <v>38</v>
      </c>
      <c r="F863" s="268" t="s">
        <v>1188</v>
      </c>
      <c r="G863" s="269" t="s">
        <v>39</v>
      </c>
      <c r="H863" s="267" t="s">
        <v>1189</v>
      </c>
      <c r="I863" s="267" t="s">
        <v>40</v>
      </c>
      <c r="J863" s="267" t="s">
        <v>41</v>
      </c>
      <c r="L863" s="334"/>
      <c r="M863" s="334"/>
    </row>
    <row r="864" spans="1:13" x14ac:dyDescent="0.2">
      <c r="A864" s="265" t="s">
        <v>5453</v>
      </c>
      <c r="B864" s="271" t="s">
        <v>1190</v>
      </c>
      <c r="C864" s="272" t="s">
        <v>3887</v>
      </c>
      <c r="D864" s="271" t="s">
        <v>1470</v>
      </c>
      <c r="E864" s="271" t="s">
        <v>276</v>
      </c>
      <c r="F864" s="273">
        <v>26</v>
      </c>
      <c r="G864" s="274" t="s">
        <v>11</v>
      </c>
      <c r="H864" s="275">
        <v>1</v>
      </c>
      <c r="I864" s="276">
        <v>3.12</v>
      </c>
      <c r="J864" s="276">
        <v>3.12</v>
      </c>
      <c r="K864" s="277"/>
      <c r="L864" s="276">
        <v>3.8</v>
      </c>
      <c r="M864" s="276">
        <v>3.8</v>
      </c>
    </row>
    <row r="865" spans="1:13" x14ac:dyDescent="0.2">
      <c r="A865" s="265" t="s">
        <v>5454</v>
      </c>
      <c r="B865" s="279" t="s">
        <v>1193</v>
      </c>
      <c r="C865" s="280" t="s">
        <v>3137</v>
      </c>
      <c r="D865" s="279" t="s">
        <v>1470</v>
      </c>
      <c r="E865" s="279" t="s">
        <v>1198</v>
      </c>
      <c r="F865" s="281" t="s">
        <v>1195</v>
      </c>
      <c r="G865" s="282" t="s">
        <v>1196</v>
      </c>
      <c r="H865" s="283">
        <v>0.01</v>
      </c>
      <c r="I865" s="284">
        <v>12.429</v>
      </c>
      <c r="J865" s="284">
        <v>0.124</v>
      </c>
      <c r="K865" s="277"/>
      <c r="L865" s="284">
        <v>15.06</v>
      </c>
      <c r="M865" s="284">
        <v>0.15</v>
      </c>
    </row>
    <row r="866" spans="1:13" x14ac:dyDescent="0.2">
      <c r="A866" s="265" t="s">
        <v>5455</v>
      </c>
      <c r="B866" s="279" t="s">
        <v>1193</v>
      </c>
      <c r="C866" s="280" t="s">
        <v>3214</v>
      </c>
      <c r="D866" s="279" t="s">
        <v>1470</v>
      </c>
      <c r="E866" s="279" t="s">
        <v>3215</v>
      </c>
      <c r="F866" s="281" t="s">
        <v>1195</v>
      </c>
      <c r="G866" s="282" t="s">
        <v>1196</v>
      </c>
      <c r="H866" s="283">
        <v>0.14000000000000001</v>
      </c>
      <c r="I866" s="284">
        <v>18.404</v>
      </c>
      <c r="J866" s="284">
        <v>2.5760000000000001</v>
      </c>
      <c r="K866" s="277"/>
      <c r="L866" s="284">
        <v>22.3</v>
      </c>
      <c r="M866" s="284">
        <v>3.12</v>
      </c>
    </row>
    <row r="867" spans="1:13" x14ac:dyDescent="0.2">
      <c r="A867" s="265" t="s">
        <v>5456</v>
      </c>
      <c r="B867" s="279" t="s">
        <v>1193</v>
      </c>
      <c r="C867" s="280" t="s">
        <v>3888</v>
      </c>
      <c r="D867" s="279" t="s">
        <v>1470</v>
      </c>
      <c r="E867" s="279" t="s">
        <v>3889</v>
      </c>
      <c r="F867" s="281" t="s">
        <v>1209</v>
      </c>
      <c r="G867" s="282" t="s">
        <v>345</v>
      </c>
      <c r="H867" s="283">
        <v>0.29299999999999998</v>
      </c>
      <c r="I867" s="284">
        <v>1.4349876923076899</v>
      </c>
      <c r="J867" s="284">
        <v>0.42</v>
      </c>
      <c r="K867" s="277"/>
      <c r="L867" s="284">
        <v>1.82</v>
      </c>
      <c r="M867" s="284">
        <v>0.53</v>
      </c>
    </row>
    <row r="868" spans="1:13" x14ac:dyDescent="0.2">
      <c r="A868" s="265" t="s">
        <v>5457</v>
      </c>
      <c r="B868" s="266" t="s">
        <v>3890</v>
      </c>
      <c r="C868" s="267" t="s">
        <v>36</v>
      </c>
      <c r="D868" s="266" t="s">
        <v>37</v>
      </c>
      <c r="E868" s="266" t="s">
        <v>38</v>
      </c>
      <c r="F868" s="268" t="s">
        <v>1188</v>
      </c>
      <c r="G868" s="269" t="s">
        <v>39</v>
      </c>
      <c r="H868" s="267" t="s">
        <v>1189</v>
      </c>
      <c r="I868" s="267" t="s">
        <v>40</v>
      </c>
      <c r="J868" s="267" t="s">
        <v>41</v>
      </c>
      <c r="L868" s="334"/>
      <c r="M868" s="334"/>
    </row>
    <row r="869" spans="1:13" x14ac:dyDescent="0.2">
      <c r="A869" s="265" t="s">
        <v>5458</v>
      </c>
      <c r="B869" s="290" t="s">
        <v>1190</v>
      </c>
      <c r="C869" s="291" t="s">
        <v>3891</v>
      </c>
      <c r="D869" s="290" t="s">
        <v>1470</v>
      </c>
      <c r="E869" s="290" t="s">
        <v>279</v>
      </c>
      <c r="F869" s="292">
        <v>22</v>
      </c>
      <c r="G869" s="293" t="s">
        <v>11</v>
      </c>
      <c r="H869" s="294">
        <v>1</v>
      </c>
      <c r="I869" s="278">
        <v>33.400000000000006</v>
      </c>
      <c r="J869" s="278">
        <v>33.4</v>
      </c>
      <c r="K869" s="277"/>
      <c r="L869" s="278">
        <v>40.49</v>
      </c>
      <c r="M869" s="278">
        <v>40.49</v>
      </c>
    </row>
    <row r="870" spans="1:13" ht="12.75" thickBot="1" x14ac:dyDescent="0.25">
      <c r="A870" s="265" t="s">
        <v>5459</v>
      </c>
      <c r="B870" s="301" t="s">
        <v>1193</v>
      </c>
      <c r="C870" s="302" t="s">
        <v>3160</v>
      </c>
      <c r="D870" s="301" t="s">
        <v>1470</v>
      </c>
      <c r="E870" s="301" t="s">
        <v>1202</v>
      </c>
      <c r="F870" s="303" t="s">
        <v>1195</v>
      </c>
      <c r="G870" s="304" t="s">
        <v>1196</v>
      </c>
      <c r="H870" s="305">
        <v>0.27700000000000002</v>
      </c>
      <c r="I870" s="285">
        <v>18.404</v>
      </c>
      <c r="J870" s="285">
        <v>5.0970000000000004</v>
      </c>
      <c r="K870" s="277"/>
      <c r="L870" s="285">
        <v>22.3</v>
      </c>
      <c r="M870" s="285">
        <v>6.17</v>
      </c>
    </row>
    <row r="871" spans="1:13" ht="12.75" thickTop="1" x14ac:dyDescent="0.2">
      <c r="A871" s="265" t="s">
        <v>5460</v>
      </c>
      <c r="B871" s="295" t="s">
        <v>1193</v>
      </c>
      <c r="C871" s="296" t="s">
        <v>3156</v>
      </c>
      <c r="D871" s="295" t="s">
        <v>1470</v>
      </c>
      <c r="E871" s="295" t="s">
        <v>1206</v>
      </c>
      <c r="F871" s="297" t="s">
        <v>1195</v>
      </c>
      <c r="G871" s="298" t="s">
        <v>1196</v>
      </c>
      <c r="H871" s="299">
        <v>0.2863</v>
      </c>
      <c r="I871" s="300">
        <v>11.009</v>
      </c>
      <c r="J871" s="300">
        <v>3.1509999999999998</v>
      </c>
      <c r="K871" s="277"/>
      <c r="L871" s="300">
        <v>13.34</v>
      </c>
      <c r="M871" s="300">
        <v>3.81</v>
      </c>
    </row>
    <row r="872" spans="1:13" x14ac:dyDescent="0.2">
      <c r="A872" s="265" t="s">
        <v>5461</v>
      </c>
      <c r="B872" s="279" t="s">
        <v>1193</v>
      </c>
      <c r="C872" s="280" t="s">
        <v>3892</v>
      </c>
      <c r="D872" s="279" t="s">
        <v>1470</v>
      </c>
      <c r="E872" s="279" t="s">
        <v>3893</v>
      </c>
      <c r="F872" s="281" t="s">
        <v>1209</v>
      </c>
      <c r="G872" s="282" t="s">
        <v>7</v>
      </c>
      <c r="H872" s="283">
        <v>5.0999999999999997E-2</v>
      </c>
      <c r="I872" s="284">
        <v>425.029</v>
      </c>
      <c r="J872" s="284">
        <v>21.675999999999998</v>
      </c>
      <c r="K872" s="277"/>
      <c r="L872" s="284">
        <v>515</v>
      </c>
      <c r="M872" s="284">
        <v>26.26</v>
      </c>
    </row>
    <row r="873" spans="1:13" x14ac:dyDescent="0.2">
      <c r="A873" s="265" t="s">
        <v>5462</v>
      </c>
      <c r="B873" s="279" t="s">
        <v>1193</v>
      </c>
      <c r="C873" s="280" t="s">
        <v>3894</v>
      </c>
      <c r="D873" s="279" t="s">
        <v>1470</v>
      </c>
      <c r="E873" s="279" t="s">
        <v>3895</v>
      </c>
      <c r="F873" s="281" t="s">
        <v>1209</v>
      </c>
      <c r="G873" s="282" t="s">
        <v>61</v>
      </c>
      <c r="H873" s="283">
        <v>0.85709999999999997</v>
      </c>
      <c r="I873" s="284">
        <v>0.23899999999999999</v>
      </c>
      <c r="J873" s="284">
        <v>0.20399999999999999</v>
      </c>
      <c r="K873" s="277"/>
      <c r="L873" s="284">
        <v>0.28999999999999998</v>
      </c>
      <c r="M873" s="284">
        <v>0.24</v>
      </c>
    </row>
    <row r="874" spans="1:13" ht="24" x14ac:dyDescent="0.2">
      <c r="A874" s="265" t="s">
        <v>5463</v>
      </c>
      <c r="B874" s="279" t="s">
        <v>1193</v>
      </c>
      <c r="C874" s="280" t="s">
        <v>3896</v>
      </c>
      <c r="D874" s="279" t="s">
        <v>1470</v>
      </c>
      <c r="E874" s="279" t="s">
        <v>3897</v>
      </c>
      <c r="F874" s="281" t="s">
        <v>1209</v>
      </c>
      <c r="G874" s="282" t="s">
        <v>11</v>
      </c>
      <c r="H874" s="283">
        <v>1</v>
      </c>
      <c r="I874" s="284">
        <v>1.6395294117646959</v>
      </c>
      <c r="J874" s="284">
        <v>1.639</v>
      </c>
      <c r="K874" s="277"/>
      <c r="L874" s="284">
        <v>2.0299999999999998</v>
      </c>
      <c r="M874" s="284">
        <v>2.0299999999999998</v>
      </c>
    </row>
    <row r="875" spans="1:13" x14ac:dyDescent="0.2">
      <c r="A875" s="265" t="s">
        <v>5464</v>
      </c>
      <c r="B875" s="301" t="s">
        <v>1193</v>
      </c>
      <c r="C875" s="302" t="s">
        <v>3898</v>
      </c>
      <c r="D875" s="301" t="s">
        <v>1470</v>
      </c>
      <c r="E875" s="301" t="s">
        <v>3899</v>
      </c>
      <c r="F875" s="303" t="s">
        <v>1209</v>
      </c>
      <c r="G875" s="304" t="s">
        <v>3900</v>
      </c>
      <c r="H875" s="305">
        <v>16.5</v>
      </c>
      <c r="I875" s="285">
        <v>9.9000000000000005E-2</v>
      </c>
      <c r="J875" s="285">
        <v>1.633</v>
      </c>
      <c r="K875" s="277"/>
      <c r="L875" s="285">
        <v>0.12</v>
      </c>
      <c r="M875" s="285">
        <v>1.98</v>
      </c>
    </row>
    <row r="876" spans="1:13" ht="12.75" thickBot="1" x14ac:dyDescent="0.25">
      <c r="A876" s="265" t="s">
        <v>5465</v>
      </c>
      <c r="B876" s="286" t="s">
        <v>3901</v>
      </c>
      <c r="C876" s="287" t="s">
        <v>36</v>
      </c>
      <c r="D876" s="286" t="s">
        <v>37</v>
      </c>
      <c r="E876" s="286" t="s">
        <v>38</v>
      </c>
      <c r="F876" s="288" t="s">
        <v>1188</v>
      </c>
      <c r="G876" s="289" t="s">
        <v>39</v>
      </c>
      <c r="H876" s="287" t="s">
        <v>1189</v>
      </c>
      <c r="I876" s="287" t="s">
        <v>40</v>
      </c>
      <c r="J876" s="287" t="s">
        <v>41</v>
      </c>
      <c r="L876" s="270"/>
      <c r="M876" s="270"/>
    </row>
    <row r="877" spans="1:13" ht="24.75" thickTop="1" x14ac:dyDescent="0.2">
      <c r="A877" s="265" t="s">
        <v>5466</v>
      </c>
      <c r="B877" s="310" t="s">
        <v>1190</v>
      </c>
      <c r="C877" s="311" t="s">
        <v>3902</v>
      </c>
      <c r="D877" s="310" t="s">
        <v>1470</v>
      </c>
      <c r="E877" s="310" t="s">
        <v>1538</v>
      </c>
      <c r="F877" s="312">
        <v>27</v>
      </c>
      <c r="G877" s="313" t="s">
        <v>11</v>
      </c>
      <c r="H877" s="314">
        <v>1</v>
      </c>
      <c r="I877" s="315">
        <v>98.61</v>
      </c>
      <c r="J877" s="315">
        <v>98.61</v>
      </c>
      <c r="K877" s="277"/>
      <c r="L877" s="315">
        <v>119.5</v>
      </c>
      <c r="M877" s="315">
        <v>119.5</v>
      </c>
    </row>
    <row r="878" spans="1:13" x14ac:dyDescent="0.2">
      <c r="A878" s="265" t="s">
        <v>5467</v>
      </c>
      <c r="B878" s="279" t="s">
        <v>1193</v>
      </c>
      <c r="C878" s="280" t="s">
        <v>3160</v>
      </c>
      <c r="D878" s="279" t="s">
        <v>1470</v>
      </c>
      <c r="E878" s="279" t="s">
        <v>1202</v>
      </c>
      <c r="F878" s="281" t="s">
        <v>1195</v>
      </c>
      <c r="G878" s="282" t="s">
        <v>1196</v>
      </c>
      <c r="H878" s="283">
        <v>0.16</v>
      </c>
      <c r="I878" s="284">
        <v>18.404</v>
      </c>
      <c r="J878" s="284">
        <v>2.944</v>
      </c>
      <c r="K878" s="277"/>
      <c r="L878" s="284">
        <v>22.3</v>
      </c>
      <c r="M878" s="284">
        <v>3.56</v>
      </c>
    </row>
    <row r="879" spans="1:13" x14ac:dyDescent="0.2">
      <c r="A879" s="265" t="s">
        <v>5468</v>
      </c>
      <c r="B879" s="279" t="s">
        <v>1193</v>
      </c>
      <c r="C879" s="280" t="s">
        <v>3903</v>
      </c>
      <c r="D879" s="279" t="s">
        <v>1470</v>
      </c>
      <c r="E879" s="279" t="s">
        <v>3904</v>
      </c>
      <c r="F879" s="281" t="s">
        <v>1209</v>
      </c>
      <c r="G879" s="282" t="s">
        <v>11</v>
      </c>
      <c r="H879" s="283">
        <v>1</v>
      </c>
      <c r="I879" s="284">
        <v>83.325016187050366</v>
      </c>
      <c r="J879" s="284">
        <v>83.325000000000003</v>
      </c>
      <c r="K879" s="277"/>
      <c r="L879" s="284">
        <v>101</v>
      </c>
      <c r="M879" s="284">
        <v>101</v>
      </c>
    </row>
    <row r="880" spans="1:13" x14ac:dyDescent="0.2">
      <c r="A880" s="265" t="s">
        <v>5469</v>
      </c>
      <c r="B880" s="279" t="s">
        <v>1193</v>
      </c>
      <c r="C880" s="280" t="s">
        <v>3156</v>
      </c>
      <c r="D880" s="279" t="s">
        <v>1470</v>
      </c>
      <c r="E880" s="279" t="s">
        <v>1206</v>
      </c>
      <c r="F880" s="281" t="s">
        <v>1195</v>
      </c>
      <c r="G880" s="282" t="s">
        <v>1196</v>
      </c>
      <c r="H880" s="283">
        <v>0.47449999999999998</v>
      </c>
      <c r="I880" s="284">
        <v>11.009</v>
      </c>
      <c r="J880" s="284">
        <v>5.2229999999999999</v>
      </c>
      <c r="K880" s="277"/>
      <c r="L880" s="284">
        <v>13.34</v>
      </c>
      <c r="M880" s="284">
        <v>6.32</v>
      </c>
    </row>
    <row r="881" spans="1:13" x14ac:dyDescent="0.2">
      <c r="A881" s="265" t="s">
        <v>5470</v>
      </c>
      <c r="B881" s="279" t="s">
        <v>1193</v>
      </c>
      <c r="C881" s="280" t="s">
        <v>3426</v>
      </c>
      <c r="D881" s="279" t="s">
        <v>1470</v>
      </c>
      <c r="E881" s="279" t="s">
        <v>1208</v>
      </c>
      <c r="F881" s="281" t="s">
        <v>1209</v>
      </c>
      <c r="G881" s="282" t="s">
        <v>7</v>
      </c>
      <c r="H881" s="283">
        <v>4.7300000000000002E-2</v>
      </c>
      <c r="I881" s="284">
        <v>148.578</v>
      </c>
      <c r="J881" s="284">
        <v>7.0270000000000001</v>
      </c>
      <c r="K881" s="277"/>
      <c r="L881" s="284">
        <v>180.03</v>
      </c>
      <c r="M881" s="284">
        <v>8.51</v>
      </c>
    </row>
    <row r="882" spans="1:13" x14ac:dyDescent="0.2">
      <c r="A882" s="265" t="s">
        <v>5471</v>
      </c>
      <c r="B882" s="279" t="s">
        <v>1193</v>
      </c>
      <c r="C882" s="280" t="s">
        <v>3218</v>
      </c>
      <c r="D882" s="279" t="s">
        <v>1470</v>
      </c>
      <c r="E882" s="279" t="s">
        <v>3219</v>
      </c>
      <c r="F882" s="281" t="s">
        <v>1209</v>
      </c>
      <c r="G882" s="282" t="s">
        <v>1196</v>
      </c>
      <c r="H882" s="283">
        <v>2.5000000000000001E-3</v>
      </c>
      <c r="I882" s="284">
        <v>3.7549999999999999</v>
      </c>
      <c r="J882" s="284">
        <v>8.9999999999999993E-3</v>
      </c>
      <c r="K882" s="277"/>
      <c r="L882" s="284">
        <v>4.55</v>
      </c>
      <c r="M882" s="284">
        <v>0.01</v>
      </c>
    </row>
    <row r="883" spans="1:13" x14ac:dyDescent="0.2">
      <c r="A883" s="265" t="s">
        <v>5472</v>
      </c>
      <c r="B883" s="279" t="s">
        <v>1193</v>
      </c>
      <c r="C883" s="280" t="s">
        <v>3220</v>
      </c>
      <c r="D883" s="279" t="s">
        <v>1470</v>
      </c>
      <c r="E883" s="279" t="s">
        <v>3221</v>
      </c>
      <c r="F883" s="281" t="s">
        <v>1209</v>
      </c>
      <c r="G883" s="282" t="s">
        <v>3176</v>
      </c>
      <c r="H883" s="283">
        <v>1.8800000000000001E-2</v>
      </c>
      <c r="I883" s="284">
        <v>4.3899999999999997</v>
      </c>
      <c r="J883" s="284">
        <v>8.2000000000000003E-2</v>
      </c>
      <c r="K883" s="277"/>
      <c r="L883" s="284">
        <v>5.32</v>
      </c>
      <c r="M883" s="284">
        <v>0.1</v>
      </c>
    </row>
    <row r="884" spans="1:13" x14ac:dyDescent="0.2">
      <c r="A884" s="265" t="s">
        <v>5473</v>
      </c>
      <c r="B884" s="266" t="s">
        <v>3905</v>
      </c>
      <c r="C884" s="267" t="s">
        <v>36</v>
      </c>
      <c r="D884" s="266" t="s">
        <v>37</v>
      </c>
      <c r="E884" s="266" t="s">
        <v>38</v>
      </c>
      <c r="F884" s="268" t="s">
        <v>1188</v>
      </c>
      <c r="G884" s="269" t="s">
        <v>39</v>
      </c>
      <c r="H884" s="267" t="s">
        <v>1189</v>
      </c>
      <c r="I884" s="267" t="s">
        <v>40</v>
      </c>
      <c r="J884" s="267" t="s">
        <v>41</v>
      </c>
      <c r="L884" s="334"/>
      <c r="M884" s="334"/>
    </row>
    <row r="885" spans="1:13" ht="48" x14ac:dyDescent="0.2">
      <c r="A885" s="265" t="s">
        <v>5474</v>
      </c>
      <c r="B885" s="271" t="s">
        <v>1190</v>
      </c>
      <c r="C885" s="272" t="s">
        <v>3906</v>
      </c>
      <c r="D885" s="271" t="s">
        <v>1470</v>
      </c>
      <c r="E885" s="271" t="s">
        <v>1541</v>
      </c>
      <c r="F885" s="273">
        <v>27</v>
      </c>
      <c r="G885" s="274" t="s">
        <v>289</v>
      </c>
      <c r="H885" s="275">
        <v>1</v>
      </c>
      <c r="I885" s="276">
        <v>31.32</v>
      </c>
      <c r="J885" s="276">
        <v>31.32</v>
      </c>
      <c r="K885" s="277"/>
      <c r="L885" s="276">
        <v>37.97</v>
      </c>
      <c r="M885" s="276">
        <v>37.97</v>
      </c>
    </row>
    <row r="886" spans="1:13" x14ac:dyDescent="0.2">
      <c r="A886" s="265" t="s">
        <v>5475</v>
      </c>
      <c r="B886" s="279" t="s">
        <v>1193</v>
      </c>
      <c r="C886" s="280" t="s">
        <v>3213</v>
      </c>
      <c r="D886" s="279" t="s">
        <v>1470</v>
      </c>
      <c r="E886" s="279" t="s">
        <v>1204</v>
      </c>
      <c r="F886" s="281" t="s">
        <v>1195</v>
      </c>
      <c r="G886" s="282" t="s">
        <v>1196</v>
      </c>
      <c r="H886" s="283">
        <v>0.2316</v>
      </c>
      <c r="I886" s="284">
        <v>13.204000000000001</v>
      </c>
      <c r="J886" s="284">
        <v>3.0579999999999998</v>
      </c>
      <c r="K886" s="277"/>
      <c r="L886" s="284">
        <v>16</v>
      </c>
      <c r="M886" s="284">
        <v>3.7</v>
      </c>
    </row>
    <row r="887" spans="1:13" x14ac:dyDescent="0.2">
      <c r="A887" s="265" t="s">
        <v>5476</v>
      </c>
      <c r="B887" s="301" t="s">
        <v>1193</v>
      </c>
      <c r="C887" s="302" t="s">
        <v>3160</v>
      </c>
      <c r="D887" s="301" t="s">
        <v>1470</v>
      </c>
      <c r="E887" s="301" t="s">
        <v>1202</v>
      </c>
      <c r="F887" s="303" t="s">
        <v>1195</v>
      </c>
      <c r="G887" s="304" t="s">
        <v>1196</v>
      </c>
      <c r="H887" s="305">
        <v>0.22900000000000001</v>
      </c>
      <c r="I887" s="285">
        <v>18.404</v>
      </c>
      <c r="J887" s="285">
        <v>4.2140000000000004</v>
      </c>
      <c r="K887" s="277"/>
      <c r="L887" s="285">
        <v>22.3</v>
      </c>
      <c r="M887" s="285">
        <v>5.0999999999999996</v>
      </c>
    </row>
    <row r="888" spans="1:13" ht="12.75" thickBot="1" x14ac:dyDescent="0.25">
      <c r="A888" s="265" t="s">
        <v>5477</v>
      </c>
      <c r="B888" s="301" t="s">
        <v>1193</v>
      </c>
      <c r="C888" s="302" t="s">
        <v>3156</v>
      </c>
      <c r="D888" s="301" t="s">
        <v>1470</v>
      </c>
      <c r="E888" s="301" t="s">
        <v>1206</v>
      </c>
      <c r="F888" s="303" t="s">
        <v>1195</v>
      </c>
      <c r="G888" s="304" t="s">
        <v>1196</v>
      </c>
      <c r="H888" s="305">
        <v>0.64229999999999998</v>
      </c>
      <c r="I888" s="285">
        <v>11.009</v>
      </c>
      <c r="J888" s="285">
        <v>7.0709999999999997</v>
      </c>
      <c r="K888" s="277"/>
      <c r="L888" s="285">
        <v>13.34</v>
      </c>
      <c r="M888" s="285">
        <v>8.56</v>
      </c>
    </row>
    <row r="889" spans="1:13" ht="12.75" thickTop="1" x14ac:dyDescent="0.2">
      <c r="A889" s="265" t="s">
        <v>5478</v>
      </c>
      <c r="B889" s="295" t="s">
        <v>1193</v>
      </c>
      <c r="C889" s="296" t="s">
        <v>3161</v>
      </c>
      <c r="D889" s="295" t="s">
        <v>1470</v>
      </c>
      <c r="E889" s="295" t="s">
        <v>3162</v>
      </c>
      <c r="F889" s="297" t="s">
        <v>1209</v>
      </c>
      <c r="G889" s="298" t="s">
        <v>7</v>
      </c>
      <c r="H889" s="299">
        <v>3.6799999999999999E-2</v>
      </c>
      <c r="I889" s="300">
        <v>141.94300000000001</v>
      </c>
      <c r="J889" s="300">
        <v>5.2229999999999999</v>
      </c>
      <c r="K889" s="277"/>
      <c r="L889" s="300">
        <v>171.99</v>
      </c>
      <c r="M889" s="300">
        <v>6.32</v>
      </c>
    </row>
    <row r="890" spans="1:13" x14ac:dyDescent="0.2">
      <c r="A890" s="265" t="s">
        <v>5479</v>
      </c>
      <c r="B890" s="279" t="s">
        <v>1193</v>
      </c>
      <c r="C890" s="280" t="s">
        <v>3907</v>
      </c>
      <c r="D890" s="279" t="s">
        <v>1470</v>
      </c>
      <c r="E890" s="279" t="s">
        <v>3908</v>
      </c>
      <c r="F890" s="281" t="s">
        <v>1209</v>
      </c>
      <c r="G890" s="282" t="s">
        <v>7</v>
      </c>
      <c r="H890" s="283">
        <v>3.7600000000000001E-2</v>
      </c>
      <c r="I890" s="284">
        <v>128.07</v>
      </c>
      <c r="J890" s="284">
        <v>4.8150000000000004</v>
      </c>
      <c r="K890" s="277"/>
      <c r="L890" s="284">
        <v>155.18</v>
      </c>
      <c r="M890" s="284">
        <v>5.83</v>
      </c>
    </row>
    <row r="891" spans="1:13" x14ac:dyDescent="0.2">
      <c r="A891" s="265" t="s">
        <v>5480</v>
      </c>
      <c r="B891" s="279" t="s">
        <v>1193</v>
      </c>
      <c r="C891" s="280" t="s">
        <v>3909</v>
      </c>
      <c r="D891" s="279" t="s">
        <v>1470</v>
      </c>
      <c r="E891" s="279" t="s">
        <v>3910</v>
      </c>
      <c r="F891" s="281" t="s">
        <v>1209</v>
      </c>
      <c r="G891" s="282" t="s">
        <v>345</v>
      </c>
      <c r="H891" s="283">
        <v>1.0699999999999999E-2</v>
      </c>
      <c r="I891" s="284">
        <v>8.1289999999999996</v>
      </c>
      <c r="J891" s="284">
        <v>8.5999999999999993E-2</v>
      </c>
      <c r="K891" s="277"/>
      <c r="L891" s="284">
        <v>9.85</v>
      </c>
      <c r="M891" s="284">
        <v>0.1</v>
      </c>
    </row>
    <row r="892" spans="1:13" x14ac:dyDescent="0.2">
      <c r="A892" s="265" t="s">
        <v>5481</v>
      </c>
      <c r="B892" s="279" t="s">
        <v>1193</v>
      </c>
      <c r="C892" s="280" t="s">
        <v>3141</v>
      </c>
      <c r="D892" s="279" t="s">
        <v>1470</v>
      </c>
      <c r="E892" s="279" t="s">
        <v>1226</v>
      </c>
      <c r="F892" s="281" t="s">
        <v>1209</v>
      </c>
      <c r="G892" s="282" t="s">
        <v>345</v>
      </c>
      <c r="H892" s="283">
        <v>13.274900000000001</v>
      </c>
      <c r="I892" s="284">
        <v>0.50746808823529421</v>
      </c>
      <c r="J892" s="284">
        <v>6.7359999999999998</v>
      </c>
      <c r="K892" s="277"/>
      <c r="L892" s="284">
        <v>0.62</v>
      </c>
      <c r="M892" s="284">
        <v>8.23</v>
      </c>
    </row>
    <row r="893" spans="1:13" x14ac:dyDescent="0.2">
      <c r="A893" s="265" t="s">
        <v>5482</v>
      </c>
      <c r="B893" s="279" t="s">
        <v>1193</v>
      </c>
      <c r="C893" s="280" t="s">
        <v>3727</v>
      </c>
      <c r="D893" s="279" t="s">
        <v>1470</v>
      </c>
      <c r="E893" s="279" t="s">
        <v>1244</v>
      </c>
      <c r="F893" s="281" t="s">
        <v>1209</v>
      </c>
      <c r="G893" s="282" t="s">
        <v>73</v>
      </c>
      <c r="H893" s="283">
        <v>2.0000000000000001E-4</v>
      </c>
      <c r="I893" s="284">
        <v>9.7710000000000008</v>
      </c>
      <c r="J893" s="284">
        <v>1E-3</v>
      </c>
      <c r="K893" s="277"/>
      <c r="L893" s="284">
        <v>11.84</v>
      </c>
      <c r="M893" s="284">
        <v>0</v>
      </c>
    </row>
    <row r="894" spans="1:13" x14ac:dyDescent="0.2">
      <c r="A894" s="265" t="s">
        <v>5483</v>
      </c>
      <c r="B894" s="279" t="s">
        <v>1193</v>
      </c>
      <c r="C894" s="280" t="s">
        <v>3775</v>
      </c>
      <c r="D894" s="279" t="s">
        <v>1470</v>
      </c>
      <c r="E894" s="279" t="s">
        <v>1324</v>
      </c>
      <c r="F894" s="281" t="s">
        <v>1209</v>
      </c>
      <c r="G894" s="282" t="s">
        <v>73</v>
      </c>
      <c r="H894" s="283">
        <v>1E-4</v>
      </c>
      <c r="I894" s="284">
        <v>12.866</v>
      </c>
      <c r="J894" s="284">
        <v>1E-3</v>
      </c>
      <c r="K894" s="277"/>
      <c r="L894" s="284">
        <v>15.59</v>
      </c>
      <c r="M894" s="284">
        <v>0</v>
      </c>
    </row>
    <row r="895" spans="1:13" x14ac:dyDescent="0.2">
      <c r="A895" s="265" t="s">
        <v>5484</v>
      </c>
      <c r="B895" s="279" t="s">
        <v>1193</v>
      </c>
      <c r="C895" s="280" t="s">
        <v>3732</v>
      </c>
      <c r="D895" s="279" t="s">
        <v>1470</v>
      </c>
      <c r="E895" s="279" t="s">
        <v>1325</v>
      </c>
      <c r="F895" s="281" t="s">
        <v>1209</v>
      </c>
      <c r="G895" s="282" t="s">
        <v>345</v>
      </c>
      <c r="H895" s="283">
        <v>1E-4</v>
      </c>
      <c r="I895" s="284">
        <v>22.603999999999999</v>
      </c>
      <c r="J895" s="284">
        <v>2E-3</v>
      </c>
      <c r="K895" s="277"/>
      <c r="L895" s="284">
        <v>27.39</v>
      </c>
      <c r="M895" s="284">
        <v>0</v>
      </c>
    </row>
    <row r="896" spans="1:13" x14ac:dyDescent="0.2">
      <c r="A896" s="265" t="s">
        <v>5485</v>
      </c>
      <c r="B896" s="301" t="s">
        <v>1193</v>
      </c>
      <c r="C896" s="302" t="s">
        <v>3911</v>
      </c>
      <c r="D896" s="301" t="s">
        <v>1470</v>
      </c>
      <c r="E896" s="301" t="s">
        <v>1248</v>
      </c>
      <c r="F896" s="303" t="s">
        <v>1209</v>
      </c>
      <c r="G896" s="304" t="s">
        <v>73</v>
      </c>
      <c r="H896" s="305">
        <v>1</v>
      </c>
      <c r="I896" s="285">
        <v>4.9000000000000002E-2</v>
      </c>
      <c r="J896" s="285">
        <v>4.9000000000000002E-2</v>
      </c>
      <c r="K896" s="277"/>
      <c r="L896" s="285">
        <v>0.06</v>
      </c>
      <c r="M896" s="285">
        <v>0.06</v>
      </c>
    </row>
    <row r="897" spans="1:13" ht="12.75" thickBot="1" x14ac:dyDescent="0.25">
      <c r="A897" s="265" t="s">
        <v>5486</v>
      </c>
      <c r="B897" s="301" t="s">
        <v>1193</v>
      </c>
      <c r="C897" s="302" t="s">
        <v>3706</v>
      </c>
      <c r="D897" s="301" t="s">
        <v>1470</v>
      </c>
      <c r="E897" s="301" t="s">
        <v>1323</v>
      </c>
      <c r="F897" s="303" t="s">
        <v>1209</v>
      </c>
      <c r="G897" s="304" t="s">
        <v>73</v>
      </c>
      <c r="H897" s="305">
        <v>2.9999999999999997E-4</v>
      </c>
      <c r="I897" s="285">
        <v>2.17</v>
      </c>
      <c r="J897" s="285">
        <v>0</v>
      </c>
      <c r="K897" s="277"/>
      <c r="L897" s="285">
        <v>2.63</v>
      </c>
      <c r="M897" s="285">
        <v>0</v>
      </c>
    </row>
    <row r="898" spans="1:13" ht="12.75" thickTop="1" x14ac:dyDescent="0.2">
      <c r="A898" s="265" t="s">
        <v>5487</v>
      </c>
      <c r="B898" s="295" t="s">
        <v>1193</v>
      </c>
      <c r="C898" s="296" t="s">
        <v>3774</v>
      </c>
      <c r="D898" s="295" t="s">
        <v>1470</v>
      </c>
      <c r="E898" s="295" t="s">
        <v>1321</v>
      </c>
      <c r="F898" s="297" t="s">
        <v>1209</v>
      </c>
      <c r="G898" s="298" t="s">
        <v>345</v>
      </c>
      <c r="H898" s="299">
        <v>1E-4</v>
      </c>
      <c r="I898" s="300">
        <v>26.870999999999999</v>
      </c>
      <c r="J898" s="300">
        <v>2E-3</v>
      </c>
      <c r="K898" s="277"/>
      <c r="L898" s="300">
        <v>32.56</v>
      </c>
      <c r="M898" s="300">
        <v>0</v>
      </c>
    </row>
    <row r="899" spans="1:13" ht="36" x14ac:dyDescent="0.2">
      <c r="A899" s="265" t="s">
        <v>5488</v>
      </c>
      <c r="B899" s="279" t="s">
        <v>1193</v>
      </c>
      <c r="C899" s="280" t="s">
        <v>3912</v>
      </c>
      <c r="D899" s="279" t="s">
        <v>1470</v>
      </c>
      <c r="E899" s="279" t="s">
        <v>3913</v>
      </c>
      <c r="F899" s="281" t="s">
        <v>1209</v>
      </c>
      <c r="G899" s="282" t="s">
        <v>73</v>
      </c>
      <c r="H899" s="283">
        <v>2.3999999999999998E-3</v>
      </c>
      <c r="I899" s="284">
        <v>11.215</v>
      </c>
      <c r="J899" s="284">
        <v>2.5999999999999999E-2</v>
      </c>
      <c r="K899" s="277"/>
      <c r="L899" s="284">
        <v>13.59</v>
      </c>
      <c r="M899" s="284">
        <v>0.03</v>
      </c>
    </row>
    <row r="900" spans="1:13" x14ac:dyDescent="0.2">
      <c r="A900" s="265" t="s">
        <v>5489</v>
      </c>
      <c r="B900" s="279" t="s">
        <v>1193</v>
      </c>
      <c r="C900" s="280" t="s">
        <v>3914</v>
      </c>
      <c r="D900" s="279" t="s">
        <v>1470</v>
      </c>
      <c r="E900" s="279" t="s">
        <v>3915</v>
      </c>
      <c r="F900" s="281" t="s">
        <v>1209</v>
      </c>
      <c r="G900" s="282" t="s">
        <v>345</v>
      </c>
      <c r="H900" s="283">
        <v>4.1999999999999997E-3</v>
      </c>
      <c r="I900" s="284">
        <v>8.6980000000000004</v>
      </c>
      <c r="J900" s="284">
        <v>3.5999999999999997E-2</v>
      </c>
      <c r="K900" s="277"/>
      <c r="L900" s="284">
        <v>10.54</v>
      </c>
      <c r="M900" s="284">
        <v>0.04</v>
      </c>
    </row>
    <row r="901" spans="1:13" x14ac:dyDescent="0.2">
      <c r="A901" s="265" t="s">
        <v>5490</v>
      </c>
      <c r="B901" s="266" t="s">
        <v>3916</v>
      </c>
      <c r="C901" s="267" t="s">
        <v>36</v>
      </c>
      <c r="D901" s="266" t="s">
        <v>37</v>
      </c>
      <c r="E901" s="266" t="s">
        <v>38</v>
      </c>
      <c r="F901" s="268" t="s">
        <v>1188</v>
      </c>
      <c r="G901" s="269" t="s">
        <v>39</v>
      </c>
      <c r="H901" s="267" t="s">
        <v>1189</v>
      </c>
      <c r="I901" s="267" t="s">
        <v>40</v>
      </c>
      <c r="J901" s="267" t="s">
        <v>41</v>
      </c>
      <c r="L901" s="334"/>
      <c r="M901" s="334"/>
    </row>
    <row r="902" spans="1:13" ht="36" x14ac:dyDescent="0.2">
      <c r="A902" s="265" t="s">
        <v>5491</v>
      </c>
      <c r="B902" s="290" t="s">
        <v>1190</v>
      </c>
      <c r="C902" s="291" t="s">
        <v>3917</v>
      </c>
      <c r="D902" s="290" t="s">
        <v>1470</v>
      </c>
      <c r="E902" s="290" t="s">
        <v>1544</v>
      </c>
      <c r="F902" s="292">
        <v>20</v>
      </c>
      <c r="G902" s="293" t="s">
        <v>11</v>
      </c>
      <c r="H902" s="294">
        <v>1</v>
      </c>
      <c r="I902" s="278">
        <v>56.68</v>
      </c>
      <c r="J902" s="278">
        <v>56.68</v>
      </c>
      <c r="K902" s="277"/>
      <c r="L902" s="278">
        <v>68.69</v>
      </c>
      <c r="M902" s="278">
        <v>68.69</v>
      </c>
    </row>
    <row r="903" spans="1:13" ht="12.75" thickBot="1" x14ac:dyDescent="0.25">
      <c r="A903" s="265" t="s">
        <v>5492</v>
      </c>
      <c r="B903" s="301" t="s">
        <v>1193</v>
      </c>
      <c r="C903" s="302" t="s">
        <v>3160</v>
      </c>
      <c r="D903" s="301" t="s">
        <v>1470</v>
      </c>
      <c r="E903" s="301" t="s">
        <v>1202</v>
      </c>
      <c r="F903" s="303" t="s">
        <v>1195</v>
      </c>
      <c r="G903" s="304" t="s">
        <v>1196</v>
      </c>
      <c r="H903" s="305">
        <v>1.323</v>
      </c>
      <c r="I903" s="285">
        <v>18.404</v>
      </c>
      <c r="J903" s="285">
        <v>24.347999999999999</v>
      </c>
      <c r="K903" s="277"/>
      <c r="L903" s="285">
        <v>22.3</v>
      </c>
      <c r="M903" s="285">
        <v>29.5</v>
      </c>
    </row>
    <row r="904" spans="1:13" ht="12.75" thickTop="1" x14ac:dyDescent="0.2">
      <c r="A904" s="265" t="s">
        <v>5493</v>
      </c>
      <c r="B904" s="295" t="s">
        <v>1193</v>
      </c>
      <c r="C904" s="296" t="s">
        <v>3156</v>
      </c>
      <c r="D904" s="295" t="s">
        <v>1470</v>
      </c>
      <c r="E904" s="295" t="s">
        <v>1206</v>
      </c>
      <c r="F904" s="297" t="s">
        <v>1195</v>
      </c>
      <c r="G904" s="298" t="s">
        <v>1196</v>
      </c>
      <c r="H904" s="299">
        <v>1.2929999999999999</v>
      </c>
      <c r="I904" s="300">
        <v>11.009</v>
      </c>
      <c r="J904" s="300">
        <v>14.234</v>
      </c>
      <c r="K904" s="277"/>
      <c r="L904" s="300">
        <v>13.34</v>
      </c>
      <c r="M904" s="300">
        <v>17.239999999999998</v>
      </c>
    </row>
    <row r="905" spans="1:13" x14ac:dyDescent="0.2">
      <c r="A905" s="265" t="s">
        <v>5494</v>
      </c>
      <c r="B905" s="279" t="s">
        <v>1193</v>
      </c>
      <c r="C905" s="280" t="s">
        <v>3426</v>
      </c>
      <c r="D905" s="279" t="s">
        <v>1470</v>
      </c>
      <c r="E905" s="279" t="s">
        <v>1208</v>
      </c>
      <c r="F905" s="281" t="s">
        <v>1209</v>
      </c>
      <c r="G905" s="282" t="s">
        <v>7</v>
      </c>
      <c r="H905" s="283">
        <v>5.2999999999999999E-2</v>
      </c>
      <c r="I905" s="284">
        <v>148.578</v>
      </c>
      <c r="J905" s="284">
        <v>7.8739999999999997</v>
      </c>
      <c r="K905" s="277"/>
      <c r="L905" s="284">
        <v>180.03</v>
      </c>
      <c r="M905" s="284">
        <v>9.5399999999999991</v>
      </c>
    </row>
    <row r="906" spans="1:13" x14ac:dyDescent="0.2">
      <c r="A906" s="265" t="s">
        <v>5495</v>
      </c>
      <c r="B906" s="279" t="s">
        <v>1193</v>
      </c>
      <c r="C906" s="280" t="s">
        <v>3572</v>
      </c>
      <c r="D906" s="279" t="s">
        <v>1470</v>
      </c>
      <c r="E906" s="279" t="s">
        <v>1224</v>
      </c>
      <c r="F906" s="281" t="s">
        <v>1209</v>
      </c>
      <c r="G906" s="282" t="s">
        <v>345</v>
      </c>
      <c r="H906" s="283">
        <v>7.9615</v>
      </c>
      <c r="I906" s="284">
        <v>0.86599999999999999</v>
      </c>
      <c r="J906" s="284">
        <v>6.8940000000000001</v>
      </c>
      <c r="K906" s="277"/>
      <c r="L906" s="284">
        <v>1.05</v>
      </c>
      <c r="M906" s="284">
        <v>8.35</v>
      </c>
    </row>
    <row r="907" spans="1:13" x14ac:dyDescent="0.2">
      <c r="A907" s="265" t="s">
        <v>5496</v>
      </c>
      <c r="B907" s="279" t="s">
        <v>1193</v>
      </c>
      <c r="C907" s="280" t="s">
        <v>3141</v>
      </c>
      <c r="D907" s="279" t="s">
        <v>1470</v>
      </c>
      <c r="E907" s="279" t="s">
        <v>1226</v>
      </c>
      <c r="F907" s="281" t="s">
        <v>1209</v>
      </c>
      <c r="G907" s="282" t="s">
        <v>345</v>
      </c>
      <c r="H907" s="283">
        <v>6.5620000000000003</v>
      </c>
      <c r="I907" s="284">
        <v>0.50754323529411705</v>
      </c>
      <c r="J907" s="284">
        <v>3.33</v>
      </c>
      <c r="K907" s="277"/>
      <c r="L907" s="284">
        <v>0.62</v>
      </c>
      <c r="M907" s="284">
        <v>4.0599999999999996</v>
      </c>
    </row>
    <row r="908" spans="1:13" x14ac:dyDescent="0.2">
      <c r="A908" s="265" t="s">
        <v>5497</v>
      </c>
      <c r="B908" s="286" t="s">
        <v>3918</v>
      </c>
      <c r="C908" s="287" t="s">
        <v>36</v>
      </c>
      <c r="D908" s="286" t="s">
        <v>37</v>
      </c>
      <c r="E908" s="286" t="s">
        <v>38</v>
      </c>
      <c r="F908" s="288" t="s">
        <v>1188</v>
      </c>
      <c r="G908" s="289" t="s">
        <v>39</v>
      </c>
      <c r="H908" s="287" t="s">
        <v>1189</v>
      </c>
      <c r="I908" s="287" t="s">
        <v>40</v>
      </c>
      <c r="J908" s="287" t="s">
        <v>41</v>
      </c>
      <c r="L908" s="270"/>
      <c r="M908" s="270"/>
    </row>
    <row r="909" spans="1:13" ht="24.75" thickBot="1" x14ac:dyDescent="0.25">
      <c r="A909" s="265" t="s">
        <v>5498</v>
      </c>
      <c r="B909" s="290" t="s">
        <v>1190</v>
      </c>
      <c r="C909" s="291" t="s">
        <v>3919</v>
      </c>
      <c r="D909" s="290" t="s">
        <v>1470</v>
      </c>
      <c r="E909" s="290" t="s">
        <v>1545</v>
      </c>
      <c r="F909" s="292">
        <v>27</v>
      </c>
      <c r="G909" s="293" t="s">
        <v>253</v>
      </c>
      <c r="H909" s="294">
        <v>1</v>
      </c>
      <c r="I909" s="278">
        <v>1964.64</v>
      </c>
      <c r="J909" s="278">
        <v>1964.6399999999999</v>
      </c>
      <c r="K909" s="277"/>
      <c r="L909" s="278">
        <v>2380.5300000000002</v>
      </c>
      <c r="M909" s="278">
        <v>2380.5300000000002</v>
      </c>
    </row>
    <row r="910" spans="1:13" ht="12.75" thickTop="1" x14ac:dyDescent="0.2">
      <c r="A910" s="265" t="s">
        <v>5499</v>
      </c>
      <c r="B910" s="295" t="s">
        <v>1193</v>
      </c>
      <c r="C910" s="296" t="s">
        <v>3137</v>
      </c>
      <c r="D910" s="295" t="s">
        <v>1470</v>
      </c>
      <c r="E910" s="295" t="s">
        <v>1198</v>
      </c>
      <c r="F910" s="297" t="s">
        <v>1195</v>
      </c>
      <c r="G910" s="298" t="s">
        <v>1196</v>
      </c>
      <c r="H910" s="299">
        <v>0.63449999999999995</v>
      </c>
      <c r="I910" s="300">
        <v>12.429</v>
      </c>
      <c r="J910" s="300">
        <v>7.8860000000000001</v>
      </c>
      <c r="K910" s="277"/>
      <c r="L910" s="300">
        <v>15.06</v>
      </c>
      <c r="M910" s="300">
        <v>9.5500000000000007</v>
      </c>
    </row>
    <row r="911" spans="1:13" x14ac:dyDescent="0.2">
      <c r="A911" s="265" t="s">
        <v>5500</v>
      </c>
      <c r="B911" s="279" t="s">
        <v>1193</v>
      </c>
      <c r="C911" s="280" t="s">
        <v>3160</v>
      </c>
      <c r="D911" s="279" t="s">
        <v>1470</v>
      </c>
      <c r="E911" s="279" t="s">
        <v>1202</v>
      </c>
      <c r="F911" s="281" t="s">
        <v>1195</v>
      </c>
      <c r="G911" s="282" t="s">
        <v>1196</v>
      </c>
      <c r="H911" s="283">
        <v>1.5559000000000001</v>
      </c>
      <c r="I911" s="284">
        <v>18.404</v>
      </c>
      <c r="J911" s="284">
        <v>28.634</v>
      </c>
      <c r="K911" s="277"/>
      <c r="L911" s="284">
        <v>22.3</v>
      </c>
      <c r="M911" s="284">
        <v>34.69</v>
      </c>
    </row>
    <row r="912" spans="1:13" x14ac:dyDescent="0.2">
      <c r="A912" s="265" t="s">
        <v>5501</v>
      </c>
      <c r="B912" s="279" t="s">
        <v>1193</v>
      </c>
      <c r="C912" s="280" t="s">
        <v>3214</v>
      </c>
      <c r="D912" s="279" t="s">
        <v>1470</v>
      </c>
      <c r="E912" s="279" t="s">
        <v>3215</v>
      </c>
      <c r="F912" s="281" t="s">
        <v>1195</v>
      </c>
      <c r="G912" s="282" t="s">
        <v>1196</v>
      </c>
      <c r="H912" s="283">
        <v>1.6780999999999999</v>
      </c>
      <c r="I912" s="284">
        <v>18.404</v>
      </c>
      <c r="J912" s="284">
        <v>30.882999999999999</v>
      </c>
      <c r="K912" s="277"/>
      <c r="L912" s="284">
        <v>22.3</v>
      </c>
      <c r="M912" s="284">
        <v>37.42</v>
      </c>
    </row>
    <row r="913" spans="1:13" x14ac:dyDescent="0.2">
      <c r="A913" s="265" t="s">
        <v>5502</v>
      </c>
      <c r="B913" s="279" t="s">
        <v>1193</v>
      </c>
      <c r="C913" s="280" t="s">
        <v>3156</v>
      </c>
      <c r="D913" s="279" t="s">
        <v>1470</v>
      </c>
      <c r="E913" s="279" t="s">
        <v>1206</v>
      </c>
      <c r="F913" s="281" t="s">
        <v>1195</v>
      </c>
      <c r="G913" s="282" t="s">
        <v>1196</v>
      </c>
      <c r="H913" s="283">
        <v>1.5559000000000001</v>
      </c>
      <c r="I913" s="284">
        <v>11.009</v>
      </c>
      <c r="J913" s="284">
        <v>17.128</v>
      </c>
      <c r="K913" s="277"/>
      <c r="L913" s="284">
        <v>13.34</v>
      </c>
      <c r="M913" s="284">
        <v>20.75</v>
      </c>
    </row>
    <row r="914" spans="1:13" x14ac:dyDescent="0.2">
      <c r="A914" s="265" t="s">
        <v>5503</v>
      </c>
      <c r="B914" s="279" t="s">
        <v>1193</v>
      </c>
      <c r="C914" s="280" t="s">
        <v>3161</v>
      </c>
      <c r="D914" s="279" t="s">
        <v>1470</v>
      </c>
      <c r="E914" s="279" t="s">
        <v>3162</v>
      </c>
      <c r="F914" s="281" t="s">
        <v>1209</v>
      </c>
      <c r="G914" s="282" t="s">
        <v>7</v>
      </c>
      <c r="H914" s="283">
        <v>9.3399999999999997E-2</v>
      </c>
      <c r="I914" s="284">
        <v>141.94300000000001</v>
      </c>
      <c r="J914" s="284">
        <v>13.257</v>
      </c>
      <c r="K914" s="277"/>
      <c r="L914" s="284">
        <v>171.99</v>
      </c>
      <c r="M914" s="284">
        <v>16.059999999999999</v>
      </c>
    </row>
    <row r="915" spans="1:13" x14ac:dyDescent="0.2">
      <c r="A915" s="265" t="s">
        <v>5504</v>
      </c>
      <c r="B915" s="279" t="s">
        <v>1193</v>
      </c>
      <c r="C915" s="280" t="s">
        <v>3907</v>
      </c>
      <c r="D915" s="279" t="s">
        <v>1470</v>
      </c>
      <c r="E915" s="279" t="s">
        <v>3908</v>
      </c>
      <c r="F915" s="281" t="s">
        <v>1209</v>
      </c>
      <c r="G915" s="282" t="s">
        <v>7</v>
      </c>
      <c r="H915" s="283">
        <v>5.79E-2</v>
      </c>
      <c r="I915" s="284">
        <v>128.07</v>
      </c>
      <c r="J915" s="284">
        <v>7.415</v>
      </c>
      <c r="K915" s="277"/>
      <c r="L915" s="284">
        <v>155.18</v>
      </c>
      <c r="M915" s="284">
        <v>8.98</v>
      </c>
    </row>
    <row r="916" spans="1:13" x14ac:dyDescent="0.2">
      <c r="A916" s="265" t="s">
        <v>5505</v>
      </c>
      <c r="B916" s="279" t="s">
        <v>1193</v>
      </c>
      <c r="C916" s="280" t="s">
        <v>3167</v>
      </c>
      <c r="D916" s="279" t="s">
        <v>1470</v>
      </c>
      <c r="E916" s="279" t="s">
        <v>1213</v>
      </c>
      <c r="F916" s="281" t="s">
        <v>1209</v>
      </c>
      <c r="G916" s="282" t="s">
        <v>7</v>
      </c>
      <c r="H916" s="283">
        <v>5.79E-2</v>
      </c>
      <c r="I916" s="284">
        <v>121.63200000000001</v>
      </c>
      <c r="J916" s="284">
        <v>7.0419999999999998</v>
      </c>
      <c r="K916" s="277"/>
      <c r="L916" s="284">
        <v>147.38</v>
      </c>
      <c r="M916" s="284">
        <v>8.5299999999999994</v>
      </c>
    </row>
    <row r="917" spans="1:13" x14ac:dyDescent="0.2">
      <c r="A917" s="265" t="s">
        <v>5506</v>
      </c>
      <c r="B917" s="279" t="s">
        <v>1193</v>
      </c>
      <c r="C917" s="280" t="s">
        <v>3141</v>
      </c>
      <c r="D917" s="279" t="s">
        <v>1470</v>
      </c>
      <c r="E917" s="279" t="s">
        <v>1226</v>
      </c>
      <c r="F917" s="281" t="s">
        <v>1209</v>
      </c>
      <c r="G917" s="282" t="s">
        <v>345</v>
      </c>
      <c r="H917" s="283">
        <v>26.4</v>
      </c>
      <c r="I917" s="284">
        <v>0.51100000000000001</v>
      </c>
      <c r="J917" s="284">
        <v>13.49</v>
      </c>
      <c r="K917" s="277"/>
      <c r="L917" s="284">
        <v>0.62</v>
      </c>
      <c r="M917" s="284">
        <v>16.36</v>
      </c>
    </row>
    <row r="918" spans="1:13" ht="36" x14ac:dyDescent="0.2">
      <c r="A918" s="265" t="s">
        <v>5507</v>
      </c>
      <c r="B918" s="279" t="s">
        <v>1193</v>
      </c>
      <c r="C918" s="280" t="s">
        <v>3199</v>
      </c>
      <c r="D918" s="279" t="s">
        <v>1470</v>
      </c>
      <c r="E918" s="279" t="s">
        <v>3200</v>
      </c>
      <c r="F918" s="281" t="s">
        <v>1209</v>
      </c>
      <c r="G918" s="282" t="s">
        <v>73</v>
      </c>
      <c r="H918" s="283">
        <v>1.8599999999999998E-2</v>
      </c>
      <c r="I918" s="284">
        <v>2.4670000000000001</v>
      </c>
      <c r="J918" s="284">
        <v>4.4999999999999998E-2</v>
      </c>
      <c r="K918" s="277"/>
      <c r="L918" s="284">
        <v>2.99</v>
      </c>
      <c r="M918" s="284">
        <v>0.05</v>
      </c>
    </row>
    <row r="919" spans="1:13" x14ac:dyDescent="0.2">
      <c r="A919" s="265" t="s">
        <v>5508</v>
      </c>
      <c r="B919" s="279" t="s">
        <v>1193</v>
      </c>
      <c r="C919" s="280" t="s">
        <v>3174</v>
      </c>
      <c r="D919" s="279" t="s">
        <v>1470</v>
      </c>
      <c r="E919" s="279" t="s">
        <v>3175</v>
      </c>
      <c r="F919" s="281" t="s">
        <v>1209</v>
      </c>
      <c r="G919" s="282" t="s">
        <v>3176</v>
      </c>
      <c r="H919" s="283">
        <v>0.16589999999999999</v>
      </c>
      <c r="I919" s="284">
        <v>17.224</v>
      </c>
      <c r="J919" s="284">
        <v>2.8570000000000002</v>
      </c>
      <c r="K919" s="277"/>
      <c r="L919" s="284">
        <v>20.87</v>
      </c>
      <c r="M919" s="284">
        <v>3.46</v>
      </c>
    </row>
    <row r="920" spans="1:13" x14ac:dyDescent="0.2">
      <c r="A920" s="265" t="s">
        <v>5509</v>
      </c>
      <c r="B920" s="279" t="s">
        <v>1193</v>
      </c>
      <c r="C920" s="280" t="s">
        <v>3711</v>
      </c>
      <c r="D920" s="279" t="s">
        <v>1470</v>
      </c>
      <c r="E920" s="279" t="s">
        <v>3712</v>
      </c>
      <c r="F920" s="281" t="s">
        <v>1209</v>
      </c>
      <c r="G920" s="282" t="s">
        <v>3176</v>
      </c>
      <c r="H920" s="283">
        <v>1.2800000000000001E-2</v>
      </c>
      <c r="I920" s="284">
        <v>22.283000000000001</v>
      </c>
      <c r="J920" s="284">
        <v>0.28499999999999998</v>
      </c>
      <c r="K920" s="277"/>
      <c r="L920" s="284">
        <v>27</v>
      </c>
      <c r="M920" s="284">
        <v>0.34</v>
      </c>
    </row>
    <row r="921" spans="1:13" x14ac:dyDescent="0.2">
      <c r="A921" s="265" t="s">
        <v>5510</v>
      </c>
      <c r="B921" s="279" t="s">
        <v>1193</v>
      </c>
      <c r="C921" s="280" t="s">
        <v>3727</v>
      </c>
      <c r="D921" s="279" t="s">
        <v>1470</v>
      </c>
      <c r="E921" s="279" t="s">
        <v>1244</v>
      </c>
      <c r="F921" s="281" t="s">
        <v>1209</v>
      </c>
      <c r="G921" s="282" t="s">
        <v>73</v>
      </c>
      <c r="H921" s="283">
        <v>7.2800000000000004E-2</v>
      </c>
      <c r="I921" s="284">
        <v>9.7710000000000008</v>
      </c>
      <c r="J921" s="284">
        <v>0.71099999999999997</v>
      </c>
      <c r="K921" s="277"/>
      <c r="L921" s="284">
        <v>11.84</v>
      </c>
      <c r="M921" s="284">
        <v>0.86</v>
      </c>
    </row>
    <row r="922" spans="1:13" x14ac:dyDescent="0.2">
      <c r="A922" s="265" t="s">
        <v>5511</v>
      </c>
      <c r="B922" s="279" t="s">
        <v>1193</v>
      </c>
      <c r="C922" s="280" t="s">
        <v>3775</v>
      </c>
      <c r="D922" s="279" t="s">
        <v>1470</v>
      </c>
      <c r="E922" s="279" t="s">
        <v>1324</v>
      </c>
      <c r="F922" s="281" t="s">
        <v>1209</v>
      </c>
      <c r="G922" s="282" t="s">
        <v>73</v>
      </c>
      <c r="H922" s="283">
        <v>0.05</v>
      </c>
      <c r="I922" s="284">
        <v>12.866</v>
      </c>
      <c r="J922" s="284">
        <v>0.64300000000000002</v>
      </c>
      <c r="K922" s="277"/>
      <c r="L922" s="284">
        <v>15.59</v>
      </c>
      <c r="M922" s="284">
        <v>0.77</v>
      </c>
    </row>
    <row r="923" spans="1:13" x14ac:dyDescent="0.2">
      <c r="A923" s="265" t="s">
        <v>5512</v>
      </c>
      <c r="B923" s="279" t="s">
        <v>1193</v>
      </c>
      <c r="C923" s="280" t="s">
        <v>3732</v>
      </c>
      <c r="D923" s="279" t="s">
        <v>1470</v>
      </c>
      <c r="E923" s="279" t="s">
        <v>1325</v>
      </c>
      <c r="F923" s="281" t="s">
        <v>1209</v>
      </c>
      <c r="G923" s="282" t="s">
        <v>345</v>
      </c>
      <c r="H923" s="283">
        <v>2.4E-2</v>
      </c>
      <c r="I923" s="284">
        <v>22.603999999999999</v>
      </c>
      <c r="J923" s="284">
        <v>0.54200000000000004</v>
      </c>
      <c r="K923" s="277"/>
      <c r="L923" s="284">
        <v>27.39</v>
      </c>
      <c r="M923" s="284">
        <v>0.65</v>
      </c>
    </row>
    <row r="924" spans="1:13" x14ac:dyDescent="0.2">
      <c r="A924" s="265" t="s">
        <v>5513</v>
      </c>
      <c r="B924" s="279" t="s">
        <v>1193</v>
      </c>
      <c r="C924" s="280" t="s">
        <v>3920</v>
      </c>
      <c r="D924" s="279" t="s">
        <v>1470</v>
      </c>
      <c r="E924" s="279" t="s">
        <v>1248</v>
      </c>
      <c r="F924" s="281" t="s">
        <v>1209</v>
      </c>
      <c r="G924" s="282" t="s">
        <v>73</v>
      </c>
      <c r="H924" s="283">
        <v>1</v>
      </c>
      <c r="I924" s="284">
        <v>517.875</v>
      </c>
      <c r="J924" s="284">
        <v>517.875</v>
      </c>
      <c r="K924" s="277"/>
      <c r="L924" s="284">
        <v>627.5</v>
      </c>
      <c r="M924" s="284">
        <v>627.5</v>
      </c>
    </row>
    <row r="925" spans="1:13" x14ac:dyDescent="0.2">
      <c r="A925" s="265" t="s">
        <v>5514</v>
      </c>
      <c r="B925" s="279" t="s">
        <v>1193</v>
      </c>
      <c r="C925" s="280" t="s">
        <v>3706</v>
      </c>
      <c r="D925" s="279" t="s">
        <v>1470</v>
      </c>
      <c r="E925" s="279" t="s">
        <v>1323</v>
      </c>
      <c r="F925" s="281" t="s">
        <v>1209</v>
      </c>
      <c r="G925" s="282" t="s">
        <v>73</v>
      </c>
      <c r="H925" s="283">
        <v>0.41760000000000003</v>
      </c>
      <c r="I925" s="284">
        <v>2.17</v>
      </c>
      <c r="J925" s="284">
        <v>0.90600000000000003</v>
      </c>
      <c r="K925" s="277"/>
      <c r="L925" s="284">
        <v>2.63</v>
      </c>
      <c r="M925" s="284">
        <v>1.0900000000000001</v>
      </c>
    </row>
    <row r="926" spans="1:13" x14ac:dyDescent="0.2">
      <c r="A926" s="265" t="s">
        <v>5515</v>
      </c>
      <c r="B926" s="279" t="s">
        <v>1193</v>
      </c>
      <c r="C926" s="280" t="s">
        <v>3774</v>
      </c>
      <c r="D926" s="279" t="s">
        <v>1470</v>
      </c>
      <c r="E926" s="279" t="s">
        <v>1321</v>
      </c>
      <c r="F926" s="281" t="s">
        <v>1209</v>
      </c>
      <c r="G926" s="282" t="s">
        <v>345</v>
      </c>
      <c r="H926" s="283">
        <v>0.4</v>
      </c>
      <c r="I926" s="284">
        <v>26.870999999999999</v>
      </c>
      <c r="J926" s="284">
        <v>10.747999999999999</v>
      </c>
      <c r="K926" s="277"/>
      <c r="L926" s="284">
        <v>32.56</v>
      </c>
      <c r="M926" s="284">
        <v>13.02</v>
      </c>
    </row>
    <row r="927" spans="1:13" x14ac:dyDescent="0.2">
      <c r="A927" s="265" t="s">
        <v>5516</v>
      </c>
      <c r="B927" s="301" t="s">
        <v>1193</v>
      </c>
      <c r="C927" s="302" t="s">
        <v>3844</v>
      </c>
      <c r="D927" s="301" t="s">
        <v>1470</v>
      </c>
      <c r="E927" s="301" t="s">
        <v>3845</v>
      </c>
      <c r="F927" s="303" t="s">
        <v>1209</v>
      </c>
      <c r="G927" s="304" t="s">
        <v>3176</v>
      </c>
      <c r="H927" s="305">
        <v>0.1285</v>
      </c>
      <c r="I927" s="285">
        <v>39.152000000000001</v>
      </c>
      <c r="J927" s="285">
        <v>5.0309999999999997</v>
      </c>
      <c r="K927" s="277"/>
      <c r="L927" s="285">
        <v>47.44</v>
      </c>
      <c r="M927" s="285">
        <v>6.09</v>
      </c>
    </row>
    <row r="928" spans="1:13" ht="12.75" thickBot="1" x14ac:dyDescent="0.25">
      <c r="A928" s="265" t="s">
        <v>5517</v>
      </c>
      <c r="B928" s="301" t="s">
        <v>1193</v>
      </c>
      <c r="C928" s="302" t="s">
        <v>3258</v>
      </c>
      <c r="D928" s="301" t="s">
        <v>1470</v>
      </c>
      <c r="E928" s="301" t="s">
        <v>3259</v>
      </c>
      <c r="F928" s="303" t="s">
        <v>1209</v>
      </c>
      <c r="G928" s="304" t="s">
        <v>3176</v>
      </c>
      <c r="H928" s="305">
        <v>0.25290000000000001</v>
      </c>
      <c r="I928" s="285">
        <v>29.603000000000002</v>
      </c>
      <c r="J928" s="285">
        <v>7.4859999999999998</v>
      </c>
      <c r="K928" s="277"/>
      <c r="L928" s="285">
        <v>35.869999999999997</v>
      </c>
      <c r="M928" s="285">
        <v>9.07</v>
      </c>
    </row>
    <row r="929" spans="1:13" ht="12.75" thickTop="1" x14ac:dyDescent="0.2">
      <c r="A929" s="265" t="s">
        <v>5518</v>
      </c>
      <c r="B929" s="295" t="s">
        <v>1193</v>
      </c>
      <c r="C929" s="296" t="s">
        <v>3707</v>
      </c>
      <c r="D929" s="295" t="s">
        <v>1470</v>
      </c>
      <c r="E929" s="295" t="s">
        <v>3708</v>
      </c>
      <c r="F929" s="297" t="s">
        <v>1209</v>
      </c>
      <c r="G929" s="298" t="s">
        <v>3176</v>
      </c>
      <c r="H929" s="299">
        <v>0.2984</v>
      </c>
      <c r="I929" s="300">
        <v>35.884</v>
      </c>
      <c r="J929" s="300">
        <v>10.707000000000001</v>
      </c>
      <c r="K929" s="277"/>
      <c r="L929" s="300">
        <v>43.48</v>
      </c>
      <c r="M929" s="300">
        <v>12.97</v>
      </c>
    </row>
    <row r="930" spans="1:13" x14ac:dyDescent="0.2">
      <c r="A930" s="265" t="s">
        <v>5519</v>
      </c>
      <c r="B930" s="279" t="s">
        <v>1193</v>
      </c>
      <c r="C930" s="280" t="s">
        <v>3872</v>
      </c>
      <c r="D930" s="279" t="s">
        <v>1470</v>
      </c>
      <c r="E930" s="279" t="s">
        <v>3873</v>
      </c>
      <c r="F930" s="281" t="s">
        <v>1209</v>
      </c>
      <c r="G930" s="282" t="s">
        <v>61</v>
      </c>
      <c r="H930" s="283">
        <v>18</v>
      </c>
      <c r="I930" s="284">
        <v>71.17050016781144</v>
      </c>
      <c r="J930" s="284">
        <v>1281.069</v>
      </c>
      <c r="K930" s="277"/>
      <c r="L930" s="284">
        <v>86.24</v>
      </c>
      <c r="M930" s="284">
        <v>1552.32</v>
      </c>
    </row>
    <row r="931" spans="1:13" x14ac:dyDescent="0.2">
      <c r="A931" s="265" t="s">
        <v>5520</v>
      </c>
      <c r="B931" s="266" t="s">
        <v>3921</v>
      </c>
      <c r="C931" s="267" t="s">
        <v>36</v>
      </c>
      <c r="D931" s="266" t="s">
        <v>37</v>
      </c>
      <c r="E931" s="266" t="s">
        <v>38</v>
      </c>
      <c r="F931" s="268" t="s">
        <v>1188</v>
      </c>
      <c r="G931" s="269" t="s">
        <v>39</v>
      </c>
      <c r="H931" s="267" t="s">
        <v>1189</v>
      </c>
      <c r="I931" s="267" t="s">
        <v>40</v>
      </c>
      <c r="J931" s="267" t="s">
        <v>41</v>
      </c>
      <c r="L931" s="334"/>
      <c r="M931" s="334"/>
    </row>
    <row r="932" spans="1:13" ht="24" x14ac:dyDescent="0.2">
      <c r="A932" s="265" t="s">
        <v>5521</v>
      </c>
      <c r="B932" s="271" t="s">
        <v>1190</v>
      </c>
      <c r="C932" s="272" t="s">
        <v>3922</v>
      </c>
      <c r="D932" s="271" t="s">
        <v>1470</v>
      </c>
      <c r="E932" s="271" t="s">
        <v>1546</v>
      </c>
      <c r="F932" s="273">
        <v>27</v>
      </c>
      <c r="G932" s="274" t="s">
        <v>11</v>
      </c>
      <c r="H932" s="275">
        <v>1</v>
      </c>
      <c r="I932" s="276">
        <v>16.809999999999999</v>
      </c>
      <c r="J932" s="276">
        <v>16.809999999999999</v>
      </c>
      <c r="K932" s="277"/>
      <c r="L932" s="276">
        <v>20.38</v>
      </c>
      <c r="M932" s="276">
        <v>20.38</v>
      </c>
    </row>
    <row r="933" spans="1:13" x14ac:dyDescent="0.2">
      <c r="A933" s="265" t="s">
        <v>5522</v>
      </c>
      <c r="B933" s="279" t="s">
        <v>1193</v>
      </c>
      <c r="C933" s="280" t="s">
        <v>3923</v>
      </c>
      <c r="D933" s="279" t="s">
        <v>1470</v>
      </c>
      <c r="E933" s="279" t="s">
        <v>3924</v>
      </c>
      <c r="F933" s="281" t="s">
        <v>1209</v>
      </c>
      <c r="G933" s="282" t="s">
        <v>11</v>
      </c>
      <c r="H933" s="283">
        <v>1</v>
      </c>
      <c r="I933" s="284">
        <v>10.56502603773585</v>
      </c>
      <c r="J933" s="284">
        <v>10.565</v>
      </c>
      <c r="K933" s="277"/>
      <c r="L933" s="284">
        <v>12.83</v>
      </c>
      <c r="M933" s="284">
        <v>12.83</v>
      </c>
    </row>
    <row r="934" spans="1:13" x14ac:dyDescent="0.2">
      <c r="A934" s="265" t="s">
        <v>5523</v>
      </c>
      <c r="B934" s="279" t="s">
        <v>1193</v>
      </c>
      <c r="C934" s="280" t="s">
        <v>3925</v>
      </c>
      <c r="D934" s="279" t="s">
        <v>1470</v>
      </c>
      <c r="E934" s="279" t="s">
        <v>3926</v>
      </c>
      <c r="F934" s="281" t="s">
        <v>1195</v>
      </c>
      <c r="G934" s="282" t="s">
        <v>1196</v>
      </c>
      <c r="H934" s="283">
        <v>0.1191</v>
      </c>
      <c r="I934" s="284">
        <v>11.438000000000001</v>
      </c>
      <c r="J934" s="284">
        <v>1.3620000000000001</v>
      </c>
      <c r="K934" s="277"/>
      <c r="L934" s="284">
        <v>13.86</v>
      </c>
      <c r="M934" s="284">
        <v>1.65</v>
      </c>
    </row>
    <row r="935" spans="1:13" x14ac:dyDescent="0.2">
      <c r="A935" s="265" t="s">
        <v>5524</v>
      </c>
      <c r="B935" s="279" t="s">
        <v>1193</v>
      </c>
      <c r="C935" s="280" t="s">
        <v>3927</v>
      </c>
      <c r="D935" s="279" t="s">
        <v>1470</v>
      </c>
      <c r="E935" s="279" t="s">
        <v>3928</v>
      </c>
      <c r="F935" s="281" t="s">
        <v>1209</v>
      </c>
      <c r="G935" s="282" t="s">
        <v>345</v>
      </c>
      <c r="H935" s="283">
        <v>0.3</v>
      </c>
      <c r="I935" s="284">
        <v>2.9129999999999998</v>
      </c>
      <c r="J935" s="284">
        <v>0.873</v>
      </c>
      <c r="K935" s="277"/>
      <c r="L935" s="284">
        <v>3.53</v>
      </c>
      <c r="M935" s="284">
        <v>1.05</v>
      </c>
    </row>
    <row r="936" spans="1:13" x14ac:dyDescent="0.2">
      <c r="A936" s="265" t="s">
        <v>5525</v>
      </c>
      <c r="B936" s="279" t="s">
        <v>1193</v>
      </c>
      <c r="C936" s="280" t="s">
        <v>3156</v>
      </c>
      <c r="D936" s="279" t="s">
        <v>1470</v>
      </c>
      <c r="E936" s="279" t="s">
        <v>1206</v>
      </c>
      <c r="F936" s="281" t="s">
        <v>1195</v>
      </c>
      <c r="G936" s="282" t="s">
        <v>1196</v>
      </c>
      <c r="H936" s="283">
        <v>0.30330000000000001</v>
      </c>
      <c r="I936" s="284">
        <v>11.009</v>
      </c>
      <c r="J936" s="284">
        <v>3.339</v>
      </c>
      <c r="K936" s="277"/>
      <c r="L936" s="284">
        <v>13.34</v>
      </c>
      <c r="M936" s="284">
        <v>4.04</v>
      </c>
    </row>
    <row r="937" spans="1:13" x14ac:dyDescent="0.2">
      <c r="A937" s="265" t="s">
        <v>5526</v>
      </c>
      <c r="B937" s="279" t="s">
        <v>1193</v>
      </c>
      <c r="C937" s="280" t="s">
        <v>3929</v>
      </c>
      <c r="D937" s="279" t="s">
        <v>1470</v>
      </c>
      <c r="E937" s="279" t="s">
        <v>3930</v>
      </c>
      <c r="F937" s="281" t="s">
        <v>1209</v>
      </c>
      <c r="G937" s="282" t="s">
        <v>7</v>
      </c>
      <c r="H937" s="283">
        <v>0.03</v>
      </c>
      <c r="I937" s="284">
        <v>22.398</v>
      </c>
      <c r="J937" s="284">
        <v>0.67100000000000004</v>
      </c>
      <c r="K937" s="277"/>
      <c r="L937" s="284">
        <v>27.14</v>
      </c>
      <c r="M937" s="284">
        <v>0.81</v>
      </c>
    </row>
    <row r="938" spans="1:13" x14ac:dyDescent="0.2">
      <c r="A938" s="265" t="s">
        <v>5527</v>
      </c>
      <c r="B938" s="266" t="s">
        <v>3931</v>
      </c>
      <c r="C938" s="267" t="s">
        <v>36</v>
      </c>
      <c r="D938" s="266" t="s">
        <v>37</v>
      </c>
      <c r="E938" s="266" t="s">
        <v>38</v>
      </c>
      <c r="F938" s="268" t="s">
        <v>1188</v>
      </c>
      <c r="G938" s="269" t="s">
        <v>39</v>
      </c>
      <c r="H938" s="267" t="s">
        <v>1189</v>
      </c>
      <c r="I938" s="267" t="s">
        <v>40</v>
      </c>
      <c r="J938" s="267" t="s">
        <v>41</v>
      </c>
      <c r="L938" s="334"/>
      <c r="M938" s="334"/>
    </row>
    <row r="939" spans="1:13" x14ac:dyDescent="0.2">
      <c r="A939" s="265" t="s">
        <v>5528</v>
      </c>
      <c r="B939" s="271" t="s">
        <v>1190</v>
      </c>
      <c r="C939" s="272" t="s">
        <v>3932</v>
      </c>
      <c r="D939" s="271" t="s">
        <v>1470</v>
      </c>
      <c r="E939" s="271" t="s">
        <v>288</v>
      </c>
      <c r="F939" s="273">
        <v>18</v>
      </c>
      <c r="G939" s="274" t="s">
        <v>289</v>
      </c>
      <c r="H939" s="275">
        <v>1</v>
      </c>
      <c r="I939" s="276">
        <v>200.62</v>
      </c>
      <c r="J939" s="276">
        <v>200.62</v>
      </c>
      <c r="K939" s="277"/>
      <c r="L939" s="276">
        <v>243.09</v>
      </c>
      <c r="M939" s="276">
        <v>243.09</v>
      </c>
    </row>
    <row r="940" spans="1:13" x14ac:dyDescent="0.2">
      <c r="A940" s="265" t="s">
        <v>5529</v>
      </c>
      <c r="B940" s="279" t="s">
        <v>1193</v>
      </c>
      <c r="C940" s="280" t="s">
        <v>3189</v>
      </c>
      <c r="D940" s="279" t="s">
        <v>1470</v>
      </c>
      <c r="E940" s="279" t="s">
        <v>1259</v>
      </c>
      <c r="F940" s="281" t="s">
        <v>1195</v>
      </c>
      <c r="G940" s="282" t="s">
        <v>1196</v>
      </c>
      <c r="H940" s="283">
        <v>0.1333</v>
      </c>
      <c r="I940" s="284">
        <v>18.404</v>
      </c>
      <c r="J940" s="284">
        <v>2.4529999999999998</v>
      </c>
      <c r="K940" s="277"/>
      <c r="L940" s="284">
        <v>22.3</v>
      </c>
      <c r="M940" s="284">
        <v>2.97</v>
      </c>
    </row>
    <row r="941" spans="1:13" x14ac:dyDescent="0.2">
      <c r="A941" s="265" t="s">
        <v>5530</v>
      </c>
      <c r="B941" s="279" t="s">
        <v>1193</v>
      </c>
      <c r="C941" s="280" t="s">
        <v>3156</v>
      </c>
      <c r="D941" s="279" t="s">
        <v>1470</v>
      </c>
      <c r="E941" s="279" t="s">
        <v>1206</v>
      </c>
      <c r="F941" s="281" t="s">
        <v>1195</v>
      </c>
      <c r="G941" s="282" t="s">
        <v>1196</v>
      </c>
      <c r="H941" s="283">
        <v>0.1333</v>
      </c>
      <c r="I941" s="284">
        <v>11.009</v>
      </c>
      <c r="J941" s="284">
        <v>1.4670000000000001</v>
      </c>
      <c r="K941" s="277"/>
      <c r="L941" s="284">
        <v>13.34</v>
      </c>
      <c r="M941" s="284">
        <v>1.77</v>
      </c>
    </row>
    <row r="942" spans="1:13" x14ac:dyDescent="0.2">
      <c r="A942" s="265" t="s">
        <v>5531</v>
      </c>
      <c r="B942" s="279" t="s">
        <v>1193</v>
      </c>
      <c r="C942" s="280" t="s">
        <v>3933</v>
      </c>
      <c r="D942" s="279" t="s">
        <v>1470</v>
      </c>
      <c r="E942" s="279" t="s">
        <v>1327</v>
      </c>
      <c r="F942" s="281" t="s">
        <v>1209</v>
      </c>
      <c r="G942" s="282" t="s">
        <v>345</v>
      </c>
      <c r="H942" s="283">
        <v>4.1167999999999996</v>
      </c>
      <c r="I942" s="284">
        <v>7.1959999999999997</v>
      </c>
      <c r="J942" s="284">
        <v>29.623999999999999</v>
      </c>
      <c r="K942" s="277"/>
      <c r="L942" s="284">
        <v>8.7200000000000006</v>
      </c>
      <c r="M942" s="284">
        <v>35.89</v>
      </c>
    </row>
    <row r="943" spans="1:13" x14ac:dyDescent="0.2">
      <c r="A943" s="265" t="s">
        <v>5532</v>
      </c>
      <c r="B943" s="279" t="s">
        <v>1193</v>
      </c>
      <c r="C943" s="280" t="s">
        <v>3727</v>
      </c>
      <c r="D943" s="279" t="s">
        <v>1470</v>
      </c>
      <c r="E943" s="279" t="s">
        <v>1244</v>
      </c>
      <c r="F943" s="281" t="s">
        <v>1209</v>
      </c>
      <c r="G943" s="282" t="s">
        <v>73</v>
      </c>
      <c r="H943" s="283">
        <v>5.1700000000000003E-2</v>
      </c>
      <c r="I943" s="284">
        <v>9.7710000000000008</v>
      </c>
      <c r="J943" s="284">
        <v>0.505</v>
      </c>
      <c r="K943" s="277"/>
      <c r="L943" s="284">
        <v>11.84</v>
      </c>
      <c r="M943" s="284">
        <v>0.61</v>
      </c>
    </row>
    <row r="944" spans="1:13" x14ac:dyDescent="0.2">
      <c r="A944" s="265" t="s">
        <v>5533</v>
      </c>
      <c r="B944" s="279" t="s">
        <v>1193</v>
      </c>
      <c r="C944" s="280" t="s">
        <v>3775</v>
      </c>
      <c r="D944" s="279" t="s">
        <v>1470</v>
      </c>
      <c r="E944" s="279" t="s">
        <v>1324</v>
      </c>
      <c r="F944" s="281" t="s">
        <v>1209</v>
      </c>
      <c r="G944" s="282" t="s">
        <v>73</v>
      </c>
      <c r="H944" s="283">
        <v>2.98E-2</v>
      </c>
      <c r="I944" s="284">
        <v>12.866</v>
      </c>
      <c r="J944" s="284">
        <v>0.38300000000000001</v>
      </c>
      <c r="K944" s="277"/>
      <c r="L944" s="284">
        <v>15.59</v>
      </c>
      <c r="M944" s="284">
        <v>0.46</v>
      </c>
    </row>
    <row r="945" spans="1:13" x14ac:dyDescent="0.2">
      <c r="A945" s="265" t="s">
        <v>5534</v>
      </c>
      <c r="B945" s="279" t="s">
        <v>1193</v>
      </c>
      <c r="C945" s="280" t="s">
        <v>3732</v>
      </c>
      <c r="D945" s="279" t="s">
        <v>1470</v>
      </c>
      <c r="E945" s="279" t="s">
        <v>1325</v>
      </c>
      <c r="F945" s="281" t="s">
        <v>1209</v>
      </c>
      <c r="G945" s="282" t="s">
        <v>345</v>
      </c>
      <c r="H945" s="283">
        <v>2.5100000000000001E-2</v>
      </c>
      <c r="I945" s="284">
        <v>22.603999999999999</v>
      </c>
      <c r="J945" s="284">
        <v>0.56699999999999995</v>
      </c>
      <c r="K945" s="277"/>
      <c r="L945" s="284">
        <v>27.39</v>
      </c>
      <c r="M945" s="284">
        <v>0.68</v>
      </c>
    </row>
    <row r="946" spans="1:13" x14ac:dyDescent="0.2">
      <c r="A946" s="265" t="s">
        <v>5535</v>
      </c>
      <c r="B946" s="279" t="s">
        <v>1193</v>
      </c>
      <c r="C946" s="280" t="s">
        <v>3934</v>
      </c>
      <c r="D946" s="279" t="s">
        <v>1470</v>
      </c>
      <c r="E946" s="279" t="s">
        <v>1248</v>
      </c>
      <c r="F946" s="281" t="s">
        <v>1209</v>
      </c>
      <c r="G946" s="282" t="s">
        <v>73</v>
      </c>
      <c r="H946" s="283">
        <v>1</v>
      </c>
      <c r="I946" s="284">
        <v>56.210999999999999</v>
      </c>
      <c r="J946" s="284">
        <v>56.210999999999999</v>
      </c>
      <c r="K946" s="277"/>
      <c r="L946" s="284">
        <v>68.11</v>
      </c>
      <c r="M946" s="284">
        <v>68.11</v>
      </c>
    </row>
    <row r="947" spans="1:13" x14ac:dyDescent="0.2">
      <c r="A947" s="265" t="s">
        <v>5536</v>
      </c>
      <c r="B947" s="279" t="s">
        <v>1193</v>
      </c>
      <c r="C947" s="280" t="s">
        <v>3706</v>
      </c>
      <c r="D947" s="279" t="s">
        <v>1470</v>
      </c>
      <c r="E947" s="279" t="s">
        <v>1323</v>
      </c>
      <c r="F947" s="281" t="s">
        <v>1209</v>
      </c>
      <c r="G947" s="282" t="s">
        <v>73</v>
      </c>
      <c r="H947" s="283">
        <v>0.14879999999999999</v>
      </c>
      <c r="I947" s="284">
        <v>2.17</v>
      </c>
      <c r="J947" s="284">
        <v>0.32200000000000001</v>
      </c>
      <c r="K947" s="277"/>
      <c r="L947" s="284">
        <v>2.63</v>
      </c>
      <c r="M947" s="284">
        <v>0.39</v>
      </c>
    </row>
    <row r="948" spans="1:13" x14ac:dyDescent="0.2">
      <c r="A948" s="265" t="s">
        <v>5537</v>
      </c>
      <c r="B948" s="301" t="s">
        <v>1193</v>
      </c>
      <c r="C948" s="302" t="s">
        <v>3774</v>
      </c>
      <c r="D948" s="301" t="s">
        <v>1470</v>
      </c>
      <c r="E948" s="301" t="s">
        <v>1321</v>
      </c>
      <c r="F948" s="303" t="s">
        <v>1209</v>
      </c>
      <c r="G948" s="304" t="s">
        <v>345</v>
      </c>
      <c r="H948" s="305">
        <v>0.11899999999999999</v>
      </c>
      <c r="I948" s="285">
        <v>26.870999999999999</v>
      </c>
      <c r="J948" s="285">
        <v>3.1970000000000001</v>
      </c>
      <c r="K948" s="277"/>
      <c r="L948" s="285">
        <v>32.56</v>
      </c>
      <c r="M948" s="285">
        <v>3.87</v>
      </c>
    </row>
    <row r="949" spans="1:13" ht="12.75" thickBot="1" x14ac:dyDescent="0.25">
      <c r="A949" s="265" t="s">
        <v>5538</v>
      </c>
      <c r="B949" s="301" t="s">
        <v>1193</v>
      </c>
      <c r="C949" s="302" t="s">
        <v>3935</v>
      </c>
      <c r="D949" s="301" t="s">
        <v>1470</v>
      </c>
      <c r="E949" s="301" t="s">
        <v>3936</v>
      </c>
      <c r="F949" s="303" t="s">
        <v>1209</v>
      </c>
      <c r="G949" s="304" t="s">
        <v>345</v>
      </c>
      <c r="H949" s="305">
        <v>11.279199999999999</v>
      </c>
      <c r="I949" s="285">
        <v>9.2655167081339727</v>
      </c>
      <c r="J949" s="285">
        <v>104.50700000000001</v>
      </c>
      <c r="K949" s="277"/>
      <c r="L949" s="285">
        <v>11.23</v>
      </c>
      <c r="M949" s="285">
        <v>126.66</v>
      </c>
    </row>
    <row r="950" spans="1:13" ht="12.75" thickTop="1" x14ac:dyDescent="0.2">
      <c r="A950" s="265" t="s">
        <v>5539</v>
      </c>
      <c r="B950" s="295" t="s">
        <v>1193</v>
      </c>
      <c r="C950" s="296" t="s">
        <v>3937</v>
      </c>
      <c r="D950" s="295" t="s">
        <v>1470</v>
      </c>
      <c r="E950" s="295" t="s">
        <v>3938</v>
      </c>
      <c r="F950" s="297" t="s">
        <v>1209</v>
      </c>
      <c r="G950" s="298" t="s">
        <v>73</v>
      </c>
      <c r="H950" s="299">
        <v>2.4</v>
      </c>
      <c r="I950" s="300">
        <v>0.57699999999999996</v>
      </c>
      <c r="J950" s="300">
        <v>1.3839999999999999</v>
      </c>
      <c r="K950" s="277"/>
      <c r="L950" s="300">
        <v>0.7</v>
      </c>
      <c r="M950" s="300">
        <v>1.68</v>
      </c>
    </row>
    <row r="951" spans="1:13" x14ac:dyDescent="0.2">
      <c r="A951" s="265" t="s">
        <v>5540</v>
      </c>
      <c r="B951" s="266" t="s">
        <v>3939</v>
      </c>
      <c r="C951" s="267" t="s">
        <v>36</v>
      </c>
      <c r="D951" s="266" t="s">
        <v>37</v>
      </c>
      <c r="E951" s="266" t="s">
        <v>38</v>
      </c>
      <c r="F951" s="268" t="s">
        <v>1188</v>
      </c>
      <c r="G951" s="269" t="s">
        <v>39</v>
      </c>
      <c r="H951" s="267" t="s">
        <v>1189</v>
      </c>
      <c r="I951" s="267" t="s">
        <v>40</v>
      </c>
      <c r="J951" s="267" t="s">
        <v>41</v>
      </c>
      <c r="L951" s="334"/>
      <c r="M951" s="334"/>
    </row>
    <row r="952" spans="1:13" ht="48" x14ac:dyDescent="0.2">
      <c r="A952" s="265" t="s">
        <v>5541</v>
      </c>
      <c r="B952" s="271" t="s">
        <v>1190</v>
      </c>
      <c r="C952" s="272" t="s">
        <v>3940</v>
      </c>
      <c r="D952" s="271" t="s">
        <v>103</v>
      </c>
      <c r="E952" s="271" t="s">
        <v>1549</v>
      </c>
      <c r="F952" s="273" t="s">
        <v>3941</v>
      </c>
      <c r="G952" s="274" t="s">
        <v>289</v>
      </c>
      <c r="H952" s="275">
        <v>1</v>
      </c>
      <c r="I952" s="276">
        <v>415.66</v>
      </c>
      <c r="J952" s="276">
        <v>415.65999999999997</v>
      </c>
      <c r="K952" s="277"/>
      <c r="L952" s="276">
        <v>503.66</v>
      </c>
      <c r="M952" s="276">
        <v>503.66</v>
      </c>
    </row>
    <row r="953" spans="1:13" ht="24" x14ac:dyDescent="0.2">
      <c r="A953" s="265" t="s">
        <v>5542</v>
      </c>
      <c r="B953" s="316" t="s">
        <v>1236</v>
      </c>
      <c r="C953" s="317" t="s">
        <v>3942</v>
      </c>
      <c r="D953" s="316" t="s">
        <v>103</v>
      </c>
      <c r="E953" s="316" t="s">
        <v>3943</v>
      </c>
      <c r="F953" s="318" t="s">
        <v>1191</v>
      </c>
      <c r="G953" s="319" t="s">
        <v>79</v>
      </c>
      <c r="H953" s="320">
        <v>4.7480000000000002</v>
      </c>
      <c r="I953" s="321">
        <v>17.016999999999999</v>
      </c>
      <c r="J953" s="321">
        <v>80.796000000000006</v>
      </c>
      <c r="K953" s="277"/>
      <c r="L953" s="321">
        <v>20.62</v>
      </c>
      <c r="M953" s="321">
        <v>97.9</v>
      </c>
    </row>
    <row r="954" spans="1:13" ht="24" x14ac:dyDescent="0.2">
      <c r="A954" s="265" t="s">
        <v>5543</v>
      </c>
      <c r="B954" s="316" t="s">
        <v>1236</v>
      </c>
      <c r="C954" s="317" t="s">
        <v>3944</v>
      </c>
      <c r="D954" s="316" t="s">
        <v>103</v>
      </c>
      <c r="E954" s="316" t="s">
        <v>3945</v>
      </c>
      <c r="F954" s="318" t="s">
        <v>1191</v>
      </c>
      <c r="G954" s="319" t="s">
        <v>79</v>
      </c>
      <c r="H954" s="320">
        <v>5.78</v>
      </c>
      <c r="I954" s="321">
        <v>23.495999999999999</v>
      </c>
      <c r="J954" s="321">
        <v>135.80600000000001</v>
      </c>
      <c r="K954" s="277"/>
      <c r="L954" s="321">
        <v>28.47</v>
      </c>
      <c r="M954" s="321">
        <v>164.55</v>
      </c>
    </row>
    <row r="955" spans="1:13" x14ac:dyDescent="0.2">
      <c r="A955" s="265" t="s">
        <v>5544</v>
      </c>
      <c r="B955" s="279" t="s">
        <v>1193</v>
      </c>
      <c r="C955" s="280" t="s">
        <v>3946</v>
      </c>
      <c r="D955" s="279" t="s">
        <v>103</v>
      </c>
      <c r="E955" s="279" t="s">
        <v>3947</v>
      </c>
      <c r="F955" s="281" t="s">
        <v>1209</v>
      </c>
      <c r="G955" s="282" t="s">
        <v>1283</v>
      </c>
      <c r="H955" s="283">
        <v>9.2240000000000002</v>
      </c>
      <c r="I955" s="284">
        <v>8.5990000000000002</v>
      </c>
      <c r="J955" s="284">
        <v>79.316999999999993</v>
      </c>
      <c r="K955" s="277"/>
      <c r="L955" s="284">
        <v>10.42</v>
      </c>
      <c r="M955" s="284">
        <v>96.11</v>
      </c>
    </row>
    <row r="956" spans="1:13" x14ac:dyDescent="0.2">
      <c r="A956" s="265" t="s">
        <v>5545</v>
      </c>
      <c r="B956" s="279" t="s">
        <v>1193</v>
      </c>
      <c r="C956" s="280" t="s">
        <v>3948</v>
      </c>
      <c r="D956" s="279" t="s">
        <v>103</v>
      </c>
      <c r="E956" s="279" t="s">
        <v>3949</v>
      </c>
      <c r="F956" s="281" t="s">
        <v>1209</v>
      </c>
      <c r="G956" s="282" t="s">
        <v>1283</v>
      </c>
      <c r="H956" s="283">
        <v>0.89600000000000002</v>
      </c>
      <c r="I956" s="284">
        <v>7.6420000000000003</v>
      </c>
      <c r="J956" s="284">
        <v>6.8470000000000004</v>
      </c>
      <c r="K956" s="277"/>
      <c r="L956" s="284">
        <v>9.26</v>
      </c>
      <c r="M956" s="284">
        <v>8.2899999999999991</v>
      </c>
    </row>
    <row r="957" spans="1:13" x14ac:dyDescent="0.2">
      <c r="A957" s="265" t="s">
        <v>5546</v>
      </c>
      <c r="B957" s="279" t="s">
        <v>1193</v>
      </c>
      <c r="C957" s="280" t="s">
        <v>3950</v>
      </c>
      <c r="D957" s="279" t="s">
        <v>103</v>
      </c>
      <c r="E957" s="279" t="s">
        <v>3951</v>
      </c>
      <c r="F957" s="281" t="s">
        <v>1209</v>
      </c>
      <c r="G957" s="282" t="s">
        <v>1283</v>
      </c>
      <c r="H957" s="283">
        <v>7.0999999999999994E-2</v>
      </c>
      <c r="I957" s="284">
        <v>22.984000000000002</v>
      </c>
      <c r="J957" s="284">
        <v>1.631</v>
      </c>
      <c r="K957" s="277"/>
      <c r="L957" s="284">
        <v>27.85</v>
      </c>
      <c r="M957" s="284">
        <v>1.97</v>
      </c>
    </row>
    <row r="958" spans="1:13" ht="24" x14ac:dyDescent="0.2">
      <c r="A958" s="265" t="s">
        <v>5547</v>
      </c>
      <c r="B958" s="279" t="s">
        <v>1193</v>
      </c>
      <c r="C958" s="280" t="s">
        <v>3952</v>
      </c>
      <c r="D958" s="279" t="s">
        <v>103</v>
      </c>
      <c r="E958" s="279" t="s">
        <v>3953</v>
      </c>
      <c r="F958" s="281" t="s">
        <v>1209</v>
      </c>
      <c r="G958" s="282" t="s">
        <v>133</v>
      </c>
      <c r="H958" s="283">
        <v>3.3330000000000002</v>
      </c>
      <c r="I958" s="284">
        <v>2.2109999999999999</v>
      </c>
      <c r="J958" s="284">
        <v>7.3689999999999998</v>
      </c>
      <c r="K958" s="277"/>
      <c r="L958" s="284">
        <v>2.68</v>
      </c>
      <c r="M958" s="284">
        <v>8.93</v>
      </c>
    </row>
    <row r="959" spans="1:13" ht="24" x14ac:dyDescent="0.2">
      <c r="A959" s="265" t="s">
        <v>5548</v>
      </c>
      <c r="B959" s="279" t="s">
        <v>1193</v>
      </c>
      <c r="C959" s="280" t="s">
        <v>3954</v>
      </c>
      <c r="D959" s="279" t="s">
        <v>103</v>
      </c>
      <c r="E959" s="279" t="s">
        <v>3955</v>
      </c>
      <c r="F959" s="281" t="s">
        <v>1209</v>
      </c>
      <c r="G959" s="282" t="s">
        <v>289</v>
      </c>
      <c r="H959" s="283">
        <v>0.9</v>
      </c>
      <c r="I959" s="284">
        <v>46.332000000000001</v>
      </c>
      <c r="J959" s="284">
        <v>41.698</v>
      </c>
      <c r="K959" s="277"/>
      <c r="L959" s="284">
        <v>56.14</v>
      </c>
      <c r="M959" s="284">
        <v>50.52</v>
      </c>
    </row>
    <row r="960" spans="1:13" ht="24" x14ac:dyDescent="0.2">
      <c r="A960" s="265" t="s">
        <v>5549</v>
      </c>
      <c r="B960" s="279" t="s">
        <v>1193</v>
      </c>
      <c r="C960" s="280" t="s">
        <v>3956</v>
      </c>
      <c r="D960" s="279" t="s">
        <v>103</v>
      </c>
      <c r="E960" s="279" t="s">
        <v>3957</v>
      </c>
      <c r="F960" s="281" t="s">
        <v>1209</v>
      </c>
      <c r="G960" s="282" t="s">
        <v>289</v>
      </c>
      <c r="H960" s="283">
        <v>1.0289999999999999</v>
      </c>
      <c r="I960" s="284">
        <v>60.443723569131933</v>
      </c>
      <c r="J960" s="284">
        <v>62.195999999999998</v>
      </c>
      <c r="K960" s="277"/>
      <c r="L960" s="284">
        <v>73.27</v>
      </c>
      <c r="M960" s="284">
        <v>75.39</v>
      </c>
    </row>
    <row r="961" spans="1:13" x14ac:dyDescent="0.2">
      <c r="A961" s="265" t="s">
        <v>5550</v>
      </c>
      <c r="B961" s="266" t="s">
        <v>3958</v>
      </c>
      <c r="C961" s="267" t="s">
        <v>36</v>
      </c>
      <c r="D961" s="266" t="s">
        <v>37</v>
      </c>
      <c r="E961" s="266" t="s">
        <v>38</v>
      </c>
      <c r="F961" s="268" t="s">
        <v>1188</v>
      </c>
      <c r="G961" s="269" t="s">
        <v>39</v>
      </c>
      <c r="H961" s="267" t="s">
        <v>1189</v>
      </c>
      <c r="I961" s="267" t="s">
        <v>40</v>
      </c>
      <c r="J961" s="267" t="s">
        <v>41</v>
      </c>
      <c r="L961" s="334"/>
      <c r="M961" s="334"/>
    </row>
    <row r="962" spans="1:13" ht="36" x14ac:dyDescent="0.2">
      <c r="A962" s="265" t="s">
        <v>5551</v>
      </c>
      <c r="B962" s="271" t="s">
        <v>1190</v>
      </c>
      <c r="C962" s="272" t="s">
        <v>3959</v>
      </c>
      <c r="D962" s="271" t="s">
        <v>103</v>
      </c>
      <c r="E962" s="271" t="s">
        <v>1550</v>
      </c>
      <c r="F962" s="273" t="s">
        <v>3941</v>
      </c>
      <c r="G962" s="274" t="s">
        <v>289</v>
      </c>
      <c r="H962" s="275">
        <v>1</v>
      </c>
      <c r="I962" s="276">
        <v>91.949999999999989</v>
      </c>
      <c r="J962" s="276">
        <v>91.950000000000017</v>
      </c>
      <c r="K962" s="277"/>
      <c r="L962" s="276">
        <v>111.43</v>
      </c>
      <c r="M962" s="276">
        <v>111.43</v>
      </c>
    </row>
    <row r="963" spans="1:13" ht="24" x14ac:dyDescent="0.2">
      <c r="A963" s="265" t="s">
        <v>5552</v>
      </c>
      <c r="B963" s="316" t="s">
        <v>1236</v>
      </c>
      <c r="C963" s="317" t="s">
        <v>3942</v>
      </c>
      <c r="D963" s="316" t="s">
        <v>103</v>
      </c>
      <c r="E963" s="316" t="s">
        <v>3943</v>
      </c>
      <c r="F963" s="318" t="s">
        <v>1191</v>
      </c>
      <c r="G963" s="319" t="s">
        <v>79</v>
      </c>
      <c r="H963" s="320">
        <v>0.77800000000000002</v>
      </c>
      <c r="I963" s="321">
        <v>17.016999999999999</v>
      </c>
      <c r="J963" s="321">
        <v>13.239000000000001</v>
      </c>
      <c r="K963" s="277"/>
      <c r="L963" s="321">
        <v>20.62</v>
      </c>
      <c r="M963" s="321">
        <v>16.04</v>
      </c>
    </row>
    <row r="964" spans="1:13" ht="24" x14ac:dyDescent="0.2">
      <c r="A964" s="265" t="s">
        <v>5553</v>
      </c>
      <c r="B964" s="316" t="s">
        <v>1236</v>
      </c>
      <c r="C964" s="317" t="s">
        <v>3944</v>
      </c>
      <c r="D964" s="316" t="s">
        <v>103</v>
      </c>
      <c r="E964" s="316" t="s">
        <v>3945</v>
      </c>
      <c r="F964" s="318" t="s">
        <v>1191</v>
      </c>
      <c r="G964" s="319" t="s">
        <v>79</v>
      </c>
      <c r="H964" s="320">
        <v>0.94799999999999995</v>
      </c>
      <c r="I964" s="321">
        <v>23.495999999999999</v>
      </c>
      <c r="J964" s="321">
        <v>22.274000000000001</v>
      </c>
      <c r="K964" s="277"/>
      <c r="L964" s="321">
        <v>28.47</v>
      </c>
      <c r="M964" s="321">
        <v>26.98</v>
      </c>
    </row>
    <row r="965" spans="1:13" ht="24" x14ac:dyDescent="0.2">
      <c r="A965" s="265" t="s">
        <v>5554</v>
      </c>
      <c r="B965" s="279" t="s">
        <v>1193</v>
      </c>
      <c r="C965" s="280" t="s">
        <v>3960</v>
      </c>
      <c r="D965" s="279" t="s">
        <v>103</v>
      </c>
      <c r="E965" s="279" t="s">
        <v>3961</v>
      </c>
      <c r="F965" s="281" t="s">
        <v>1209</v>
      </c>
      <c r="G965" s="282" t="s">
        <v>133</v>
      </c>
      <c r="H965" s="283">
        <v>3.2730000000000001</v>
      </c>
      <c r="I965" s="284">
        <v>0.75900000000000001</v>
      </c>
      <c r="J965" s="284">
        <v>2.484</v>
      </c>
      <c r="K965" s="277"/>
      <c r="L965" s="284">
        <v>0.92</v>
      </c>
      <c r="M965" s="284">
        <v>3.01</v>
      </c>
    </row>
    <row r="966" spans="1:13" x14ac:dyDescent="0.2">
      <c r="A966" s="265" t="s">
        <v>5555</v>
      </c>
      <c r="B966" s="279" t="s">
        <v>1193</v>
      </c>
      <c r="C966" s="280" t="s">
        <v>3950</v>
      </c>
      <c r="D966" s="279" t="s">
        <v>103</v>
      </c>
      <c r="E966" s="279" t="s">
        <v>3951</v>
      </c>
      <c r="F966" s="281" t="s">
        <v>1209</v>
      </c>
      <c r="G966" s="282" t="s">
        <v>1283</v>
      </c>
      <c r="H966" s="283">
        <v>4.0000000000000001E-3</v>
      </c>
      <c r="I966" s="284">
        <v>22.984000000000002</v>
      </c>
      <c r="J966" s="284">
        <v>9.0999999999999998E-2</v>
      </c>
      <c r="K966" s="277"/>
      <c r="L966" s="284">
        <v>27.85</v>
      </c>
      <c r="M966" s="284">
        <v>0.11</v>
      </c>
    </row>
    <row r="967" spans="1:13" x14ac:dyDescent="0.2">
      <c r="A967" s="265" t="s">
        <v>5556</v>
      </c>
      <c r="B967" s="301" t="s">
        <v>1193</v>
      </c>
      <c r="C967" s="302" t="s">
        <v>3962</v>
      </c>
      <c r="D967" s="301" t="s">
        <v>103</v>
      </c>
      <c r="E967" s="301" t="s">
        <v>3963</v>
      </c>
      <c r="F967" s="303" t="s">
        <v>1209</v>
      </c>
      <c r="G967" s="304" t="s">
        <v>133</v>
      </c>
      <c r="H967" s="305">
        <v>1.091</v>
      </c>
      <c r="I967" s="285">
        <v>5.702</v>
      </c>
      <c r="J967" s="285">
        <v>6.22</v>
      </c>
      <c r="K967" s="277"/>
      <c r="L967" s="285">
        <v>6.91</v>
      </c>
      <c r="M967" s="285">
        <v>7.53</v>
      </c>
    </row>
    <row r="968" spans="1:13" ht="24.75" thickBot="1" x14ac:dyDescent="0.25">
      <c r="A968" s="265" t="s">
        <v>5557</v>
      </c>
      <c r="B968" s="301" t="s">
        <v>1193</v>
      </c>
      <c r="C968" s="302" t="s">
        <v>3954</v>
      </c>
      <c r="D968" s="301" t="s">
        <v>103</v>
      </c>
      <c r="E968" s="301" t="s">
        <v>3955</v>
      </c>
      <c r="F968" s="303" t="s">
        <v>1209</v>
      </c>
      <c r="G968" s="304" t="s">
        <v>289</v>
      </c>
      <c r="H968" s="305">
        <v>1.0289999999999999</v>
      </c>
      <c r="I968" s="285">
        <v>46.29994641509434</v>
      </c>
      <c r="J968" s="285">
        <v>47.642000000000003</v>
      </c>
      <c r="K968" s="277"/>
      <c r="L968" s="285">
        <v>56.14</v>
      </c>
      <c r="M968" s="285">
        <v>57.76</v>
      </c>
    </row>
    <row r="969" spans="1:13" ht="12.75" thickTop="1" x14ac:dyDescent="0.2">
      <c r="A969" s="265" t="s">
        <v>5558</v>
      </c>
      <c r="B969" s="306" t="s">
        <v>3964</v>
      </c>
      <c r="C969" s="307" t="s">
        <v>36</v>
      </c>
      <c r="D969" s="306" t="s">
        <v>37</v>
      </c>
      <c r="E969" s="306" t="s">
        <v>38</v>
      </c>
      <c r="F969" s="308" t="s">
        <v>1188</v>
      </c>
      <c r="G969" s="309" t="s">
        <v>39</v>
      </c>
      <c r="H969" s="307" t="s">
        <v>1189</v>
      </c>
      <c r="I969" s="307" t="s">
        <v>40</v>
      </c>
      <c r="J969" s="307" t="s">
        <v>41</v>
      </c>
      <c r="L969" s="335"/>
      <c r="M969" s="335"/>
    </row>
    <row r="970" spans="1:13" x14ac:dyDescent="0.2">
      <c r="A970" s="265" t="s">
        <v>5559</v>
      </c>
      <c r="B970" s="271" t="s">
        <v>1190</v>
      </c>
      <c r="C970" s="272" t="s">
        <v>3965</v>
      </c>
      <c r="D970" s="271" t="s">
        <v>1470</v>
      </c>
      <c r="E970" s="271" t="s">
        <v>292</v>
      </c>
      <c r="F970" s="273">
        <v>18</v>
      </c>
      <c r="G970" s="274" t="s">
        <v>11</v>
      </c>
      <c r="H970" s="275">
        <v>1</v>
      </c>
      <c r="I970" s="276">
        <v>343.04</v>
      </c>
      <c r="J970" s="276">
        <v>343.03999999999996</v>
      </c>
      <c r="K970" s="277"/>
      <c r="L970" s="276">
        <v>415.67</v>
      </c>
      <c r="M970" s="276">
        <v>415.67</v>
      </c>
    </row>
    <row r="971" spans="1:13" x14ac:dyDescent="0.2">
      <c r="A971" s="265" t="s">
        <v>5560</v>
      </c>
      <c r="B971" s="279" t="s">
        <v>1193</v>
      </c>
      <c r="C971" s="280" t="s">
        <v>3841</v>
      </c>
      <c r="D971" s="279" t="s">
        <v>1470</v>
      </c>
      <c r="E971" s="279" t="s">
        <v>3842</v>
      </c>
      <c r="F971" s="281" t="s">
        <v>1209</v>
      </c>
      <c r="G971" s="282" t="s">
        <v>345</v>
      </c>
      <c r="H971" s="283">
        <v>0.19839999999999999</v>
      </c>
      <c r="I971" s="284">
        <v>7.5919999999999996</v>
      </c>
      <c r="J971" s="284">
        <v>1.506</v>
      </c>
      <c r="K971" s="277"/>
      <c r="L971" s="284">
        <v>9.1999999999999993</v>
      </c>
      <c r="M971" s="284">
        <v>1.82</v>
      </c>
    </row>
    <row r="972" spans="1:13" x14ac:dyDescent="0.2">
      <c r="A972" s="265" t="s">
        <v>5561</v>
      </c>
      <c r="B972" s="279" t="s">
        <v>1193</v>
      </c>
      <c r="C972" s="280" t="s">
        <v>3137</v>
      </c>
      <c r="D972" s="279" t="s">
        <v>1470</v>
      </c>
      <c r="E972" s="279" t="s">
        <v>1198</v>
      </c>
      <c r="F972" s="281" t="s">
        <v>1195</v>
      </c>
      <c r="G972" s="282" t="s">
        <v>1196</v>
      </c>
      <c r="H972" s="283">
        <v>0.5</v>
      </c>
      <c r="I972" s="284">
        <v>12.429</v>
      </c>
      <c r="J972" s="284">
        <v>6.2140000000000004</v>
      </c>
      <c r="K972" s="277"/>
      <c r="L972" s="284">
        <v>15.06</v>
      </c>
      <c r="M972" s="284">
        <v>7.53</v>
      </c>
    </row>
    <row r="973" spans="1:13" x14ac:dyDescent="0.2">
      <c r="A973" s="265" t="s">
        <v>5562</v>
      </c>
      <c r="B973" s="279" t="s">
        <v>1193</v>
      </c>
      <c r="C973" s="280" t="s">
        <v>3859</v>
      </c>
      <c r="D973" s="279" t="s">
        <v>1470</v>
      </c>
      <c r="E973" s="279" t="s">
        <v>3860</v>
      </c>
      <c r="F973" s="281" t="s">
        <v>1209</v>
      </c>
      <c r="G973" s="282" t="s">
        <v>345</v>
      </c>
      <c r="H973" s="283">
        <v>0.373</v>
      </c>
      <c r="I973" s="284">
        <v>7.8230000000000004</v>
      </c>
      <c r="J973" s="284">
        <v>2.9169999999999998</v>
      </c>
      <c r="K973" s="277"/>
      <c r="L973" s="284">
        <v>9.48</v>
      </c>
      <c r="M973" s="284">
        <v>3.53</v>
      </c>
    </row>
    <row r="974" spans="1:13" x14ac:dyDescent="0.2">
      <c r="A974" s="265" t="s">
        <v>5563</v>
      </c>
      <c r="B974" s="279" t="s">
        <v>1193</v>
      </c>
      <c r="C974" s="280" t="s">
        <v>3727</v>
      </c>
      <c r="D974" s="279" t="s">
        <v>1470</v>
      </c>
      <c r="E974" s="279" t="s">
        <v>1244</v>
      </c>
      <c r="F974" s="281" t="s">
        <v>1209</v>
      </c>
      <c r="G974" s="282" t="s">
        <v>73</v>
      </c>
      <c r="H974" s="283">
        <v>0.2334</v>
      </c>
      <c r="I974" s="284">
        <v>9.7710000000000008</v>
      </c>
      <c r="J974" s="284">
        <v>2.2799999999999998</v>
      </c>
      <c r="K974" s="277"/>
      <c r="L974" s="284">
        <v>11.84</v>
      </c>
      <c r="M974" s="284">
        <v>2.76</v>
      </c>
    </row>
    <row r="975" spans="1:13" x14ac:dyDescent="0.2">
      <c r="A975" s="265" t="s">
        <v>5564</v>
      </c>
      <c r="B975" s="279" t="s">
        <v>1193</v>
      </c>
      <c r="C975" s="280" t="s">
        <v>3706</v>
      </c>
      <c r="D975" s="279" t="s">
        <v>1470</v>
      </c>
      <c r="E975" s="279" t="s">
        <v>1323</v>
      </c>
      <c r="F975" s="281" t="s">
        <v>1209</v>
      </c>
      <c r="G975" s="282" t="s">
        <v>73</v>
      </c>
      <c r="H975" s="283">
        <v>0.25509999999999999</v>
      </c>
      <c r="I975" s="284">
        <v>2.17</v>
      </c>
      <c r="J975" s="284">
        <v>0.55300000000000005</v>
      </c>
      <c r="K975" s="277"/>
      <c r="L975" s="284">
        <v>2.63</v>
      </c>
      <c r="M975" s="284">
        <v>0.67</v>
      </c>
    </row>
    <row r="976" spans="1:13" x14ac:dyDescent="0.2">
      <c r="A976" s="265" t="s">
        <v>5565</v>
      </c>
      <c r="B976" s="279" t="s">
        <v>1193</v>
      </c>
      <c r="C976" s="280" t="s">
        <v>3189</v>
      </c>
      <c r="D976" s="279" t="s">
        <v>1470</v>
      </c>
      <c r="E976" s="279" t="s">
        <v>1259</v>
      </c>
      <c r="F976" s="281" t="s">
        <v>1195</v>
      </c>
      <c r="G976" s="282" t="s">
        <v>1196</v>
      </c>
      <c r="H976" s="283">
        <v>0.5</v>
      </c>
      <c r="I976" s="284">
        <v>18.404</v>
      </c>
      <c r="J976" s="284">
        <v>9.202</v>
      </c>
      <c r="K976" s="277"/>
      <c r="L976" s="284">
        <v>22.3</v>
      </c>
      <c r="M976" s="284">
        <v>11.15</v>
      </c>
    </row>
    <row r="977" spans="1:13" x14ac:dyDescent="0.2">
      <c r="A977" s="265" t="s">
        <v>5566</v>
      </c>
      <c r="B977" s="279" t="s">
        <v>1193</v>
      </c>
      <c r="C977" s="280" t="s">
        <v>3732</v>
      </c>
      <c r="D977" s="279" t="s">
        <v>1470</v>
      </c>
      <c r="E977" s="279" t="s">
        <v>1325</v>
      </c>
      <c r="F977" s="281" t="s">
        <v>1209</v>
      </c>
      <c r="G977" s="282" t="s">
        <v>345</v>
      </c>
      <c r="H977" s="283">
        <v>0.11459999999999999</v>
      </c>
      <c r="I977" s="284">
        <v>22.603999999999999</v>
      </c>
      <c r="J977" s="284">
        <v>2.59</v>
      </c>
      <c r="K977" s="277"/>
      <c r="L977" s="284">
        <v>27.39</v>
      </c>
      <c r="M977" s="284">
        <v>3.13</v>
      </c>
    </row>
    <row r="978" spans="1:13" x14ac:dyDescent="0.2">
      <c r="A978" s="265" t="s">
        <v>5567</v>
      </c>
      <c r="B978" s="279" t="s">
        <v>1193</v>
      </c>
      <c r="C978" s="280" t="s">
        <v>3966</v>
      </c>
      <c r="D978" s="279" t="s">
        <v>1470</v>
      </c>
      <c r="E978" s="279" t="s">
        <v>1248</v>
      </c>
      <c r="F978" s="281" t="s">
        <v>1209</v>
      </c>
      <c r="G978" s="282" t="s">
        <v>73</v>
      </c>
      <c r="H978" s="283">
        <v>1</v>
      </c>
      <c r="I978" s="284">
        <v>93.622</v>
      </c>
      <c r="J978" s="284">
        <v>93.622</v>
      </c>
      <c r="K978" s="277"/>
      <c r="L978" s="284">
        <v>113.44</v>
      </c>
      <c r="M978" s="284">
        <v>113.44</v>
      </c>
    </row>
    <row r="979" spans="1:13" x14ac:dyDescent="0.2">
      <c r="A979" s="265" t="s">
        <v>5568</v>
      </c>
      <c r="B979" s="279" t="s">
        <v>1193</v>
      </c>
      <c r="C979" s="280" t="s">
        <v>3774</v>
      </c>
      <c r="D979" s="279" t="s">
        <v>1470</v>
      </c>
      <c r="E979" s="279" t="s">
        <v>1321</v>
      </c>
      <c r="F979" s="281" t="s">
        <v>1209</v>
      </c>
      <c r="G979" s="282" t="s">
        <v>345</v>
      </c>
      <c r="H979" s="283">
        <v>0.2041</v>
      </c>
      <c r="I979" s="284">
        <v>26.870999999999999</v>
      </c>
      <c r="J979" s="284">
        <v>5.484</v>
      </c>
      <c r="K979" s="277"/>
      <c r="L979" s="284">
        <v>32.56</v>
      </c>
      <c r="M979" s="284">
        <v>6.64</v>
      </c>
    </row>
    <row r="980" spans="1:13" x14ac:dyDescent="0.2">
      <c r="A980" s="265" t="s">
        <v>5569</v>
      </c>
      <c r="B980" s="279" t="s">
        <v>1193</v>
      </c>
      <c r="C980" s="280" t="s">
        <v>3863</v>
      </c>
      <c r="D980" s="279" t="s">
        <v>1470</v>
      </c>
      <c r="E980" s="279" t="s">
        <v>3864</v>
      </c>
      <c r="F980" s="281" t="s">
        <v>1209</v>
      </c>
      <c r="G980" s="282" t="s">
        <v>345</v>
      </c>
      <c r="H980" s="283">
        <v>0.69840000000000002</v>
      </c>
      <c r="I980" s="284">
        <v>8.1449999999999996</v>
      </c>
      <c r="J980" s="284">
        <v>5.6879999999999997</v>
      </c>
      <c r="K980" s="277"/>
      <c r="L980" s="284">
        <v>9.8699999999999992</v>
      </c>
      <c r="M980" s="284">
        <v>6.89</v>
      </c>
    </row>
    <row r="981" spans="1:13" x14ac:dyDescent="0.2">
      <c r="A981" s="265" t="s">
        <v>5570</v>
      </c>
      <c r="B981" s="279" t="s">
        <v>1193</v>
      </c>
      <c r="C981" s="280" t="s">
        <v>3775</v>
      </c>
      <c r="D981" s="279" t="s">
        <v>1470</v>
      </c>
      <c r="E981" s="279" t="s">
        <v>1324</v>
      </c>
      <c r="F981" s="281" t="s">
        <v>1209</v>
      </c>
      <c r="G981" s="282" t="s">
        <v>73</v>
      </c>
      <c r="H981" s="283">
        <v>5.0999999999999997E-2</v>
      </c>
      <c r="I981" s="284">
        <v>12.866</v>
      </c>
      <c r="J981" s="284">
        <v>0.65600000000000003</v>
      </c>
      <c r="K981" s="277"/>
      <c r="L981" s="284">
        <v>15.59</v>
      </c>
      <c r="M981" s="284">
        <v>0.79</v>
      </c>
    </row>
    <row r="982" spans="1:13" x14ac:dyDescent="0.2">
      <c r="A982" s="265" t="s">
        <v>5571</v>
      </c>
      <c r="B982" s="279" t="s">
        <v>1193</v>
      </c>
      <c r="C982" s="280" t="s">
        <v>3967</v>
      </c>
      <c r="D982" s="279" t="s">
        <v>1470</v>
      </c>
      <c r="E982" s="279" t="s">
        <v>3968</v>
      </c>
      <c r="F982" s="281" t="s">
        <v>1209</v>
      </c>
      <c r="G982" s="282" t="s">
        <v>345</v>
      </c>
      <c r="H982" s="283">
        <v>5.0952000000000002</v>
      </c>
      <c r="I982" s="284">
        <v>8.6240000000000006</v>
      </c>
      <c r="J982" s="284">
        <v>43.941000000000003</v>
      </c>
      <c r="K982" s="277"/>
      <c r="L982" s="284">
        <v>10.45</v>
      </c>
      <c r="M982" s="284">
        <v>53.24</v>
      </c>
    </row>
    <row r="983" spans="1:13" x14ac:dyDescent="0.2">
      <c r="A983" s="265" t="s">
        <v>5572</v>
      </c>
      <c r="B983" s="279" t="s">
        <v>1193</v>
      </c>
      <c r="C983" s="280" t="s">
        <v>3969</v>
      </c>
      <c r="D983" s="279" t="s">
        <v>1470</v>
      </c>
      <c r="E983" s="279" t="s">
        <v>3970</v>
      </c>
      <c r="F983" s="281" t="s">
        <v>1209</v>
      </c>
      <c r="G983" s="282" t="s">
        <v>345</v>
      </c>
      <c r="H983" s="283">
        <v>6.9762000000000004</v>
      </c>
      <c r="I983" s="284">
        <v>11.042</v>
      </c>
      <c r="J983" s="284">
        <v>77.031000000000006</v>
      </c>
      <c r="K983" s="277"/>
      <c r="L983" s="284">
        <v>13.38</v>
      </c>
      <c r="M983" s="284">
        <v>93.34</v>
      </c>
    </row>
    <row r="984" spans="1:13" x14ac:dyDescent="0.2">
      <c r="A984" s="265" t="s">
        <v>5573</v>
      </c>
      <c r="B984" s="279" t="s">
        <v>1193</v>
      </c>
      <c r="C984" s="280" t="s">
        <v>3914</v>
      </c>
      <c r="D984" s="279" t="s">
        <v>1470</v>
      </c>
      <c r="E984" s="279" t="s">
        <v>3915</v>
      </c>
      <c r="F984" s="281" t="s">
        <v>1209</v>
      </c>
      <c r="G984" s="282" t="s">
        <v>345</v>
      </c>
      <c r="H984" s="283">
        <v>1.6349</v>
      </c>
      <c r="I984" s="284">
        <v>8.6980000000000004</v>
      </c>
      <c r="J984" s="284">
        <v>14.22</v>
      </c>
      <c r="K984" s="277"/>
      <c r="L984" s="284">
        <v>10.54</v>
      </c>
      <c r="M984" s="284">
        <v>17.23</v>
      </c>
    </row>
    <row r="985" spans="1:13" x14ac:dyDescent="0.2">
      <c r="A985" s="265" t="s">
        <v>5574</v>
      </c>
      <c r="B985" s="279" t="s">
        <v>1193</v>
      </c>
      <c r="C985" s="280" t="s">
        <v>3971</v>
      </c>
      <c r="D985" s="279" t="s">
        <v>1470</v>
      </c>
      <c r="E985" s="279" t="s">
        <v>3972</v>
      </c>
      <c r="F985" s="281" t="s">
        <v>1209</v>
      </c>
      <c r="G985" s="282" t="s">
        <v>345</v>
      </c>
      <c r="H985" s="283">
        <v>8.5556000000000001</v>
      </c>
      <c r="I985" s="284">
        <v>9.0159106217616607</v>
      </c>
      <c r="J985" s="284">
        <v>77.135999999999996</v>
      </c>
      <c r="K985" s="277"/>
      <c r="L985" s="284">
        <v>10.93</v>
      </c>
      <c r="M985" s="284">
        <v>93.51</v>
      </c>
    </row>
    <row r="986" spans="1:13" x14ac:dyDescent="0.2">
      <c r="A986" s="265" t="s">
        <v>5575</v>
      </c>
      <c r="B986" s="266" t="s">
        <v>3973</v>
      </c>
      <c r="C986" s="267" t="s">
        <v>36</v>
      </c>
      <c r="D986" s="266" t="s">
        <v>37</v>
      </c>
      <c r="E986" s="266" t="s">
        <v>38</v>
      </c>
      <c r="F986" s="268" t="s">
        <v>1188</v>
      </c>
      <c r="G986" s="269" t="s">
        <v>39</v>
      </c>
      <c r="H986" s="267" t="s">
        <v>1189</v>
      </c>
      <c r="I986" s="267" t="s">
        <v>40</v>
      </c>
      <c r="J986" s="267" t="s">
        <v>41</v>
      </c>
      <c r="L986" s="334"/>
      <c r="M986" s="334"/>
    </row>
    <row r="987" spans="1:13" ht="24" x14ac:dyDescent="0.2">
      <c r="A987" s="265" t="s">
        <v>5576</v>
      </c>
      <c r="B987" s="290" t="s">
        <v>1190</v>
      </c>
      <c r="C987" s="291" t="s">
        <v>3974</v>
      </c>
      <c r="D987" s="290" t="s">
        <v>1470</v>
      </c>
      <c r="E987" s="290" t="s">
        <v>1551</v>
      </c>
      <c r="F987" s="292">
        <v>22</v>
      </c>
      <c r="G987" s="293" t="s">
        <v>11</v>
      </c>
      <c r="H987" s="294">
        <v>1</v>
      </c>
      <c r="I987" s="278">
        <v>119.78</v>
      </c>
      <c r="J987" s="278">
        <v>119.78000000000002</v>
      </c>
      <c r="K987" s="277"/>
      <c r="L987" s="278">
        <v>145.13999999999999</v>
      </c>
      <c r="M987" s="278">
        <v>145.13999999999999</v>
      </c>
    </row>
    <row r="988" spans="1:13" ht="12.75" thickBot="1" x14ac:dyDescent="0.25">
      <c r="A988" s="265" t="s">
        <v>5577</v>
      </c>
      <c r="B988" s="301" t="s">
        <v>1193</v>
      </c>
      <c r="C988" s="302" t="s">
        <v>3160</v>
      </c>
      <c r="D988" s="301" t="s">
        <v>1470</v>
      </c>
      <c r="E988" s="301" t="s">
        <v>1202</v>
      </c>
      <c r="F988" s="303" t="s">
        <v>1195</v>
      </c>
      <c r="G988" s="304" t="s">
        <v>1196</v>
      </c>
      <c r="H988" s="305">
        <v>0.60829999999999995</v>
      </c>
      <c r="I988" s="285">
        <v>18.404</v>
      </c>
      <c r="J988" s="285">
        <v>11.195</v>
      </c>
      <c r="K988" s="277"/>
      <c r="L988" s="285">
        <v>22.3</v>
      </c>
      <c r="M988" s="285">
        <v>13.56</v>
      </c>
    </row>
    <row r="989" spans="1:13" ht="12.75" thickTop="1" x14ac:dyDescent="0.2">
      <c r="A989" s="265" t="s">
        <v>5578</v>
      </c>
      <c r="B989" s="295" t="s">
        <v>1193</v>
      </c>
      <c r="C989" s="296" t="s">
        <v>3671</v>
      </c>
      <c r="D989" s="295" t="s">
        <v>1470</v>
      </c>
      <c r="E989" s="295" t="s">
        <v>3672</v>
      </c>
      <c r="F989" s="297" t="s">
        <v>1209</v>
      </c>
      <c r="G989" s="298" t="s">
        <v>345</v>
      </c>
      <c r="H989" s="299">
        <v>4.5</v>
      </c>
      <c r="I989" s="300">
        <v>1.1299999999999999</v>
      </c>
      <c r="J989" s="300">
        <v>5.085</v>
      </c>
      <c r="K989" s="277"/>
      <c r="L989" s="300">
        <v>1.37</v>
      </c>
      <c r="M989" s="300">
        <v>6.16</v>
      </c>
    </row>
    <row r="990" spans="1:13" x14ac:dyDescent="0.2">
      <c r="A990" s="265" t="s">
        <v>5579</v>
      </c>
      <c r="B990" s="279" t="s">
        <v>1193</v>
      </c>
      <c r="C990" s="280" t="s">
        <v>3141</v>
      </c>
      <c r="D990" s="279" t="s">
        <v>1470</v>
      </c>
      <c r="E990" s="279" t="s">
        <v>1226</v>
      </c>
      <c r="F990" s="281" t="s">
        <v>1209</v>
      </c>
      <c r="G990" s="282" t="s">
        <v>345</v>
      </c>
      <c r="H990" s="283">
        <v>1.3</v>
      </c>
      <c r="I990" s="284">
        <v>0.51100000000000001</v>
      </c>
      <c r="J990" s="284">
        <v>0.66400000000000003</v>
      </c>
      <c r="K990" s="277"/>
      <c r="L990" s="284">
        <v>0.62</v>
      </c>
      <c r="M990" s="284">
        <v>0.8</v>
      </c>
    </row>
    <row r="991" spans="1:13" x14ac:dyDescent="0.2">
      <c r="A991" s="265" t="s">
        <v>5580</v>
      </c>
      <c r="B991" s="279" t="s">
        <v>1193</v>
      </c>
      <c r="C991" s="280" t="s">
        <v>3975</v>
      </c>
      <c r="D991" s="279" t="s">
        <v>1470</v>
      </c>
      <c r="E991" s="279" t="s">
        <v>3976</v>
      </c>
      <c r="F991" s="281" t="s">
        <v>1209</v>
      </c>
      <c r="G991" s="282" t="s">
        <v>11</v>
      </c>
      <c r="H991" s="283">
        <v>1.05</v>
      </c>
      <c r="I991" s="284">
        <v>88.980962566844909</v>
      </c>
      <c r="J991" s="284">
        <v>93.43</v>
      </c>
      <c r="K991" s="277"/>
      <c r="L991" s="284">
        <v>107.84</v>
      </c>
      <c r="M991" s="284">
        <v>113.23</v>
      </c>
    </row>
    <row r="992" spans="1:13" x14ac:dyDescent="0.2">
      <c r="A992" s="265" t="s">
        <v>5581</v>
      </c>
      <c r="B992" s="279" t="s">
        <v>1193</v>
      </c>
      <c r="C992" s="280" t="s">
        <v>3156</v>
      </c>
      <c r="D992" s="279" t="s">
        <v>1470</v>
      </c>
      <c r="E992" s="279" t="s">
        <v>1206</v>
      </c>
      <c r="F992" s="281" t="s">
        <v>1195</v>
      </c>
      <c r="G992" s="282" t="s">
        <v>1196</v>
      </c>
      <c r="H992" s="283">
        <v>0.85440000000000005</v>
      </c>
      <c r="I992" s="284">
        <v>11.009</v>
      </c>
      <c r="J992" s="284">
        <v>9.4060000000000006</v>
      </c>
      <c r="K992" s="277"/>
      <c r="L992" s="284">
        <v>13.34</v>
      </c>
      <c r="M992" s="284">
        <v>11.39</v>
      </c>
    </row>
    <row r="993" spans="1:13" x14ac:dyDescent="0.2">
      <c r="A993" s="265" t="s">
        <v>5582</v>
      </c>
      <c r="B993" s="266" t="s">
        <v>3977</v>
      </c>
      <c r="C993" s="267" t="s">
        <v>36</v>
      </c>
      <c r="D993" s="266" t="s">
        <v>37</v>
      </c>
      <c r="E993" s="266" t="s">
        <v>38</v>
      </c>
      <c r="F993" s="268" t="s">
        <v>1188</v>
      </c>
      <c r="G993" s="269" t="s">
        <v>39</v>
      </c>
      <c r="H993" s="267" t="s">
        <v>1189</v>
      </c>
      <c r="I993" s="267" t="s">
        <v>40</v>
      </c>
      <c r="J993" s="267" t="s">
        <v>41</v>
      </c>
      <c r="L993" s="334"/>
      <c r="M993" s="334"/>
    </row>
    <row r="994" spans="1:13" x14ac:dyDescent="0.2">
      <c r="A994" s="265" t="s">
        <v>5583</v>
      </c>
      <c r="B994" s="271" t="s">
        <v>1190</v>
      </c>
      <c r="C994" s="272" t="s">
        <v>3978</v>
      </c>
      <c r="D994" s="271" t="s">
        <v>1470</v>
      </c>
      <c r="E994" s="271" t="s">
        <v>295</v>
      </c>
      <c r="F994" s="273">
        <v>26</v>
      </c>
      <c r="G994" s="274" t="s">
        <v>11</v>
      </c>
      <c r="H994" s="275">
        <v>1</v>
      </c>
      <c r="I994" s="276">
        <v>6.93</v>
      </c>
      <c r="J994" s="276">
        <v>6.93</v>
      </c>
      <c r="K994" s="277"/>
      <c r="L994" s="276">
        <v>8.41</v>
      </c>
      <c r="M994" s="276">
        <v>8.41</v>
      </c>
    </row>
    <row r="995" spans="1:13" x14ac:dyDescent="0.2">
      <c r="A995" s="265" t="s">
        <v>5584</v>
      </c>
      <c r="B995" s="279" t="s">
        <v>1193</v>
      </c>
      <c r="C995" s="280" t="s">
        <v>3137</v>
      </c>
      <c r="D995" s="279" t="s">
        <v>1470</v>
      </c>
      <c r="E995" s="279" t="s">
        <v>1198</v>
      </c>
      <c r="F995" s="281" t="s">
        <v>1195</v>
      </c>
      <c r="G995" s="282" t="s">
        <v>1196</v>
      </c>
      <c r="H995" s="283">
        <v>4.2000000000000003E-2</v>
      </c>
      <c r="I995" s="284">
        <v>12.429</v>
      </c>
      <c r="J995" s="284">
        <v>0.52200000000000002</v>
      </c>
      <c r="K995" s="277"/>
      <c r="L995" s="284">
        <v>15.06</v>
      </c>
      <c r="M995" s="284">
        <v>0.63</v>
      </c>
    </row>
    <row r="996" spans="1:13" x14ac:dyDescent="0.2">
      <c r="A996" s="265" t="s">
        <v>5585</v>
      </c>
      <c r="B996" s="279" t="s">
        <v>1193</v>
      </c>
      <c r="C996" s="280" t="s">
        <v>3214</v>
      </c>
      <c r="D996" s="279" t="s">
        <v>1470</v>
      </c>
      <c r="E996" s="279" t="s">
        <v>3215</v>
      </c>
      <c r="F996" s="281" t="s">
        <v>1195</v>
      </c>
      <c r="G996" s="282" t="s">
        <v>1196</v>
      </c>
      <c r="H996" s="283">
        <v>7.8E-2</v>
      </c>
      <c r="I996" s="284">
        <v>18.404</v>
      </c>
      <c r="J996" s="284">
        <v>1.4350000000000001</v>
      </c>
      <c r="K996" s="277"/>
      <c r="L996" s="284">
        <v>22.3</v>
      </c>
      <c r="M996" s="284">
        <v>1.73</v>
      </c>
    </row>
    <row r="997" spans="1:13" ht="36" x14ac:dyDescent="0.2">
      <c r="A997" s="265" t="s">
        <v>5586</v>
      </c>
      <c r="B997" s="279" t="s">
        <v>1193</v>
      </c>
      <c r="C997" s="280" t="s">
        <v>3199</v>
      </c>
      <c r="D997" s="279" t="s">
        <v>1470</v>
      </c>
      <c r="E997" s="279" t="s">
        <v>3200</v>
      </c>
      <c r="F997" s="281" t="s">
        <v>1209</v>
      </c>
      <c r="G997" s="282" t="s">
        <v>73</v>
      </c>
      <c r="H997" s="283">
        <v>2.7000000000000001E-3</v>
      </c>
      <c r="I997" s="284">
        <v>2.4670000000000001</v>
      </c>
      <c r="J997" s="284">
        <v>6.0000000000000001E-3</v>
      </c>
      <c r="K997" s="277"/>
      <c r="L997" s="284">
        <v>2.99</v>
      </c>
      <c r="M997" s="284">
        <v>0</v>
      </c>
    </row>
    <row r="998" spans="1:13" x14ac:dyDescent="0.2">
      <c r="A998" s="265" t="s">
        <v>5587</v>
      </c>
      <c r="B998" s="279" t="s">
        <v>1193</v>
      </c>
      <c r="C998" s="280" t="s">
        <v>3711</v>
      </c>
      <c r="D998" s="279" t="s">
        <v>1470</v>
      </c>
      <c r="E998" s="279" t="s">
        <v>3712</v>
      </c>
      <c r="F998" s="281" t="s">
        <v>1209</v>
      </c>
      <c r="G998" s="282" t="s">
        <v>3176</v>
      </c>
      <c r="H998" s="283">
        <v>1.9199999999999998E-2</v>
      </c>
      <c r="I998" s="284">
        <v>22.283000000000001</v>
      </c>
      <c r="J998" s="284">
        <v>0.42699999999999999</v>
      </c>
      <c r="K998" s="277"/>
      <c r="L998" s="284">
        <v>27</v>
      </c>
      <c r="M998" s="284">
        <v>0.51</v>
      </c>
    </row>
    <row r="999" spans="1:13" x14ac:dyDescent="0.2">
      <c r="A999" s="265" t="s">
        <v>5588</v>
      </c>
      <c r="B999" s="279" t="s">
        <v>1193</v>
      </c>
      <c r="C999" s="280" t="s">
        <v>3706</v>
      </c>
      <c r="D999" s="279" t="s">
        <v>1470</v>
      </c>
      <c r="E999" s="279" t="s">
        <v>1323</v>
      </c>
      <c r="F999" s="281" t="s">
        <v>1209</v>
      </c>
      <c r="G999" s="282" t="s">
        <v>73</v>
      </c>
      <c r="H999" s="283">
        <v>0.25</v>
      </c>
      <c r="I999" s="284">
        <v>2.0040784615384859</v>
      </c>
      <c r="J999" s="284">
        <v>0.501</v>
      </c>
      <c r="K999" s="277"/>
      <c r="L999" s="284">
        <v>2.63</v>
      </c>
      <c r="M999" s="284">
        <v>0.65</v>
      </c>
    </row>
    <row r="1000" spans="1:13" ht="24" x14ac:dyDescent="0.2">
      <c r="A1000" s="265" t="s">
        <v>5589</v>
      </c>
      <c r="B1000" s="279" t="s">
        <v>1193</v>
      </c>
      <c r="C1000" s="280" t="s">
        <v>3713</v>
      </c>
      <c r="D1000" s="279" t="s">
        <v>1470</v>
      </c>
      <c r="E1000" s="279" t="s">
        <v>3714</v>
      </c>
      <c r="F1000" s="281" t="s">
        <v>1209</v>
      </c>
      <c r="G1000" s="282" t="s">
        <v>3176</v>
      </c>
      <c r="H1000" s="283">
        <v>9.6000000000000002E-2</v>
      </c>
      <c r="I1000" s="284">
        <v>42.073</v>
      </c>
      <c r="J1000" s="284">
        <v>4.0389999999999997</v>
      </c>
      <c r="K1000" s="277"/>
      <c r="L1000" s="284">
        <v>50.98</v>
      </c>
      <c r="M1000" s="284">
        <v>4.8899999999999997</v>
      </c>
    </row>
    <row r="1001" spans="1:13" x14ac:dyDescent="0.2">
      <c r="A1001" s="265" t="s">
        <v>5590</v>
      </c>
      <c r="B1001" s="266" t="s">
        <v>3979</v>
      </c>
      <c r="C1001" s="267" t="s">
        <v>36</v>
      </c>
      <c r="D1001" s="266" t="s">
        <v>37</v>
      </c>
      <c r="E1001" s="266" t="s">
        <v>38</v>
      </c>
      <c r="F1001" s="268" t="s">
        <v>1188</v>
      </c>
      <c r="G1001" s="269" t="s">
        <v>39</v>
      </c>
      <c r="H1001" s="267" t="s">
        <v>1189</v>
      </c>
      <c r="I1001" s="267" t="s">
        <v>40</v>
      </c>
      <c r="J1001" s="267" t="s">
        <v>41</v>
      </c>
      <c r="L1001" s="334"/>
      <c r="M1001" s="334"/>
    </row>
    <row r="1002" spans="1:13" x14ac:dyDescent="0.2">
      <c r="A1002" s="265" t="s">
        <v>5591</v>
      </c>
      <c r="B1002" s="271" t="s">
        <v>1190</v>
      </c>
      <c r="C1002" s="272" t="s">
        <v>3980</v>
      </c>
      <c r="D1002" s="271" t="s">
        <v>1470</v>
      </c>
      <c r="E1002" s="271" t="s">
        <v>297</v>
      </c>
      <c r="F1002" s="273">
        <v>8</v>
      </c>
      <c r="G1002" s="274" t="s">
        <v>73</v>
      </c>
      <c r="H1002" s="275">
        <v>1</v>
      </c>
      <c r="I1002" s="276">
        <v>128.92000000000002</v>
      </c>
      <c r="J1002" s="276">
        <v>128.91999999999999</v>
      </c>
      <c r="K1002" s="277"/>
      <c r="L1002" s="276">
        <v>156.22</v>
      </c>
      <c r="M1002" s="276">
        <v>156.22</v>
      </c>
    </row>
    <row r="1003" spans="1:13" x14ac:dyDescent="0.2">
      <c r="A1003" s="265" t="s">
        <v>5592</v>
      </c>
      <c r="B1003" s="279" t="s">
        <v>1193</v>
      </c>
      <c r="C1003" s="280" t="s">
        <v>3137</v>
      </c>
      <c r="D1003" s="279" t="s">
        <v>1470</v>
      </c>
      <c r="E1003" s="279" t="s">
        <v>1198</v>
      </c>
      <c r="F1003" s="281" t="s">
        <v>1195</v>
      </c>
      <c r="G1003" s="282" t="s">
        <v>1196</v>
      </c>
      <c r="H1003" s="283">
        <v>0.16669999999999999</v>
      </c>
      <c r="I1003" s="284">
        <v>12.429</v>
      </c>
      <c r="J1003" s="284">
        <v>2.0710000000000002</v>
      </c>
      <c r="K1003" s="277"/>
      <c r="L1003" s="284">
        <v>15.06</v>
      </c>
      <c r="M1003" s="284">
        <v>2.5099999999999998</v>
      </c>
    </row>
    <row r="1004" spans="1:13" x14ac:dyDescent="0.2">
      <c r="A1004" s="265" t="s">
        <v>5593</v>
      </c>
      <c r="B1004" s="279" t="s">
        <v>1193</v>
      </c>
      <c r="C1004" s="280" t="s">
        <v>3159</v>
      </c>
      <c r="D1004" s="279" t="s">
        <v>1470</v>
      </c>
      <c r="E1004" s="279" t="s">
        <v>1251</v>
      </c>
      <c r="F1004" s="281" t="s">
        <v>1195</v>
      </c>
      <c r="G1004" s="282" t="s">
        <v>1196</v>
      </c>
      <c r="H1004" s="283">
        <v>0.16669999999999999</v>
      </c>
      <c r="I1004" s="284">
        <v>18.404</v>
      </c>
      <c r="J1004" s="284">
        <v>3.0670000000000002</v>
      </c>
      <c r="K1004" s="277"/>
      <c r="L1004" s="284">
        <v>22.3</v>
      </c>
      <c r="M1004" s="284">
        <v>3.71</v>
      </c>
    </row>
    <row r="1005" spans="1:13" x14ac:dyDescent="0.2">
      <c r="A1005" s="265" t="s">
        <v>5594</v>
      </c>
      <c r="B1005" s="279" t="s">
        <v>1193</v>
      </c>
      <c r="C1005" s="280" t="s">
        <v>3981</v>
      </c>
      <c r="D1005" s="279" t="s">
        <v>1470</v>
      </c>
      <c r="E1005" s="279" t="s">
        <v>3982</v>
      </c>
      <c r="F1005" s="281" t="s">
        <v>1209</v>
      </c>
      <c r="G1005" s="282" t="s">
        <v>73</v>
      </c>
      <c r="H1005" s="283">
        <v>1</v>
      </c>
      <c r="I1005" s="284">
        <v>123.78200052504039</v>
      </c>
      <c r="J1005" s="284">
        <v>123.782</v>
      </c>
      <c r="K1005" s="277"/>
      <c r="L1005" s="284">
        <v>150</v>
      </c>
      <c r="M1005" s="284">
        <v>150</v>
      </c>
    </row>
    <row r="1006" spans="1:13" x14ac:dyDescent="0.2">
      <c r="A1006" s="265" t="s">
        <v>5595</v>
      </c>
      <c r="B1006" s="266" t="s">
        <v>3983</v>
      </c>
      <c r="C1006" s="267" t="s">
        <v>36</v>
      </c>
      <c r="D1006" s="266" t="s">
        <v>37</v>
      </c>
      <c r="E1006" s="266" t="s">
        <v>38</v>
      </c>
      <c r="F1006" s="268" t="s">
        <v>1188</v>
      </c>
      <c r="G1006" s="269" t="s">
        <v>39</v>
      </c>
      <c r="H1006" s="267" t="s">
        <v>1189</v>
      </c>
      <c r="I1006" s="267" t="s">
        <v>40</v>
      </c>
      <c r="J1006" s="267" t="s">
        <v>41</v>
      </c>
      <c r="L1006" s="334"/>
      <c r="M1006" s="334"/>
    </row>
    <row r="1007" spans="1:13" ht="24" x14ac:dyDescent="0.2">
      <c r="A1007" s="265" t="s">
        <v>5596</v>
      </c>
      <c r="B1007" s="271" t="s">
        <v>1190</v>
      </c>
      <c r="C1007" s="272" t="s">
        <v>3984</v>
      </c>
      <c r="D1007" s="271" t="s">
        <v>1470</v>
      </c>
      <c r="E1007" s="271" t="s">
        <v>1555</v>
      </c>
      <c r="F1007" s="273">
        <v>2</v>
      </c>
      <c r="G1007" s="274" t="s">
        <v>11</v>
      </c>
      <c r="H1007" s="275">
        <v>1</v>
      </c>
      <c r="I1007" s="276">
        <v>4.3499999999999996</v>
      </c>
      <c r="J1007" s="276">
        <v>4.3499999999999996</v>
      </c>
      <c r="K1007" s="277"/>
      <c r="L1007" s="276">
        <v>5.28</v>
      </c>
      <c r="M1007" s="276">
        <v>5.28</v>
      </c>
    </row>
    <row r="1008" spans="1:13" x14ac:dyDescent="0.2">
      <c r="A1008" s="265" t="s">
        <v>5597</v>
      </c>
      <c r="B1008" s="279" t="s">
        <v>1193</v>
      </c>
      <c r="C1008" s="280" t="s">
        <v>3189</v>
      </c>
      <c r="D1008" s="279" t="s">
        <v>1470</v>
      </c>
      <c r="E1008" s="279" t="s">
        <v>1259</v>
      </c>
      <c r="F1008" s="281" t="s">
        <v>1195</v>
      </c>
      <c r="G1008" s="282" t="s">
        <v>1196</v>
      </c>
      <c r="H1008" s="283">
        <v>3.73E-2</v>
      </c>
      <c r="I1008" s="284">
        <v>18.404</v>
      </c>
      <c r="J1008" s="284">
        <v>0.68600000000000005</v>
      </c>
      <c r="K1008" s="277"/>
      <c r="L1008" s="284">
        <v>22.3</v>
      </c>
      <c r="M1008" s="284">
        <v>0.83</v>
      </c>
    </row>
    <row r="1009" spans="1:13" x14ac:dyDescent="0.2">
      <c r="A1009" s="265" t="s">
        <v>5598</v>
      </c>
      <c r="B1009" s="279" t="s">
        <v>1193</v>
      </c>
      <c r="C1009" s="280" t="s">
        <v>3156</v>
      </c>
      <c r="D1009" s="279" t="s">
        <v>1470</v>
      </c>
      <c r="E1009" s="279" t="s">
        <v>1206</v>
      </c>
      <c r="F1009" s="281" t="s">
        <v>1195</v>
      </c>
      <c r="G1009" s="282" t="s">
        <v>1196</v>
      </c>
      <c r="H1009" s="283">
        <v>5.8299999999999998E-2</v>
      </c>
      <c r="I1009" s="284">
        <v>11.009</v>
      </c>
      <c r="J1009" s="284">
        <v>0.64100000000000001</v>
      </c>
      <c r="K1009" s="277"/>
      <c r="L1009" s="284">
        <v>13.34</v>
      </c>
      <c r="M1009" s="284">
        <v>0.77</v>
      </c>
    </row>
    <row r="1010" spans="1:13" x14ac:dyDescent="0.2">
      <c r="A1010" s="265" t="s">
        <v>5599</v>
      </c>
      <c r="B1010" s="301" t="s">
        <v>1193</v>
      </c>
      <c r="C1010" s="302" t="s">
        <v>3856</v>
      </c>
      <c r="D1010" s="301" t="s">
        <v>1470</v>
      </c>
      <c r="E1010" s="301" t="s">
        <v>1214</v>
      </c>
      <c r="F1010" s="303" t="s">
        <v>1209</v>
      </c>
      <c r="G1010" s="304" t="s">
        <v>345</v>
      </c>
      <c r="H1010" s="305">
        <v>2.3999999999999998E-3</v>
      </c>
      <c r="I1010" s="285">
        <v>20.228000000000002</v>
      </c>
      <c r="J1010" s="285">
        <v>4.8000000000000001E-2</v>
      </c>
      <c r="K1010" s="277"/>
      <c r="L1010" s="285">
        <v>24.51</v>
      </c>
      <c r="M1010" s="285">
        <v>0.05</v>
      </c>
    </row>
    <row r="1011" spans="1:13" ht="12.75" thickBot="1" x14ac:dyDescent="0.25">
      <c r="A1011" s="265" t="s">
        <v>5600</v>
      </c>
      <c r="B1011" s="301" t="s">
        <v>1193</v>
      </c>
      <c r="C1011" s="302" t="s">
        <v>3224</v>
      </c>
      <c r="D1011" s="301" t="s">
        <v>1470</v>
      </c>
      <c r="E1011" s="301" t="s">
        <v>1230</v>
      </c>
      <c r="F1011" s="303" t="s">
        <v>1209</v>
      </c>
      <c r="G1011" s="304" t="s">
        <v>61</v>
      </c>
      <c r="H1011" s="305">
        <v>0.21160000000000001</v>
      </c>
      <c r="I1011" s="285">
        <v>7.0890000000000004</v>
      </c>
      <c r="J1011" s="285">
        <v>1.5</v>
      </c>
      <c r="K1011" s="277"/>
      <c r="L1011" s="285">
        <v>8.59</v>
      </c>
      <c r="M1011" s="285">
        <v>1.81</v>
      </c>
    </row>
    <row r="1012" spans="1:13" ht="12.75" thickTop="1" x14ac:dyDescent="0.2">
      <c r="A1012" s="265" t="s">
        <v>5601</v>
      </c>
      <c r="B1012" s="295" t="s">
        <v>1193</v>
      </c>
      <c r="C1012" s="296" t="s">
        <v>3227</v>
      </c>
      <c r="D1012" s="295" t="s">
        <v>1470</v>
      </c>
      <c r="E1012" s="295" t="s">
        <v>1228</v>
      </c>
      <c r="F1012" s="297" t="s">
        <v>1209</v>
      </c>
      <c r="G1012" s="298" t="s">
        <v>345</v>
      </c>
      <c r="H1012" s="299">
        <v>5.7999999999999996E-3</v>
      </c>
      <c r="I1012" s="300">
        <v>20.995000000000001</v>
      </c>
      <c r="J1012" s="300">
        <v>0.121</v>
      </c>
      <c r="K1012" s="277"/>
      <c r="L1012" s="300">
        <v>25.44</v>
      </c>
      <c r="M1012" s="300">
        <v>0.14000000000000001</v>
      </c>
    </row>
    <row r="1013" spans="1:13" x14ac:dyDescent="0.2">
      <c r="A1013" s="265" t="s">
        <v>5602</v>
      </c>
      <c r="B1013" s="279" t="s">
        <v>1193</v>
      </c>
      <c r="C1013" s="280" t="s">
        <v>3244</v>
      </c>
      <c r="D1013" s="279" t="s">
        <v>1470</v>
      </c>
      <c r="E1013" s="279" t="s">
        <v>3245</v>
      </c>
      <c r="F1013" s="281" t="s">
        <v>1209</v>
      </c>
      <c r="G1013" s="282" t="s">
        <v>3176</v>
      </c>
      <c r="H1013" s="283">
        <v>5.1999999999999998E-3</v>
      </c>
      <c r="I1013" s="284">
        <v>10.811</v>
      </c>
      <c r="J1013" s="284">
        <v>5.6000000000000001E-2</v>
      </c>
      <c r="K1013" s="277"/>
      <c r="L1013" s="284">
        <v>13.1</v>
      </c>
      <c r="M1013" s="284">
        <v>0.06</v>
      </c>
    </row>
    <row r="1014" spans="1:13" x14ac:dyDescent="0.2">
      <c r="A1014" s="265" t="s">
        <v>5603</v>
      </c>
      <c r="B1014" s="279" t="s">
        <v>1193</v>
      </c>
      <c r="C1014" s="280" t="s">
        <v>3252</v>
      </c>
      <c r="D1014" s="279" t="s">
        <v>1470</v>
      </c>
      <c r="E1014" s="279" t="s">
        <v>3253</v>
      </c>
      <c r="F1014" s="281" t="s">
        <v>1209</v>
      </c>
      <c r="G1014" s="282" t="s">
        <v>61</v>
      </c>
      <c r="H1014" s="283">
        <v>0.21160000000000001</v>
      </c>
      <c r="I1014" s="284">
        <v>6.1383829450549428</v>
      </c>
      <c r="J1014" s="284">
        <v>1.298</v>
      </c>
      <c r="K1014" s="277"/>
      <c r="L1014" s="284">
        <v>7.7</v>
      </c>
      <c r="M1014" s="284">
        <v>1.62</v>
      </c>
    </row>
    <row r="1015" spans="1:13" x14ac:dyDescent="0.2">
      <c r="A1015" s="265" t="s">
        <v>5604</v>
      </c>
      <c r="B1015" s="266" t="s">
        <v>3985</v>
      </c>
      <c r="C1015" s="267" t="s">
        <v>36</v>
      </c>
      <c r="D1015" s="266" t="s">
        <v>37</v>
      </c>
      <c r="E1015" s="266" t="s">
        <v>38</v>
      </c>
      <c r="F1015" s="268" t="s">
        <v>1188</v>
      </c>
      <c r="G1015" s="269" t="s">
        <v>39</v>
      </c>
      <c r="H1015" s="267" t="s">
        <v>1189</v>
      </c>
      <c r="I1015" s="267" t="s">
        <v>40</v>
      </c>
      <c r="J1015" s="267" t="s">
        <v>41</v>
      </c>
      <c r="L1015" s="334"/>
      <c r="M1015" s="334"/>
    </row>
    <row r="1016" spans="1:13" x14ac:dyDescent="0.2">
      <c r="A1016" s="265" t="s">
        <v>5605</v>
      </c>
      <c r="B1016" s="271" t="s">
        <v>1190</v>
      </c>
      <c r="C1016" s="272" t="s">
        <v>3560</v>
      </c>
      <c r="D1016" s="271" t="s">
        <v>1470</v>
      </c>
      <c r="E1016" s="271" t="s">
        <v>150</v>
      </c>
      <c r="F1016" s="273">
        <v>4</v>
      </c>
      <c r="G1016" s="274" t="s">
        <v>7</v>
      </c>
      <c r="H1016" s="275">
        <v>1</v>
      </c>
      <c r="I1016" s="276">
        <v>28.25</v>
      </c>
      <c r="J1016" s="276">
        <v>28.25</v>
      </c>
      <c r="K1016" s="277"/>
      <c r="L1016" s="276">
        <v>34.229999999999997</v>
      </c>
      <c r="M1016" s="276">
        <v>34.229999999999997</v>
      </c>
    </row>
    <row r="1017" spans="1:13" x14ac:dyDescent="0.2">
      <c r="A1017" s="265" t="s">
        <v>5606</v>
      </c>
      <c r="B1017" s="279" t="s">
        <v>1193</v>
      </c>
      <c r="C1017" s="280" t="s">
        <v>3156</v>
      </c>
      <c r="D1017" s="279" t="s">
        <v>1470</v>
      </c>
      <c r="E1017" s="279" t="s">
        <v>1206</v>
      </c>
      <c r="F1017" s="281" t="s">
        <v>1195</v>
      </c>
      <c r="G1017" s="282" t="s">
        <v>1196</v>
      </c>
      <c r="H1017" s="283">
        <v>2.5659999999999998</v>
      </c>
      <c r="I1017" s="284">
        <v>11.009</v>
      </c>
      <c r="J1017" s="284">
        <v>28.248999999999999</v>
      </c>
      <c r="K1017" s="277"/>
      <c r="L1017" s="284">
        <v>13.34</v>
      </c>
      <c r="M1017" s="284">
        <v>34.229999999999997</v>
      </c>
    </row>
    <row r="1018" spans="1:13" x14ac:dyDescent="0.2">
      <c r="A1018" s="265" t="s">
        <v>5607</v>
      </c>
      <c r="B1018" s="266" t="s">
        <v>3986</v>
      </c>
      <c r="C1018" s="267" t="s">
        <v>36</v>
      </c>
      <c r="D1018" s="266" t="s">
        <v>37</v>
      </c>
      <c r="E1018" s="266" t="s">
        <v>38</v>
      </c>
      <c r="F1018" s="268" t="s">
        <v>1188</v>
      </c>
      <c r="G1018" s="269" t="s">
        <v>39</v>
      </c>
      <c r="H1018" s="267" t="s">
        <v>1189</v>
      </c>
      <c r="I1018" s="267" t="s">
        <v>40</v>
      </c>
      <c r="J1018" s="267" t="s">
        <v>41</v>
      </c>
      <c r="L1018" s="334"/>
      <c r="M1018" s="334"/>
    </row>
    <row r="1019" spans="1:13" x14ac:dyDescent="0.2">
      <c r="A1019" s="265" t="s">
        <v>5608</v>
      </c>
      <c r="B1019" s="271" t="s">
        <v>1190</v>
      </c>
      <c r="C1019" s="272" t="s">
        <v>3465</v>
      </c>
      <c r="D1019" s="271" t="s">
        <v>1470</v>
      </c>
      <c r="E1019" s="271" t="s">
        <v>90</v>
      </c>
      <c r="F1019" s="273">
        <v>4</v>
      </c>
      <c r="G1019" s="274" t="s">
        <v>7</v>
      </c>
      <c r="H1019" s="275">
        <v>1</v>
      </c>
      <c r="I1019" s="276">
        <v>1.46</v>
      </c>
      <c r="J1019" s="276">
        <v>1.46</v>
      </c>
      <c r="K1019" s="277"/>
      <c r="L1019" s="276">
        <v>1.78</v>
      </c>
      <c r="M1019" s="276">
        <v>1.78</v>
      </c>
    </row>
    <row r="1020" spans="1:13" x14ac:dyDescent="0.2">
      <c r="A1020" s="265" t="s">
        <v>5609</v>
      </c>
      <c r="B1020" s="279" t="s">
        <v>1193</v>
      </c>
      <c r="C1020" s="280" t="s">
        <v>3466</v>
      </c>
      <c r="D1020" s="279" t="s">
        <v>1470</v>
      </c>
      <c r="E1020" s="279" t="s">
        <v>3467</v>
      </c>
      <c r="F1020" s="281" t="s">
        <v>1209</v>
      </c>
      <c r="G1020" s="282" t="s">
        <v>7</v>
      </c>
      <c r="H1020" s="283">
        <v>1</v>
      </c>
      <c r="I1020" s="284">
        <v>1.46</v>
      </c>
      <c r="J1020" s="284">
        <v>1.46</v>
      </c>
      <c r="K1020" s="277"/>
      <c r="L1020" s="284">
        <v>1.78</v>
      </c>
      <c r="M1020" s="284">
        <v>1.78</v>
      </c>
    </row>
    <row r="1021" spans="1:13" x14ac:dyDescent="0.2">
      <c r="A1021" s="265" t="s">
        <v>5610</v>
      </c>
      <c r="B1021" s="266" t="s">
        <v>3987</v>
      </c>
      <c r="C1021" s="267" t="s">
        <v>36</v>
      </c>
      <c r="D1021" s="266" t="s">
        <v>37</v>
      </c>
      <c r="E1021" s="266" t="s">
        <v>38</v>
      </c>
      <c r="F1021" s="268" t="s">
        <v>1188</v>
      </c>
      <c r="G1021" s="269" t="s">
        <v>39</v>
      </c>
      <c r="H1021" s="267" t="s">
        <v>1189</v>
      </c>
      <c r="I1021" s="267" t="s">
        <v>40</v>
      </c>
      <c r="J1021" s="267" t="s">
        <v>41</v>
      </c>
      <c r="L1021" s="334"/>
      <c r="M1021" s="334"/>
    </row>
    <row r="1022" spans="1:13" x14ac:dyDescent="0.2">
      <c r="A1022" s="265" t="s">
        <v>5611</v>
      </c>
      <c r="B1022" s="271" t="s">
        <v>1190</v>
      </c>
      <c r="C1022" s="272" t="s">
        <v>3469</v>
      </c>
      <c r="D1022" s="271" t="s">
        <v>1470</v>
      </c>
      <c r="E1022" s="271" t="s">
        <v>92</v>
      </c>
      <c r="F1022" s="273">
        <v>4</v>
      </c>
      <c r="G1022" s="274" t="s">
        <v>7</v>
      </c>
      <c r="H1022" s="275">
        <v>1</v>
      </c>
      <c r="I1022" s="276">
        <v>1.08</v>
      </c>
      <c r="J1022" s="276">
        <v>1.08</v>
      </c>
      <c r="K1022" s="277"/>
      <c r="L1022" s="276">
        <v>1.31</v>
      </c>
      <c r="M1022" s="276">
        <v>1.31</v>
      </c>
    </row>
    <row r="1023" spans="1:13" x14ac:dyDescent="0.2">
      <c r="A1023" s="265" t="s">
        <v>5612</v>
      </c>
      <c r="B1023" s="279" t="s">
        <v>1193</v>
      </c>
      <c r="C1023" s="280" t="s">
        <v>3470</v>
      </c>
      <c r="D1023" s="279" t="s">
        <v>1470</v>
      </c>
      <c r="E1023" s="279" t="s">
        <v>3471</v>
      </c>
      <c r="F1023" s="281" t="s">
        <v>1209</v>
      </c>
      <c r="G1023" s="282" t="s">
        <v>7</v>
      </c>
      <c r="H1023" s="283">
        <v>1</v>
      </c>
      <c r="I1023" s="284">
        <v>1.08</v>
      </c>
      <c r="J1023" s="284">
        <v>1.08</v>
      </c>
      <c r="K1023" s="277"/>
      <c r="L1023" s="284">
        <v>1.31</v>
      </c>
      <c r="M1023" s="284">
        <v>1.31</v>
      </c>
    </row>
    <row r="1024" spans="1:13" x14ac:dyDescent="0.2">
      <c r="A1024" s="265" t="s">
        <v>5613</v>
      </c>
      <c r="B1024" s="266" t="s">
        <v>3988</v>
      </c>
      <c r="C1024" s="267" t="s">
        <v>36</v>
      </c>
      <c r="D1024" s="266" t="s">
        <v>37</v>
      </c>
      <c r="E1024" s="266" t="s">
        <v>38</v>
      </c>
      <c r="F1024" s="268" t="s">
        <v>1188</v>
      </c>
      <c r="G1024" s="269" t="s">
        <v>39</v>
      </c>
      <c r="H1024" s="267" t="s">
        <v>1189</v>
      </c>
      <c r="I1024" s="267" t="s">
        <v>40</v>
      </c>
      <c r="J1024" s="267" t="s">
        <v>41</v>
      </c>
      <c r="L1024" s="334"/>
      <c r="M1024" s="334"/>
    </row>
    <row r="1025" spans="1:13" x14ac:dyDescent="0.2">
      <c r="A1025" s="265" t="s">
        <v>5614</v>
      </c>
      <c r="B1025" s="271" t="s">
        <v>1190</v>
      </c>
      <c r="C1025" s="272" t="s">
        <v>3564</v>
      </c>
      <c r="D1025" s="271" t="s">
        <v>1470</v>
      </c>
      <c r="E1025" s="271" t="s">
        <v>154</v>
      </c>
      <c r="F1025" s="273">
        <v>4</v>
      </c>
      <c r="G1025" s="274" t="s">
        <v>7</v>
      </c>
      <c r="H1025" s="275">
        <v>1</v>
      </c>
      <c r="I1025" s="276">
        <v>4.12</v>
      </c>
      <c r="J1025" s="276">
        <v>4.12</v>
      </c>
      <c r="K1025" s="277"/>
      <c r="L1025" s="276">
        <v>5</v>
      </c>
      <c r="M1025" s="276">
        <v>5</v>
      </c>
    </row>
    <row r="1026" spans="1:13" x14ac:dyDescent="0.2">
      <c r="A1026" s="265" t="s">
        <v>5615</v>
      </c>
      <c r="B1026" s="279" t="s">
        <v>1193</v>
      </c>
      <c r="C1026" s="280" t="s">
        <v>3565</v>
      </c>
      <c r="D1026" s="279" t="s">
        <v>1470</v>
      </c>
      <c r="E1026" s="279" t="s">
        <v>154</v>
      </c>
      <c r="F1026" s="281" t="s">
        <v>1209</v>
      </c>
      <c r="G1026" s="282" t="s">
        <v>7</v>
      </c>
      <c r="H1026" s="283">
        <v>1</v>
      </c>
      <c r="I1026" s="284">
        <v>4.12</v>
      </c>
      <c r="J1026" s="284">
        <v>4.12</v>
      </c>
      <c r="K1026" s="277"/>
      <c r="L1026" s="284">
        <v>5</v>
      </c>
      <c r="M1026" s="284">
        <v>5</v>
      </c>
    </row>
    <row r="1027" spans="1:13" x14ac:dyDescent="0.2">
      <c r="A1027" s="265" t="s">
        <v>5616</v>
      </c>
      <c r="B1027" s="266" t="s">
        <v>3989</v>
      </c>
      <c r="C1027" s="267" t="s">
        <v>36</v>
      </c>
      <c r="D1027" s="266" t="s">
        <v>37</v>
      </c>
      <c r="E1027" s="266" t="s">
        <v>38</v>
      </c>
      <c r="F1027" s="268" t="s">
        <v>1188</v>
      </c>
      <c r="G1027" s="269" t="s">
        <v>39</v>
      </c>
      <c r="H1027" s="267" t="s">
        <v>1189</v>
      </c>
      <c r="I1027" s="267" t="s">
        <v>40</v>
      </c>
      <c r="J1027" s="267" t="s">
        <v>41</v>
      </c>
      <c r="L1027" s="334"/>
      <c r="M1027" s="334"/>
    </row>
    <row r="1028" spans="1:13" x14ac:dyDescent="0.2">
      <c r="A1028" s="265" t="s">
        <v>5617</v>
      </c>
      <c r="B1028" s="271" t="s">
        <v>1190</v>
      </c>
      <c r="C1028" s="272" t="s">
        <v>3473</v>
      </c>
      <c r="D1028" s="271" t="s">
        <v>1470</v>
      </c>
      <c r="E1028" s="271" t="s">
        <v>94</v>
      </c>
      <c r="F1028" s="273">
        <v>4</v>
      </c>
      <c r="G1028" s="274" t="s">
        <v>3474</v>
      </c>
      <c r="H1028" s="275">
        <v>1</v>
      </c>
      <c r="I1028" s="276">
        <v>2.0699999999999998</v>
      </c>
      <c r="J1028" s="276">
        <v>2.0699999999999998</v>
      </c>
      <c r="K1028" s="277"/>
      <c r="L1028" s="276">
        <v>2.5099999999999998</v>
      </c>
      <c r="M1028" s="276">
        <v>2.5099999999999998</v>
      </c>
    </row>
    <row r="1029" spans="1:13" ht="24" x14ac:dyDescent="0.2">
      <c r="A1029" s="265" t="s">
        <v>5618</v>
      </c>
      <c r="B1029" s="301" t="s">
        <v>1193</v>
      </c>
      <c r="C1029" s="302" t="s">
        <v>3475</v>
      </c>
      <c r="D1029" s="301" t="s">
        <v>1470</v>
      </c>
      <c r="E1029" s="301" t="s">
        <v>3476</v>
      </c>
      <c r="F1029" s="303" t="s">
        <v>1209</v>
      </c>
      <c r="G1029" s="304" t="s">
        <v>3474</v>
      </c>
      <c r="H1029" s="305">
        <v>1</v>
      </c>
      <c r="I1029" s="285">
        <v>2.0710000000000002</v>
      </c>
      <c r="J1029" s="285">
        <v>2.0710000000000002</v>
      </c>
      <c r="K1029" s="277"/>
      <c r="L1029" s="285">
        <v>2.5099999999999998</v>
      </c>
      <c r="M1029" s="285">
        <v>2.5099999999999998</v>
      </c>
    </row>
    <row r="1030" spans="1:13" ht="12.75" thickBot="1" x14ac:dyDescent="0.25">
      <c r="A1030" s="265" t="s">
        <v>5619</v>
      </c>
      <c r="B1030" s="286" t="s">
        <v>3990</v>
      </c>
      <c r="C1030" s="287" t="s">
        <v>36</v>
      </c>
      <c r="D1030" s="286" t="s">
        <v>37</v>
      </c>
      <c r="E1030" s="286" t="s">
        <v>38</v>
      </c>
      <c r="F1030" s="288" t="s">
        <v>1188</v>
      </c>
      <c r="G1030" s="289" t="s">
        <v>39</v>
      </c>
      <c r="H1030" s="287" t="s">
        <v>1189</v>
      </c>
      <c r="I1030" s="287" t="s">
        <v>40</v>
      </c>
      <c r="J1030" s="287" t="s">
        <v>41</v>
      </c>
      <c r="L1030" s="270"/>
      <c r="M1030" s="270"/>
    </row>
    <row r="1031" spans="1:13" ht="12.75" thickTop="1" x14ac:dyDescent="0.2">
      <c r="A1031" s="265" t="s">
        <v>5620</v>
      </c>
      <c r="B1031" s="310" t="s">
        <v>1190</v>
      </c>
      <c r="C1031" s="311" t="s">
        <v>3478</v>
      </c>
      <c r="D1031" s="310" t="s">
        <v>1470</v>
      </c>
      <c r="E1031" s="310" t="s">
        <v>96</v>
      </c>
      <c r="F1031" s="312">
        <v>4</v>
      </c>
      <c r="G1031" s="313" t="s">
        <v>7</v>
      </c>
      <c r="H1031" s="314">
        <v>1</v>
      </c>
      <c r="I1031" s="315">
        <v>1.6</v>
      </c>
      <c r="J1031" s="315">
        <v>1.6</v>
      </c>
      <c r="K1031" s="277"/>
      <c r="L1031" s="315">
        <v>1.95</v>
      </c>
      <c r="M1031" s="315">
        <v>1.95</v>
      </c>
    </row>
    <row r="1032" spans="1:13" x14ac:dyDescent="0.2">
      <c r="A1032" s="265" t="s">
        <v>5621</v>
      </c>
      <c r="B1032" s="279" t="s">
        <v>1193</v>
      </c>
      <c r="C1032" s="280" t="s">
        <v>3479</v>
      </c>
      <c r="D1032" s="279" t="s">
        <v>1470</v>
      </c>
      <c r="E1032" s="279" t="s">
        <v>3480</v>
      </c>
      <c r="F1032" s="281" t="s">
        <v>1209</v>
      </c>
      <c r="G1032" s="282" t="s">
        <v>7</v>
      </c>
      <c r="H1032" s="283">
        <v>1</v>
      </c>
      <c r="I1032" s="284">
        <v>1.6</v>
      </c>
      <c r="J1032" s="284">
        <v>1.6</v>
      </c>
      <c r="K1032" s="277"/>
      <c r="L1032" s="284">
        <v>1.95</v>
      </c>
      <c r="M1032" s="284">
        <v>1.95</v>
      </c>
    </row>
    <row r="1033" spans="1:13" x14ac:dyDescent="0.2">
      <c r="A1033" s="265" t="s">
        <v>5622</v>
      </c>
      <c r="B1033" s="266" t="s">
        <v>3991</v>
      </c>
      <c r="C1033" s="267" t="s">
        <v>36</v>
      </c>
      <c r="D1033" s="266" t="s">
        <v>37</v>
      </c>
      <c r="E1033" s="266" t="s">
        <v>38</v>
      </c>
      <c r="F1033" s="268" t="s">
        <v>1188</v>
      </c>
      <c r="G1033" s="269" t="s">
        <v>39</v>
      </c>
      <c r="H1033" s="267" t="s">
        <v>1189</v>
      </c>
      <c r="I1033" s="267" t="s">
        <v>40</v>
      </c>
      <c r="J1033" s="267" t="s">
        <v>41</v>
      </c>
      <c r="L1033" s="334"/>
      <c r="M1033" s="334"/>
    </row>
    <row r="1034" spans="1:13" x14ac:dyDescent="0.2">
      <c r="A1034" s="265" t="s">
        <v>5623</v>
      </c>
      <c r="B1034" s="271" t="s">
        <v>1190</v>
      </c>
      <c r="C1034" s="272" t="s">
        <v>3413</v>
      </c>
      <c r="D1034" s="271" t="s">
        <v>1470</v>
      </c>
      <c r="E1034" s="271" t="s">
        <v>57</v>
      </c>
      <c r="F1034" s="273">
        <v>4</v>
      </c>
      <c r="G1034" s="274" t="s">
        <v>11</v>
      </c>
      <c r="H1034" s="275">
        <v>1</v>
      </c>
      <c r="I1034" s="276">
        <v>4.3899999999999997</v>
      </c>
      <c r="J1034" s="276">
        <v>4.3899999999999997</v>
      </c>
      <c r="K1034" s="277"/>
      <c r="L1034" s="276">
        <v>5.33</v>
      </c>
      <c r="M1034" s="276">
        <v>5.33</v>
      </c>
    </row>
    <row r="1035" spans="1:13" x14ac:dyDescent="0.2">
      <c r="A1035" s="265" t="s">
        <v>5624</v>
      </c>
      <c r="B1035" s="301" t="s">
        <v>1193</v>
      </c>
      <c r="C1035" s="302" t="s">
        <v>3156</v>
      </c>
      <c r="D1035" s="301" t="s">
        <v>1470</v>
      </c>
      <c r="E1035" s="301" t="s">
        <v>1206</v>
      </c>
      <c r="F1035" s="303" t="s">
        <v>1195</v>
      </c>
      <c r="G1035" s="304" t="s">
        <v>1196</v>
      </c>
      <c r="H1035" s="305">
        <v>0.4</v>
      </c>
      <c r="I1035" s="285">
        <v>10.976473409090909</v>
      </c>
      <c r="J1035" s="285">
        <v>4.3899999999999997</v>
      </c>
      <c r="K1035" s="277"/>
      <c r="L1035" s="285">
        <v>13.34</v>
      </c>
      <c r="M1035" s="285">
        <v>5.33</v>
      </c>
    </row>
    <row r="1036" spans="1:13" ht="12.75" thickBot="1" x14ac:dyDescent="0.25">
      <c r="A1036" s="265" t="s">
        <v>5625</v>
      </c>
      <c r="B1036" s="286" t="s">
        <v>3992</v>
      </c>
      <c r="C1036" s="287" t="s">
        <v>36</v>
      </c>
      <c r="D1036" s="286" t="s">
        <v>37</v>
      </c>
      <c r="E1036" s="286" t="s">
        <v>38</v>
      </c>
      <c r="F1036" s="288" t="s">
        <v>1188</v>
      </c>
      <c r="G1036" s="289" t="s">
        <v>39</v>
      </c>
      <c r="H1036" s="287" t="s">
        <v>1189</v>
      </c>
      <c r="I1036" s="287" t="s">
        <v>40</v>
      </c>
      <c r="J1036" s="287" t="s">
        <v>41</v>
      </c>
      <c r="L1036" s="270"/>
      <c r="M1036" s="270"/>
    </row>
    <row r="1037" spans="1:13" ht="24.75" thickTop="1" x14ac:dyDescent="0.2">
      <c r="A1037" s="265" t="s">
        <v>5626</v>
      </c>
      <c r="B1037" s="310" t="s">
        <v>1190</v>
      </c>
      <c r="C1037" s="311" t="s">
        <v>3411</v>
      </c>
      <c r="D1037" s="310" t="s">
        <v>1470</v>
      </c>
      <c r="E1037" s="310" t="s">
        <v>1482</v>
      </c>
      <c r="F1037" s="312">
        <v>4</v>
      </c>
      <c r="G1037" s="313" t="s">
        <v>11</v>
      </c>
      <c r="H1037" s="314">
        <v>1</v>
      </c>
      <c r="I1037" s="315">
        <v>2.23</v>
      </c>
      <c r="J1037" s="315">
        <v>2.23</v>
      </c>
      <c r="K1037" s="277"/>
      <c r="L1037" s="315">
        <v>2.71</v>
      </c>
      <c r="M1037" s="315">
        <v>2.71</v>
      </c>
    </row>
    <row r="1038" spans="1:13" x14ac:dyDescent="0.2">
      <c r="A1038" s="265" t="s">
        <v>5627</v>
      </c>
      <c r="B1038" s="279" t="s">
        <v>1193</v>
      </c>
      <c r="C1038" s="280" t="s">
        <v>3160</v>
      </c>
      <c r="D1038" s="279" t="s">
        <v>1470</v>
      </c>
      <c r="E1038" s="279" t="s">
        <v>1202</v>
      </c>
      <c r="F1038" s="281" t="s">
        <v>1195</v>
      </c>
      <c r="G1038" s="282" t="s">
        <v>1196</v>
      </c>
      <c r="H1038" s="283">
        <v>6.7400000000000002E-2</v>
      </c>
      <c r="I1038" s="284">
        <v>18.404</v>
      </c>
      <c r="J1038" s="284">
        <v>1.24</v>
      </c>
      <c r="K1038" s="277"/>
      <c r="L1038" s="284">
        <v>22.3</v>
      </c>
      <c r="M1038" s="284">
        <v>1.5</v>
      </c>
    </row>
    <row r="1039" spans="1:13" x14ac:dyDescent="0.2">
      <c r="A1039" s="265" t="s">
        <v>5628</v>
      </c>
      <c r="B1039" s="279" t="s">
        <v>1193</v>
      </c>
      <c r="C1039" s="280" t="s">
        <v>3156</v>
      </c>
      <c r="D1039" s="279" t="s">
        <v>1470</v>
      </c>
      <c r="E1039" s="279" t="s">
        <v>1206</v>
      </c>
      <c r="F1039" s="281" t="s">
        <v>1195</v>
      </c>
      <c r="G1039" s="282" t="s">
        <v>1196</v>
      </c>
      <c r="H1039" s="283">
        <v>9.1300000000000006E-2</v>
      </c>
      <c r="I1039" s="284">
        <v>10.843865000000003</v>
      </c>
      <c r="J1039" s="284">
        <v>0.99</v>
      </c>
      <c r="K1039" s="277"/>
      <c r="L1039" s="284">
        <v>13.34</v>
      </c>
      <c r="M1039" s="284">
        <v>1.21</v>
      </c>
    </row>
    <row r="1040" spans="1:13" x14ac:dyDescent="0.2">
      <c r="A1040" s="265" t="s">
        <v>5629</v>
      </c>
      <c r="B1040" s="266" t="s">
        <v>3993</v>
      </c>
      <c r="C1040" s="267" t="s">
        <v>36</v>
      </c>
      <c r="D1040" s="266" t="s">
        <v>37</v>
      </c>
      <c r="E1040" s="266" t="s">
        <v>38</v>
      </c>
      <c r="F1040" s="268" t="s">
        <v>1188</v>
      </c>
      <c r="G1040" s="269" t="s">
        <v>39</v>
      </c>
      <c r="H1040" s="267" t="s">
        <v>1189</v>
      </c>
      <c r="I1040" s="267" t="s">
        <v>40</v>
      </c>
      <c r="J1040" s="267" t="s">
        <v>41</v>
      </c>
      <c r="L1040" s="334"/>
      <c r="M1040" s="334"/>
    </row>
    <row r="1041" spans="1:13" x14ac:dyDescent="0.2">
      <c r="A1041" s="265" t="s">
        <v>5630</v>
      </c>
      <c r="B1041" s="271" t="s">
        <v>1190</v>
      </c>
      <c r="C1041" s="272" t="s">
        <v>3571</v>
      </c>
      <c r="D1041" s="271" t="s">
        <v>1470</v>
      </c>
      <c r="E1041" s="271" t="s">
        <v>162</v>
      </c>
      <c r="F1041" s="273">
        <v>5</v>
      </c>
      <c r="G1041" s="274" t="s">
        <v>7</v>
      </c>
      <c r="H1041" s="275">
        <v>1</v>
      </c>
      <c r="I1041" s="276">
        <v>575.73</v>
      </c>
      <c r="J1041" s="276">
        <v>575.73</v>
      </c>
      <c r="K1041" s="277"/>
      <c r="L1041" s="276">
        <v>697.61</v>
      </c>
      <c r="M1041" s="276">
        <v>697.61</v>
      </c>
    </row>
    <row r="1042" spans="1:13" x14ac:dyDescent="0.2">
      <c r="A1042" s="265" t="s">
        <v>5631</v>
      </c>
      <c r="B1042" s="279" t="s">
        <v>1193</v>
      </c>
      <c r="C1042" s="280" t="s">
        <v>3160</v>
      </c>
      <c r="D1042" s="279" t="s">
        <v>1470</v>
      </c>
      <c r="E1042" s="279" t="s">
        <v>1202</v>
      </c>
      <c r="F1042" s="281" t="s">
        <v>1195</v>
      </c>
      <c r="G1042" s="282" t="s">
        <v>1196</v>
      </c>
      <c r="H1042" s="283">
        <v>7</v>
      </c>
      <c r="I1042" s="284">
        <v>18.404</v>
      </c>
      <c r="J1042" s="284">
        <v>128.828</v>
      </c>
      <c r="K1042" s="277"/>
      <c r="L1042" s="284">
        <v>22.3</v>
      </c>
      <c r="M1042" s="284">
        <v>156.1</v>
      </c>
    </row>
    <row r="1043" spans="1:13" x14ac:dyDescent="0.2">
      <c r="A1043" s="265" t="s">
        <v>5632</v>
      </c>
      <c r="B1043" s="279" t="s">
        <v>1193</v>
      </c>
      <c r="C1043" s="280" t="s">
        <v>3141</v>
      </c>
      <c r="D1043" s="279" t="s">
        <v>1470</v>
      </c>
      <c r="E1043" s="279" t="s">
        <v>1226</v>
      </c>
      <c r="F1043" s="281" t="s">
        <v>1209</v>
      </c>
      <c r="G1043" s="282" t="s">
        <v>345</v>
      </c>
      <c r="H1043" s="283">
        <v>26.3</v>
      </c>
      <c r="I1043" s="284">
        <v>0.51100000000000001</v>
      </c>
      <c r="J1043" s="284">
        <v>13.439</v>
      </c>
      <c r="K1043" s="277"/>
      <c r="L1043" s="284">
        <v>0.62</v>
      </c>
      <c r="M1043" s="284">
        <v>16.3</v>
      </c>
    </row>
    <row r="1044" spans="1:13" x14ac:dyDescent="0.2">
      <c r="A1044" s="265" t="s">
        <v>5633</v>
      </c>
      <c r="B1044" s="279" t="s">
        <v>1193</v>
      </c>
      <c r="C1044" s="280" t="s">
        <v>3156</v>
      </c>
      <c r="D1044" s="279" t="s">
        <v>1470</v>
      </c>
      <c r="E1044" s="279" t="s">
        <v>1206</v>
      </c>
      <c r="F1044" s="281" t="s">
        <v>1195</v>
      </c>
      <c r="G1044" s="282" t="s">
        <v>1196</v>
      </c>
      <c r="H1044" s="283">
        <v>9.6300000000000008</v>
      </c>
      <c r="I1044" s="284">
        <v>11.009</v>
      </c>
      <c r="J1044" s="284">
        <v>106.01600000000001</v>
      </c>
      <c r="K1044" s="277"/>
      <c r="L1044" s="284">
        <v>13.34</v>
      </c>
      <c r="M1044" s="284">
        <v>128.46</v>
      </c>
    </row>
    <row r="1045" spans="1:13" x14ac:dyDescent="0.2">
      <c r="A1045" s="265" t="s">
        <v>5634</v>
      </c>
      <c r="B1045" s="301" t="s">
        <v>1193</v>
      </c>
      <c r="C1045" s="302" t="s">
        <v>3426</v>
      </c>
      <c r="D1045" s="301" t="s">
        <v>1470</v>
      </c>
      <c r="E1045" s="301" t="s">
        <v>1208</v>
      </c>
      <c r="F1045" s="303" t="s">
        <v>1209</v>
      </c>
      <c r="G1045" s="304" t="s">
        <v>7</v>
      </c>
      <c r="H1045" s="305">
        <v>0.32</v>
      </c>
      <c r="I1045" s="285">
        <v>148.578</v>
      </c>
      <c r="J1045" s="285">
        <v>47.543999999999997</v>
      </c>
      <c r="K1045" s="277"/>
      <c r="L1045" s="285">
        <v>180.03</v>
      </c>
      <c r="M1045" s="285">
        <v>57.6</v>
      </c>
    </row>
    <row r="1046" spans="1:13" ht="12.75" thickBot="1" x14ac:dyDescent="0.25">
      <c r="A1046" s="265" t="s">
        <v>5635</v>
      </c>
      <c r="B1046" s="301" t="s">
        <v>1193</v>
      </c>
      <c r="C1046" s="302" t="s">
        <v>3572</v>
      </c>
      <c r="D1046" s="301" t="s">
        <v>1470</v>
      </c>
      <c r="E1046" s="301" t="s">
        <v>1224</v>
      </c>
      <c r="F1046" s="303" t="s">
        <v>1209</v>
      </c>
      <c r="G1046" s="304" t="s">
        <v>345</v>
      </c>
      <c r="H1046" s="305">
        <v>43</v>
      </c>
      <c r="I1046" s="285">
        <v>0.86599999999999999</v>
      </c>
      <c r="J1046" s="285">
        <v>37.238</v>
      </c>
      <c r="K1046" s="277"/>
      <c r="L1046" s="285">
        <v>1.05</v>
      </c>
      <c r="M1046" s="285">
        <v>45.15</v>
      </c>
    </row>
    <row r="1047" spans="1:13" ht="12.75" thickTop="1" x14ac:dyDescent="0.2">
      <c r="A1047" s="265" t="s">
        <v>5636</v>
      </c>
      <c r="B1047" s="295" t="s">
        <v>1193</v>
      </c>
      <c r="C1047" s="296" t="s">
        <v>3573</v>
      </c>
      <c r="D1047" s="295" t="s">
        <v>1470</v>
      </c>
      <c r="E1047" s="295" t="s">
        <v>3574</v>
      </c>
      <c r="F1047" s="297" t="s">
        <v>1209</v>
      </c>
      <c r="G1047" s="298" t="s">
        <v>73</v>
      </c>
      <c r="H1047" s="299">
        <v>735</v>
      </c>
      <c r="I1047" s="300">
        <v>0.33015649484536086</v>
      </c>
      <c r="J1047" s="300">
        <v>242.66499999999999</v>
      </c>
      <c r="K1047" s="277"/>
      <c r="L1047" s="300">
        <v>0.4</v>
      </c>
      <c r="M1047" s="300">
        <v>294</v>
      </c>
    </row>
    <row r="1048" spans="1:13" x14ac:dyDescent="0.2">
      <c r="A1048" s="265" t="s">
        <v>5637</v>
      </c>
      <c r="B1048" s="266" t="s">
        <v>3994</v>
      </c>
      <c r="C1048" s="267" t="s">
        <v>36</v>
      </c>
      <c r="D1048" s="266" t="s">
        <v>37</v>
      </c>
      <c r="E1048" s="266" t="s">
        <v>38</v>
      </c>
      <c r="F1048" s="268" t="s">
        <v>1188</v>
      </c>
      <c r="G1048" s="269" t="s">
        <v>39</v>
      </c>
      <c r="H1048" s="267" t="s">
        <v>1189</v>
      </c>
      <c r="I1048" s="267" t="s">
        <v>40</v>
      </c>
      <c r="J1048" s="267" t="s">
        <v>41</v>
      </c>
      <c r="L1048" s="334"/>
      <c r="M1048" s="334"/>
    </row>
    <row r="1049" spans="1:13" ht="24" x14ac:dyDescent="0.2">
      <c r="A1049" s="265" t="s">
        <v>5638</v>
      </c>
      <c r="B1049" s="271" t="s">
        <v>1190</v>
      </c>
      <c r="C1049" s="272" t="s">
        <v>3652</v>
      </c>
      <c r="D1049" s="271" t="s">
        <v>1470</v>
      </c>
      <c r="E1049" s="271" t="s">
        <v>1524</v>
      </c>
      <c r="F1049" s="273">
        <v>16</v>
      </c>
      <c r="G1049" s="274" t="s">
        <v>11</v>
      </c>
      <c r="H1049" s="275">
        <v>1</v>
      </c>
      <c r="I1049" s="276">
        <v>67.61</v>
      </c>
      <c r="J1049" s="276">
        <v>67.61</v>
      </c>
      <c r="K1049" s="277"/>
      <c r="L1049" s="276">
        <v>81.93</v>
      </c>
      <c r="M1049" s="276">
        <v>81.93</v>
      </c>
    </row>
    <row r="1050" spans="1:13" x14ac:dyDescent="0.2">
      <c r="A1050" s="265" t="s">
        <v>5639</v>
      </c>
      <c r="B1050" s="279" t="s">
        <v>1193</v>
      </c>
      <c r="C1050" s="280" t="s">
        <v>3137</v>
      </c>
      <c r="D1050" s="279" t="s">
        <v>1470</v>
      </c>
      <c r="E1050" s="279" t="s">
        <v>1198</v>
      </c>
      <c r="F1050" s="281" t="s">
        <v>1195</v>
      </c>
      <c r="G1050" s="282" t="s">
        <v>1196</v>
      </c>
      <c r="H1050" s="283">
        <v>0.16020000000000001</v>
      </c>
      <c r="I1050" s="284">
        <v>12.429</v>
      </c>
      <c r="J1050" s="284">
        <v>1.9910000000000001</v>
      </c>
      <c r="K1050" s="277"/>
      <c r="L1050" s="284">
        <v>15.06</v>
      </c>
      <c r="M1050" s="284">
        <v>2.41</v>
      </c>
    </row>
    <row r="1051" spans="1:13" x14ac:dyDescent="0.2">
      <c r="A1051" s="265" t="s">
        <v>5640</v>
      </c>
      <c r="B1051" s="279" t="s">
        <v>1193</v>
      </c>
      <c r="C1051" s="280" t="s">
        <v>3645</v>
      </c>
      <c r="D1051" s="279" t="s">
        <v>1470</v>
      </c>
      <c r="E1051" s="279" t="s">
        <v>3646</v>
      </c>
      <c r="F1051" s="281" t="s">
        <v>1195</v>
      </c>
      <c r="G1051" s="282" t="s">
        <v>1196</v>
      </c>
      <c r="H1051" s="283">
        <v>0.16020000000000001</v>
      </c>
      <c r="I1051" s="284">
        <v>18.404</v>
      </c>
      <c r="J1051" s="284">
        <v>2.948</v>
      </c>
      <c r="K1051" s="277"/>
      <c r="L1051" s="284">
        <v>22.3</v>
      </c>
      <c r="M1051" s="284">
        <v>3.57</v>
      </c>
    </row>
    <row r="1052" spans="1:13" x14ac:dyDescent="0.2">
      <c r="A1052" s="265" t="s">
        <v>5641</v>
      </c>
      <c r="B1052" s="279" t="s">
        <v>1193</v>
      </c>
      <c r="C1052" s="280" t="s">
        <v>3172</v>
      </c>
      <c r="D1052" s="279" t="s">
        <v>1470</v>
      </c>
      <c r="E1052" s="279" t="s">
        <v>3173</v>
      </c>
      <c r="F1052" s="281" t="s">
        <v>1209</v>
      </c>
      <c r="G1052" s="282" t="s">
        <v>73</v>
      </c>
      <c r="H1052" s="283">
        <v>2.0499999999999998</v>
      </c>
      <c r="I1052" s="284">
        <v>0.27200000000000002</v>
      </c>
      <c r="J1052" s="284">
        <v>0.55700000000000005</v>
      </c>
      <c r="K1052" s="277"/>
      <c r="L1052" s="284">
        <v>0.33</v>
      </c>
      <c r="M1052" s="284">
        <v>0.67</v>
      </c>
    </row>
    <row r="1053" spans="1:13" x14ac:dyDescent="0.2">
      <c r="A1053" s="265" t="s">
        <v>5642</v>
      </c>
      <c r="B1053" s="279" t="s">
        <v>1193</v>
      </c>
      <c r="C1053" s="280" t="s">
        <v>3647</v>
      </c>
      <c r="D1053" s="279" t="s">
        <v>1470</v>
      </c>
      <c r="E1053" s="279" t="s">
        <v>3648</v>
      </c>
      <c r="F1053" s="281" t="s">
        <v>1209</v>
      </c>
      <c r="G1053" s="282" t="s">
        <v>73</v>
      </c>
      <c r="H1053" s="283">
        <v>2.0499999999999998</v>
      </c>
      <c r="I1053" s="284">
        <v>1.5589999999999999</v>
      </c>
      <c r="J1053" s="284">
        <v>3.1949999999999998</v>
      </c>
      <c r="K1053" s="277"/>
      <c r="L1053" s="284">
        <v>1.89</v>
      </c>
      <c r="M1053" s="284">
        <v>3.87</v>
      </c>
    </row>
    <row r="1054" spans="1:13" x14ac:dyDescent="0.2">
      <c r="A1054" s="265" t="s">
        <v>5643</v>
      </c>
      <c r="B1054" s="279" t="s">
        <v>1193</v>
      </c>
      <c r="C1054" s="280" t="s">
        <v>3653</v>
      </c>
      <c r="D1054" s="279" t="s">
        <v>1470</v>
      </c>
      <c r="E1054" s="279" t="s">
        <v>3654</v>
      </c>
      <c r="F1054" s="281" t="s">
        <v>1209</v>
      </c>
      <c r="G1054" s="282" t="s">
        <v>11</v>
      </c>
      <c r="H1054" s="283">
        <v>1.1499999999999999</v>
      </c>
      <c r="I1054" s="284">
        <v>51.234467419354829</v>
      </c>
      <c r="J1054" s="284">
        <v>58.918999999999997</v>
      </c>
      <c r="K1054" s="277"/>
      <c r="L1054" s="284">
        <v>62.1</v>
      </c>
      <c r="M1054" s="284">
        <v>71.41</v>
      </c>
    </row>
    <row r="1055" spans="1:13" x14ac:dyDescent="0.2">
      <c r="A1055" s="265" t="s">
        <v>5644</v>
      </c>
      <c r="B1055" s="266" t="s">
        <v>3995</v>
      </c>
      <c r="C1055" s="267" t="s">
        <v>36</v>
      </c>
      <c r="D1055" s="266" t="s">
        <v>37</v>
      </c>
      <c r="E1055" s="266" t="s">
        <v>38</v>
      </c>
      <c r="F1055" s="268" t="s">
        <v>1188</v>
      </c>
      <c r="G1055" s="269" t="s">
        <v>39</v>
      </c>
      <c r="H1055" s="267" t="s">
        <v>1189</v>
      </c>
      <c r="I1055" s="267" t="s">
        <v>40</v>
      </c>
      <c r="J1055" s="267" t="s">
        <v>41</v>
      </c>
      <c r="L1055" s="334"/>
      <c r="M1055" s="334"/>
    </row>
    <row r="1056" spans="1:13" x14ac:dyDescent="0.2">
      <c r="A1056" s="265" t="s">
        <v>5645</v>
      </c>
      <c r="B1056" s="271" t="s">
        <v>1190</v>
      </c>
      <c r="C1056" s="272" t="s">
        <v>3996</v>
      </c>
      <c r="D1056" s="271" t="s">
        <v>1470</v>
      </c>
      <c r="E1056" s="271" t="s">
        <v>318</v>
      </c>
      <c r="F1056" s="273">
        <v>16</v>
      </c>
      <c r="G1056" s="274" t="s">
        <v>61</v>
      </c>
      <c r="H1056" s="275">
        <v>1</v>
      </c>
      <c r="I1056" s="276">
        <v>32.840000000000003</v>
      </c>
      <c r="J1056" s="276">
        <v>32.839999999999996</v>
      </c>
      <c r="K1056" s="277"/>
      <c r="L1056" s="276">
        <v>39.799999999999997</v>
      </c>
      <c r="M1056" s="276">
        <v>39.799999999999997</v>
      </c>
    </row>
    <row r="1057" spans="1:13" x14ac:dyDescent="0.2">
      <c r="A1057" s="265" t="s">
        <v>5646</v>
      </c>
      <c r="B1057" s="279" t="s">
        <v>1193</v>
      </c>
      <c r="C1057" s="280" t="s">
        <v>3160</v>
      </c>
      <c r="D1057" s="279" t="s">
        <v>1470</v>
      </c>
      <c r="E1057" s="279" t="s">
        <v>1202</v>
      </c>
      <c r="F1057" s="281" t="s">
        <v>1195</v>
      </c>
      <c r="G1057" s="282" t="s">
        <v>1196</v>
      </c>
      <c r="H1057" s="283">
        <v>0.5</v>
      </c>
      <c r="I1057" s="284">
        <v>18.404</v>
      </c>
      <c r="J1057" s="284">
        <v>9.202</v>
      </c>
      <c r="K1057" s="277"/>
      <c r="L1057" s="284">
        <v>22.3</v>
      </c>
      <c r="M1057" s="284">
        <v>11.15</v>
      </c>
    </row>
    <row r="1058" spans="1:13" x14ac:dyDescent="0.2">
      <c r="A1058" s="265" t="s">
        <v>5647</v>
      </c>
      <c r="B1058" s="279" t="s">
        <v>1193</v>
      </c>
      <c r="C1058" s="280" t="s">
        <v>3156</v>
      </c>
      <c r="D1058" s="279" t="s">
        <v>1470</v>
      </c>
      <c r="E1058" s="279" t="s">
        <v>1206</v>
      </c>
      <c r="F1058" s="281" t="s">
        <v>1195</v>
      </c>
      <c r="G1058" s="282" t="s">
        <v>1196</v>
      </c>
      <c r="H1058" s="283">
        <v>0.5</v>
      </c>
      <c r="I1058" s="284">
        <v>11.009</v>
      </c>
      <c r="J1058" s="284">
        <v>5.5039999999999996</v>
      </c>
      <c r="K1058" s="277"/>
      <c r="L1058" s="284">
        <v>13.34</v>
      </c>
      <c r="M1058" s="284">
        <v>6.67</v>
      </c>
    </row>
    <row r="1059" spans="1:13" x14ac:dyDescent="0.2">
      <c r="A1059" s="265" t="s">
        <v>5648</v>
      </c>
      <c r="B1059" s="279" t="s">
        <v>1193</v>
      </c>
      <c r="C1059" s="280" t="s">
        <v>3997</v>
      </c>
      <c r="D1059" s="279" t="s">
        <v>1470</v>
      </c>
      <c r="E1059" s="279" t="s">
        <v>3998</v>
      </c>
      <c r="F1059" s="281" t="s">
        <v>1209</v>
      </c>
      <c r="G1059" s="282" t="s">
        <v>61</v>
      </c>
      <c r="H1059" s="283">
        <v>1.1000000000000001</v>
      </c>
      <c r="I1059" s="284">
        <v>16.197983820224721</v>
      </c>
      <c r="J1059" s="284">
        <v>17.817</v>
      </c>
      <c r="K1059" s="277"/>
      <c r="L1059" s="284">
        <v>19.64</v>
      </c>
      <c r="M1059" s="284">
        <v>21.6</v>
      </c>
    </row>
    <row r="1060" spans="1:13" x14ac:dyDescent="0.2">
      <c r="A1060" s="265" t="s">
        <v>5649</v>
      </c>
      <c r="B1060" s="279" t="s">
        <v>1193</v>
      </c>
      <c r="C1060" s="280" t="s">
        <v>3148</v>
      </c>
      <c r="D1060" s="279" t="s">
        <v>1470</v>
      </c>
      <c r="E1060" s="279" t="s">
        <v>3149</v>
      </c>
      <c r="F1060" s="281" t="s">
        <v>1209</v>
      </c>
      <c r="G1060" s="282" t="s">
        <v>345</v>
      </c>
      <c r="H1060" s="283">
        <v>1.4500000000000001E-2</v>
      </c>
      <c r="I1060" s="284">
        <v>21.885999999999999</v>
      </c>
      <c r="J1060" s="284">
        <v>0.317</v>
      </c>
      <c r="K1060" s="277"/>
      <c r="L1060" s="284">
        <v>26.52</v>
      </c>
      <c r="M1060" s="284">
        <v>0.38</v>
      </c>
    </row>
    <row r="1061" spans="1:13" x14ac:dyDescent="0.2">
      <c r="A1061" s="265" t="s">
        <v>5650</v>
      </c>
      <c r="B1061" s="266" t="s">
        <v>3999</v>
      </c>
      <c r="C1061" s="267" t="s">
        <v>36</v>
      </c>
      <c r="D1061" s="266" t="s">
        <v>37</v>
      </c>
      <c r="E1061" s="266" t="s">
        <v>38</v>
      </c>
      <c r="F1061" s="268" t="s">
        <v>1188</v>
      </c>
      <c r="G1061" s="269" t="s">
        <v>39</v>
      </c>
      <c r="H1061" s="267" t="s">
        <v>1189</v>
      </c>
      <c r="I1061" s="267" t="s">
        <v>40</v>
      </c>
      <c r="J1061" s="267" t="s">
        <v>41</v>
      </c>
      <c r="L1061" s="334"/>
      <c r="M1061" s="334"/>
    </row>
    <row r="1062" spans="1:13" ht="24" x14ac:dyDescent="0.2">
      <c r="A1062" s="265" t="s">
        <v>5651</v>
      </c>
      <c r="B1062" s="271" t="s">
        <v>1190</v>
      </c>
      <c r="C1062" s="272" t="s">
        <v>3739</v>
      </c>
      <c r="D1062" s="271" t="s">
        <v>1470</v>
      </c>
      <c r="E1062" s="271" t="s">
        <v>1529</v>
      </c>
      <c r="F1062" s="273">
        <v>22</v>
      </c>
      <c r="G1062" s="274" t="s">
        <v>11</v>
      </c>
      <c r="H1062" s="275">
        <v>1</v>
      </c>
      <c r="I1062" s="276">
        <v>31.2</v>
      </c>
      <c r="J1062" s="276">
        <v>31.200000000000003</v>
      </c>
      <c r="K1062" s="277"/>
      <c r="L1062" s="276">
        <v>37.82</v>
      </c>
      <c r="M1062" s="276">
        <v>37.82</v>
      </c>
    </row>
    <row r="1063" spans="1:13" x14ac:dyDescent="0.2">
      <c r="A1063" s="265" t="s">
        <v>5652</v>
      </c>
      <c r="B1063" s="279" t="s">
        <v>1193</v>
      </c>
      <c r="C1063" s="280" t="s">
        <v>3160</v>
      </c>
      <c r="D1063" s="279" t="s">
        <v>1470</v>
      </c>
      <c r="E1063" s="279" t="s">
        <v>1202</v>
      </c>
      <c r="F1063" s="281" t="s">
        <v>1195</v>
      </c>
      <c r="G1063" s="282" t="s">
        <v>1196</v>
      </c>
      <c r="H1063" s="283">
        <v>0.17219999999999999</v>
      </c>
      <c r="I1063" s="284">
        <v>18.404</v>
      </c>
      <c r="J1063" s="284">
        <v>3.169</v>
      </c>
      <c r="K1063" s="277"/>
      <c r="L1063" s="284">
        <v>22.3</v>
      </c>
      <c r="M1063" s="284">
        <v>3.84</v>
      </c>
    </row>
    <row r="1064" spans="1:13" x14ac:dyDescent="0.2">
      <c r="A1064" s="265" t="s">
        <v>5653</v>
      </c>
      <c r="B1064" s="279" t="s">
        <v>1193</v>
      </c>
      <c r="C1064" s="280" t="s">
        <v>3161</v>
      </c>
      <c r="D1064" s="279" t="s">
        <v>1470</v>
      </c>
      <c r="E1064" s="279" t="s">
        <v>3162</v>
      </c>
      <c r="F1064" s="281" t="s">
        <v>1209</v>
      </c>
      <c r="G1064" s="282" t="s">
        <v>7</v>
      </c>
      <c r="H1064" s="283">
        <v>3.5000000000000003E-2</v>
      </c>
      <c r="I1064" s="284">
        <v>141.94300000000001</v>
      </c>
      <c r="J1064" s="284">
        <v>4.968</v>
      </c>
      <c r="K1064" s="277"/>
      <c r="L1064" s="284">
        <v>171.99</v>
      </c>
      <c r="M1064" s="284">
        <v>6.01</v>
      </c>
    </row>
    <row r="1065" spans="1:13" x14ac:dyDescent="0.2">
      <c r="A1065" s="265" t="s">
        <v>5654</v>
      </c>
      <c r="B1065" s="279" t="s">
        <v>1193</v>
      </c>
      <c r="C1065" s="280" t="s">
        <v>3167</v>
      </c>
      <c r="D1065" s="279" t="s">
        <v>1470</v>
      </c>
      <c r="E1065" s="279" t="s">
        <v>1213</v>
      </c>
      <c r="F1065" s="281" t="s">
        <v>1209</v>
      </c>
      <c r="G1065" s="282" t="s">
        <v>7</v>
      </c>
      <c r="H1065" s="283">
        <v>2.1999999999999999E-2</v>
      </c>
      <c r="I1065" s="284">
        <v>121.63200000000001</v>
      </c>
      <c r="J1065" s="284">
        <v>2.6749999999999998</v>
      </c>
      <c r="K1065" s="277"/>
      <c r="L1065" s="284">
        <v>147.38</v>
      </c>
      <c r="M1065" s="284">
        <v>3.24</v>
      </c>
    </row>
    <row r="1066" spans="1:13" ht="24" x14ac:dyDescent="0.2">
      <c r="A1066" s="265" t="s">
        <v>5655</v>
      </c>
      <c r="B1066" s="279" t="s">
        <v>1193</v>
      </c>
      <c r="C1066" s="280" t="s">
        <v>3740</v>
      </c>
      <c r="D1066" s="279" t="s">
        <v>1470</v>
      </c>
      <c r="E1066" s="279" t="s">
        <v>3741</v>
      </c>
      <c r="F1066" s="281" t="s">
        <v>1209</v>
      </c>
      <c r="G1066" s="282" t="s">
        <v>345</v>
      </c>
      <c r="H1066" s="283">
        <v>1</v>
      </c>
      <c r="I1066" s="284">
        <v>6.2469999999999999</v>
      </c>
      <c r="J1066" s="284">
        <v>6.2469999999999999</v>
      </c>
      <c r="K1066" s="277"/>
      <c r="L1066" s="284">
        <v>7.57</v>
      </c>
      <c r="M1066" s="284">
        <v>7.57</v>
      </c>
    </row>
    <row r="1067" spans="1:13" x14ac:dyDescent="0.2">
      <c r="A1067" s="265" t="s">
        <v>5656</v>
      </c>
      <c r="B1067" s="301" t="s">
        <v>1193</v>
      </c>
      <c r="C1067" s="302" t="s">
        <v>3190</v>
      </c>
      <c r="D1067" s="301" t="s">
        <v>1470</v>
      </c>
      <c r="E1067" s="301" t="s">
        <v>1211</v>
      </c>
      <c r="F1067" s="303" t="s">
        <v>1209</v>
      </c>
      <c r="G1067" s="304" t="s">
        <v>7</v>
      </c>
      <c r="H1067" s="305">
        <v>2.1999999999999999E-2</v>
      </c>
      <c r="I1067" s="285">
        <v>117.539</v>
      </c>
      <c r="J1067" s="285">
        <v>2.585</v>
      </c>
      <c r="K1067" s="277"/>
      <c r="L1067" s="285">
        <v>142.41999999999999</v>
      </c>
      <c r="M1067" s="285">
        <v>3.13</v>
      </c>
    </row>
    <row r="1068" spans="1:13" ht="12.75" thickBot="1" x14ac:dyDescent="0.25">
      <c r="A1068" s="265" t="s">
        <v>5657</v>
      </c>
      <c r="B1068" s="301" t="s">
        <v>1193</v>
      </c>
      <c r="C1068" s="302" t="s">
        <v>3141</v>
      </c>
      <c r="D1068" s="301" t="s">
        <v>1470</v>
      </c>
      <c r="E1068" s="301" t="s">
        <v>1226</v>
      </c>
      <c r="F1068" s="303" t="s">
        <v>1209</v>
      </c>
      <c r="G1068" s="304" t="s">
        <v>345</v>
      </c>
      <c r="H1068" s="305">
        <v>11</v>
      </c>
      <c r="I1068" s="285">
        <v>0.50929666666666662</v>
      </c>
      <c r="J1068" s="285">
        <v>5.6020000000000003</v>
      </c>
      <c r="K1068" s="277"/>
      <c r="L1068" s="285">
        <v>0.62</v>
      </c>
      <c r="M1068" s="285">
        <v>6.82</v>
      </c>
    </row>
    <row r="1069" spans="1:13" ht="12.75" thickTop="1" x14ac:dyDescent="0.2">
      <c r="A1069" s="265" t="s">
        <v>5658</v>
      </c>
      <c r="B1069" s="295" t="s">
        <v>1193</v>
      </c>
      <c r="C1069" s="296" t="s">
        <v>3213</v>
      </c>
      <c r="D1069" s="295" t="s">
        <v>1470</v>
      </c>
      <c r="E1069" s="295" t="s">
        <v>1204</v>
      </c>
      <c r="F1069" s="297" t="s">
        <v>1195</v>
      </c>
      <c r="G1069" s="298" t="s">
        <v>1196</v>
      </c>
      <c r="H1069" s="299">
        <v>0.1109</v>
      </c>
      <c r="I1069" s="300">
        <v>13.204000000000001</v>
      </c>
      <c r="J1069" s="300">
        <v>1.464</v>
      </c>
      <c r="K1069" s="277"/>
      <c r="L1069" s="300">
        <v>16</v>
      </c>
      <c r="M1069" s="300">
        <v>1.77</v>
      </c>
    </row>
    <row r="1070" spans="1:13" x14ac:dyDescent="0.2">
      <c r="A1070" s="265" t="s">
        <v>5659</v>
      </c>
      <c r="B1070" s="279" t="s">
        <v>1193</v>
      </c>
      <c r="C1070" s="280" t="s">
        <v>3156</v>
      </c>
      <c r="D1070" s="279" t="s">
        <v>1470</v>
      </c>
      <c r="E1070" s="279" t="s">
        <v>1206</v>
      </c>
      <c r="F1070" s="281" t="s">
        <v>1195</v>
      </c>
      <c r="G1070" s="282" t="s">
        <v>1196</v>
      </c>
      <c r="H1070" s="283">
        <v>0.40789999999999998</v>
      </c>
      <c r="I1070" s="284">
        <v>11.009</v>
      </c>
      <c r="J1070" s="284">
        <v>4.49</v>
      </c>
      <c r="K1070" s="277"/>
      <c r="L1070" s="284">
        <v>13.34</v>
      </c>
      <c r="M1070" s="284">
        <v>5.44</v>
      </c>
    </row>
    <row r="1071" spans="1:13" x14ac:dyDescent="0.2">
      <c r="A1071" s="265" t="s">
        <v>5660</v>
      </c>
      <c r="B1071" s="266" t="s">
        <v>4000</v>
      </c>
      <c r="C1071" s="267" t="s">
        <v>36</v>
      </c>
      <c r="D1071" s="266" t="s">
        <v>37</v>
      </c>
      <c r="E1071" s="266" t="s">
        <v>38</v>
      </c>
      <c r="F1071" s="268" t="s">
        <v>1188</v>
      </c>
      <c r="G1071" s="269" t="s">
        <v>39</v>
      </c>
      <c r="H1071" s="267" t="s">
        <v>1189</v>
      </c>
      <c r="I1071" s="267" t="s">
        <v>40</v>
      </c>
      <c r="J1071" s="267" t="s">
        <v>41</v>
      </c>
      <c r="L1071" s="334"/>
      <c r="M1071" s="334"/>
    </row>
    <row r="1072" spans="1:13" ht="24" x14ac:dyDescent="0.2">
      <c r="A1072" s="265" t="s">
        <v>5661</v>
      </c>
      <c r="B1072" s="271" t="s">
        <v>1190</v>
      </c>
      <c r="C1072" s="272" t="s">
        <v>3743</v>
      </c>
      <c r="D1072" s="271" t="s">
        <v>1470</v>
      </c>
      <c r="E1072" s="271" t="s">
        <v>1530</v>
      </c>
      <c r="F1072" s="273">
        <v>22</v>
      </c>
      <c r="G1072" s="274" t="s">
        <v>11</v>
      </c>
      <c r="H1072" s="275">
        <v>1</v>
      </c>
      <c r="I1072" s="276">
        <v>72</v>
      </c>
      <c r="J1072" s="276">
        <v>72</v>
      </c>
      <c r="K1072" s="277"/>
      <c r="L1072" s="276">
        <v>87.25</v>
      </c>
      <c r="M1072" s="276">
        <v>87.25</v>
      </c>
    </row>
    <row r="1073" spans="1:13" x14ac:dyDescent="0.2">
      <c r="A1073" s="265" t="s">
        <v>5662</v>
      </c>
      <c r="B1073" s="279" t="s">
        <v>1193</v>
      </c>
      <c r="C1073" s="280" t="s">
        <v>3160</v>
      </c>
      <c r="D1073" s="279" t="s">
        <v>1470</v>
      </c>
      <c r="E1073" s="279" t="s">
        <v>1202</v>
      </c>
      <c r="F1073" s="281" t="s">
        <v>1195</v>
      </c>
      <c r="G1073" s="282" t="s">
        <v>1196</v>
      </c>
      <c r="H1073" s="283">
        <v>0.45689999999999997</v>
      </c>
      <c r="I1073" s="284">
        <v>18.404</v>
      </c>
      <c r="J1073" s="284">
        <v>8.4079999999999995</v>
      </c>
      <c r="K1073" s="277"/>
      <c r="L1073" s="284">
        <v>22.3</v>
      </c>
      <c r="M1073" s="284">
        <v>10.18</v>
      </c>
    </row>
    <row r="1074" spans="1:13" x14ac:dyDescent="0.2">
      <c r="A1074" s="265" t="s">
        <v>5663</v>
      </c>
      <c r="B1074" s="279" t="s">
        <v>1193</v>
      </c>
      <c r="C1074" s="280" t="s">
        <v>3141</v>
      </c>
      <c r="D1074" s="279" t="s">
        <v>1470</v>
      </c>
      <c r="E1074" s="279" t="s">
        <v>1226</v>
      </c>
      <c r="F1074" s="281" t="s">
        <v>1209</v>
      </c>
      <c r="G1074" s="282" t="s">
        <v>345</v>
      </c>
      <c r="H1074" s="283">
        <v>17.72</v>
      </c>
      <c r="I1074" s="284">
        <v>0.51100000000000001</v>
      </c>
      <c r="J1074" s="284">
        <v>9.0540000000000003</v>
      </c>
      <c r="K1074" s="277"/>
      <c r="L1074" s="284">
        <v>0.62</v>
      </c>
      <c r="M1074" s="284">
        <v>10.98</v>
      </c>
    </row>
    <row r="1075" spans="1:13" ht="24" x14ac:dyDescent="0.2">
      <c r="A1075" s="265" t="s">
        <v>5664</v>
      </c>
      <c r="B1075" s="279" t="s">
        <v>1193</v>
      </c>
      <c r="C1075" s="280" t="s">
        <v>3744</v>
      </c>
      <c r="D1075" s="279" t="s">
        <v>1470</v>
      </c>
      <c r="E1075" s="279" t="s">
        <v>3745</v>
      </c>
      <c r="F1075" s="281" t="s">
        <v>1209</v>
      </c>
      <c r="G1075" s="282" t="s">
        <v>11</v>
      </c>
      <c r="H1075" s="283">
        <v>1</v>
      </c>
      <c r="I1075" s="284">
        <v>44.223018781038384</v>
      </c>
      <c r="J1075" s="284">
        <v>44.222999999999999</v>
      </c>
      <c r="K1075" s="277"/>
      <c r="L1075" s="284">
        <v>53.6</v>
      </c>
      <c r="M1075" s="284">
        <v>53.6</v>
      </c>
    </row>
    <row r="1076" spans="1:13" x14ac:dyDescent="0.2">
      <c r="A1076" s="265" t="s">
        <v>5665</v>
      </c>
      <c r="B1076" s="279" t="s">
        <v>1193</v>
      </c>
      <c r="C1076" s="280" t="s">
        <v>3156</v>
      </c>
      <c r="D1076" s="279" t="s">
        <v>1470</v>
      </c>
      <c r="E1076" s="279" t="s">
        <v>1206</v>
      </c>
      <c r="F1076" s="281" t="s">
        <v>1195</v>
      </c>
      <c r="G1076" s="282" t="s">
        <v>1196</v>
      </c>
      <c r="H1076" s="283">
        <v>0.60909999999999997</v>
      </c>
      <c r="I1076" s="284">
        <v>11.009</v>
      </c>
      <c r="J1076" s="284">
        <v>6.7050000000000001</v>
      </c>
      <c r="K1076" s="277"/>
      <c r="L1076" s="284">
        <v>13.34</v>
      </c>
      <c r="M1076" s="284">
        <v>8.1199999999999992</v>
      </c>
    </row>
    <row r="1077" spans="1:13" x14ac:dyDescent="0.2">
      <c r="A1077" s="265" t="s">
        <v>5666</v>
      </c>
      <c r="B1077" s="279" t="s">
        <v>1193</v>
      </c>
      <c r="C1077" s="280" t="s">
        <v>3426</v>
      </c>
      <c r="D1077" s="279" t="s">
        <v>1470</v>
      </c>
      <c r="E1077" s="279" t="s">
        <v>1208</v>
      </c>
      <c r="F1077" s="281" t="s">
        <v>1209</v>
      </c>
      <c r="G1077" s="282" t="s">
        <v>7</v>
      </c>
      <c r="H1077" s="283">
        <v>2.4299999999999999E-2</v>
      </c>
      <c r="I1077" s="284">
        <v>148.578</v>
      </c>
      <c r="J1077" s="284">
        <v>3.61</v>
      </c>
      <c r="K1077" s="277"/>
      <c r="L1077" s="284">
        <v>180.03</v>
      </c>
      <c r="M1077" s="284">
        <v>4.37</v>
      </c>
    </row>
    <row r="1078" spans="1:13" x14ac:dyDescent="0.2">
      <c r="A1078" s="265" t="s">
        <v>5667</v>
      </c>
      <c r="B1078" s="266" t="s">
        <v>4001</v>
      </c>
      <c r="C1078" s="267" t="s">
        <v>36</v>
      </c>
      <c r="D1078" s="266" t="s">
        <v>37</v>
      </c>
      <c r="E1078" s="266" t="s">
        <v>38</v>
      </c>
      <c r="F1078" s="268" t="s">
        <v>1188</v>
      </c>
      <c r="G1078" s="269" t="s">
        <v>39</v>
      </c>
      <c r="H1078" s="267" t="s">
        <v>1189</v>
      </c>
      <c r="I1078" s="267" t="s">
        <v>40</v>
      </c>
      <c r="J1078" s="267" t="s">
        <v>41</v>
      </c>
      <c r="L1078" s="334"/>
      <c r="M1078" s="334"/>
    </row>
    <row r="1079" spans="1:13" ht="24" x14ac:dyDescent="0.2">
      <c r="A1079" s="265" t="s">
        <v>5668</v>
      </c>
      <c r="B1079" s="271" t="s">
        <v>1190</v>
      </c>
      <c r="C1079" s="272" t="s">
        <v>4002</v>
      </c>
      <c r="D1079" s="271" t="s">
        <v>1470</v>
      </c>
      <c r="E1079" s="271" t="s">
        <v>1556</v>
      </c>
      <c r="F1079" s="273">
        <v>22</v>
      </c>
      <c r="G1079" s="274" t="s">
        <v>11</v>
      </c>
      <c r="H1079" s="275">
        <v>1</v>
      </c>
      <c r="I1079" s="276">
        <v>101.33</v>
      </c>
      <c r="J1079" s="276">
        <v>101.33000000000001</v>
      </c>
      <c r="K1079" s="277"/>
      <c r="L1079" s="276">
        <v>122.79</v>
      </c>
      <c r="M1079" s="276">
        <v>122.79</v>
      </c>
    </row>
    <row r="1080" spans="1:13" x14ac:dyDescent="0.2">
      <c r="A1080" s="265" t="s">
        <v>5669</v>
      </c>
      <c r="B1080" s="279" t="s">
        <v>1193</v>
      </c>
      <c r="C1080" s="280" t="s">
        <v>3160</v>
      </c>
      <c r="D1080" s="279" t="s">
        <v>1470</v>
      </c>
      <c r="E1080" s="279" t="s">
        <v>1202</v>
      </c>
      <c r="F1080" s="281" t="s">
        <v>1195</v>
      </c>
      <c r="G1080" s="282" t="s">
        <v>1196</v>
      </c>
      <c r="H1080" s="283">
        <v>0.9405</v>
      </c>
      <c r="I1080" s="284">
        <v>18.404</v>
      </c>
      <c r="J1080" s="284">
        <v>17.308</v>
      </c>
      <c r="K1080" s="277"/>
      <c r="L1080" s="284">
        <v>22.3</v>
      </c>
      <c r="M1080" s="284">
        <v>20.97</v>
      </c>
    </row>
    <row r="1081" spans="1:13" x14ac:dyDescent="0.2">
      <c r="A1081" s="265" t="s">
        <v>5670</v>
      </c>
      <c r="B1081" s="301" t="s">
        <v>1193</v>
      </c>
      <c r="C1081" s="302" t="s">
        <v>3156</v>
      </c>
      <c r="D1081" s="301" t="s">
        <v>1470</v>
      </c>
      <c r="E1081" s="301" t="s">
        <v>1206</v>
      </c>
      <c r="F1081" s="303" t="s">
        <v>1195</v>
      </c>
      <c r="G1081" s="304" t="s">
        <v>1196</v>
      </c>
      <c r="H1081" s="305">
        <v>0.81059999999999999</v>
      </c>
      <c r="I1081" s="285">
        <v>11.009</v>
      </c>
      <c r="J1081" s="285">
        <v>8.923</v>
      </c>
      <c r="K1081" s="277"/>
      <c r="L1081" s="285">
        <v>13.34</v>
      </c>
      <c r="M1081" s="285">
        <v>10.81</v>
      </c>
    </row>
    <row r="1082" spans="1:13" ht="12.75" thickBot="1" x14ac:dyDescent="0.25">
      <c r="A1082" s="265" t="s">
        <v>5671</v>
      </c>
      <c r="B1082" s="301" t="s">
        <v>1193</v>
      </c>
      <c r="C1082" s="302" t="s">
        <v>4003</v>
      </c>
      <c r="D1082" s="301" t="s">
        <v>1470</v>
      </c>
      <c r="E1082" s="301" t="s">
        <v>4004</v>
      </c>
      <c r="F1082" s="303" t="s">
        <v>1209</v>
      </c>
      <c r="G1082" s="304" t="s">
        <v>345</v>
      </c>
      <c r="H1082" s="305">
        <v>0.56369999999999998</v>
      </c>
      <c r="I1082" s="285">
        <v>28.613</v>
      </c>
      <c r="J1082" s="285">
        <v>16.129000000000001</v>
      </c>
      <c r="K1082" s="277"/>
      <c r="L1082" s="285">
        <v>34.67</v>
      </c>
      <c r="M1082" s="285">
        <v>19.54</v>
      </c>
    </row>
    <row r="1083" spans="1:13" ht="12.75" thickTop="1" x14ac:dyDescent="0.2">
      <c r="A1083" s="265" t="s">
        <v>5672</v>
      </c>
      <c r="B1083" s="295" t="s">
        <v>1193</v>
      </c>
      <c r="C1083" s="296" t="s">
        <v>3426</v>
      </c>
      <c r="D1083" s="295" t="s">
        <v>1470</v>
      </c>
      <c r="E1083" s="295" t="s">
        <v>1208</v>
      </c>
      <c r="F1083" s="297" t="s">
        <v>1209</v>
      </c>
      <c r="G1083" s="298" t="s">
        <v>7</v>
      </c>
      <c r="H1083" s="299">
        <v>2.52E-2</v>
      </c>
      <c r="I1083" s="300">
        <v>148.578</v>
      </c>
      <c r="J1083" s="300">
        <v>3.7440000000000002</v>
      </c>
      <c r="K1083" s="277"/>
      <c r="L1083" s="300">
        <v>180.03</v>
      </c>
      <c r="M1083" s="300">
        <v>4.53</v>
      </c>
    </row>
    <row r="1084" spans="1:13" x14ac:dyDescent="0.2">
      <c r="A1084" s="265" t="s">
        <v>5673</v>
      </c>
      <c r="B1084" s="279" t="s">
        <v>1193</v>
      </c>
      <c r="C1084" s="280" t="s">
        <v>3141</v>
      </c>
      <c r="D1084" s="279" t="s">
        <v>1470</v>
      </c>
      <c r="E1084" s="279" t="s">
        <v>1226</v>
      </c>
      <c r="F1084" s="281" t="s">
        <v>1209</v>
      </c>
      <c r="G1084" s="282" t="s">
        <v>345</v>
      </c>
      <c r="H1084" s="283">
        <v>13.16</v>
      </c>
      <c r="I1084" s="284">
        <v>0.51100000000000001</v>
      </c>
      <c r="J1084" s="284">
        <v>6.7240000000000002</v>
      </c>
      <c r="K1084" s="277"/>
      <c r="L1084" s="284">
        <v>0.62</v>
      </c>
      <c r="M1084" s="284">
        <v>8.15</v>
      </c>
    </row>
    <row r="1085" spans="1:13" x14ac:dyDescent="0.2">
      <c r="A1085" s="265" t="s">
        <v>5674</v>
      </c>
      <c r="B1085" s="279" t="s">
        <v>1193</v>
      </c>
      <c r="C1085" s="280" t="s">
        <v>4005</v>
      </c>
      <c r="D1085" s="279" t="s">
        <v>1470</v>
      </c>
      <c r="E1085" s="279" t="s">
        <v>4006</v>
      </c>
      <c r="F1085" s="281" t="s">
        <v>1209</v>
      </c>
      <c r="G1085" s="282" t="s">
        <v>11</v>
      </c>
      <c r="H1085" s="283">
        <v>1.06</v>
      </c>
      <c r="I1085" s="284">
        <v>45.757290371134012</v>
      </c>
      <c r="J1085" s="284">
        <v>48.502000000000002</v>
      </c>
      <c r="K1085" s="277"/>
      <c r="L1085" s="284">
        <v>55.47</v>
      </c>
      <c r="M1085" s="284">
        <v>58.79</v>
      </c>
    </row>
    <row r="1086" spans="1:13" x14ac:dyDescent="0.2">
      <c r="A1086" s="265" t="s">
        <v>5675</v>
      </c>
      <c r="B1086" s="266" t="s">
        <v>4007</v>
      </c>
      <c r="C1086" s="267" t="s">
        <v>36</v>
      </c>
      <c r="D1086" s="266" t="s">
        <v>37</v>
      </c>
      <c r="E1086" s="266" t="s">
        <v>38</v>
      </c>
      <c r="F1086" s="268" t="s">
        <v>1188</v>
      </c>
      <c r="G1086" s="269" t="s">
        <v>39</v>
      </c>
      <c r="H1086" s="267" t="s">
        <v>1189</v>
      </c>
      <c r="I1086" s="267" t="s">
        <v>40</v>
      </c>
      <c r="J1086" s="267" t="s">
        <v>41</v>
      </c>
      <c r="L1086" s="334"/>
      <c r="M1086" s="334"/>
    </row>
    <row r="1087" spans="1:13" x14ac:dyDescent="0.2">
      <c r="A1087" s="265" t="s">
        <v>5676</v>
      </c>
      <c r="B1087" s="271" t="s">
        <v>1190</v>
      </c>
      <c r="C1087" s="272" t="s">
        <v>3762</v>
      </c>
      <c r="D1087" s="271" t="s">
        <v>1470</v>
      </c>
      <c r="E1087" s="271" t="s">
        <v>228</v>
      </c>
      <c r="F1087" s="273">
        <v>22</v>
      </c>
      <c r="G1087" s="274" t="s">
        <v>11</v>
      </c>
      <c r="H1087" s="275">
        <v>1</v>
      </c>
      <c r="I1087" s="276">
        <v>31.36</v>
      </c>
      <c r="J1087" s="276">
        <v>31.36</v>
      </c>
      <c r="K1087" s="277"/>
      <c r="L1087" s="276">
        <v>38.01</v>
      </c>
      <c r="M1087" s="276">
        <v>38.01</v>
      </c>
    </row>
    <row r="1088" spans="1:13" x14ac:dyDescent="0.2">
      <c r="A1088" s="265" t="s">
        <v>5677</v>
      </c>
      <c r="B1088" s="279" t="s">
        <v>1193</v>
      </c>
      <c r="C1088" s="280" t="s">
        <v>3763</v>
      </c>
      <c r="D1088" s="279" t="s">
        <v>1470</v>
      </c>
      <c r="E1088" s="279" t="s">
        <v>3764</v>
      </c>
      <c r="F1088" s="281" t="s">
        <v>1209</v>
      </c>
      <c r="G1088" s="282" t="s">
        <v>11</v>
      </c>
      <c r="H1088" s="283">
        <v>1</v>
      </c>
      <c r="I1088" s="284">
        <v>31.36</v>
      </c>
      <c r="J1088" s="284">
        <v>31.36</v>
      </c>
      <c r="K1088" s="277"/>
      <c r="L1088" s="284">
        <v>38.01</v>
      </c>
      <c r="M1088" s="284">
        <v>38.01</v>
      </c>
    </row>
    <row r="1089" spans="1:13" x14ac:dyDescent="0.2">
      <c r="A1089" s="265" t="s">
        <v>5678</v>
      </c>
      <c r="B1089" s="266" t="s">
        <v>4008</v>
      </c>
      <c r="C1089" s="267" t="s">
        <v>36</v>
      </c>
      <c r="D1089" s="266" t="s">
        <v>37</v>
      </c>
      <c r="E1089" s="266" t="s">
        <v>38</v>
      </c>
      <c r="F1089" s="268" t="s">
        <v>1188</v>
      </c>
      <c r="G1089" s="269" t="s">
        <v>39</v>
      </c>
      <c r="H1089" s="267" t="s">
        <v>1189</v>
      </c>
      <c r="I1089" s="267" t="s">
        <v>40</v>
      </c>
      <c r="J1089" s="267" t="s">
        <v>41</v>
      </c>
      <c r="L1089" s="334"/>
      <c r="M1089" s="334"/>
    </row>
    <row r="1090" spans="1:13" ht="24" x14ac:dyDescent="0.2">
      <c r="A1090" s="265" t="s">
        <v>5679</v>
      </c>
      <c r="B1090" s="271" t="s">
        <v>1190</v>
      </c>
      <c r="C1090" s="272" t="s">
        <v>3984</v>
      </c>
      <c r="D1090" s="271" t="s">
        <v>1470</v>
      </c>
      <c r="E1090" s="271" t="s">
        <v>1555</v>
      </c>
      <c r="F1090" s="273">
        <v>2</v>
      </c>
      <c r="G1090" s="274" t="s">
        <v>11</v>
      </c>
      <c r="H1090" s="275">
        <v>1</v>
      </c>
      <c r="I1090" s="276">
        <v>4.3499999999999996</v>
      </c>
      <c r="J1090" s="276">
        <v>4.3499999999999996</v>
      </c>
      <c r="K1090" s="277"/>
      <c r="L1090" s="276">
        <v>5.28</v>
      </c>
      <c r="M1090" s="276">
        <v>5.28</v>
      </c>
    </row>
    <row r="1091" spans="1:13" x14ac:dyDescent="0.2">
      <c r="A1091" s="265" t="s">
        <v>5680</v>
      </c>
      <c r="B1091" s="279" t="s">
        <v>1193</v>
      </c>
      <c r="C1091" s="280" t="s">
        <v>3189</v>
      </c>
      <c r="D1091" s="279" t="s">
        <v>1470</v>
      </c>
      <c r="E1091" s="279" t="s">
        <v>1259</v>
      </c>
      <c r="F1091" s="281" t="s">
        <v>1195</v>
      </c>
      <c r="G1091" s="282" t="s">
        <v>1196</v>
      </c>
      <c r="H1091" s="283">
        <v>3.73E-2</v>
      </c>
      <c r="I1091" s="284">
        <v>18.404</v>
      </c>
      <c r="J1091" s="284">
        <v>0.68600000000000005</v>
      </c>
      <c r="K1091" s="277"/>
      <c r="L1091" s="284">
        <v>22.3</v>
      </c>
      <c r="M1091" s="284">
        <v>0.83</v>
      </c>
    </row>
    <row r="1092" spans="1:13" x14ac:dyDescent="0.2">
      <c r="A1092" s="265" t="s">
        <v>5681</v>
      </c>
      <c r="B1092" s="279" t="s">
        <v>1193</v>
      </c>
      <c r="C1092" s="280" t="s">
        <v>3156</v>
      </c>
      <c r="D1092" s="279" t="s">
        <v>1470</v>
      </c>
      <c r="E1092" s="279" t="s">
        <v>1206</v>
      </c>
      <c r="F1092" s="281" t="s">
        <v>1195</v>
      </c>
      <c r="G1092" s="282" t="s">
        <v>1196</v>
      </c>
      <c r="H1092" s="283">
        <v>5.8299999999999998E-2</v>
      </c>
      <c r="I1092" s="284">
        <v>11.009</v>
      </c>
      <c r="J1092" s="284">
        <v>0.64100000000000001</v>
      </c>
      <c r="K1092" s="277"/>
      <c r="L1092" s="284">
        <v>13.34</v>
      </c>
      <c r="M1092" s="284">
        <v>0.77</v>
      </c>
    </row>
    <row r="1093" spans="1:13" x14ac:dyDescent="0.2">
      <c r="A1093" s="265" t="s">
        <v>5682</v>
      </c>
      <c r="B1093" s="279" t="s">
        <v>1193</v>
      </c>
      <c r="C1093" s="280" t="s">
        <v>3856</v>
      </c>
      <c r="D1093" s="279" t="s">
        <v>1470</v>
      </c>
      <c r="E1093" s="279" t="s">
        <v>1214</v>
      </c>
      <c r="F1093" s="281" t="s">
        <v>1209</v>
      </c>
      <c r="G1093" s="282" t="s">
        <v>345</v>
      </c>
      <c r="H1093" s="283">
        <v>2.3999999999999998E-3</v>
      </c>
      <c r="I1093" s="284">
        <v>20.228000000000002</v>
      </c>
      <c r="J1093" s="284">
        <v>4.8000000000000001E-2</v>
      </c>
      <c r="K1093" s="277"/>
      <c r="L1093" s="284">
        <v>24.51</v>
      </c>
      <c r="M1093" s="284">
        <v>0.05</v>
      </c>
    </row>
    <row r="1094" spans="1:13" x14ac:dyDescent="0.2">
      <c r="A1094" s="265" t="s">
        <v>5683</v>
      </c>
      <c r="B1094" s="279" t="s">
        <v>1193</v>
      </c>
      <c r="C1094" s="280" t="s">
        <v>3224</v>
      </c>
      <c r="D1094" s="279" t="s">
        <v>1470</v>
      </c>
      <c r="E1094" s="279" t="s">
        <v>1230</v>
      </c>
      <c r="F1094" s="281" t="s">
        <v>1209</v>
      </c>
      <c r="G1094" s="282" t="s">
        <v>61</v>
      </c>
      <c r="H1094" s="283">
        <v>0.21160000000000001</v>
      </c>
      <c r="I1094" s="284">
        <v>7.0890000000000004</v>
      </c>
      <c r="J1094" s="284">
        <v>1.5</v>
      </c>
      <c r="K1094" s="277"/>
      <c r="L1094" s="284">
        <v>8.59</v>
      </c>
      <c r="M1094" s="284">
        <v>1.81</v>
      </c>
    </row>
    <row r="1095" spans="1:13" x14ac:dyDescent="0.2">
      <c r="A1095" s="265" t="s">
        <v>5684</v>
      </c>
      <c r="B1095" s="279" t="s">
        <v>1193</v>
      </c>
      <c r="C1095" s="280" t="s">
        <v>3227</v>
      </c>
      <c r="D1095" s="279" t="s">
        <v>1470</v>
      </c>
      <c r="E1095" s="279" t="s">
        <v>1228</v>
      </c>
      <c r="F1095" s="281" t="s">
        <v>1209</v>
      </c>
      <c r="G1095" s="282" t="s">
        <v>345</v>
      </c>
      <c r="H1095" s="283">
        <v>5.7999999999999996E-3</v>
      </c>
      <c r="I1095" s="284">
        <v>20.995000000000001</v>
      </c>
      <c r="J1095" s="284">
        <v>0.121</v>
      </c>
      <c r="K1095" s="277"/>
      <c r="L1095" s="284">
        <v>25.44</v>
      </c>
      <c r="M1095" s="284">
        <v>0.14000000000000001</v>
      </c>
    </row>
    <row r="1096" spans="1:13" x14ac:dyDescent="0.2">
      <c r="A1096" s="265" t="s">
        <v>5685</v>
      </c>
      <c r="B1096" s="279" t="s">
        <v>1193</v>
      </c>
      <c r="C1096" s="280" t="s">
        <v>3244</v>
      </c>
      <c r="D1096" s="279" t="s">
        <v>1470</v>
      </c>
      <c r="E1096" s="279" t="s">
        <v>3245</v>
      </c>
      <c r="F1096" s="281" t="s">
        <v>1209</v>
      </c>
      <c r="G1096" s="282" t="s">
        <v>3176</v>
      </c>
      <c r="H1096" s="283">
        <v>5.1999999999999998E-3</v>
      </c>
      <c r="I1096" s="284">
        <v>10.811</v>
      </c>
      <c r="J1096" s="284">
        <v>5.6000000000000001E-2</v>
      </c>
      <c r="K1096" s="277"/>
      <c r="L1096" s="284">
        <v>13.1</v>
      </c>
      <c r="M1096" s="284">
        <v>0.06</v>
      </c>
    </row>
    <row r="1097" spans="1:13" x14ac:dyDescent="0.2">
      <c r="A1097" s="265" t="s">
        <v>5686</v>
      </c>
      <c r="B1097" s="279" t="s">
        <v>1193</v>
      </c>
      <c r="C1097" s="280" t="s">
        <v>3252</v>
      </c>
      <c r="D1097" s="279" t="s">
        <v>1470</v>
      </c>
      <c r="E1097" s="279" t="s">
        <v>3253</v>
      </c>
      <c r="F1097" s="281" t="s">
        <v>1209</v>
      </c>
      <c r="G1097" s="282" t="s">
        <v>61</v>
      </c>
      <c r="H1097" s="283">
        <v>0.21160000000000001</v>
      </c>
      <c r="I1097" s="284">
        <v>6.1383829450549428</v>
      </c>
      <c r="J1097" s="284">
        <v>1.298</v>
      </c>
      <c r="K1097" s="277"/>
      <c r="L1097" s="284">
        <v>7.7</v>
      </c>
      <c r="M1097" s="284">
        <v>1.62</v>
      </c>
    </row>
    <row r="1098" spans="1:13" x14ac:dyDescent="0.2">
      <c r="A1098" s="265" t="s">
        <v>5687</v>
      </c>
      <c r="B1098" s="266" t="s">
        <v>4009</v>
      </c>
      <c r="C1098" s="267" t="s">
        <v>36</v>
      </c>
      <c r="D1098" s="266" t="s">
        <v>37</v>
      </c>
      <c r="E1098" s="266" t="s">
        <v>38</v>
      </c>
      <c r="F1098" s="268" t="s">
        <v>1188</v>
      </c>
      <c r="G1098" s="269" t="s">
        <v>39</v>
      </c>
      <c r="H1098" s="267" t="s">
        <v>1189</v>
      </c>
      <c r="I1098" s="267" t="s">
        <v>40</v>
      </c>
      <c r="J1098" s="267" t="s">
        <v>41</v>
      </c>
      <c r="L1098" s="334"/>
      <c r="M1098" s="334"/>
    </row>
    <row r="1099" spans="1:13" x14ac:dyDescent="0.2">
      <c r="A1099" s="265" t="s">
        <v>5688</v>
      </c>
      <c r="B1099" s="271" t="s">
        <v>1190</v>
      </c>
      <c r="C1099" s="272" t="s">
        <v>3556</v>
      </c>
      <c r="D1099" s="271" t="s">
        <v>1470</v>
      </c>
      <c r="E1099" s="271" t="s">
        <v>144</v>
      </c>
      <c r="F1099" s="273">
        <v>3</v>
      </c>
      <c r="G1099" s="274" t="s">
        <v>7</v>
      </c>
      <c r="H1099" s="275">
        <v>1</v>
      </c>
      <c r="I1099" s="276">
        <v>36.24</v>
      </c>
      <c r="J1099" s="276">
        <v>36.24</v>
      </c>
      <c r="K1099" s="277"/>
      <c r="L1099" s="276">
        <v>43.92</v>
      </c>
      <c r="M1099" s="276">
        <v>43.92</v>
      </c>
    </row>
    <row r="1100" spans="1:13" x14ac:dyDescent="0.2">
      <c r="A1100" s="265" t="s">
        <v>5689</v>
      </c>
      <c r="B1100" s="279" t="s">
        <v>1193</v>
      </c>
      <c r="C1100" s="280" t="s">
        <v>3156</v>
      </c>
      <c r="D1100" s="279" t="s">
        <v>1470</v>
      </c>
      <c r="E1100" s="279" t="s">
        <v>1206</v>
      </c>
      <c r="F1100" s="281" t="s">
        <v>1195</v>
      </c>
      <c r="G1100" s="282" t="s">
        <v>1196</v>
      </c>
      <c r="H1100" s="283">
        <v>0.72</v>
      </c>
      <c r="I1100" s="284">
        <v>11.009</v>
      </c>
      <c r="J1100" s="284">
        <v>7.9260000000000002</v>
      </c>
      <c r="K1100" s="277"/>
      <c r="L1100" s="284">
        <v>13.34</v>
      </c>
      <c r="M1100" s="284">
        <v>9.6</v>
      </c>
    </row>
    <row r="1101" spans="1:13" x14ac:dyDescent="0.2">
      <c r="A1101" s="265" t="s">
        <v>5690</v>
      </c>
      <c r="B1101" s="279" t="s">
        <v>1193</v>
      </c>
      <c r="C1101" s="280" t="s">
        <v>3557</v>
      </c>
      <c r="D1101" s="279" t="s">
        <v>1470</v>
      </c>
      <c r="E1101" s="279" t="s">
        <v>3558</v>
      </c>
      <c r="F1101" s="281" t="s">
        <v>1209</v>
      </c>
      <c r="G1101" s="282" t="s">
        <v>1196</v>
      </c>
      <c r="H1101" s="283">
        <v>0.4</v>
      </c>
      <c r="I1101" s="284">
        <v>70.786956466431093</v>
      </c>
      <c r="J1101" s="284">
        <v>28.314</v>
      </c>
      <c r="K1101" s="277"/>
      <c r="L1101" s="284">
        <v>85.82</v>
      </c>
      <c r="M1101" s="284">
        <v>34.32</v>
      </c>
    </row>
    <row r="1102" spans="1:13" x14ac:dyDescent="0.2">
      <c r="A1102" s="265" t="s">
        <v>5691</v>
      </c>
      <c r="B1102" s="266" t="s">
        <v>4010</v>
      </c>
      <c r="C1102" s="267" t="s">
        <v>36</v>
      </c>
      <c r="D1102" s="266" t="s">
        <v>37</v>
      </c>
      <c r="E1102" s="266" t="s">
        <v>38</v>
      </c>
      <c r="F1102" s="268" t="s">
        <v>1188</v>
      </c>
      <c r="G1102" s="269" t="s">
        <v>39</v>
      </c>
      <c r="H1102" s="267" t="s">
        <v>1189</v>
      </c>
      <c r="I1102" s="267" t="s">
        <v>40</v>
      </c>
      <c r="J1102" s="267" t="s">
        <v>41</v>
      </c>
      <c r="L1102" s="334"/>
      <c r="M1102" s="334"/>
    </row>
    <row r="1103" spans="1:13" x14ac:dyDescent="0.2">
      <c r="A1103" s="265" t="s">
        <v>5692</v>
      </c>
      <c r="B1103" s="271" t="s">
        <v>1190</v>
      </c>
      <c r="C1103" s="272" t="s">
        <v>3465</v>
      </c>
      <c r="D1103" s="271" t="s">
        <v>1470</v>
      </c>
      <c r="E1103" s="271" t="s">
        <v>90</v>
      </c>
      <c r="F1103" s="273">
        <v>4</v>
      </c>
      <c r="G1103" s="274" t="s">
        <v>7</v>
      </c>
      <c r="H1103" s="275">
        <v>1</v>
      </c>
      <c r="I1103" s="276">
        <v>1.46</v>
      </c>
      <c r="J1103" s="276">
        <v>1.46</v>
      </c>
      <c r="K1103" s="277"/>
      <c r="L1103" s="276">
        <v>1.78</v>
      </c>
      <c r="M1103" s="276">
        <v>1.78</v>
      </c>
    </row>
    <row r="1104" spans="1:13" x14ac:dyDescent="0.2">
      <c r="A1104" s="265" t="s">
        <v>5693</v>
      </c>
      <c r="B1104" s="279" t="s">
        <v>1193</v>
      </c>
      <c r="C1104" s="280" t="s">
        <v>3466</v>
      </c>
      <c r="D1104" s="279" t="s">
        <v>1470</v>
      </c>
      <c r="E1104" s="279" t="s">
        <v>3467</v>
      </c>
      <c r="F1104" s="281" t="s">
        <v>1209</v>
      </c>
      <c r="G1104" s="282" t="s">
        <v>7</v>
      </c>
      <c r="H1104" s="283">
        <v>1</v>
      </c>
      <c r="I1104" s="284">
        <v>1.46</v>
      </c>
      <c r="J1104" s="284">
        <v>1.46</v>
      </c>
      <c r="K1104" s="277"/>
      <c r="L1104" s="284">
        <v>1.78</v>
      </c>
      <c r="M1104" s="284">
        <v>1.78</v>
      </c>
    </row>
    <row r="1105" spans="1:13" x14ac:dyDescent="0.2">
      <c r="A1105" s="265" t="s">
        <v>5694</v>
      </c>
      <c r="B1105" s="266" t="s">
        <v>4011</v>
      </c>
      <c r="C1105" s="267" t="s">
        <v>36</v>
      </c>
      <c r="D1105" s="266" t="s">
        <v>37</v>
      </c>
      <c r="E1105" s="266" t="s">
        <v>38</v>
      </c>
      <c r="F1105" s="268" t="s">
        <v>1188</v>
      </c>
      <c r="G1105" s="269" t="s">
        <v>39</v>
      </c>
      <c r="H1105" s="267" t="s">
        <v>1189</v>
      </c>
      <c r="I1105" s="267" t="s">
        <v>40</v>
      </c>
      <c r="J1105" s="267" t="s">
        <v>41</v>
      </c>
      <c r="L1105" s="334"/>
      <c r="M1105" s="334"/>
    </row>
    <row r="1106" spans="1:13" x14ac:dyDescent="0.2">
      <c r="A1106" s="265" t="s">
        <v>5695</v>
      </c>
      <c r="B1106" s="271" t="s">
        <v>1190</v>
      </c>
      <c r="C1106" s="272" t="s">
        <v>3469</v>
      </c>
      <c r="D1106" s="271" t="s">
        <v>1470</v>
      </c>
      <c r="E1106" s="271" t="s">
        <v>92</v>
      </c>
      <c r="F1106" s="273">
        <v>4</v>
      </c>
      <c r="G1106" s="274" t="s">
        <v>7</v>
      </c>
      <c r="H1106" s="275">
        <v>1</v>
      </c>
      <c r="I1106" s="276">
        <v>1.08</v>
      </c>
      <c r="J1106" s="276">
        <v>1.08</v>
      </c>
      <c r="K1106" s="277"/>
      <c r="L1106" s="276">
        <v>1.31</v>
      </c>
      <c r="M1106" s="276">
        <v>1.31</v>
      </c>
    </row>
    <row r="1107" spans="1:13" x14ac:dyDescent="0.2">
      <c r="A1107" s="265" t="s">
        <v>5696</v>
      </c>
      <c r="B1107" s="279" t="s">
        <v>1193</v>
      </c>
      <c r="C1107" s="280" t="s">
        <v>3470</v>
      </c>
      <c r="D1107" s="279" t="s">
        <v>1470</v>
      </c>
      <c r="E1107" s="279" t="s">
        <v>3471</v>
      </c>
      <c r="F1107" s="281" t="s">
        <v>1209</v>
      </c>
      <c r="G1107" s="282" t="s">
        <v>7</v>
      </c>
      <c r="H1107" s="283">
        <v>1</v>
      </c>
      <c r="I1107" s="284">
        <v>1.081</v>
      </c>
      <c r="J1107" s="284">
        <v>1.081</v>
      </c>
      <c r="K1107" s="277"/>
      <c r="L1107" s="284">
        <v>1.31</v>
      </c>
      <c r="M1107" s="284">
        <v>1.31</v>
      </c>
    </row>
    <row r="1108" spans="1:13" x14ac:dyDescent="0.2">
      <c r="A1108" s="265" t="s">
        <v>5697</v>
      </c>
      <c r="B1108" s="266" t="s">
        <v>4012</v>
      </c>
      <c r="C1108" s="267" t="s">
        <v>36</v>
      </c>
      <c r="D1108" s="266" t="s">
        <v>37</v>
      </c>
      <c r="E1108" s="266" t="s">
        <v>38</v>
      </c>
      <c r="F1108" s="268" t="s">
        <v>1188</v>
      </c>
      <c r="G1108" s="269" t="s">
        <v>39</v>
      </c>
      <c r="H1108" s="267" t="s">
        <v>1189</v>
      </c>
      <c r="I1108" s="267" t="s">
        <v>40</v>
      </c>
      <c r="J1108" s="267" t="s">
        <v>41</v>
      </c>
      <c r="L1108" s="334"/>
      <c r="M1108" s="334"/>
    </row>
    <row r="1109" spans="1:13" x14ac:dyDescent="0.2">
      <c r="A1109" s="265" t="s">
        <v>5698</v>
      </c>
      <c r="B1109" s="271" t="s">
        <v>1190</v>
      </c>
      <c r="C1109" s="272" t="s">
        <v>3564</v>
      </c>
      <c r="D1109" s="271" t="s">
        <v>1470</v>
      </c>
      <c r="E1109" s="271" t="s">
        <v>154</v>
      </c>
      <c r="F1109" s="273">
        <v>4</v>
      </c>
      <c r="G1109" s="274" t="s">
        <v>7</v>
      </c>
      <c r="H1109" s="275">
        <v>1</v>
      </c>
      <c r="I1109" s="276">
        <v>4.12</v>
      </c>
      <c r="J1109" s="276">
        <v>4.12</v>
      </c>
      <c r="K1109" s="277"/>
      <c r="L1109" s="276">
        <v>5</v>
      </c>
      <c r="M1109" s="276">
        <v>5</v>
      </c>
    </row>
    <row r="1110" spans="1:13" x14ac:dyDescent="0.2">
      <c r="A1110" s="265" t="s">
        <v>5699</v>
      </c>
      <c r="B1110" s="279" t="s">
        <v>1193</v>
      </c>
      <c r="C1110" s="280" t="s">
        <v>3565</v>
      </c>
      <c r="D1110" s="279" t="s">
        <v>1470</v>
      </c>
      <c r="E1110" s="279" t="s">
        <v>154</v>
      </c>
      <c r="F1110" s="281" t="s">
        <v>1209</v>
      </c>
      <c r="G1110" s="282" t="s">
        <v>7</v>
      </c>
      <c r="H1110" s="283">
        <v>1</v>
      </c>
      <c r="I1110" s="284">
        <v>4.12</v>
      </c>
      <c r="J1110" s="284">
        <v>4.12</v>
      </c>
      <c r="K1110" s="277"/>
      <c r="L1110" s="284">
        <v>5</v>
      </c>
      <c r="M1110" s="284">
        <v>5</v>
      </c>
    </row>
    <row r="1111" spans="1:13" x14ac:dyDescent="0.2">
      <c r="A1111" s="265" t="s">
        <v>5700</v>
      </c>
      <c r="B1111" s="266" t="s">
        <v>4013</v>
      </c>
      <c r="C1111" s="267" t="s">
        <v>36</v>
      </c>
      <c r="D1111" s="266" t="s">
        <v>37</v>
      </c>
      <c r="E1111" s="266" t="s">
        <v>38</v>
      </c>
      <c r="F1111" s="268" t="s">
        <v>1188</v>
      </c>
      <c r="G1111" s="269" t="s">
        <v>39</v>
      </c>
      <c r="H1111" s="267" t="s">
        <v>1189</v>
      </c>
      <c r="I1111" s="267" t="s">
        <v>40</v>
      </c>
      <c r="J1111" s="267" t="s">
        <v>41</v>
      </c>
      <c r="L1111" s="334"/>
      <c r="M1111" s="334"/>
    </row>
    <row r="1112" spans="1:13" x14ac:dyDescent="0.2">
      <c r="A1112" s="265" t="s">
        <v>5701</v>
      </c>
      <c r="B1112" s="271" t="s">
        <v>1190</v>
      </c>
      <c r="C1112" s="272" t="s">
        <v>3473</v>
      </c>
      <c r="D1112" s="271" t="s">
        <v>1470</v>
      </c>
      <c r="E1112" s="271" t="s">
        <v>94</v>
      </c>
      <c r="F1112" s="273">
        <v>4</v>
      </c>
      <c r="G1112" s="274" t="s">
        <v>3474</v>
      </c>
      <c r="H1112" s="275">
        <v>1</v>
      </c>
      <c r="I1112" s="276">
        <v>2.0699999999999998</v>
      </c>
      <c r="J1112" s="276">
        <v>2.0699999999999998</v>
      </c>
      <c r="K1112" s="277"/>
      <c r="L1112" s="276">
        <v>2.5099999999999998</v>
      </c>
      <c r="M1112" s="276">
        <v>2.5099999999999998</v>
      </c>
    </row>
    <row r="1113" spans="1:13" ht="24" x14ac:dyDescent="0.2">
      <c r="A1113" s="265" t="s">
        <v>5702</v>
      </c>
      <c r="B1113" s="301" t="s">
        <v>1193</v>
      </c>
      <c r="C1113" s="302" t="s">
        <v>3475</v>
      </c>
      <c r="D1113" s="301" t="s">
        <v>1470</v>
      </c>
      <c r="E1113" s="301" t="s">
        <v>3476</v>
      </c>
      <c r="F1113" s="303" t="s">
        <v>1209</v>
      </c>
      <c r="G1113" s="304" t="s">
        <v>3474</v>
      </c>
      <c r="H1113" s="305">
        <v>1</v>
      </c>
      <c r="I1113" s="285">
        <v>2.0710000000000002</v>
      </c>
      <c r="J1113" s="285">
        <v>2.0710000000000002</v>
      </c>
      <c r="K1113" s="277"/>
      <c r="L1113" s="285">
        <v>2.5099999999999998</v>
      </c>
      <c r="M1113" s="285">
        <v>2.5099999999999998</v>
      </c>
    </row>
    <row r="1114" spans="1:13" ht="12.75" thickBot="1" x14ac:dyDescent="0.25">
      <c r="A1114" s="265" t="s">
        <v>5703</v>
      </c>
      <c r="B1114" s="286" t="s">
        <v>4014</v>
      </c>
      <c r="C1114" s="287" t="s">
        <v>36</v>
      </c>
      <c r="D1114" s="286" t="s">
        <v>37</v>
      </c>
      <c r="E1114" s="286" t="s">
        <v>38</v>
      </c>
      <c r="F1114" s="288" t="s">
        <v>1188</v>
      </c>
      <c r="G1114" s="289" t="s">
        <v>39</v>
      </c>
      <c r="H1114" s="287" t="s">
        <v>1189</v>
      </c>
      <c r="I1114" s="287" t="s">
        <v>40</v>
      </c>
      <c r="J1114" s="287" t="s">
        <v>41</v>
      </c>
      <c r="L1114" s="270"/>
      <c r="M1114" s="270"/>
    </row>
    <row r="1115" spans="1:13" ht="12.75" thickTop="1" x14ac:dyDescent="0.2">
      <c r="A1115" s="265" t="s">
        <v>5704</v>
      </c>
      <c r="B1115" s="310" t="s">
        <v>1190</v>
      </c>
      <c r="C1115" s="311" t="s">
        <v>3478</v>
      </c>
      <c r="D1115" s="310" t="s">
        <v>1470</v>
      </c>
      <c r="E1115" s="310" t="s">
        <v>96</v>
      </c>
      <c r="F1115" s="312">
        <v>4</v>
      </c>
      <c r="G1115" s="313" t="s">
        <v>7</v>
      </c>
      <c r="H1115" s="314">
        <v>1</v>
      </c>
      <c r="I1115" s="315">
        <v>1.6</v>
      </c>
      <c r="J1115" s="315">
        <v>1.6</v>
      </c>
      <c r="K1115" s="277"/>
      <c r="L1115" s="315">
        <v>1.95</v>
      </c>
      <c r="M1115" s="315">
        <v>1.95</v>
      </c>
    </row>
    <row r="1116" spans="1:13" x14ac:dyDescent="0.2">
      <c r="A1116" s="265" t="s">
        <v>5705</v>
      </c>
      <c r="B1116" s="279" t="s">
        <v>1193</v>
      </c>
      <c r="C1116" s="280" t="s">
        <v>3479</v>
      </c>
      <c r="D1116" s="279" t="s">
        <v>1470</v>
      </c>
      <c r="E1116" s="279" t="s">
        <v>3480</v>
      </c>
      <c r="F1116" s="281" t="s">
        <v>1209</v>
      </c>
      <c r="G1116" s="282" t="s">
        <v>7</v>
      </c>
      <c r="H1116" s="283">
        <v>1</v>
      </c>
      <c r="I1116" s="284">
        <v>1.6</v>
      </c>
      <c r="J1116" s="284">
        <v>1.6</v>
      </c>
      <c r="K1116" s="277"/>
      <c r="L1116" s="284">
        <v>1.95</v>
      </c>
      <c r="M1116" s="284">
        <v>1.95</v>
      </c>
    </row>
    <row r="1117" spans="1:13" x14ac:dyDescent="0.2">
      <c r="A1117" s="265" t="s">
        <v>5706</v>
      </c>
      <c r="B1117" s="266" t="s">
        <v>4015</v>
      </c>
      <c r="C1117" s="267" t="s">
        <v>36</v>
      </c>
      <c r="D1117" s="266" t="s">
        <v>37</v>
      </c>
      <c r="E1117" s="266" t="s">
        <v>38</v>
      </c>
      <c r="F1117" s="268" t="s">
        <v>1188</v>
      </c>
      <c r="G1117" s="269" t="s">
        <v>39</v>
      </c>
      <c r="H1117" s="267" t="s">
        <v>1189</v>
      </c>
      <c r="I1117" s="267" t="s">
        <v>40</v>
      </c>
      <c r="J1117" s="267" t="s">
        <v>41</v>
      </c>
      <c r="L1117" s="334"/>
      <c r="M1117" s="334"/>
    </row>
    <row r="1118" spans="1:13" x14ac:dyDescent="0.2">
      <c r="A1118" s="265" t="s">
        <v>5707</v>
      </c>
      <c r="B1118" s="271" t="s">
        <v>1190</v>
      </c>
      <c r="C1118" s="272" t="s">
        <v>3413</v>
      </c>
      <c r="D1118" s="271" t="s">
        <v>1470</v>
      </c>
      <c r="E1118" s="271" t="s">
        <v>57</v>
      </c>
      <c r="F1118" s="273">
        <v>4</v>
      </c>
      <c r="G1118" s="274" t="s">
        <v>11</v>
      </c>
      <c r="H1118" s="275">
        <v>1</v>
      </c>
      <c r="I1118" s="276">
        <v>4.3899999999999997</v>
      </c>
      <c r="J1118" s="276">
        <v>4.3899999999999997</v>
      </c>
      <c r="K1118" s="277"/>
      <c r="L1118" s="276">
        <v>5.33</v>
      </c>
      <c r="M1118" s="276">
        <v>5.33</v>
      </c>
    </row>
    <row r="1119" spans="1:13" x14ac:dyDescent="0.2">
      <c r="A1119" s="265" t="s">
        <v>5708</v>
      </c>
      <c r="B1119" s="279" t="s">
        <v>1193</v>
      </c>
      <c r="C1119" s="280" t="s">
        <v>3156</v>
      </c>
      <c r="D1119" s="279" t="s">
        <v>1470</v>
      </c>
      <c r="E1119" s="279" t="s">
        <v>1206</v>
      </c>
      <c r="F1119" s="281" t="s">
        <v>1195</v>
      </c>
      <c r="G1119" s="282" t="s">
        <v>1196</v>
      </c>
      <c r="H1119" s="283">
        <v>0.4</v>
      </c>
      <c r="I1119" s="284">
        <v>10.976473409090909</v>
      </c>
      <c r="J1119" s="284">
        <v>4.3899999999999997</v>
      </c>
      <c r="K1119" s="277"/>
      <c r="L1119" s="284">
        <v>13.34</v>
      </c>
      <c r="M1119" s="284">
        <v>5.33</v>
      </c>
    </row>
    <row r="1120" spans="1:13" x14ac:dyDescent="0.2">
      <c r="A1120" s="265" t="s">
        <v>5709</v>
      </c>
      <c r="B1120" s="266" t="s">
        <v>4016</v>
      </c>
      <c r="C1120" s="267" t="s">
        <v>36</v>
      </c>
      <c r="D1120" s="266" t="s">
        <v>37</v>
      </c>
      <c r="E1120" s="266" t="s">
        <v>38</v>
      </c>
      <c r="F1120" s="268" t="s">
        <v>1188</v>
      </c>
      <c r="G1120" s="269" t="s">
        <v>39</v>
      </c>
      <c r="H1120" s="267" t="s">
        <v>1189</v>
      </c>
      <c r="I1120" s="267" t="s">
        <v>40</v>
      </c>
      <c r="J1120" s="267" t="s">
        <v>41</v>
      </c>
      <c r="L1120" s="334"/>
      <c r="M1120" s="334"/>
    </row>
    <row r="1121" spans="1:13" ht="24" x14ac:dyDescent="0.2">
      <c r="A1121" s="265" t="s">
        <v>5710</v>
      </c>
      <c r="B1121" s="271" t="s">
        <v>1190</v>
      </c>
      <c r="C1121" s="272" t="s">
        <v>3411</v>
      </c>
      <c r="D1121" s="271" t="s">
        <v>1470</v>
      </c>
      <c r="E1121" s="271" t="s">
        <v>1482</v>
      </c>
      <c r="F1121" s="273">
        <v>4</v>
      </c>
      <c r="G1121" s="274" t="s">
        <v>11</v>
      </c>
      <c r="H1121" s="275">
        <v>1</v>
      </c>
      <c r="I1121" s="276">
        <v>2.23</v>
      </c>
      <c r="J1121" s="276">
        <v>2.23</v>
      </c>
      <c r="K1121" s="277"/>
      <c r="L1121" s="276">
        <v>2.71</v>
      </c>
      <c r="M1121" s="276">
        <v>2.71</v>
      </c>
    </row>
    <row r="1122" spans="1:13" x14ac:dyDescent="0.2">
      <c r="A1122" s="265" t="s">
        <v>5711</v>
      </c>
      <c r="B1122" s="279" t="s">
        <v>1193</v>
      </c>
      <c r="C1122" s="280" t="s">
        <v>3160</v>
      </c>
      <c r="D1122" s="279" t="s">
        <v>1470</v>
      </c>
      <c r="E1122" s="279" t="s">
        <v>1202</v>
      </c>
      <c r="F1122" s="281" t="s">
        <v>1195</v>
      </c>
      <c r="G1122" s="282" t="s">
        <v>1196</v>
      </c>
      <c r="H1122" s="283">
        <v>6.7400000000000002E-2</v>
      </c>
      <c r="I1122" s="284">
        <v>18.404</v>
      </c>
      <c r="J1122" s="284">
        <v>1.24</v>
      </c>
      <c r="K1122" s="277"/>
      <c r="L1122" s="284">
        <v>22.3</v>
      </c>
      <c r="M1122" s="284">
        <v>1.5</v>
      </c>
    </row>
    <row r="1123" spans="1:13" x14ac:dyDescent="0.2">
      <c r="A1123" s="265" t="s">
        <v>5712</v>
      </c>
      <c r="B1123" s="279" t="s">
        <v>1193</v>
      </c>
      <c r="C1123" s="280" t="s">
        <v>3156</v>
      </c>
      <c r="D1123" s="279" t="s">
        <v>1470</v>
      </c>
      <c r="E1123" s="279" t="s">
        <v>1206</v>
      </c>
      <c r="F1123" s="281" t="s">
        <v>1195</v>
      </c>
      <c r="G1123" s="282" t="s">
        <v>1196</v>
      </c>
      <c r="H1123" s="283">
        <v>9.1300000000000006E-2</v>
      </c>
      <c r="I1123" s="284">
        <v>10.843865000000003</v>
      </c>
      <c r="J1123" s="284">
        <v>0.99</v>
      </c>
      <c r="K1123" s="277"/>
      <c r="L1123" s="284">
        <v>13.34</v>
      </c>
      <c r="M1123" s="284">
        <v>1.21</v>
      </c>
    </row>
    <row r="1124" spans="1:13" x14ac:dyDescent="0.2">
      <c r="A1124" s="265" t="s">
        <v>5713</v>
      </c>
      <c r="B1124" s="266" t="s">
        <v>4017</v>
      </c>
      <c r="C1124" s="267" t="s">
        <v>36</v>
      </c>
      <c r="D1124" s="266" t="s">
        <v>37</v>
      </c>
      <c r="E1124" s="266" t="s">
        <v>38</v>
      </c>
      <c r="F1124" s="268" t="s">
        <v>1188</v>
      </c>
      <c r="G1124" s="269" t="s">
        <v>39</v>
      </c>
      <c r="H1124" s="267" t="s">
        <v>1189</v>
      </c>
      <c r="I1124" s="267" t="s">
        <v>40</v>
      </c>
      <c r="J1124" s="267" t="s">
        <v>41</v>
      </c>
      <c r="L1124" s="334"/>
      <c r="M1124" s="334"/>
    </row>
    <row r="1125" spans="1:13" x14ac:dyDescent="0.2">
      <c r="A1125" s="265" t="s">
        <v>5714</v>
      </c>
      <c r="B1125" s="271" t="s">
        <v>1190</v>
      </c>
      <c r="C1125" s="272" t="s">
        <v>4018</v>
      </c>
      <c r="D1125" s="271" t="s">
        <v>1470</v>
      </c>
      <c r="E1125" s="271" t="s">
        <v>334</v>
      </c>
      <c r="F1125" s="273">
        <v>5</v>
      </c>
      <c r="G1125" s="274" t="s">
        <v>289</v>
      </c>
      <c r="H1125" s="275">
        <v>1</v>
      </c>
      <c r="I1125" s="276">
        <v>57.17</v>
      </c>
      <c r="J1125" s="276">
        <v>57.17</v>
      </c>
      <c r="K1125" s="277"/>
      <c r="L1125" s="276">
        <v>69.290000000000006</v>
      </c>
      <c r="M1125" s="276">
        <v>69.290000000000006</v>
      </c>
    </row>
    <row r="1126" spans="1:13" x14ac:dyDescent="0.2">
      <c r="A1126" s="265" t="s">
        <v>5715</v>
      </c>
      <c r="B1126" s="279" t="s">
        <v>1193</v>
      </c>
      <c r="C1126" s="280" t="s">
        <v>3213</v>
      </c>
      <c r="D1126" s="279" t="s">
        <v>1470</v>
      </c>
      <c r="E1126" s="279" t="s">
        <v>1204</v>
      </c>
      <c r="F1126" s="281" t="s">
        <v>1195</v>
      </c>
      <c r="G1126" s="282" t="s">
        <v>1196</v>
      </c>
      <c r="H1126" s="283">
        <v>0.12959999999999999</v>
      </c>
      <c r="I1126" s="284">
        <v>13.204000000000001</v>
      </c>
      <c r="J1126" s="284">
        <v>1.7110000000000001</v>
      </c>
      <c r="K1126" s="277"/>
      <c r="L1126" s="284">
        <v>16</v>
      </c>
      <c r="M1126" s="284">
        <v>2.0699999999999998</v>
      </c>
    </row>
    <row r="1127" spans="1:13" x14ac:dyDescent="0.2">
      <c r="A1127" s="265" t="s">
        <v>5716</v>
      </c>
      <c r="B1127" s="279" t="s">
        <v>1193</v>
      </c>
      <c r="C1127" s="280" t="s">
        <v>3160</v>
      </c>
      <c r="D1127" s="279" t="s">
        <v>1470</v>
      </c>
      <c r="E1127" s="279" t="s">
        <v>1202</v>
      </c>
      <c r="F1127" s="281" t="s">
        <v>1195</v>
      </c>
      <c r="G1127" s="282" t="s">
        <v>1196</v>
      </c>
      <c r="H1127" s="283">
        <v>0.2828</v>
      </c>
      <c r="I1127" s="284">
        <v>18.404</v>
      </c>
      <c r="J1127" s="284">
        <v>5.2039999999999997</v>
      </c>
      <c r="K1127" s="277"/>
      <c r="L1127" s="284">
        <v>22.3</v>
      </c>
      <c r="M1127" s="284">
        <v>6.3</v>
      </c>
    </row>
    <row r="1128" spans="1:13" x14ac:dyDescent="0.2">
      <c r="A1128" s="265" t="s">
        <v>5717</v>
      </c>
      <c r="B1128" s="279" t="s">
        <v>1193</v>
      </c>
      <c r="C1128" s="280" t="s">
        <v>3156</v>
      </c>
      <c r="D1128" s="279" t="s">
        <v>1470</v>
      </c>
      <c r="E1128" s="279" t="s">
        <v>1206</v>
      </c>
      <c r="F1128" s="281" t="s">
        <v>1195</v>
      </c>
      <c r="G1128" s="282" t="s">
        <v>1196</v>
      </c>
      <c r="H1128" s="283">
        <v>2.1814</v>
      </c>
      <c r="I1128" s="284">
        <v>11.009</v>
      </c>
      <c r="J1128" s="284">
        <v>24.015000000000001</v>
      </c>
      <c r="K1128" s="277"/>
      <c r="L1128" s="284">
        <v>13.34</v>
      </c>
      <c r="M1128" s="284">
        <v>29.09</v>
      </c>
    </row>
    <row r="1129" spans="1:13" x14ac:dyDescent="0.2">
      <c r="A1129" s="265" t="s">
        <v>5718</v>
      </c>
      <c r="B1129" s="279" t="s">
        <v>1193</v>
      </c>
      <c r="C1129" s="280" t="s">
        <v>3161</v>
      </c>
      <c r="D1129" s="279" t="s">
        <v>1470</v>
      </c>
      <c r="E1129" s="279" t="s">
        <v>3162</v>
      </c>
      <c r="F1129" s="281" t="s">
        <v>1209</v>
      </c>
      <c r="G1129" s="282" t="s">
        <v>7</v>
      </c>
      <c r="H1129" s="283">
        <v>6.3399999999999998E-2</v>
      </c>
      <c r="I1129" s="284">
        <v>141.94300000000001</v>
      </c>
      <c r="J1129" s="284">
        <v>8.9990000000000006</v>
      </c>
      <c r="K1129" s="277"/>
      <c r="L1129" s="284">
        <v>171.99</v>
      </c>
      <c r="M1129" s="284">
        <v>10.9</v>
      </c>
    </row>
    <row r="1130" spans="1:13" x14ac:dyDescent="0.2">
      <c r="A1130" s="265" t="s">
        <v>5719</v>
      </c>
      <c r="B1130" s="279" t="s">
        <v>1193</v>
      </c>
      <c r="C1130" s="280" t="s">
        <v>3167</v>
      </c>
      <c r="D1130" s="279" t="s">
        <v>1470</v>
      </c>
      <c r="E1130" s="279" t="s">
        <v>1213</v>
      </c>
      <c r="F1130" s="281" t="s">
        <v>1209</v>
      </c>
      <c r="G1130" s="282" t="s">
        <v>7</v>
      </c>
      <c r="H1130" s="283">
        <v>2.9600000000000001E-2</v>
      </c>
      <c r="I1130" s="284">
        <v>121.63200000000001</v>
      </c>
      <c r="J1130" s="284">
        <v>3.6</v>
      </c>
      <c r="K1130" s="277"/>
      <c r="L1130" s="284">
        <v>147.38</v>
      </c>
      <c r="M1130" s="284">
        <v>4.3600000000000003</v>
      </c>
    </row>
    <row r="1131" spans="1:13" x14ac:dyDescent="0.2">
      <c r="A1131" s="265" t="s">
        <v>5720</v>
      </c>
      <c r="B1131" s="279" t="s">
        <v>1193</v>
      </c>
      <c r="C1131" s="280" t="s">
        <v>3190</v>
      </c>
      <c r="D1131" s="279" t="s">
        <v>1470</v>
      </c>
      <c r="E1131" s="279" t="s">
        <v>1211</v>
      </c>
      <c r="F1131" s="281" t="s">
        <v>1209</v>
      </c>
      <c r="G1131" s="282" t="s">
        <v>7</v>
      </c>
      <c r="H1131" s="283">
        <v>2.9600000000000001E-2</v>
      </c>
      <c r="I1131" s="284">
        <v>117.539</v>
      </c>
      <c r="J1131" s="284">
        <v>3.4790000000000001</v>
      </c>
      <c r="K1131" s="277"/>
      <c r="L1131" s="284">
        <v>142.41999999999999</v>
      </c>
      <c r="M1131" s="284">
        <v>4.21</v>
      </c>
    </row>
    <row r="1132" spans="1:13" x14ac:dyDescent="0.2">
      <c r="A1132" s="265" t="s">
        <v>5721</v>
      </c>
      <c r="B1132" s="279" t="s">
        <v>1193</v>
      </c>
      <c r="C1132" s="280" t="s">
        <v>3141</v>
      </c>
      <c r="D1132" s="279" t="s">
        <v>1470</v>
      </c>
      <c r="E1132" s="279" t="s">
        <v>1226</v>
      </c>
      <c r="F1132" s="281" t="s">
        <v>1209</v>
      </c>
      <c r="G1132" s="282" t="s">
        <v>345</v>
      </c>
      <c r="H1132" s="283">
        <v>19.9374</v>
      </c>
      <c r="I1132" s="284">
        <v>0.5096974509803921</v>
      </c>
      <c r="J1132" s="284">
        <v>10.162000000000001</v>
      </c>
      <c r="K1132" s="277"/>
      <c r="L1132" s="284">
        <v>0.62</v>
      </c>
      <c r="M1132" s="284">
        <v>12.36</v>
      </c>
    </row>
    <row r="1133" spans="1:13" x14ac:dyDescent="0.2">
      <c r="A1133" s="265" t="s">
        <v>5722</v>
      </c>
      <c r="B1133" s="266" t="s">
        <v>4019</v>
      </c>
      <c r="C1133" s="267" t="s">
        <v>36</v>
      </c>
      <c r="D1133" s="266" t="s">
        <v>37</v>
      </c>
      <c r="E1133" s="266" t="s">
        <v>38</v>
      </c>
      <c r="F1133" s="268" t="s">
        <v>1188</v>
      </c>
      <c r="G1133" s="269" t="s">
        <v>39</v>
      </c>
      <c r="H1133" s="267" t="s">
        <v>1189</v>
      </c>
      <c r="I1133" s="267" t="s">
        <v>40</v>
      </c>
      <c r="J1133" s="267" t="s">
        <v>41</v>
      </c>
      <c r="L1133" s="334"/>
      <c r="M1133" s="334"/>
    </row>
    <row r="1134" spans="1:13" x14ac:dyDescent="0.2">
      <c r="A1134" s="265" t="s">
        <v>5723</v>
      </c>
      <c r="B1134" s="271" t="s">
        <v>1190</v>
      </c>
      <c r="C1134" s="272" t="s">
        <v>4020</v>
      </c>
      <c r="D1134" s="271" t="s">
        <v>1470</v>
      </c>
      <c r="E1134" s="271" t="s">
        <v>336</v>
      </c>
      <c r="F1134" s="273">
        <v>5</v>
      </c>
      <c r="G1134" s="274" t="s">
        <v>7</v>
      </c>
      <c r="H1134" s="275">
        <v>1</v>
      </c>
      <c r="I1134" s="276">
        <v>35.76</v>
      </c>
      <c r="J1134" s="276">
        <v>35.76</v>
      </c>
      <c r="K1134" s="277"/>
      <c r="L1134" s="276">
        <v>43.34</v>
      </c>
      <c r="M1134" s="276">
        <v>43.34</v>
      </c>
    </row>
    <row r="1135" spans="1:13" x14ac:dyDescent="0.2">
      <c r="A1135" s="265" t="s">
        <v>5724</v>
      </c>
      <c r="B1135" s="279" t="s">
        <v>1193</v>
      </c>
      <c r="C1135" s="280" t="s">
        <v>3156</v>
      </c>
      <c r="D1135" s="279" t="s">
        <v>1470</v>
      </c>
      <c r="E1135" s="279" t="s">
        <v>1206</v>
      </c>
      <c r="F1135" s="281" t="s">
        <v>1195</v>
      </c>
      <c r="G1135" s="282" t="s">
        <v>1196</v>
      </c>
      <c r="H1135" s="283">
        <v>3.2490999999999999</v>
      </c>
      <c r="I1135" s="284">
        <v>11.006232374301677</v>
      </c>
      <c r="J1135" s="284">
        <v>35.76</v>
      </c>
      <c r="K1135" s="277"/>
      <c r="L1135" s="284">
        <v>13.34</v>
      </c>
      <c r="M1135" s="284">
        <v>43.34</v>
      </c>
    </row>
    <row r="1136" spans="1:13" x14ac:dyDescent="0.2">
      <c r="A1136" s="265" t="s">
        <v>5725</v>
      </c>
      <c r="B1136" s="266" t="s">
        <v>4021</v>
      </c>
      <c r="C1136" s="267" t="s">
        <v>36</v>
      </c>
      <c r="D1136" s="266" t="s">
        <v>37</v>
      </c>
      <c r="E1136" s="266" t="s">
        <v>38</v>
      </c>
      <c r="F1136" s="268" t="s">
        <v>1188</v>
      </c>
      <c r="G1136" s="269" t="s">
        <v>39</v>
      </c>
      <c r="H1136" s="267" t="s">
        <v>1189</v>
      </c>
      <c r="I1136" s="267" t="s">
        <v>40</v>
      </c>
      <c r="J1136" s="267" t="s">
        <v>41</v>
      </c>
      <c r="L1136" s="334"/>
      <c r="M1136" s="334"/>
    </row>
    <row r="1137" spans="1:13" x14ac:dyDescent="0.2">
      <c r="A1137" s="265" t="s">
        <v>5726</v>
      </c>
      <c r="B1137" s="271" t="s">
        <v>1190</v>
      </c>
      <c r="C1137" s="272" t="s">
        <v>4022</v>
      </c>
      <c r="D1137" s="271" t="s">
        <v>1470</v>
      </c>
      <c r="E1137" s="271" t="s">
        <v>338</v>
      </c>
      <c r="F1137" s="273">
        <v>5</v>
      </c>
      <c r="G1137" s="274" t="s">
        <v>11</v>
      </c>
      <c r="H1137" s="275">
        <v>1</v>
      </c>
      <c r="I1137" s="276">
        <v>4.3899999999999997</v>
      </c>
      <c r="J1137" s="276">
        <v>4.3899999999999997</v>
      </c>
      <c r="K1137" s="277"/>
      <c r="L1137" s="276">
        <v>5.33</v>
      </c>
      <c r="M1137" s="276">
        <v>5.33</v>
      </c>
    </row>
    <row r="1138" spans="1:13" x14ac:dyDescent="0.2">
      <c r="A1138" s="265" t="s">
        <v>5727</v>
      </c>
      <c r="B1138" s="279" t="s">
        <v>1193</v>
      </c>
      <c r="C1138" s="280" t="s">
        <v>3156</v>
      </c>
      <c r="D1138" s="279" t="s">
        <v>1470</v>
      </c>
      <c r="E1138" s="279" t="s">
        <v>1206</v>
      </c>
      <c r="F1138" s="281" t="s">
        <v>1195</v>
      </c>
      <c r="G1138" s="282" t="s">
        <v>1196</v>
      </c>
      <c r="H1138" s="283">
        <v>0.4</v>
      </c>
      <c r="I1138" s="284">
        <v>10.976473409090909</v>
      </c>
      <c r="J1138" s="284">
        <v>4.3899999999999997</v>
      </c>
      <c r="K1138" s="277"/>
      <c r="L1138" s="284">
        <v>13.34</v>
      </c>
      <c r="M1138" s="284">
        <v>5.33</v>
      </c>
    </row>
    <row r="1139" spans="1:13" x14ac:dyDescent="0.2">
      <c r="A1139" s="265" t="s">
        <v>5728</v>
      </c>
      <c r="B1139" s="266" t="s">
        <v>4023</v>
      </c>
      <c r="C1139" s="267" t="s">
        <v>36</v>
      </c>
      <c r="D1139" s="266" t="s">
        <v>37</v>
      </c>
      <c r="E1139" s="266" t="s">
        <v>38</v>
      </c>
      <c r="F1139" s="268" t="s">
        <v>1188</v>
      </c>
      <c r="G1139" s="269" t="s">
        <v>39</v>
      </c>
      <c r="H1139" s="267" t="s">
        <v>1189</v>
      </c>
      <c r="I1139" s="267" t="s">
        <v>40</v>
      </c>
      <c r="J1139" s="267" t="s">
        <v>41</v>
      </c>
      <c r="L1139" s="334"/>
      <c r="M1139" s="334"/>
    </row>
    <row r="1140" spans="1:13" ht="24" x14ac:dyDescent="0.2">
      <c r="A1140" s="265" t="s">
        <v>5729</v>
      </c>
      <c r="B1140" s="271" t="s">
        <v>1190</v>
      </c>
      <c r="C1140" s="272" t="s">
        <v>4024</v>
      </c>
      <c r="D1140" s="271" t="s">
        <v>103</v>
      </c>
      <c r="E1140" s="271" t="s">
        <v>1558</v>
      </c>
      <c r="F1140" s="273" t="s">
        <v>3577</v>
      </c>
      <c r="G1140" s="274" t="s">
        <v>7</v>
      </c>
      <c r="H1140" s="275">
        <v>1</v>
      </c>
      <c r="I1140" s="276">
        <v>545.31999999999994</v>
      </c>
      <c r="J1140" s="276">
        <v>545.31999999999994</v>
      </c>
      <c r="K1140" s="277"/>
      <c r="L1140" s="276">
        <v>660.77</v>
      </c>
      <c r="M1140" s="276">
        <v>660.77</v>
      </c>
    </row>
    <row r="1141" spans="1:13" ht="24" x14ac:dyDescent="0.2">
      <c r="A1141" s="265" t="s">
        <v>5730</v>
      </c>
      <c r="B1141" s="316" t="s">
        <v>1236</v>
      </c>
      <c r="C1141" s="317" t="s">
        <v>3432</v>
      </c>
      <c r="D1141" s="316" t="s">
        <v>103</v>
      </c>
      <c r="E1141" s="316" t="s">
        <v>1237</v>
      </c>
      <c r="F1141" s="318" t="s">
        <v>1191</v>
      </c>
      <c r="G1141" s="319" t="s">
        <v>79</v>
      </c>
      <c r="H1141" s="320">
        <v>6.2119999999999997</v>
      </c>
      <c r="I1141" s="321">
        <v>23.686</v>
      </c>
      <c r="J1141" s="321">
        <v>147.137</v>
      </c>
      <c r="K1141" s="277"/>
      <c r="L1141" s="321">
        <v>28.7</v>
      </c>
      <c r="M1141" s="321">
        <v>178.28</v>
      </c>
    </row>
    <row r="1142" spans="1:13" ht="24" x14ac:dyDescent="0.2">
      <c r="A1142" s="265" t="s">
        <v>5731</v>
      </c>
      <c r="B1142" s="316" t="s">
        <v>1236</v>
      </c>
      <c r="C1142" s="317" t="s">
        <v>3433</v>
      </c>
      <c r="D1142" s="316" t="s">
        <v>103</v>
      </c>
      <c r="E1142" s="316" t="s">
        <v>1239</v>
      </c>
      <c r="F1142" s="318" t="s">
        <v>1191</v>
      </c>
      <c r="G1142" s="319" t="s">
        <v>79</v>
      </c>
      <c r="H1142" s="320">
        <v>1.694</v>
      </c>
      <c r="I1142" s="321">
        <v>16.027000000000001</v>
      </c>
      <c r="J1142" s="321">
        <v>27.149000000000001</v>
      </c>
      <c r="K1142" s="277"/>
      <c r="L1142" s="321">
        <v>19.420000000000002</v>
      </c>
      <c r="M1142" s="321">
        <v>32.89</v>
      </c>
    </row>
    <row r="1143" spans="1:13" ht="24" x14ac:dyDescent="0.2">
      <c r="A1143" s="265" t="s">
        <v>5732</v>
      </c>
      <c r="B1143" s="316" t="s">
        <v>1236</v>
      </c>
      <c r="C1143" s="317" t="s">
        <v>4025</v>
      </c>
      <c r="D1143" s="316" t="s">
        <v>103</v>
      </c>
      <c r="E1143" s="316" t="s">
        <v>4026</v>
      </c>
      <c r="F1143" s="318" t="s">
        <v>3577</v>
      </c>
      <c r="G1143" s="319" t="s">
        <v>7</v>
      </c>
      <c r="H1143" s="320">
        <v>1.1299999999999999</v>
      </c>
      <c r="I1143" s="321">
        <v>328.34876345998384</v>
      </c>
      <c r="J1143" s="321">
        <v>371.03399999999999</v>
      </c>
      <c r="K1143" s="277"/>
      <c r="L1143" s="321">
        <v>397.88</v>
      </c>
      <c r="M1143" s="321">
        <v>449.6</v>
      </c>
    </row>
    <row r="1144" spans="1:13" x14ac:dyDescent="0.2">
      <c r="A1144" s="265" t="s">
        <v>5733</v>
      </c>
      <c r="B1144" s="286" t="s">
        <v>4027</v>
      </c>
      <c r="C1144" s="287" t="s">
        <v>36</v>
      </c>
      <c r="D1144" s="286" t="s">
        <v>37</v>
      </c>
      <c r="E1144" s="286" t="s">
        <v>38</v>
      </c>
      <c r="F1144" s="288" t="s">
        <v>1188</v>
      </c>
      <c r="G1144" s="289" t="s">
        <v>39</v>
      </c>
      <c r="H1144" s="287" t="s">
        <v>1189</v>
      </c>
      <c r="I1144" s="287" t="s">
        <v>40</v>
      </c>
      <c r="J1144" s="287" t="s">
        <v>41</v>
      </c>
      <c r="L1144" s="270"/>
      <c r="M1144" s="270"/>
    </row>
    <row r="1145" spans="1:13" ht="24.75" thickBot="1" x14ac:dyDescent="0.25">
      <c r="A1145" s="265" t="s">
        <v>5734</v>
      </c>
      <c r="B1145" s="290" t="s">
        <v>1190</v>
      </c>
      <c r="C1145" s="291" t="s">
        <v>4028</v>
      </c>
      <c r="D1145" s="290" t="s">
        <v>1470</v>
      </c>
      <c r="E1145" s="290" t="s">
        <v>1559</v>
      </c>
      <c r="F1145" s="292">
        <v>5</v>
      </c>
      <c r="G1145" s="293" t="s">
        <v>7</v>
      </c>
      <c r="H1145" s="294">
        <v>1</v>
      </c>
      <c r="I1145" s="278">
        <v>424.79</v>
      </c>
      <c r="J1145" s="278">
        <v>424.78999999999996</v>
      </c>
      <c r="K1145" s="277"/>
      <c r="L1145" s="278">
        <v>514.72</v>
      </c>
      <c r="M1145" s="278">
        <v>514.72</v>
      </c>
    </row>
    <row r="1146" spans="1:13" ht="12.75" thickTop="1" x14ac:dyDescent="0.2">
      <c r="A1146" s="265" t="s">
        <v>5735</v>
      </c>
      <c r="B1146" s="295" t="s">
        <v>1193</v>
      </c>
      <c r="C1146" s="296" t="s">
        <v>3161</v>
      </c>
      <c r="D1146" s="295" t="s">
        <v>1470</v>
      </c>
      <c r="E1146" s="295" t="s">
        <v>3162</v>
      </c>
      <c r="F1146" s="297" t="s">
        <v>1209</v>
      </c>
      <c r="G1146" s="298" t="s">
        <v>7</v>
      </c>
      <c r="H1146" s="299">
        <v>0.57799999999999996</v>
      </c>
      <c r="I1146" s="300">
        <v>141.94300000000001</v>
      </c>
      <c r="J1146" s="300">
        <v>82.043000000000006</v>
      </c>
      <c r="K1146" s="277"/>
      <c r="L1146" s="300">
        <v>171.99</v>
      </c>
      <c r="M1146" s="300">
        <v>99.41</v>
      </c>
    </row>
    <row r="1147" spans="1:13" x14ac:dyDescent="0.2">
      <c r="A1147" s="265" t="s">
        <v>5736</v>
      </c>
      <c r="B1147" s="279" t="s">
        <v>1193</v>
      </c>
      <c r="C1147" s="280" t="s">
        <v>3167</v>
      </c>
      <c r="D1147" s="279" t="s">
        <v>1470</v>
      </c>
      <c r="E1147" s="279" t="s">
        <v>1213</v>
      </c>
      <c r="F1147" s="281" t="s">
        <v>1209</v>
      </c>
      <c r="G1147" s="282" t="s">
        <v>7</v>
      </c>
      <c r="H1147" s="283">
        <v>0.71199999999999997</v>
      </c>
      <c r="I1147" s="284">
        <v>121.63200000000001</v>
      </c>
      <c r="J1147" s="284">
        <v>86.600999999999999</v>
      </c>
      <c r="K1147" s="277"/>
      <c r="L1147" s="284">
        <v>147.38</v>
      </c>
      <c r="M1147" s="284">
        <v>104.93</v>
      </c>
    </row>
    <row r="1148" spans="1:13" x14ac:dyDescent="0.2">
      <c r="A1148" s="265" t="s">
        <v>5737</v>
      </c>
      <c r="B1148" s="279" t="s">
        <v>1193</v>
      </c>
      <c r="C1148" s="280" t="s">
        <v>3141</v>
      </c>
      <c r="D1148" s="279" t="s">
        <v>1470</v>
      </c>
      <c r="E1148" s="279" t="s">
        <v>1226</v>
      </c>
      <c r="F1148" s="281" t="s">
        <v>1209</v>
      </c>
      <c r="G1148" s="282" t="s">
        <v>345</v>
      </c>
      <c r="H1148" s="283">
        <v>373</v>
      </c>
      <c r="I1148" s="284">
        <v>0.51164076075550902</v>
      </c>
      <c r="J1148" s="284">
        <v>190.84200000000001</v>
      </c>
      <c r="K1148" s="277"/>
      <c r="L1148" s="284">
        <v>0.62</v>
      </c>
      <c r="M1148" s="284">
        <v>231.26</v>
      </c>
    </row>
    <row r="1149" spans="1:13" x14ac:dyDescent="0.2">
      <c r="A1149" s="265" t="s">
        <v>5738</v>
      </c>
      <c r="B1149" s="279" t="s">
        <v>1193</v>
      </c>
      <c r="C1149" s="280" t="s">
        <v>3213</v>
      </c>
      <c r="D1149" s="279" t="s">
        <v>1470</v>
      </c>
      <c r="E1149" s="279" t="s">
        <v>1204</v>
      </c>
      <c r="F1149" s="281" t="s">
        <v>1195</v>
      </c>
      <c r="G1149" s="282" t="s">
        <v>1196</v>
      </c>
      <c r="H1149" s="283">
        <v>0.64480000000000004</v>
      </c>
      <c r="I1149" s="284">
        <v>13.204000000000001</v>
      </c>
      <c r="J1149" s="284">
        <v>8.5129999999999999</v>
      </c>
      <c r="K1149" s="277"/>
      <c r="L1149" s="284">
        <v>16</v>
      </c>
      <c r="M1149" s="284">
        <v>10.31</v>
      </c>
    </row>
    <row r="1150" spans="1:13" x14ac:dyDescent="0.2">
      <c r="A1150" s="265" t="s">
        <v>5739</v>
      </c>
      <c r="B1150" s="301" t="s">
        <v>1193</v>
      </c>
      <c r="C1150" s="302" t="s">
        <v>3156</v>
      </c>
      <c r="D1150" s="301" t="s">
        <v>1470</v>
      </c>
      <c r="E1150" s="301" t="s">
        <v>1206</v>
      </c>
      <c r="F1150" s="303" t="s">
        <v>1195</v>
      </c>
      <c r="G1150" s="304" t="s">
        <v>1196</v>
      </c>
      <c r="H1150" s="305">
        <v>5.1585999999999999</v>
      </c>
      <c r="I1150" s="285">
        <v>11.009</v>
      </c>
      <c r="J1150" s="285">
        <v>56.790999999999997</v>
      </c>
      <c r="K1150" s="277"/>
      <c r="L1150" s="285">
        <v>13.34</v>
      </c>
      <c r="M1150" s="285">
        <v>68.81</v>
      </c>
    </row>
    <row r="1151" spans="1:13" ht="12.75" thickBot="1" x14ac:dyDescent="0.25">
      <c r="A1151" s="265" t="s">
        <v>5740</v>
      </c>
      <c r="B1151" s="286" t="s">
        <v>4029</v>
      </c>
      <c r="C1151" s="287" t="s">
        <v>36</v>
      </c>
      <c r="D1151" s="286" t="s">
        <v>37</v>
      </c>
      <c r="E1151" s="286" t="s">
        <v>38</v>
      </c>
      <c r="F1151" s="288" t="s">
        <v>1188</v>
      </c>
      <c r="G1151" s="289" t="s">
        <v>39</v>
      </c>
      <c r="H1151" s="287" t="s">
        <v>1189</v>
      </c>
      <c r="I1151" s="287" t="s">
        <v>40</v>
      </c>
      <c r="J1151" s="287" t="s">
        <v>41</v>
      </c>
      <c r="L1151" s="270"/>
      <c r="M1151" s="270"/>
    </row>
    <row r="1152" spans="1:13" ht="12.75" thickTop="1" x14ac:dyDescent="0.2">
      <c r="A1152" s="265" t="s">
        <v>5741</v>
      </c>
      <c r="B1152" s="310" t="s">
        <v>1190</v>
      </c>
      <c r="C1152" s="311" t="s">
        <v>4030</v>
      </c>
      <c r="D1152" s="310" t="s">
        <v>1470</v>
      </c>
      <c r="E1152" s="310" t="s">
        <v>342</v>
      </c>
      <c r="F1152" s="312">
        <v>5</v>
      </c>
      <c r="G1152" s="313" t="s">
        <v>7</v>
      </c>
      <c r="H1152" s="314">
        <v>1</v>
      </c>
      <c r="I1152" s="315">
        <v>39.78</v>
      </c>
      <c r="J1152" s="315">
        <v>39.78</v>
      </c>
      <c r="K1152" s="277"/>
      <c r="L1152" s="315">
        <v>48.21</v>
      </c>
      <c r="M1152" s="315">
        <v>48.21</v>
      </c>
    </row>
    <row r="1153" spans="1:13" x14ac:dyDescent="0.2">
      <c r="A1153" s="265" t="s">
        <v>5742</v>
      </c>
      <c r="B1153" s="279" t="s">
        <v>1193</v>
      </c>
      <c r="C1153" s="280" t="s">
        <v>3189</v>
      </c>
      <c r="D1153" s="279" t="s">
        <v>1470</v>
      </c>
      <c r="E1153" s="279" t="s">
        <v>1259</v>
      </c>
      <c r="F1153" s="281" t="s">
        <v>1195</v>
      </c>
      <c r="G1153" s="282" t="s">
        <v>1196</v>
      </c>
      <c r="H1153" s="283">
        <v>0.77349999999999997</v>
      </c>
      <c r="I1153" s="284">
        <v>18.404</v>
      </c>
      <c r="J1153" s="284">
        <v>14.234999999999999</v>
      </c>
      <c r="K1153" s="277"/>
      <c r="L1153" s="284">
        <v>22.3</v>
      </c>
      <c r="M1153" s="284">
        <v>17.239999999999998</v>
      </c>
    </row>
    <row r="1154" spans="1:13" x14ac:dyDescent="0.2">
      <c r="A1154" s="265" t="s">
        <v>5743</v>
      </c>
      <c r="B1154" s="279" t="s">
        <v>1193</v>
      </c>
      <c r="C1154" s="280" t="s">
        <v>3156</v>
      </c>
      <c r="D1154" s="279" t="s">
        <v>1470</v>
      </c>
      <c r="E1154" s="279" t="s">
        <v>1206</v>
      </c>
      <c r="F1154" s="281" t="s">
        <v>1195</v>
      </c>
      <c r="G1154" s="282" t="s">
        <v>1196</v>
      </c>
      <c r="H1154" s="283">
        <v>2.3218000000000001</v>
      </c>
      <c r="I1154" s="284">
        <v>11.002524117647059</v>
      </c>
      <c r="J1154" s="284">
        <v>25.545000000000002</v>
      </c>
      <c r="K1154" s="277"/>
      <c r="L1154" s="284">
        <v>13.34</v>
      </c>
      <c r="M1154" s="284">
        <v>30.97</v>
      </c>
    </row>
    <row r="1155" spans="1:13" x14ac:dyDescent="0.2">
      <c r="A1155" s="265" t="s">
        <v>5744</v>
      </c>
      <c r="B1155" s="266" t="s">
        <v>4031</v>
      </c>
      <c r="C1155" s="267" t="s">
        <v>36</v>
      </c>
      <c r="D1155" s="266" t="s">
        <v>37</v>
      </c>
      <c r="E1155" s="266" t="s">
        <v>38</v>
      </c>
      <c r="F1155" s="268" t="s">
        <v>1188</v>
      </c>
      <c r="G1155" s="269" t="s">
        <v>39</v>
      </c>
      <c r="H1155" s="267" t="s">
        <v>1189</v>
      </c>
      <c r="I1155" s="267" t="s">
        <v>40</v>
      </c>
      <c r="J1155" s="267" t="s">
        <v>41</v>
      </c>
      <c r="L1155" s="334"/>
      <c r="M1155" s="334"/>
    </row>
    <row r="1156" spans="1:13" x14ac:dyDescent="0.2">
      <c r="A1156" s="265" t="s">
        <v>5745</v>
      </c>
      <c r="B1156" s="290" t="s">
        <v>1190</v>
      </c>
      <c r="C1156" s="291" t="s">
        <v>4032</v>
      </c>
      <c r="D1156" s="290" t="s">
        <v>1470</v>
      </c>
      <c r="E1156" s="290" t="s">
        <v>344</v>
      </c>
      <c r="F1156" s="292">
        <v>5</v>
      </c>
      <c r="G1156" s="293" t="s">
        <v>345</v>
      </c>
      <c r="H1156" s="294">
        <v>1</v>
      </c>
      <c r="I1156" s="278">
        <v>12.610000000000001</v>
      </c>
      <c r="J1156" s="278">
        <v>12.61</v>
      </c>
      <c r="K1156" s="277"/>
      <c r="L1156" s="278">
        <v>15.29</v>
      </c>
      <c r="M1156" s="278">
        <v>15.29</v>
      </c>
    </row>
    <row r="1157" spans="1:13" ht="12.75" thickBot="1" x14ac:dyDescent="0.25">
      <c r="A1157" s="265" t="s">
        <v>5746</v>
      </c>
      <c r="B1157" s="301" t="s">
        <v>1193</v>
      </c>
      <c r="C1157" s="302" t="s">
        <v>3137</v>
      </c>
      <c r="D1157" s="301" t="s">
        <v>1470</v>
      </c>
      <c r="E1157" s="301" t="s">
        <v>1198</v>
      </c>
      <c r="F1157" s="303" t="s">
        <v>1195</v>
      </c>
      <c r="G1157" s="304" t="s">
        <v>1196</v>
      </c>
      <c r="H1157" s="305">
        <v>7.0000000000000007E-2</v>
      </c>
      <c r="I1157" s="285">
        <v>12.429</v>
      </c>
      <c r="J1157" s="285">
        <v>0.87</v>
      </c>
      <c r="K1157" s="277"/>
      <c r="L1157" s="285">
        <v>15.06</v>
      </c>
      <c r="M1157" s="285">
        <v>1.05</v>
      </c>
    </row>
    <row r="1158" spans="1:13" ht="12.75" thickTop="1" x14ac:dyDescent="0.2">
      <c r="A1158" s="265" t="s">
        <v>5747</v>
      </c>
      <c r="B1158" s="295" t="s">
        <v>1193</v>
      </c>
      <c r="C1158" s="296" t="s">
        <v>3853</v>
      </c>
      <c r="D1158" s="295" t="s">
        <v>1470</v>
      </c>
      <c r="E1158" s="295" t="s">
        <v>1200</v>
      </c>
      <c r="F1158" s="297" t="s">
        <v>1195</v>
      </c>
      <c r="G1158" s="298" t="s">
        <v>1196</v>
      </c>
      <c r="H1158" s="299">
        <v>7.0000000000000007E-2</v>
      </c>
      <c r="I1158" s="300">
        <v>18.404</v>
      </c>
      <c r="J1158" s="300">
        <v>1.288</v>
      </c>
      <c r="K1158" s="277"/>
      <c r="L1158" s="300">
        <v>22.3</v>
      </c>
      <c r="M1158" s="300">
        <v>1.56</v>
      </c>
    </row>
    <row r="1159" spans="1:13" x14ac:dyDescent="0.2">
      <c r="A1159" s="265" t="s">
        <v>5748</v>
      </c>
      <c r="B1159" s="279" t="s">
        <v>1193</v>
      </c>
      <c r="C1159" s="280" t="s">
        <v>3855</v>
      </c>
      <c r="D1159" s="279" t="s">
        <v>1470</v>
      </c>
      <c r="E1159" s="279" t="s">
        <v>1218</v>
      </c>
      <c r="F1159" s="281" t="s">
        <v>1209</v>
      </c>
      <c r="G1159" s="282" t="s">
        <v>345</v>
      </c>
      <c r="H1159" s="283">
        <v>1.1000000000000001</v>
      </c>
      <c r="I1159" s="284">
        <v>9.1347833663366327</v>
      </c>
      <c r="J1159" s="284">
        <v>10.048</v>
      </c>
      <c r="K1159" s="277"/>
      <c r="L1159" s="284">
        <v>11.09</v>
      </c>
      <c r="M1159" s="284">
        <v>12.19</v>
      </c>
    </row>
    <row r="1160" spans="1:13" x14ac:dyDescent="0.2">
      <c r="A1160" s="265" t="s">
        <v>5749</v>
      </c>
      <c r="B1160" s="279" t="s">
        <v>1193</v>
      </c>
      <c r="C1160" s="280" t="s">
        <v>3856</v>
      </c>
      <c r="D1160" s="279" t="s">
        <v>1470</v>
      </c>
      <c r="E1160" s="279" t="s">
        <v>1214</v>
      </c>
      <c r="F1160" s="281" t="s">
        <v>1209</v>
      </c>
      <c r="G1160" s="282" t="s">
        <v>345</v>
      </c>
      <c r="H1160" s="283">
        <v>0.02</v>
      </c>
      <c r="I1160" s="284">
        <v>20.228000000000002</v>
      </c>
      <c r="J1160" s="284">
        <v>0.40400000000000003</v>
      </c>
      <c r="K1160" s="277"/>
      <c r="L1160" s="284">
        <v>24.51</v>
      </c>
      <c r="M1160" s="284">
        <v>0.49</v>
      </c>
    </row>
    <row r="1161" spans="1:13" x14ac:dyDescent="0.2">
      <c r="A1161" s="265" t="s">
        <v>5750</v>
      </c>
      <c r="B1161" s="266" t="s">
        <v>4033</v>
      </c>
      <c r="C1161" s="267" t="s">
        <v>36</v>
      </c>
      <c r="D1161" s="266" t="s">
        <v>37</v>
      </c>
      <c r="E1161" s="266" t="s">
        <v>38</v>
      </c>
      <c r="F1161" s="268" t="s">
        <v>1188</v>
      </c>
      <c r="G1161" s="269" t="s">
        <v>39</v>
      </c>
      <c r="H1161" s="267" t="s">
        <v>1189</v>
      </c>
      <c r="I1161" s="267" t="s">
        <v>40</v>
      </c>
      <c r="J1161" s="267" t="s">
        <v>41</v>
      </c>
      <c r="L1161" s="334"/>
      <c r="M1161" s="334"/>
    </row>
    <row r="1162" spans="1:13" x14ac:dyDescent="0.2">
      <c r="A1162" s="265" t="s">
        <v>5751</v>
      </c>
      <c r="B1162" s="290" t="s">
        <v>1190</v>
      </c>
      <c r="C1162" s="291" t="s">
        <v>4034</v>
      </c>
      <c r="D1162" s="290" t="s">
        <v>1470</v>
      </c>
      <c r="E1162" s="290" t="s">
        <v>347</v>
      </c>
      <c r="F1162" s="292">
        <v>5</v>
      </c>
      <c r="G1162" s="293" t="s">
        <v>345</v>
      </c>
      <c r="H1162" s="294">
        <v>1</v>
      </c>
      <c r="I1162" s="278">
        <v>10.45</v>
      </c>
      <c r="J1162" s="278">
        <v>10.45</v>
      </c>
      <c r="K1162" s="277"/>
      <c r="L1162" s="278">
        <v>12.68</v>
      </c>
      <c r="M1162" s="278">
        <v>12.68</v>
      </c>
    </row>
    <row r="1163" spans="1:13" ht="12.75" thickBot="1" x14ac:dyDescent="0.25">
      <c r="A1163" s="265" t="s">
        <v>5752</v>
      </c>
      <c r="B1163" s="301" t="s">
        <v>1193</v>
      </c>
      <c r="C1163" s="302" t="s">
        <v>3137</v>
      </c>
      <c r="D1163" s="301" t="s">
        <v>1470</v>
      </c>
      <c r="E1163" s="301" t="s">
        <v>1198</v>
      </c>
      <c r="F1163" s="303" t="s">
        <v>1195</v>
      </c>
      <c r="G1163" s="304" t="s">
        <v>1196</v>
      </c>
      <c r="H1163" s="305">
        <v>0.08</v>
      </c>
      <c r="I1163" s="285">
        <v>12.429</v>
      </c>
      <c r="J1163" s="285">
        <v>0.99399999999999999</v>
      </c>
      <c r="K1163" s="277"/>
      <c r="L1163" s="285">
        <v>15.06</v>
      </c>
      <c r="M1163" s="285">
        <v>1.2</v>
      </c>
    </row>
    <row r="1164" spans="1:13" ht="12.75" thickTop="1" x14ac:dyDescent="0.2">
      <c r="A1164" s="265" t="s">
        <v>5753</v>
      </c>
      <c r="B1164" s="295" t="s">
        <v>1193</v>
      </c>
      <c r="C1164" s="296" t="s">
        <v>3853</v>
      </c>
      <c r="D1164" s="295" t="s">
        <v>1470</v>
      </c>
      <c r="E1164" s="295" t="s">
        <v>1200</v>
      </c>
      <c r="F1164" s="297" t="s">
        <v>1195</v>
      </c>
      <c r="G1164" s="298" t="s">
        <v>1196</v>
      </c>
      <c r="H1164" s="299">
        <v>0.08</v>
      </c>
      <c r="I1164" s="300">
        <v>18.404</v>
      </c>
      <c r="J1164" s="300">
        <v>1.472</v>
      </c>
      <c r="K1164" s="277"/>
      <c r="L1164" s="300">
        <v>22.3</v>
      </c>
      <c r="M1164" s="300">
        <v>1.78</v>
      </c>
    </row>
    <row r="1165" spans="1:13" x14ac:dyDescent="0.2">
      <c r="A1165" s="265" t="s">
        <v>5754</v>
      </c>
      <c r="B1165" s="279" t="s">
        <v>1193</v>
      </c>
      <c r="C1165" s="280" t="s">
        <v>4035</v>
      </c>
      <c r="D1165" s="279" t="s">
        <v>1470</v>
      </c>
      <c r="E1165" s="279" t="s">
        <v>1222</v>
      </c>
      <c r="F1165" s="281" t="s">
        <v>1209</v>
      </c>
      <c r="G1165" s="282" t="s">
        <v>345</v>
      </c>
      <c r="H1165" s="283">
        <v>1.1000000000000001</v>
      </c>
      <c r="I1165" s="284">
        <v>6.8914299999999997</v>
      </c>
      <c r="J1165" s="284">
        <v>7.58</v>
      </c>
      <c r="K1165" s="277"/>
      <c r="L1165" s="284">
        <v>8.3800000000000008</v>
      </c>
      <c r="M1165" s="284">
        <v>9.2100000000000009</v>
      </c>
    </row>
    <row r="1166" spans="1:13" x14ac:dyDescent="0.2">
      <c r="A1166" s="265" t="s">
        <v>5755</v>
      </c>
      <c r="B1166" s="279" t="s">
        <v>1193</v>
      </c>
      <c r="C1166" s="280" t="s">
        <v>3856</v>
      </c>
      <c r="D1166" s="279" t="s">
        <v>1470</v>
      </c>
      <c r="E1166" s="279" t="s">
        <v>1214</v>
      </c>
      <c r="F1166" s="281" t="s">
        <v>1209</v>
      </c>
      <c r="G1166" s="282" t="s">
        <v>345</v>
      </c>
      <c r="H1166" s="283">
        <v>0.02</v>
      </c>
      <c r="I1166" s="284">
        <v>20.228000000000002</v>
      </c>
      <c r="J1166" s="284">
        <v>0.40400000000000003</v>
      </c>
      <c r="K1166" s="277"/>
      <c r="L1166" s="284">
        <v>24.51</v>
      </c>
      <c r="M1166" s="284">
        <v>0.49</v>
      </c>
    </row>
    <row r="1167" spans="1:13" x14ac:dyDescent="0.2">
      <c r="A1167" s="265" t="s">
        <v>5756</v>
      </c>
      <c r="B1167" s="266" t="s">
        <v>4036</v>
      </c>
      <c r="C1167" s="267" t="s">
        <v>36</v>
      </c>
      <c r="D1167" s="266" t="s">
        <v>37</v>
      </c>
      <c r="E1167" s="266" t="s">
        <v>38</v>
      </c>
      <c r="F1167" s="268" t="s">
        <v>1188</v>
      </c>
      <c r="G1167" s="269" t="s">
        <v>39</v>
      </c>
      <c r="H1167" s="267" t="s">
        <v>1189</v>
      </c>
      <c r="I1167" s="267" t="s">
        <v>40</v>
      </c>
      <c r="J1167" s="267" t="s">
        <v>41</v>
      </c>
      <c r="L1167" s="334"/>
      <c r="M1167" s="334"/>
    </row>
    <row r="1168" spans="1:13" x14ac:dyDescent="0.2">
      <c r="A1168" s="265" t="s">
        <v>5757</v>
      </c>
      <c r="B1168" s="290" t="s">
        <v>1190</v>
      </c>
      <c r="C1168" s="291" t="s">
        <v>4037</v>
      </c>
      <c r="D1168" s="290" t="s">
        <v>1470</v>
      </c>
      <c r="E1168" s="290" t="s">
        <v>349</v>
      </c>
      <c r="F1168" s="292">
        <v>5</v>
      </c>
      <c r="G1168" s="293" t="s">
        <v>345</v>
      </c>
      <c r="H1168" s="294">
        <v>1</v>
      </c>
      <c r="I1168" s="278">
        <v>10.190000000000001</v>
      </c>
      <c r="J1168" s="278">
        <v>10.190000000000001</v>
      </c>
      <c r="K1168" s="277"/>
      <c r="L1168" s="278">
        <v>12.36</v>
      </c>
      <c r="M1168" s="278">
        <v>12.36</v>
      </c>
    </row>
    <row r="1169" spans="1:13" ht="12.75" thickBot="1" x14ac:dyDescent="0.25">
      <c r="A1169" s="265" t="s">
        <v>5758</v>
      </c>
      <c r="B1169" s="301" t="s">
        <v>1193</v>
      </c>
      <c r="C1169" s="302" t="s">
        <v>3137</v>
      </c>
      <c r="D1169" s="301" t="s">
        <v>1470</v>
      </c>
      <c r="E1169" s="301" t="s">
        <v>1198</v>
      </c>
      <c r="F1169" s="303" t="s">
        <v>1195</v>
      </c>
      <c r="G1169" s="304" t="s">
        <v>1196</v>
      </c>
      <c r="H1169" s="305">
        <v>0.08</v>
      </c>
      <c r="I1169" s="285">
        <v>12.429</v>
      </c>
      <c r="J1169" s="285">
        <v>0.99399999999999999</v>
      </c>
      <c r="K1169" s="277"/>
      <c r="L1169" s="285">
        <v>15.06</v>
      </c>
      <c r="M1169" s="285">
        <v>1.2</v>
      </c>
    </row>
    <row r="1170" spans="1:13" ht="12.75" thickTop="1" x14ac:dyDescent="0.2">
      <c r="A1170" s="265" t="s">
        <v>5759</v>
      </c>
      <c r="B1170" s="295" t="s">
        <v>1193</v>
      </c>
      <c r="C1170" s="296" t="s">
        <v>3853</v>
      </c>
      <c r="D1170" s="295" t="s">
        <v>1470</v>
      </c>
      <c r="E1170" s="295" t="s">
        <v>1200</v>
      </c>
      <c r="F1170" s="297" t="s">
        <v>1195</v>
      </c>
      <c r="G1170" s="298" t="s">
        <v>1196</v>
      </c>
      <c r="H1170" s="299">
        <v>0.08</v>
      </c>
      <c r="I1170" s="300">
        <v>18.404</v>
      </c>
      <c r="J1170" s="300">
        <v>1.472</v>
      </c>
      <c r="K1170" s="277"/>
      <c r="L1170" s="300">
        <v>22.3</v>
      </c>
      <c r="M1170" s="300">
        <v>1.78</v>
      </c>
    </row>
    <row r="1171" spans="1:13" x14ac:dyDescent="0.2">
      <c r="A1171" s="265" t="s">
        <v>5760</v>
      </c>
      <c r="B1171" s="279" t="s">
        <v>1193</v>
      </c>
      <c r="C1171" s="280" t="s">
        <v>3854</v>
      </c>
      <c r="D1171" s="279" t="s">
        <v>1470</v>
      </c>
      <c r="E1171" s="279" t="s">
        <v>1220</v>
      </c>
      <c r="F1171" s="281" t="s">
        <v>1209</v>
      </c>
      <c r="G1171" s="282" t="s">
        <v>345</v>
      </c>
      <c r="H1171" s="283">
        <v>1.1000000000000001</v>
      </c>
      <c r="I1171" s="284">
        <v>6.6549660273972595</v>
      </c>
      <c r="J1171" s="284">
        <v>7.32</v>
      </c>
      <c r="K1171" s="277"/>
      <c r="L1171" s="284">
        <v>8.09</v>
      </c>
      <c r="M1171" s="284">
        <v>8.89</v>
      </c>
    </row>
    <row r="1172" spans="1:13" x14ac:dyDescent="0.2">
      <c r="A1172" s="265" t="s">
        <v>5761</v>
      </c>
      <c r="B1172" s="279" t="s">
        <v>1193</v>
      </c>
      <c r="C1172" s="280" t="s">
        <v>3856</v>
      </c>
      <c r="D1172" s="279" t="s">
        <v>1470</v>
      </c>
      <c r="E1172" s="279" t="s">
        <v>1214</v>
      </c>
      <c r="F1172" s="281" t="s">
        <v>1209</v>
      </c>
      <c r="G1172" s="282" t="s">
        <v>345</v>
      </c>
      <c r="H1172" s="283">
        <v>0.02</v>
      </c>
      <c r="I1172" s="284">
        <v>20.228000000000002</v>
      </c>
      <c r="J1172" s="284">
        <v>0.40400000000000003</v>
      </c>
      <c r="K1172" s="277"/>
      <c r="L1172" s="284">
        <v>24.51</v>
      </c>
      <c r="M1172" s="284">
        <v>0.49</v>
      </c>
    </row>
    <row r="1173" spans="1:13" x14ac:dyDescent="0.2">
      <c r="A1173" s="265" t="s">
        <v>5762</v>
      </c>
      <c r="B1173" s="266" t="s">
        <v>4038</v>
      </c>
      <c r="C1173" s="267" t="s">
        <v>36</v>
      </c>
      <c r="D1173" s="266" t="s">
        <v>37</v>
      </c>
      <c r="E1173" s="266" t="s">
        <v>38</v>
      </c>
      <c r="F1173" s="268" t="s">
        <v>1188</v>
      </c>
      <c r="G1173" s="269" t="s">
        <v>39</v>
      </c>
      <c r="H1173" s="267" t="s">
        <v>1189</v>
      </c>
      <c r="I1173" s="267" t="s">
        <v>40</v>
      </c>
      <c r="J1173" s="267" t="s">
        <v>41</v>
      </c>
      <c r="L1173" s="334"/>
      <c r="M1173" s="334"/>
    </row>
    <row r="1174" spans="1:13" x14ac:dyDescent="0.2">
      <c r="A1174" s="265" t="s">
        <v>5763</v>
      </c>
      <c r="B1174" s="290" t="s">
        <v>1190</v>
      </c>
      <c r="C1174" s="291" t="s">
        <v>4039</v>
      </c>
      <c r="D1174" s="290" t="s">
        <v>1470</v>
      </c>
      <c r="E1174" s="290" t="s">
        <v>351</v>
      </c>
      <c r="F1174" s="292">
        <v>5</v>
      </c>
      <c r="G1174" s="293" t="s">
        <v>345</v>
      </c>
      <c r="H1174" s="294">
        <v>1</v>
      </c>
      <c r="I1174" s="278">
        <v>9.86</v>
      </c>
      <c r="J1174" s="278">
        <v>9.86</v>
      </c>
      <c r="K1174" s="277"/>
      <c r="L1174" s="278">
        <v>11.97</v>
      </c>
      <c r="M1174" s="278">
        <v>11.97</v>
      </c>
    </row>
    <row r="1175" spans="1:13" ht="12.75" thickBot="1" x14ac:dyDescent="0.25">
      <c r="A1175" s="265" t="s">
        <v>5764</v>
      </c>
      <c r="B1175" s="301" t="s">
        <v>1193</v>
      </c>
      <c r="C1175" s="302" t="s">
        <v>3137</v>
      </c>
      <c r="D1175" s="301" t="s">
        <v>1470</v>
      </c>
      <c r="E1175" s="301" t="s">
        <v>1198</v>
      </c>
      <c r="F1175" s="303" t="s">
        <v>1195</v>
      </c>
      <c r="G1175" s="304" t="s">
        <v>1196</v>
      </c>
      <c r="H1175" s="305">
        <v>0.08</v>
      </c>
      <c r="I1175" s="285">
        <v>12.429</v>
      </c>
      <c r="J1175" s="285">
        <v>0.99399999999999999</v>
      </c>
      <c r="K1175" s="277"/>
      <c r="L1175" s="285">
        <v>15.06</v>
      </c>
      <c r="M1175" s="285">
        <v>1.2</v>
      </c>
    </row>
    <row r="1176" spans="1:13" ht="12.75" thickTop="1" x14ac:dyDescent="0.2">
      <c r="A1176" s="265" t="s">
        <v>5765</v>
      </c>
      <c r="B1176" s="295" t="s">
        <v>1193</v>
      </c>
      <c r="C1176" s="296" t="s">
        <v>3853</v>
      </c>
      <c r="D1176" s="295" t="s">
        <v>1470</v>
      </c>
      <c r="E1176" s="295" t="s">
        <v>1200</v>
      </c>
      <c r="F1176" s="297" t="s">
        <v>1195</v>
      </c>
      <c r="G1176" s="298" t="s">
        <v>1196</v>
      </c>
      <c r="H1176" s="299">
        <v>0.08</v>
      </c>
      <c r="I1176" s="300">
        <v>18.404</v>
      </c>
      <c r="J1176" s="300">
        <v>1.472</v>
      </c>
      <c r="K1176" s="277"/>
      <c r="L1176" s="300">
        <v>22.3</v>
      </c>
      <c r="M1176" s="300">
        <v>1.78</v>
      </c>
    </row>
    <row r="1177" spans="1:13" x14ac:dyDescent="0.2">
      <c r="A1177" s="265" t="s">
        <v>5766</v>
      </c>
      <c r="B1177" s="279" t="s">
        <v>1193</v>
      </c>
      <c r="C1177" s="280" t="s">
        <v>4040</v>
      </c>
      <c r="D1177" s="279" t="s">
        <v>1470</v>
      </c>
      <c r="E1177" s="279" t="s">
        <v>4041</v>
      </c>
      <c r="F1177" s="281" t="s">
        <v>1209</v>
      </c>
      <c r="G1177" s="282" t="s">
        <v>345</v>
      </c>
      <c r="H1177" s="283">
        <v>1.1000000000000001</v>
      </c>
      <c r="I1177" s="284">
        <v>6.3553065714285717</v>
      </c>
      <c r="J1177" s="284">
        <v>6.99</v>
      </c>
      <c r="K1177" s="277"/>
      <c r="L1177" s="284">
        <v>7.73</v>
      </c>
      <c r="M1177" s="284">
        <v>8.5</v>
      </c>
    </row>
    <row r="1178" spans="1:13" x14ac:dyDescent="0.2">
      <c r="A1178" s="265" t="s">
        <v>5767</v>
      </c>
      <c r="B1178" s="279" t="s">
        <v>1193</v>
      </c>
      <c r="C1178" s="280" t="s">
        <v>3856</v>
      </c>
      <c r="D1178" s="279" t="s">
        <v>1470</v>
      </c>
      <c r="E1178" s="279" t="s">
        <v>1214</v>
      </c>
      <c r="F1178" s="281" t="s">
        <v>1209</v>
      </c>
      <c r="G1178" s="282" t="s">
        <v>345</v>
      </c>
      <c r="H1178" s="283">
        <v>0.02</v>
      </c>
      <c r="I1178" s="284">
        <v>20.228000000000002</v>
      </c>
      <c r="J1178" s="284">
        <v>0.40400000000000003</v>
      </c>
      <c r="K1178" s="277"/>
      <c r="L1178" s="284">
        <v>24.51</v>
      </c>
      <c r="M1178" s="284">
        <v>0.49</v>
      </c>
    </row>
    <row r="1179" spans="1:13" x14ac:dyDescent="0.2">
      <c r="A1179" s="265" t="s">
        <v>5768</v>
      </c>
      <c r="B1179" s="266" t="s">
        <v>4042</v>
      </c>
      <c r="C1179" s="267" t="s">
        <v>36</v>
      </c>
      <c r="D1179" s="266" t="s">
        <v>37</v>
      </c>
      <c r="E1179" s="266" t="s">
        <v>38</v>
      </c>
      <c r="F1179" s="268" t="s">
        <v>1188</v>
      </c>
      <c r="G1179" s="269" t="s">
        <v>39</v>
      </c>
      <c r="H1179" s="267" t="s">
        <v>1189</v>
      </c>
      <c r="I1179" s="267" t="s">
        <v>40</v>
      </c>
      <c r="J1179" s="267" t="s">
        <v>41</v>
      </c>
      <c r="L1179" s="334"/>
      <c r="M1179" s="334"/>
    </row>
    <row r="1180" spans="1:13" x14ac:dyDescent="0.2">
      <c r="A1180" s="265" t="s">
        <v>5769</v>
      </c>
      <c r="B1180" s="290" t="s">
        <v>1190</v>
      </c>
      <c r="C1180" s="291" t="s">
        <v>4043</v>
      </c>
      <c r="D1180" s="290" t="s">
        <v>1470</v>
      </c>
      <c r="E1180" s="290" t="s">
        <v>353</v>
      </c>
      <c r="F1180" s="292">
        <v>5</v>
      </c>
      <c r="G1180" s="293" t="s">
        <v>106</v>
      </c>
      <c r="H1180" s="294">
        <v>1</v>
      </c>
      <c r="I1180" s="278">
        <v>12.37</v>
      </c>
      <c r="J1180" s="278">
        <v>12.37</v>
      </c>
      <c r="K1180" s="277"/>
      <c r="L1180" s="278">
        <v>15</v>
      </c>
      <c r="M1180" s="278">
        <v>15</v>
      </c>
    </row>
    <row r="1181" spans="1:13" ht="12.75" thickBot="1" x14ac:dyDescent="0.25">
      <c r="A1181" s="265" t="s">
        <v>5770</v>
      </c>
      <c r="B1181" s="301" t="s">
        <v>1193</v>
      </c>
      <c r="C1181" s="302" t="s">
        <v>4044</v>
      </c>
      <c r="D1181" s="301" t="s">
        <v>1470</v>
      </c>
      <c r="E1181" s="301" t="s">
        <v>353</v>
      </c>
      <c r="F1181" s="303" t="s">
        <v>1209</v>
      </c>
      <c r="G1181" s="304" t="s">
        <v>73</v>
      </c>
      <c r="H1181" s="305">
        <v>1</v>
      </c>
      <c r="I1181" s="285">
        <v>12.37</v>
      </c>
      <c r="J1181" s="285">
        <v>12.37</v>
      </c>
      <c r="K1181" s="277"/>
      <c r="L1181" s="285">
        <v>15</v>
      </c>
      <c r="M1181" s="285">
        <v>15</v>
      </c>
    </row>
    <row r="1182" spans="1:13" ht="12.75" thickTop="1" x14ac:dyDescent="0.2">
      <c r="A1182" s="265" t="s">
        <v>5771</v>
      </c>
      <c r="B1182" s="306" t="s">
        <v>4045</v>
      </c>
      <c r="C1182" s="307" t="s">
        <v>36</v>
      </c>
      <c r="D1182" s="306" t="s">
        <v>37</v>
      </c>
      <c r="E1182" s="306" t="s">
        <v>38</v>
      </c>
      <c r="F1182" s="308" t="s">
        <v>1188</v>
      </c>
      <c r="G1182" s="309" t="s">
        <v>39</v>
      </c>
      <c r="H1182" s="307" t="s">
        <v>1189</v>
      </c>
      <c r="I1182" s="307" t="s">
        <v>40</v>
      </c>
      <c r="J1182" s="307" t="s">
        <v>41</v>
      </c>
      <c r="L1182" s="335"/>
      <c r="M1182" s="335"/>
    </row>
    <row r="1183" spans="1:13" x14ac:dyDescent="0.2">
      <c r="A1183" s="265" t="s">
        <v>5772</v>
      </c>
      <c r="B1183" s="271" t="s">
        <v>1190</v>
      </c>
      <c r="C1183" s="272" t="s">
        <v>3560</v>
      </c>
      <c r="D1183" s="271" t="s">
        <v>1470</v>
      </c>
      <c r="E1183" s="271" t="s">
        <v>150</v>
      </c>
      <c r="F1183" s="273">
        <v>4</v>
      </c>
      <c r="G1183" s="274" t="s">
        <v>7</v>
      </c>
      <c r="H1183" s="275">
        <v>1</v>
      </c>
      <c r="I1183" s="276">
        <v>28.25</v>
      </c>
      <c r="J1183" s="276">
        <v>28.25</v>
      </c>
      <c r="K1183" s="277"/>
      <c r="L1183" s="276">
        <v>34.229999999999997</v>
      </c>
      <c r="M1183" s="276">
        <v>34.229999999999997</v>
      </c>
    </row>
    <row r="1184" spans="1:13" x14ac:dyDescent="0.2">
      <c r="A1184" s="265" t="s">
        <v>5773</v>
      </c>
      <c r="B1184" s="279" t="s">
        <v>1193</v>
      </c>
      <c r="C1184" s="280" t="s">
        <v>3156</v>
      </c>
      <c r="D1184" s="279" t="s">
        <v>1470</v>
      </c>
      <c r="E1184" s="279" t="s">
        <v>1206</v>
      </c>
      <c r="F1184" s="281" t="s">
        <v>1195</v>
      </c>
      <c r="G1184" s="282" t="s">
        <v>1196</v>
      </c>
      <c r="H1184" s="283">
        <v>2.5659999999999998</v>
      </c>
      <c r="I1184" s="284">
        <v>11.009</v>
      </c>
      <c r="J1184" s="284">
        <v>28.248999999999999</v>
      </c>
      <c r="K1184" s="277"/>
      <c r="L1184" s="284">
        <v>13.34</v>
      </c>
      <c r="M1184" s="284">
        <v>34.229999999999997</v>
      </c>
    </row>
    <row r="1185" spans="1:13" x14ac:dyDescent="0.2">
      <c r="A1185" s="265" t="s">
        <v>5774</v>
      </c>
      <c r="B1185" s="266" t="s">
        <v>4046</v>
      </c>
      <c r="C1185" s="267" t="s">
        <v>36</v>
      </c>
      <c r="D1185" s="266" t="s">
        <v>37</v>
      </c>
      <c r="E1185" s="266" t="s">
        <v>38</v>
      </c>
      <c r="F1185" s="268" t="s">
        <v>1188</v>
      </c>
      <c r="G1185" s="269" t="s">
        <v>39</v>
      </c>
      <c r="H1185" s="267" t="s">
        <v>1189</v>
      </c>
      <c r="I1185" s="267" t="s">
        <v>40</v>
      </c>
      <c r="J1185" s="267" t="s">
        <v>41</v>
      </c>
      <c r="L1185" s="334"/>
      <c r="M1185" s="334"/>
    </row>
    <row r="1186" spans="1:13" ht="24" x14ac:dyDescent="0.2">
      <c r="A1186" s="265" t="s">
        <v>5775</v>
      </c>
      <c r="B1186" s="271" t="s">
        <v>1190</v>
      </c>
      <c r="C1186" s="272" t="s">
        <v>4024</v>
      </c>
      <c r="D1186" s="271" t="s">
        <v>103</v>
      </c>
      <c r="E1186" s="271" t="s">
        <v>1558</v>
      </c>
      <c r="F1186" s="273" t="s">
        <v>3577</v>
      </c>
      <c r="G1186" s="274" t="s">
        <v>7</v>
      </c>
      <c r="H1186" s="275">
        <v>1</v>
      </c>
      <c r="I1186" s="276">
        <v>545.31999999999994</v>
      </c>
      <c r="J1186" s="276">
        <v>545.31999999999994</v>
      </c>
      <c r="K1186" s="277"/>
      <c r="L1186" s="276">
        <v>660.77</v>
      </c>
      <c r="M1186" s="276">
        <v>660.77</v>
      </c>
    </row>
    <row r="1187" spans="1:13" ht="24" x14ac:dyDescent="0.2">
      <c r="A1187" s="265" t="s">
        <v>5776</v>
      </c>
      <c r="B1187" s="316" t="s">
        <v>1236</v>
      </c>
      <c r="C1187" s="317" t="s">
        <v>3432</v>
      </c>
      <c r="D1187" s="316" t="s">
        <v>103</v>
      </c>
      <c r="E1187" s="316" t="s">
        <v>1237</v>
      </c>
      <c r="F1187" s="318" t="s">
        <v>1191</v>
      </c>
      <c r="G1187" s="319" t="s">
        <v>79</v>
      </c>
      <c r="H1187" s="320">
        <v>6.2119999999999997</v>
      </c>
      <c r="I1187" s="321">
        <v>23.686</v>
      </c>
      <c r="J1187" s="321">
        <v>147.137</v>
      </c>
      <c r="K1187" s="277"/>
      <c r="L1187" s="321">
        <v>28.7</v>
      </c>
      <c r="M1187" s="321">
        <v>178.28</v>
      </c>
    </row>
    <row r="1188" spans="1:13" ht="24" x14ac:dyDescent="0.2">
      <c r="A1188" s="265" t="s">
        <v>5777</v>
      </c>
      <c r="B1188" s="316" t="s">
        <v>1236</v>
      </c>
      <c r="C1188" s="317" t="s">
        <v>3433</v>
      </c>
      <c r="D1188" s="316" t="s">
        <v>103</v>
      </c>
      <c r="E1188" s="316" t="s">
        <v>1239</v>
      </c>
      <c r="F1188" s="318" t="s">
        <v>1191</v>
      </c>
      <c r="G1188" s="319" t="s">
        <v>79</v>
      </c>
      <c r="H1188" s="320">
        <v>1.694</v>
      </c>
      <c r="I1188" s="321">
        <v>16.027000000000001</v>
      </c>
      <c r="J1188" s="321">
        <v>27.149000000000001</v>
      </c>
      <c r="K1188" s="277"/>
      <c r="L1188" s="321">
        <v>19.420000000000002</v>
      </c>
      <c r="M1188" s="321">
        <v>32.89</v>
      </c>
    </row>
    <row r="1189" spans="1:13" ht="24" x14ac:dyDescent="0.2">
      <c r="A1189" s="265" t="s">
        <v>5778</v>
      </c>
      <c r="B1189" s="316" t="s">
        <v>1236</v>
      </c>
      <c r="C1189" s="317" t="s">
        <v>4025</v>
      </c>
      <c r="D1189" s="316" t="s">
        <v>103</v>
      </c>
      <c r="E1189" s="316" t="s">
        <v>4026</v>
      </c>
      <c r="F1189" s="318" t="s">
        <v>3577</v>
      </c>
      <c r="G1189" s="319" t="s">
        <v>7</v>
      </c>
      <c r="H1189" s="320">
        <v>1.1299999999999999</v>
      </c>
      <c r="I1189" s="321">
        <v>328.34876345998384</v>
      </c>
      <c r="J1189" s="321">
        <v>371.03399999999999</v>
      </c>
      <c r="K1189" s="277"/>
      <c r="L1189" s="321">
        <v>397.88</v>
      </c>
      <c r="M1189" s="321">
        <v>449.6</v>
      </c>
    </row>
    <row r="1190" spans="1:13" x14ac:dyDescent="0.2">
      <c r="A1190" s="265" t="s">
        <v>5779</v>
      </c>
      <c r="B1190" s="266" t="s">
        <v>4047</v>
      </c>
      <c r="C1190" s="267" t="s">
        <v>36</v>
      </c>
      <c r="D1190" s="266" t="s">
        <v>37</v>
      </c>
      <c r="E1190" s="266" t="s">
        <v>38</v>
      </c>
      <c r="F1190" s="268" t="s">
        <v>1188</v>
      </c>
      <c r="G1190" s="269" t="s">
        <v>39</v>
      </c>
      <c r="H1190" s="267" t="s">
        <v>1189</v>
      </c>
      <c r="I1190" s="267" t="s">
        <v>40</v>
      </c>
      <c r="J1190" s="267" t="s">
        <v>41</v>
      </c>
      <c r="L1190" s="334"/>
      <c r="M1190" s="334"/>
    </row>
    <row r="1191" spans="1:13" x14ac:dyDescent="0.2">
      <c r="A1191" s="265" t="s">
        <v>5780</v>
      </c>
      <c r="B1191" s="290" t="s">
        <v>1190</v>
      </c>
      <c r="C1191" s="291" t="s">
        <v>4048</v>
      </c>
      <c r="D1191" s="290" t="s">
        <v>1470</v>
      </c>
      <c r="E1191" s="290" t="s">
        <v>359</v>
      </c>
      <c r="F1191" s="292">
        <v>4</v>
      </c>
      <c r="G1191" s="293" t="s">
        <v>7</v>
      </c>
      <c r="H1191" s="294">
        <v>1</v>
      </c>
      <c r="I1191" s="278">
        <v>18.7</v>
      </c>
      <c r="J1191" s="278">
        <v>18.7</v>
      </c>
      <c r="K1191" s="277"/>
      <c r="L1191" s="278">
        <v>22.67</v>
      </c>
      <c r="M1191" s="278">
        <v>22.67</v>
      </c>
    </row>
    <row r="1192" spans="1:13" ht="12.75" thickBot="1" x14ac:dyDescent="0.25">
      <c r="A1192" s="265" t="s">
        <v>5781</v>
      </c>
      <c r="B1192" s="301" t="s">
        <v>1193</v>
      </c>
      <c r="C1192" s="302" t="s">
        <v>3156</v>
      </c>
      <c r="D1192" s="301" t="s">
        <v>1470</v>
      </c>
      <c r="E1192" s="301" t="s">
        <v>1206</v>
      </c>
      <c r="F1192" s="303" t="s">
        <v>1195</v>
      </c>
      <c r="G1192" s="304" t="s">
        <v>1196</v>
      </c>
      <c r="H1192" s="305">
        <v>1.7</v>
      </c>
      <c r="I1192" s="285">
        <v>11.000169251336899</v>
      </c>
      <c r="J1192" s="285">
        <v>18.7</v>
      </c>
      <c r="K1192" s="277"/>
      <c r="L1192" s="285">
        <v>13.34</v>
      </c>
      <c r="M1192" s="285">
        <v>22.67</v>
      </c>
    </row>
    <row r="1193" spans="1:13" ht="12.75" thickTop="1" x14ac:dyDescent="0.2">
      <c r="A1193" s="265" t="s">
        <v>5782</v>
      </c>
      <c r="B1193" s="306" t="s">
        <v>4049</v>
      </c>
      <c r="C1193" s="307" t="s">
        <v>36</v>
      </c>
      <c r="D1193" s="306" t="s">
        <v>37</v>
      </c>
      <c r="E1193" s="306" t="s">
        <v>38</v>
      </c>
      <c r="F1193" s="308" t="s">
        <v>1188</v>
      </c>
      <c r="G1193" s="309" t="s">
        <v>39</v>
      </c>
      <c r="H1193" s="307" t="s">
        <v>1189</v>
      </c>
      <c r="I1193" s="307" t="s">
        <v>40</v>
      </c>
      <c r="J1193" s="307" t="s">
        <v>41</v>
      </c>
      <c r="L1193" s="335"/>
      <c r="M1193" s="335"/>
    </row>
    <row r="1194" spans="1:13" x14ac:dyDescent="0.2">
      <c r="A1194" s="265" t="s">
        <v>5783</v>
      </c>
      <c r="B1194" s="271" t="s">
        <v>1190</v>
      </c>
      <c r="C1194" s="272" t="s">
        <v>4050</v>
      </c>
      <c r="D1194" s="271" t="s">
        <v>1470</v>
      </c>
      <c r="E1194" s="271" t="s">
        <v>361</v>
      </c>
      <c r="F1194" s="273">
        <v>6</v>
      </c>
      <c r="G1194" s="274" t="s">
        <v>11</v>
      </c>
      <c r="H1194" s="275">
        <v>1</v>
      </c>
      <c r="I1194" s="276">
        <v>29.83</v>
      </c>
      <c r="J1194" s="276">
        <v>29.83</v>
      </c>
      <c r="K1194" s="277"/>
      <c r="L1194" s="276">
        <v>36.159999999999997</v>
      </c>
      <c r="M1194" s="276">
        <v>36.159999999999997</v>
      </c>
    </row>
    <row r="1195" spans="1:13" x14ac:dyDescent="0.2">
      <c r="A1195" s="265" t="s">
        <v>5784</v>
      </c>
      <c r="B1195" s="279" t="s">
        <v>1193</v>
      </c>
      <c r="C1195" s="280" t="s">
        <v>3137</v>
      </c>
      <c r="D1195" s="279" t="s">
        <v>1470</v>
      </c>
      <c r="E1195" s="279" t="s">
        <v>1198</v>
      </c>
      <c r="F1195" s="281" t="s">
        <v>1195</v>
      </c>
      <c r="G1195" s="282" t="s">
        <v>1196</v>
      </c>
      <c r="H1195" s="283">
        <v>0.31240000000000001</v>
      </c>
      <c r="I1195" s="284">
        <v>12.429</v>
      </c>
      <c r="J1195" s="284">
        <v>3.8820000000000001</v>
      </c>
      <c r="K1195" s="277"/>
      <c r="L1195" s="284">
        <v>15.06</v>
      </c>
      <c r="M1195" s="284">
        <v>4.7</v>
      </c>
    </row>
    <row r="1196" spans="1:13" x14ac:dyDescent="0.2">
      <c r="A1196" s="265" t="s">
        <v>5785</v>
      </c>
      <c r="B1196" s="279" t="s">
        <v>1193</v>
      </c>
      <c r="C1196" s="280" t="s">
        <v>3138</v>
      </c>
      <c r="D1196" s="279" t="s">
        <v>1470</v>
      </c>
      <c r="E1196" s="279" t="s">
        <v>1194</v>
      </c>
      <c r="F1196" s="281" t="s">
        <v>1195</v>
      </c>
      <c r="G1196" s="282" t="s">
        <v>1196</v>
      </c>
      <c r="H1196" s="283">
        <v>0.29930000000000001</v>
      </c>
      <c r="I1196" s="284">
        <v>18.404</v>
      </c>
      <c r="J1196" s="284">
        <v>5.508</v>
      </c>
      <c r="K1196" s="277"/>
      <c r="L1196" s="284">
        <v>22.3</v>
      </c>
      <c r="M1196" s="284">
        <v>6.67</v>
      </c>
    </row>
    <row r="1197" spans="1:13" x14ac:dyDescent="0.2">
      <c r="A1197" s="265" t="s">
        <v>5786</v>
      </c>
      <c r="B1197" s="279" t="s">
        <v>1193</v>
      </c>
      <c r="C1197" s="280" t="s">
        <v>3224</v>
      </c>
      <c r="D1197" s="279" t="s">
        <v>1470</v>
      </c>
      <c r="E1197" s="279" t="s">
        <v>1230</v>
      </c>
      <c r="F1197" s="281" t="s">
        <v>1209</v>
      </c>
      <c r="G1197" s="282" t="s">
        <v>61</v>
      </c>
      <c r="H1197" s="283">
        <v>1.4124000000000001</v>
      </c>
      <c r="I1197" s="284">
        <v>7.0677329999999996</v>
      </c>
      <c r="J1197" s="284">
        <v>9.9819999999999993</v>
      </c>
      <c r="K1197" s="277"/>
      <c r="L1197" s="284">
        <v>8.59</v>
      </c>
      <c r="M1197" s="284">
        <v>12.13</v>
      </c>
    </row>
    <row r="1198" spans="1:13" x14ac:dyDescent="0.2">
      <c r="A1198" s="265" t="s">
        <v>5787</v>
      </c>
      <c r="B1198" s="279" t="s">
        <v>1193</v>
      </c>
      <c r="C1198" s="280" t="s">
        <v>3227</v>
      </c>
      <c r="D1198" s="279" t="s">
        <v>1470</v>
      </c>
      <c r="E1198" s="279" t="s">
        <v>1228</v>
      </c>
      <c r="F1198" s="281" t="s">
        <v>1209</v>
      </c>
      <c r="G1198" s="282" t="s">
        <v>345</v>
      </c>
      <c r="H1198" s="283">
        <v>8.7599999999999997E-2</v>
      </c>
      <c r="I1198" s="284">
        <v>20.995000000000001</v>
      </c>
      <c r="J1198" s="284">
        <v>1.839</v>
      </c>
      <c r="K1198" s="277"/>
      <c r="L1198" s="284">
        <v>25.44</v>
      </c>
      <c r="M1198" s="284">
        <v>2.2200000000000002</v>
      </c>
    </row>
    <row r="1199" spans="1:13" x14ac:dyDescent="0.2">
      <c r="A1199" s="265" t="s">
        <v>5788</v>
      </c>
      <c r="B1199" s="301" t="s">
        <v>1193</v>
      </c>
      <c r="C1199" s="302" t="s">
        <v>3241</v>
      </c>
      <c r="D1199" s="301" t="s">
        <v>1470</v>
      </c>
      <c r="E1199" s="301" t="s">
        <v>1234</v>
      </c>
      <c r="F1199" s="303" t="s">
        <v>1209</v>
      </c>
      <c r="G1199" s="304" t="s">
        <v>61</v>
      </c>
      <c r="H1199" s="305">
        <v>0.71340000000000003</v>
      </c>
      <c r="I1199" s="285">
        <v>12.082000000000001</v>
      </c>
      <c r="J1199" s="285">
        <v>8.6189999999999998</v>
      </c>
      <c r="K1199" s="277"/>
      <c r="L1199" s="285">
        <v>14.64</v>
      </c>
      <c r="M1199" s="285">
        <v>10.44</v>
      </c>
    </row>
    <row r="1200" spans="1:13" ht="12.75" thickBot="1" x14ac:dyDescent="0.25">
      <c r="A1200" s="265" t="s">
        <v>5789</v>
      </c>
      <c r="B1200" s="286" t="s">
        <v>4051</v>
      </c>
      <c r="C1200" s="287" t="s">
        <v>36</v>
      </c>
      <c r="D1200" s="286" t="s">
        <v>37</v>
      </c>
      <c r="E1200" s="286" t="s">
        <v>38</v>
      </c>
      <c r="F1200" s="288" t="s">
        <v>1188</v>
      </c>
      <c r="G1200" s="289" t="s">
        <v>39</v>
      </c>
      <c r="H1200" s="287" t="s">
        <v>1189</v>
      </c>
      <c r="I1200" s="287" t="s">
        <v>40</v>
      </c>
      <c r="J1200" s="287" t="s">
        <v>41</v>
      </c>
      <c r="L1200" s="270"/>
      <c r="M1200" s="270"/>
    </row>
    <row r="1201" spans="1:13" ht="24.75" thickTop="1" x14ac:dyDescent="0.2">
      <c r="A1201" s="265" t="s">
        <v>5790</v>
      </c>
      <c r="B1201" s="310" t="s">
        <v>1190</v>
      </c>
      <c r="C1201" s="311" t="s">
        <v>4052</v>
      </c>
      <c r="D1201" s="310" t="s">
        <v>1470</v>
      </c>
      <c r="E1201" s="310" t="s">
        <v>1559</v>
      </c>
      <c r="F1201" s="312">
        <v>6</v>
      </c>
      <c r="G1201" s="313" t="s">
        <v>7</v>
      </c>
      <c r="H1201" s="314">
        <v>1</v>
      </c>
      <c r="I1201" s="315">
        <v>424.79</v>
      </c>
      <c r="J1201" s="315">
        <v>424.79</v>
      </c>
      <c r="K1201" s="277"/>
      <c r="L1201" s="315">
        <v>514.72</v>
      </c>
      <c r="M1201" s="315">
        <v>514.72</v>
      </c>
    </row>
    <row r="1202" spans="1:13" x14ac:dyDescent="0.2">
      <c r="A1202" s="265" t="s">
        <v>5791</v>
      </c>
      <c r="B1202" s="279" t="s">
        <v>1193</v>
      </c>
      <c r="C1202" s="280" t="s">
        <v>3213</v>
      </c>
      <c r="D1202" s="279" t="s">
        <v>1470</v>
      </c>
      <c r="E1202" s="279" t="s">
        <v>1204</v>
      </c>
      <c r="F1202" s="281" t="s">
        <v>1195</v>
      </c>
      <c r="G1202" s="282" t="s">
        <v>1196</v>
      </c>
      <c r="H1202" s="283">
        <v>0.64480000000000004</v>
      </c>
      <c r="I1202" s="284">
        <v>13.204000000000001</v>
      </c>
      <c r="J1202" s="284">
        <v>8.5129999999999999</v>
      </c>
      <c r="K1202" s="277"/>
      <c r="L1202" s="284">
        <v>16</v>
      </c>
      <c r="M1202" s="284">
        <v>10.31</v>
      </c>
    </row>
    <row r="1203" spans="1:13" x14ac:dyDescent="0.2">
      <c r="A1203" s="265" t="s">
        <v>5792</v>
      </c>
      <c r="B1203" s="279" t="s">
        <v>1193</v>
      </c>
      <c r="C1203" s="280" t="s">
        <v>3156</v>
      </c>
      <c r="D1203" s="279" t="s">
        <v>1470</v>
      </c>
      <c r="E1203" s="279" t="s">
        <v>1206</v>
      </c>
      <c r="F1203" s="281" t="s">
        <v>1195</v>
      </c>
      <c r="G1203" s="282" t="s">
        <v>1196</v>
      </c>
      <c r="H1203" s="283">
        <v>5.1585999999999999</v>
      </c>
      <c r="I1203" s="284">
        <v>11.009</v>
      </c>
      <c r="J1203" s="284">
        <v>56.790999999999997</v>
      </c>
      <c r="K1203" s="277"/>
      <c r="L1203" s="284">
        <v>13.34</v>
      </c>
      <c r="M1203" s="284">
        <v>68.81</v>
      </c>
    </row>
    <row r="1204" spans="1:13" x14ac:dyDescent="0.2">
      <c r="A1204" s="265" t="s">
        <v>5793</v>
      </c>
      <c r="B1204" s="279" t="s">
        <v>1193</v>
      </c>
      <c r="C1204" s="280" t="s">
        <v>3161</v>
      </c>
      <c r="D1204" s="279" t="s">
        <v>1470</v>
      </c>
      <c r="E1204" s="279" t="s">
        <v>3162</v>
      </c>
      <c r="F1204" s="281" t="s">
        <v>1209</v>
      </c>
      <c r="G1204" s="282" t="s">
        <v>7</v>
      </c>
      <c r="H1204" s="283">
        <v>0.57799999999999996</v>
      </c>
      <c r="I1204" s="284">
        <v>141.94300000000001</v>
      </c>
      <c r="J1204" s="284">
        <v>82.043000000000006</v>
      </c>
      <c r="K1204" s="277"/>
      <c r="L1204" s="284">
        <v>171.99</v>
      </c>
      <c r="M1204" s="284">
        <v>99.41</v>
      </c>
    </row>
    <row r="1205" spans="1:13" x14ac:dyDescent="0.2">
      <c r="A1205" s="265" t="s">
        <v>5794</v>
      </c>
      <c r="B1205" s="279" t="s">
        <v>1193</v>
      </c>
      <c r="C1205" s="280" t="s">
        <v>3167</v>
      </c>
      <c r="D1205" s="279" t="s">
        <v>1470</v>
      </c>
      <c r="E1205" s="279" t="s">
        <v>1213</v>
      </c>
      <c r="F1205" s="281" t="s">
        <v>1209</v>
      </c>
      <c r="G1205" s="282" t="s">
        <v>7</v>
      </c>
      <c r="H1205" s="283">
        <v>0.71199999999999997</v>
      </c>
      <c r="I1205" s="284">
        <v>121.63200000000001</v>
      </c>
      <c r="J1205" s="284">
        <v>86.600999999999999</v>
      </c>
      <c r="K1205" s="277"/>
      <c r="L1205" s="284">
        <v>147.38</v>
      </c>
      <c r="M1205" s="284">
        <v>104.93</v>
      </c>
    </row>
    <row r="1206" spans="1:13" x14ac:dyDescent="0.2">
      <c r="A1206" s="265" t="s">
        <v>5795</v>
      </c>
      <c r="B1206" s="279" t="s">
        <v>1193</v>
      </c>
      <c r="C1206" s="280" t="s">
        <v>3141</v>
      </c>
      <c r="D1206" s="279" t="s">
        <v>1470</v>
      </c>
      <c r="E1206" s="279" t="s">
        <v>1226</v>
      </c>
      <c r="F1206" s="281" t="s">
        <v>1209</v>
      </c>
      <c r="G1206" s="282" t="s">
        <v>345</v>
      </c>
      <c r="H1206" s="283">
        <v>373</v>
      </c>
      <c r="I1206" s="284">
        <v>0.51164076075550891</v>
      </c>
      <c r="J1206" s="284">
        <v>190.84200000000001</v>
      </c>
      <c r="K1206" s="277"/>
      <c r="L1206" s="284">
        <v>0.62</v>
      </c>
      <c r="M1206" s="284">
        <v>231.26</v>
      </c>
    </row>
    <row r="1207" spans="1:13" x14ac:dyDescent="0.2">
      <c r="A1207" s="265" t="s">
        <v>5796</v>
      </c>
      <c r="B1207" s="266" t="s">
        <v>4053</v>
      </c>
      <c r="C1207" s="267" t="s">
        <v>36</v>
      </c>
      <c r="D1207" s="266" t="s">
        <v>37</v>
      </c>
      <c r="E1207" s="266" t="s">
        <v>38</v>
      </c>
      <c r="F1207" s="268" t="s">
        <v>1188</v>
      </c>
      <c r="G1207" s="269" t="s">
        <v>39</v>
      </c>
      <c r="H1207" s="267" t="s">
        <v>1189</v>
      </c>
      <c r="I1207" s="267" t="s">
        <v>40</v>
      </c>
      <c r="J1207" s="267" t="s">
        <v>41</v>
      </c>
      <c r="L1207" s="334"/>
      <c r="M1207" s="334"/>
    </row>
    <row r="1208" spans="1:13" ht="24" x14ac:dyDescent="0.2">
      <c r="A1208" s="265" t="s">
        <v>5797</v>
      </c>
      <c r="B1208" s="290" t="s">
        <v>1190</v>
      </c>
      <c r="C1208" s="291" t="s">
        <v>4054</v>
      </c>
      <c r="D1208" s="290" t="s">
        <v>1470</v>
      </c>
      <c r="E1208" s="290" t="s">
        <v>1560</v>
      </c>
      <c r="F1208" s="292">
        <v>6</v>
      </c>
      <c r="G1208" s="293" t="s">
        <v>7</v>
      </c>
      <c r="H1208" s="294">
        <v>1</v>
      </c>
      <c r="I1208" s="278">
        <v>39.78</v>
      </c>
      <c r="J1208" s="278">
        <v>39.78</v>
      </c>
      <c r="K1208" s="277"/>
      <c r="L1208" s="278">
        <v>48.21</v>
      </c>
      <c r="M1208" s="278">
        <v>48.21</v>
      </c>
    </row>
    <row r="1209" spans="1:13" ht="12.75" thickBot="1" x14ac:dyDescent="0.25">
      <c r="A1209" s="265" t="s">
        <v>5798</v>
      </c>
      <c r="B1209" s="301" t="s">
        <v>1193</v>
      </c>
      <c r="C1209" s="302" t="s">
        <v>3189</v>
      </c>
      <c r="D1209" s="301" t="s">
        <v>1470</v>
      </c>
      <c r="E1209" s="301" t="s">
        <v>1259</v>
      </c>
      <c r="F1209" s="303" t="s">
        <v>1195</v>
      </c>
      <c r="G1209" s="304" t="s">
        <v>1196</v>
      </c>
      <c r="H1209" s="305">
        <v>0.77349999999999997</v>
      </c>
      <c r="I1209" s="285">
        <v>18.404</v>
      </c>
      <c r="J1209" s="285">
        <v>14.234999999999999</v>
      </c>
      <c r="K1209" s="277"/>
      <c r="L1209" s="285">
        <v>22.3</v>
      </c>
      <c r="M1209" s="285">
        <v>17.239999999999998</v>
      </c>
    </row>
    <row r="1210" spans="1:13" ht="12.75" thickTop="1" x14ac:dyDescent="0.2">
      <c r="A1210" s="265" t="s">
        <v>5799</v>
      </c>
      <c r="B1210" s="295" t="s">
        <v>1193</v>
      </c>
      <c r="C1210" s="296" t="s">
        <v>3156</v>
      </c>
      <c r="D1210" s="295" t="s">
        <v>1470</v>
      </c>
      <c r="E1210" s="295" t="s">
        <v>1206</v>
      </c>
      <c r="F1210" s="297" t="s">
        <v>1195</v>
      </c>
      <c r="G1210" s="298" t="s">
        <v>1196</v>
      </c>
      <c r="H1210" s="299">
        <v>2.3218000000000001</v>
      </c>
      <c r="I1210" s="300">
        <v>11.002524117647059</v>
      </c>
      <c r="J1210" s="300">
        <v>25.545000000000002</v>
      </c>
      <c r="K1210" s="277"/>
      <c r="L1210" s="300">
        <v>13.34</v>
      </c>
      <c r="M1210" s="300">
        <v>30.97</v>
      </c>
    </row>
    <row r="1211" spans="1:13" x14ac:dyDescent="0.2">
      <c r="A1211" s="265" t="s">
        <v>5800</v>
      </c>
      <c r="B1211" s="266" t="s">
        <v>4055</v>
      </c>
      <c r="C1211" s="267" t="s">
        <v>36</v>
      </c>
      <c r="D1211" s="266" t="s">
        <v>37</v>
      </c>
      <c r="E1211" s="266" t="s">
        <v>38</v>
      </c>
      <c r="F1211" s="268" t="s">
        <v>1188</v>
      </c>
      <c r="G1211" s="269" t="s">
        <v>39</v>
      </c>
      <c r="H1211" s="267" t="s">
        <v>1189</v>
      </c>
      <c r="I1211" s="267" t="s">
        <v>40</v>
      </c>
      <c r="J1211" s="267" t="s">
        <v>41</v>
      </c>
      <c r="L1211" s="334"/>
      <c r="M1211" s="334"/>
    </row>
    <row r="1212" spans="1:13" x14ac:dyDescent="0.2">
      <c r="A1212" s="265" t="s">
        <v>5801</v>
      </c>
      <c r="B1212" s="271" t="s">
        <v>1190</v>
      </c>
      <c r="C1212" s="272" t="s">
        <v>4056</v>
      </c>
      <c r="D1212" s="271" t="s">
        <v>1470</v>
      </c>
      <c r="E1212" s="271" t="s">
        <v>353</v>
      </c>
      <c r="F1212" s="273">
        <v>6</v>
      </c>
      <c r="G1212" s="274" t="s">
        <v>106</v>
      </c>
      <c r="H1212" s="275">
        <v>1</v>
      </c>
      <c r="I1212" s="276">
        <v>12.37</v>
      </c>
      <c r="J1212" s="276">
        <v>12.37</v>
      </c>
      <c r="K1212" s="277"/>
      <c r="L1212" s="276">
        <v>15</v>
      </c>
      <c r="M1212" s="276">
        <v>15</v>
      </c>
    </row>
    <row r="1213" spans="1:13" x14ac:dyDescent="0.2">
      <c r="A1213" s="265" t="s">
        <v>5802</v>
      </c>
      <c r="B1213" s="279" t="s">
        <v>1193</v>
      </c>
      <c r="C1213" s="280" t="s">
        <v>4044</v>
      </c>
      <c r="D1213" s="279" t="s">
        <v>1470</v>
      </c>
      <c r="E1213" s="279" t="s">
        <v>353</v>
      </c>
      <c r="F1213" s="281" t="s">
        <v>1209</v>
      </c>
      <c r="G1213" s="282" t="s">
        <v>73</v>
      </c>
      <c r="H1213" s="283">
        <v>1</v>
      </c>
      <c r="I1213" s="284">
        <v>12.37</v>
      </c>
      <c r="J1213" s="284">
        <v>12.37</v>
      </c>
      <c r="K1213" s="277"/>
      <c r="L1213" s="284">
        <v>15</v>
      </c>
      <c r="M1213" s="284">
        <v>15</v>
      </c>
    </row>
    <row r="1214" spans="1:13" x14ac:dyDescent="0.2">
      <c r="A1214" s="265" t="s">
        <v>5803</v>
      </c>
      <c r="B1214" s="266" t="s">
        <v>4057</v>
      </c>
      <c r="C1214" s="267" t="s">
        <v>36</v>
      </c>
      <c r="D1214" s="266" t="s">
        <v>37</v>
      </c>
      <c r="E1214" s="266" t="s">
        <v>38</v>
      </c>
      <c r="F1214" s="268" t="s">
        <v>1188</v>
      </c>
      <c r="G1214" s="269" t="s">
        <v>39</v>
      </c>
      <c r="H1214" s="267" t="s">
        <v>1189</v>
      </c>
      <c r="I1214" s="267" t="s">
        <v>40</v>
      </c>
      <c r="J1214" s="267" t="s">
        <v>41</v>
      </c>
      <c r="L1214" s="334"/>
      <c r="M1214" s="334"/>
    </row>
    <row r="1215" spans="1:13" x14ac:dyDescent="0.2">
      <c r="A1215" s="265" t="s">
        <v>5804</v>
      </c>
      <c r="B1215" s="271" t="s">
        <v>1190</v>
      </c>
      <c r="C1215" s="272" t="s">
        <v>4058</v>
      </c>
      <c r="D1215" s="271" t="s">
        <v>1470</v>
      </c>
      <c r="E1215" s="271" t="s">
        <v>366</v>
      </c>
      <c r="F1215" s="273">
        <v>6</v>
      </c>
      <c r="G1215" s="274" t="s">
        <v>345</v>
      </c>
      <c r="H1215" s="275">
        <v>1</v>
      </c>
      <c r="I1215" s="276">
        <v>12.610000000000001</v>
      </c>
      <c r="J1215" s="276">
        <v>12.61</v>
      </c>
      <c r="K1215" s="277"/>
      <c r="L1215" s="276">
        <v>15.29</v>
      </c>
      <c r="M1215" s="276">
        <v>15.29</v>
      </c>
    </row>
    <row r="1216" spans="1:13" x14ac:dyDescent="0.2">
      <c r="A1216" s="265" t="s">
        <v>5805</v>
      </c>
      <c r="B1216" s="301" t="s">
        <v>1193</v>
      </c>
      <c r="C1216" s="302" t="s">
        <v>3137</v>
      </c>
      <c r="D1216" s="301" t="s">
        <v>1470</v>
      </c>
      <c r="E1216" s="301" t="s">
        <v>1198</v>
      </c>
      <c r="F1216" s="303" t="s">
        <v>1195</v>
      </c>
      <c r="G1216" s="304" t="s">
        <v>1196</v>
      </c>
      <c r="H1216" s="305">
        <v>7.0000000000000007E-2</v>
      </c>
      <c r="I1216" s="285">
        <v>12.429</v>
      </c>
      <c r="J1216" s="285">
        <v>0.87</v>
      </c>
      <c r="K1216" s="277"/>
      <c r="L1216" s="285">
        <v>15.06</v>
      </c>
      <c r="M1216" s="285">
        <v>1.05</v>
      </c>
    </row>
    <row r="1217" spans="1:13" ht="12.75" thickBot="1" x14ac:dyDescent="0.25">
      <c r="A1217" s="265" t="s">
        <v>5806</v>
      </c>
      <c r="B1217" s="301" t="s">
        <v>1193</v>
      </c>
      <c r="C1217" s="302" t="s">
        <v>3853</v>
      </c>
      <c r="D1217" s="301" t="s">
        <v>1470</v>
      </c>
      <c r="E1217" s="301" t="s">
        <v>1200</v>
      </c>
      <c r="F1217" s="303" t="s">
        <v>1195</v>
      </c>
      <c r="G1217" s="304" t="s">
        <v>1196</v>
      </c>
      <c r="H1217" s="305">
        <v>7.0000000000000007E-2</v>
      </c>
      <c r="I1217" s="285">
        <v>18.404</v>
      </c>
      <c r="J1217" s="285">
        <v>1.288</v>
      </c>
      <c r="K1217" s="277"/>
      <c r="L1217" s="285">
        <v>22.3</v>
      </c>
      <c r="M1217" s="285">
        <v>1.56</v>
      </c>
    </row>
    <row r="1218" spans="1:13" ht="12.75" thickTop="1" x14ac:dyDescent="0.2">
      <c r="A1218" s="265" t="s">
        <v>5807</v>
      </c>
      <c r="B1218" s="295" t="s">
        <v>1193</v>
      </c>
      <c r="C1218" s="296" t="s">
        <v>3855</v>
      </c>
      <c r="D1218" s="295" t="s">
        <v>1470</v>
      </c>
      <c r="E1218" s="295" t="s">
        <v>1218</v>
      </c>
      <c r="F1218" s="297" t="s">
        <v>1209</v>
      </c>
      <c r="G1218" s="298" t="s">
        <v>345</v>
      </c>
      <c r="H1218" s="299">
        <v>1.1000000000000001</v>
      </c>
      <c r="I1218" s="300">
        <v>9.1347833663366327</v>
      </c>
      <c r="J1218" s="300">
        <v>10.048</v>
      </c>
      <c r="K1218" s="277"/>
      <c r="L1218" s="300">
        <v>11.09</v>
      </c>
      <c r="M1218" s="300">
        <v>12.19</v>
      </c>
    </row>
    <row r="1219" spans="1:13" x14ac:dyDescent="0.2">
      <c r="A1219" s="265" t="s">
        <v>5808</v>
      </c>
      <c r="B1219" s="279" t="s">
        <v>1193</v>
      </c>
      <c r="C1219" s="280" t="s">
        <v>3856</v>
      </c>
      <c r="D1219" s="279" t="s">
        <v>1470</v>
      </c>
      <c r="E1219" s="279" t="s">
        <v>1214</v>
      </c>
      <c r="F1219" s="281" t="s">
        <v>1209</v>
      </c>
      <c r="G1219" s="282" t="s">
        <v>345</v>
      </c>
      <c r="H1219" s="283">
        <v>0.02</v>
      </c>
      <c r="I1219" s="284">
        <v>20.228000000000002</v>
      </c>
      <c r="J1219" s="284">
        <v>0.40400000000000003</v>
      </c>
      <c r="K1219" s="277"/>
      <c r="L1219" s="284">
        <v>24.51</v>
      </c>
      <c r="M1219" s="284">
        <v>0.49</v>
      </c>
    </row>
    <row r="1220" spans="1:13" x14ac:dyDescent="0.2">
      <c r="A1220" s="265" t="s">
        <v>5809</v>
      </c>
      <c r="B1220" s="266" t="s">
        <v>4059</v>
      </c>
      <c r="C1220" s="267" t="s">
        <v>36</v>
      </c>
      <c r="D1220" s="266" t="s">
        <v>37</v>
      </c>
      <c r="E1220" s="266" t="s">
        <v>38</v>
      </c>
      <c r="F1220" s="268" t="s">
        <v>1188</v>
      </c>
      <c r="G1220" s="269" t="s">
        <v>39</v>
      </c>
      <c r="H1220" s="267" t="s">
        <v>1189</v>
      </c>
      <c r="I1220" s="267" t="s">
        <v>40</v>
      </c>
      <c r="J1220" s="267" t="s">
        <v>41</v>
      </c>
      <c r="L1220" s="334"/>
      <c r="M1220" s="334"/>
    </row>
    <row r="1221" spans="1:13" x14ac:dyDescent="0.2">
      <c r="A1221" s="265" t="s">
        <v>5810</v>
      </c>
      <c r="B1221" s="271" t="s">
        <v>1190</v>
      </c>
      <c r="C1221" s="272" t="s">
        <v>4060</v>
      </c>
      <c r="D1221" s="271" t="s">
        <v>1470</v>
      </c>
      <c r="E1221" s="271" t="s">
        <v>368</v>
      </c>
      <c r="F1221" s="273">
        <v>6</v>
      </c>
      <c r="G1221" s="274" t="s">
        <v>345</v>
      </c>
      <c r="H1221" s="275">
        <v>1</v>
      </c>
      <c r="I1221" s="276">
        <v>10.45</v>
      </c>
      <c r="J1221" s="276">
        <v>10.45</v>
      </c>
      <c r="K1221" s="277"/>
      <c r="L1221" s="276">
        <v>12.68</v>
      </c>
      <c r="M1221" s="276">
        <v>12.68</v>
      </c>
    </row>
    <row r="1222" spans="1:13" x14ac:dyDescent="0.2">
      <c r="A1222" s="265" t="s">
        <v>5811</v>
      </c>
      <c r="B1222" s="279" t="s">
        <v>1193</v>
      </c>
      <c r="C1222" s="280" t="s">
        <v>3137</v>
      </c>
      <c r="D1222" s="279" t="s">
        <v>1470</v>
      </c>
      <c r="E1222" s="279" t="s">
        <v>1198</v>
      </c>
      <c r="F1222" s="281" t="s">
        <v>1195</v>
      </c>
      <c r="G1222" s="282" t="s">
        <v>1196</v>
      </c>
      <c r="H1222" s="283">
        <v>0.08</v>
      </c>
      <c r="I1222" s="284">
        <v>12.429</v>
      </c>
      <c r="J1222" s="284">
        <v>0.99399999999999999</v>
      </c>
      <c r="K1222" s="277"/>
      <c r="L1222" s="284">
        <v>15.06</v>
      </c>
      <c r="M1222" s="284">
        <v>1.2</v>
      </c>
    </row>
    <row r="1223" spans="1:13" x14ac:dyDescent="0.2">
      <c r="A1223" s="265" t="s">
        <v>5812</v>
      </c>
      <c r="B1223" s="279" t="s">
        <v>1193</v>
      </c>
      <c r="C1223" s="280" t="s">
        <v>3853</v>
      </c>
      <c r="D1223" s="279" t="s">
        <v>1470</v>
      </c>
      <c r="E1223" s="279" t="s">
        <v>1200</v>
      </c>
      <c r="F1223" s="281" t="s">
        <v>1195</v>
      </c>
      <c r="G1223" s="282" t="s">
        <v>1196</v>
      </c>
      <c r="H1223" s="283">
        <v>0.08</v>
      </c>
      <c r="I1223" s="284">
        <v>18.404</v>
      </c>
      <c r="J1223" s="284">
        <v>1.472</v>
      </c>
      <c r="K1223" s="277"/>
      <c r="L1223" s="284">
        <v>22.3</v>
      </c>
      <c r="M1223" s="284">
        <v>1.78</v>
      </c>
    </row>
    <row r="1224" spans="1:13" x14ac:dyDescent="0.2">
      <c r="A1224" s="265" t="s">
        <v>5813</v>
      </c>
      <c r="B1224" s="279" t="s">
        <v>1193</v>
      </c>
      <c r="C1224" s="280" t="s">
        <v>4035</v>
      </c>
      <c r="D1224" s="279" t="s">
        <v>1470</v>
      </c>
      <c r="E1224" s="279" t="s">
        <v>1222</v>
      </c>
      <c r="F1224" s="281" t="s">
        <v>1209</v>
      </c>
      <c r="G1224" s="282" t="s">
        <v>345</v>
      </c>
      <c r="H1224" s="283">
        <v>1.1000000000000001</v>
      </c>
      <c r="I1224" s="284">
        <v>6.8914299999999997</v>
      </c>
      <c r="J1224" s="284">
        <v>7.58</v>
      </c>
      <c r="K1224" s="277"/>
      <c r="L1224" s="284">
        <v>8.3800000000000008</v>
      </c>
      <c r="M1224" s="284">
        <v>9.2100000000000009</v>
      </c>
    </row>
    <row r="1225" spans="1:13" x14ac:dyDescent="0.2">
      <c r="A1225" s="265" t="s">
        <v>5814</v>
      </c>
      <c r="B1225" s="279" t="s">
        <v>1193</v>
      </c>
      <c r="C1225" s="280" t="s">
        <v>3856</v>
      </c>
      <c r="D1225" s="279" t="s">
        <v>1470</v>
      </c>
      <c r="E1225" s="279" t="s">
        <v>1214</v>
      </c>
      <c r="F1225" s="281" t="s">
        <v>1209</v>
      </c>
      <c r="G1225" s="282" t="s">
        <v>345</v>
      </c>
      <c r="H1225" s="283">
        <v>0.02</v>
      </c>
      <c r="I1225" s="284">
        <v>20.228000000000002</v>
      </c>
      <c r="J1225" s="284">
        <v>0.40400000000000003</v>
      </c>
      <c r="K1225" s="277"/>
      <c r="L1225" s="284">
        <v>24.51</v>
      </c>
      <c r="M1225" s="284">
        <v>0.49</v>
      </c>
    </row>
    <row r="1226" spans="1:13" x14ac:dyDescent="0.2">
      <c r="A1226" s="265" t="s">
        <v>5815</v>
      </c>
      <c r="B1226" s="266" t="s">
        <v>4061</v>
      </c>
      <c r="C1226" s="267" t="s">
        <v>36</v>
      </c>
      <c r="D1226" s="266" t="s">
        <v>37</v>
      </c>
      <c r="E1226" s="266" t="s">
        <v>38</v>
      </c>
      <c r="F1226" s="268" t="s">
        <v>1188</v>
      </c>
      <c r="G1226" s="269" t="s">
        <v>39</v>
      </c>
      <c r="H1226" s="267" t="s">
        <v>1189</v>
      </c>
      <c r="I1226" s="267" t="s">
        <v>40</v>
      </c>
      <c r="J1226" s="267" t="s">
        <v>41</v>
      </c>
      <c r="L1226" s="334"/>
      <c r="M1226" s="334"/>
    </row>
    <row r="1227" spans="1:13" x14ac:dyDescent="0.2">
      <c r="A1227" s="265" t="s">
        <v>5816</v>
      </c>
      <c r="B1227" s="290" t="s">
        <v>1190</v>
      </c>
      <c r="C1227" s="291" t="s">
        <v>4062</v>
      </c>
      <c r="D1227" s="290" t="s">
        <v>1470</v>
      </c>
      <c r="E1227" s="290" t="s">
        <v>370</v>
      </c>
      <c r="F1227" s="292">
        <v>6</v>
      </c>
      <c r="G1227" s="293" t="s">
        <v>345</v>
      </c>
      <c r="H1227" s="294">
        <v>1</v>
      </c>
      <c r="I1227" s="278">
        <v>10.190000000000001</v>
      </c>
      <c r="J1227" s="278">
        <v>10.190000000000001</v>
      </c>
      <c r="K1227" s="277"/>
      <c r="L1227" s="278">
        <v>12.36</v>
      </c>
      <c r="M1227" s="278">
        <v>12.36</v>
      </c>
    </row>
    <row r="1228" spans="1:13" ht="12.75" thickBot="1" x14ac:dyDescent="0.25">
      <c r="A1228" s="265" t="s">
        <v>5817</v>
      </c>
      <c r="B1228" s="301" t="s">
        <v>1193</v>
      </c>
      <c r="C1228" s="302" t="s">
        <v>3137</v>
      </c>
      <c r="D1228" s="301" t="s">
        <v>1470</v>
      </c>
      <c r="E1228" s="301" t="s">
        <v>1198</v>
      </c>
      <c r="F1228" s="303" t="s">
        <v>1195</v>
      </c>
      <c r="G1228" s="304" t="s">
        <v>1196</v>
      </c>
      <c r="H1228" s="305">
        <v>0.08</v>
      </c>
      <c r="I1228" s="285">
        <v>12.429</v>
      </c>
      <c r="J1228" s="285">
        <v>0.99399999999999999</v>
      </c>
      <c r="K1228" s="277"/>
      <c r="L1228" s="285">
        <v>15.06</v>
      </c>
      <c r="M1228" s="285">
        <v>1.2</v>
      </c>
    </row>
    <row r="1229" spans="1:13" ht="12.75" thickTop="1" x14ac:dyDescent="0.2">
      <c r="A1229" s="265" t="s">
        <v>5818</v>
      </c>
      <c r="B1229" s="295" t="s">
        <v>1193</v>
      </c>
      <c r="C1229" s="296" t="s">
        <v>3853</v>
      </c>
      <c r="D1229" s="295" t="s">
        <v>1470</v>
      </c>
      <c r="E1229" s="295" t="s">
        <v>1200</v>
      </c>
      <c r="F1229" s="297" t="s">
        <v>1195</v>
      </c>
      <c r="G1229" s="298" t="s">
        <v>1196</v>
      </c>
      <c r="H1229" s="299">
        <v>0.08</v>
      </c>
      <c r="I1229" s="300">
        <v>18.404</v>
      </c>
      <c r="J1229" s="300">
        <v>1.472</v>
      </c>
      <c r="K1229" s="277"/>
      <c r="L1229" s="300">
        <v>22.3</v>
      </c>
      <c r="M1229" s="300">
        <v>1.78</v>
      </c>
    </row>
    <row r="1230" spans="1:13" x14ac:dyDescent="0.2">
      <c r="A1230" s="265" t="s">
        <v>5819</v>
      </c>
      <c r="B1230" s="279" t="s">
        <v>1193</v>
      </c>
      <c r="C1230" s="280" t="s">
        <v>3854</v>
      </c>
      <c r="D1230" s="279" t="s">
        <v>1470</v>
      </c>
      <c r="E1230" s="279" t="s">
        <v>1220</v>
      </c>
      <c r="F1230" s="281" t="s">
        <v>1209</v>
      </c>
      <c r="G1230" s="282" t="s">
        <v>345</v>
      </c>
      <c r="H1230" s="283">
        <v>1.1000000000000001</v>
      </c>
      <c r="I1230" s="284">
        <v>6.6549660273972595</v>
      </c>
      <c r="J1230" s="284">
        <v>7.32</v>
      </c>
      <c r="K1230" s="277"/>
      <c r="L1230" s="284">
        <v>8.09</v>
      </c>
      <c r="M1230" s="284">
        <v>8.89</v>
      </c>
    </row>
    <row r="1231" spans="1:13" x14ac:dyDescent="0.2">
      <c r="A1231" s="265" t="s">
        <v>5820</v>
      </c>
      <c r="B1231" s="279" t="s">
        <v>1193</v>
      </c>
      <c r="C1231" s="280" t="s">
        <v>3856</v>
      </c>
      <c r="D1231" s="279" t="s">
        <v>1470</v>
      </c>
      <c r="E1231" s="279" t="s">
        <v>1214</v>
      </c>
      <c r="F1231" s="281" t="s">
        <v>1209</v>
      </c>
      <c r="G1231" s="282" t="s">
        <v>345</v>
      </c>
      <c r="H1231" s="283">
        <v>0.02</v>
      </c>
      <c r="I1231" s="284">
        <v>20.228000000000002</v>
      </c>
      <c r="J1231" s="284">
        <v>0.40400000000000003</v>
      </c>
      <c r="K1231" s="277"/>
      <c r="L1231" s="284">
        <v>24.51</v>
      </c>
      <c r="M1231" s="284">
        <v>0.49</v>
      </c>
    </row>
    <row r="1232" spans="1:13" x14ac:dyDescent="0.2">
      <c r="A1232" s="265" t="s">
        <v>5821</v>
      </c>
      <c r="B1232" s="266" t="s">
        <v>4063</v>
      </c>
      <c r="C1232" s="267" t="s">
        <v>36</v>
      </c>
      <c r="D1232" s="266" t="s">
        <v>37</v>
      </c>
      <c r="E1232" s="266" t="s">
        <v>38</v>
      </c>
      <c r="F1232" s="268" t="s">
        <v>1188</v>
      </c>
      <c r="G1232" s="269" t="s">
        <v>39</v>
      </c>
      <c r="H1232" s="267" t="s">
        <v>1189</v>
      </c>
      <c r="I1232" s="267" t="s">
        <v>40</v>
      </c>
      <c r="J1232" s="267" t="s">
        <v>41</v>
      </c>
      <c r="L1232" s="334"/>
      <c r="M1232" s="334"/>
    </row>
    <row r="1233" spans="1:13" x14ac:dyDescent="0.2">
      <c r="A1233" s="265" t="s">
        <v>5822</v>
      </c>
      <c r="B1233" s="271" t="s">
        <v>1190</v>
      </c>
      <c r="C1233" s="272" t="s">
        <v>4064</v>
      </c>
      <c r="D1233" s="271" t="s">
        <v>1470</v>
      </c>
      <c r="E1233" s="271" t="s">
        <v>351</v>
      </c>
      <c r="F1233" s="273">
        <v>6</v>
      </c>
      <c r="G1233" s="274" t="s">
        <v>345</v>
      </c>
      <c r="H1233" s="275">
        <v>1</v>
      </c>
      <c r="I1233" s="276">
        <v>9.86</v>
      </c>
      <c r="J1233" s="276">
        <v>9.86</v>
      </c>
      <c r="K1233" s="277"/>
      <c r="L1233" s="276">
        <v>11.97</v>
      </c>
      <c r="M1233" s="276">
        <v>11.97</v>
      </c>
    </row>
    <row r="1234" spans="1:13" x14ac:dyDescent="0.2">
      <c r="A1234" s="265" t="s">
        <v>5823</v>
      </c>
      <c r="B1234" s="279" t="s">
        <v>1193</v>
      </c>
      <c r="C1234" s="280" t="s">
        <v>3137</v>
      </c>
      <c r="D1234" s="279" t="s">
        <v>1470</v>
      </c>
      <c r="E1234" s="279" t="s">
        <v>1198</v>
      </c>
      <c r="F1234" s="281" t="s">
        <v>1195</v>
      </c>
      <c r="G1234" s="282" t="s">
        <v>1196</v>
      </c>
      <c r="H1234" s="283">
        <v>0.08</v>
      </c>
      <c r="I1234" s="284">
        <v>12.429</v>
      </c>
      <c r="J1234" s="284">
        <v>0.99399999999999999</v>
      </c>
      <c r="K1234" s="277"/>
      <c r="L1234" s="284">
        <v>15.06</v>
      </c>
      <c r="M1234" s="284">
        <v>1.2</v>
      </c>
    </row>
    <row r="1235" spans="1:13" x14ac:dyDescent="0.2">
      <c r="A1235" s="265" t="s">
        <v>5824</v>
      </c>
      <c r="B1235" s="279" t="s">
        <v>1193</v>
      </c>
      <c r="C1235" s="280" t="s">
        <v>4040</v>
      </c>
      <c r="D1235" s="279" t="s">
        <v>1470</v>
      </c>
      <c r="E1235" s="279" t="s">
        <v>4041</v>
      </c>
      <c r="F1235" s="281" t="s">
        <v>1209</v>
      </c>
      <c r="G1235" s="282" t="s">
        <v>345</v>
      </c>
      <c r="H1235" s="283">
        <v>1.1000000000000001</v>
      </c>
      <c r="I1235" s="284">
        <v>6.3553065714285717</v>
      </c>
      <c r="J1235" s="284">
        <v>6.99</v>
      </c>
      <c r="K1235" s="277"/>
      <c r="L1235" s="284">
        <v>7.73</v>
      </c>
      <c r="M1235" s="284">
        <v>8.5</v>
      </c>
    </row>
    <row r="1236" spans="1:13" x14ac:dyDescent="0.2">
      <c r="A1236" s="265" t="s">
        <v>5825</v>
      </c>
      <c r="B1236" s="279" t="s">
        <v>1193</v>
      </c>
      <c r="C1236" s="280" t="s">
        <v>3853</v>
      </c>
      <c r="D1236" s="279" t="s">
        <v>1470</v>
      </c>
      <c r="E1236" s="279" t="s">
        <v>1200</v>
      </c>
      <c r="F1236" s="281" t="s">
        <v>1195</v>
      </c>
      <c r="G1236" s="282" t="s">
        <v>1196</v>
      </c>
      <c r="H1236" s="283">
        <v>0.08</v>
      </c>
      <c r="I1236" s="284">
        <v>18.404</v>
      </c>
      <c r="J1236" s="284">
        <v>1.472</v>
      </c>
      <c r="K1236" s="277"/>
      <c r="L1236" s="284">
        <v>22.3</v>
      </c>
      <c r="M1236" s="284">
        <v>1.78</v>
      </c>
    </row>
    <row r="1237" spans="1:13" x14ac:dyDescent="0.2">
      <c r="A1237" s="265" t="s">
        <v>5826</v>
      </c>
      <c r="B1237" s="279" t="s">
        <v>1193</v>
      </c>
      <c r="C1237" s="280" t="s">
        <v>3856</v>
      </c>
      <c r="D1237" s="279" t="s">
        <v>1470</v>
      </c>
      <c r="E1237" s="279" t="s">
        <v>1214</v>
      </c>
      <c r="F1237" s="281" t="s">
        <v>1209</v>
      </c>
      <c r="G1237" s="282" t="s">
        <v>345</v>
      </c>
      <c r="H1237" s="283">
        <v>0.02</v>
      </c>
      <c r="I1237" s="284">
        <v>20.228000000000002</v>
      </c>
      <c r="J1237" s="284">
        <v>0.40400000000000003</v>
      </c>
      <c r="K1237" s="277"/>
      <c r="L1237" s="284">
        <v>24.51</v>
      </c>
      <c r="M1237" s="284">
        <v>0.49</v>
      </c>
    </row>
    <row r="1238" spans="1:13" x14ac:dyDescent="0.2">
      <c r="A1238" s="265" t="s">
        <v>5827</v>
      </c>
      <c r="B1238" s="286" t="s">
        <v>4065</v>
      </c>
      <c r="C1238" s="287" t="s">
        <v>36</v>
      </c>
      <c r="D1238" s="286" t="s">
        <v>37</v>
      </c>
      <c r="E1238" s="286" t="s">
        <v>38</v>
      </c>
      <c r="F1238" s="288" t="s">
        <v>1188</v>
      </c>
      <c r="G1238" s="289" t="s">
        <v>39</v>
      </c>
      <c r="H1238" s="287" t="s">
        <v>1189</v>
      </c>
      <c r="I1238" s="287" t="s">
        <v>40</v>
      </c>
      <c r="J1238" s="287" t="s">
        <v>41</v>
      </c>
      <c r="L1238" s="270"/>
      <c r="M1238" s="270"/>
    </row>
    <row r="1239" spans="1:13" ht="12.75" thickBot="1" x14ac:dyDescent="0.25">
      <c r="A1239" s="265" t="s">
        <v>5828</v>
      </c>
      <c r="B1239" s="290" t="s">
        <v>1190</v>
      </c>
      <c r="C1239" s="291" t="s">
        <v>4066</v>
      </c>
      <c r="D1239" s="290" t="s">
        <v>1470</v>
      </c>
      <c r="E1239" s="290" t="s">
        <v>373</v>
      </c>
      <c r="F1239" s="292">
        <v>6</v>
      </c>
      <c r="G1239" s="293" t="s">
        <v>345</v>
      </c>
      <c r="H1239" s="294">
        <v>1</v>
      </c>
      <c r="I1239" s="278">
        <v>10.34</v>
      </c>
      <c r="J1239" s="278">
        <v>10.34</v>
      </c>
      <c r="K1239" s="277"/>
      <c r="L1239" s="278">
        <v>12.55</v>
      </c>
      <c r="M1239" s="278">
        <v>12.55</v>
      </c>
    </row>
    <row r="1240" spans="1:13" ht="12.75" thickTop="1" x14ac:dyDescent="0.2">
      <c r="A1240" s="265" t="s">
        <v>5829</v>
      </c>
      <c r="B1240" s="295" t="s">
        <v>1193</v>
      </c>
      <c r="C1240" s="296" t="s">
        <v>3137</v>
      </c>
      <c r="D1240" s="295" t="s">
        <v>1470</v>
      </c>
      <c r="E1240" s="295" t="s">
        <v>1198</v>
      </c>
      <c r="F1240" s="297" t="s">
        <v>1195</v>
      </c>
      <c r="G1240" s="298" t="s">
        <v>1196</v>
      </c>
      <c r="H1240" s="299">
        <v>0.1</v>
      </c>
      <c r="I1240" s="300">
        <v>12.429</v>
      </c>
      <c r="J1240" s="300">
        <v>1.242</v>
      </c>
      <c r="K1240" s="277"/>
      <c r="L1240" s="300">
        <v>15.06</v>
      </c>
      <c r="M1240" s="300">
        <v>1.5</v>
      </c>
    </row>
    <row r="1241" spans="1:13" x14ac:dyDescent="0.2">
      <c r="A1241" s="265" t="s">
        <v>5830</v>
      </c>
      <c r="B1241" s="279" t="s">
        <v>1193</v>
      </c>
      <c r="C1241" s="280" t="s">
        <v>3853</v>
      </c>
      <c r="D1241" s="279" t="s">
        <v>1470</v>
      </c>
      <c r="E1241" s="279" t="s">
        <v>1200</v>
      </c>
      <c r="F1241" s="281" t="s">
        <v>1195</v>
      </c>
      <c r="G1241" s="282" t="s">
        <v>1196</v>
      </c>
      <c r="H1241" s="283">
        <v>0.1</v>
      </c>
      <c r="I1241" s="284">
        <v>18.404</v>
      </c>
      <c r="J1241" s="284">
        <v>1.84</v>
      </c>
      <c r="K1241" s="277"/>
      <c r="L1241" s="284">
        <v>22.3</v>
      </c>
      <c r="M1241" s="284">
        <v>2.23</v>
      </c>
    </row>
    <row r="1242" spans="1:13" x14ac:dyDescent="0.2">
      <c r="A1242" s="265" t="s">
        <v>5831</v>
      </c>
      <c r="B1242" s="279" t="s">
        <v>1193</v>
      </c>
      <c r="C1242" s="280" t="s">
        <v>4067</v>
      </c>
      <c r="D1242" s="279" t="s">
        <v>1470</v>
      </c>
      <c r="E1242" s="279" t="s">
        <v>4068</v>
      </c>
      <c r="F1242" s="281" t="s">
        <v>1209</v>
      </c>
      <c r="G1242" s="282" t="s">
        <v>345</v>
      </c>
      <c r="H1242" s="283">
        <v>1.1000000000000001</v>
      </c>
      <c r="I1242" s="284">
        <v>6.047709552238806</v>
      </c>
      <c r="J1242" s="284">
        <v>6.6520000000000001</v>
      </c>
      <c r="K1242" s="277"/>
      <c r="L1242" s="284">
        <v>7.36</v>
      </c>
      <c r="M1242" s="284">
        <v>8.09</v>
      </c>
    </row>
    <row r="1243" spans="1:13" x14ac:dyDescent="0.2">
      <c r="A1243" s="265" t="s">
        <v>5832</v>
      </c>
      <c r="B1243" s="279" t="s">
        <v>1193</v>
      </c>
      <c r="C1243" s="280" t="s">
        <v>3856</v>
      </c>
      <c r="D1243" s="279" t="s">
        <v>1470</v>
      </c>
      <c r="E1243" s="279" t="s">
        <v>1214</v>
      </c>
      <c r="F1243" s="281" t="s">
        <v>1209</v>
      </c>
      <c r="G1243" s="282" t="s">
        <v>345</v>
      </c>
      <c r="H1243" s="283">
        <v>0.03</v>
      </c>
      <c r="I1243" s="284">
        <v>20.228000000000002</v>
      </c>
      <c r="J1243" s="284">
        <v>0.60599999999999998</v>
      </c>
      <c r="K1243" s="277"/>
      <c r="L1243" s="284">
        <v>24.51</v>
      </c>
      <c r="M1243" s="284">
        <v>0.73</v>
      </c>
    </row>
    <row r="1244" spans="1:13" x14ac:dyDescent="0.2">
      <c r="A1244" s="265" t="s">
        <v>5833</v>
      </c>
      <c r="B1244" s="266" t="s">
        <v>4069</v>
      </c>
      <c r="C1244" s="267" t="s">
        <v>36</v>
      </c>
      <c r="D1244" s="266" t="s">
        <v>37</v>
      </c>
      <c r="E1244" s="266" t="s">
        <v>38</v>
      </c>
      <c r="F1244" s="268" t="s">
        <v>1188</v>
      </c>
      <c r="G1244" s="269" t="s">
        <v>39</v>
      </c>
      <c r="H1244" s="267" t="s">
        <v>1189</v>
      </c>
      <c r="I1244" s="267" t="s">
        <v>40</v>
      </c>
      <c r="J1244" s="267" t="s">
        <v>41</v>
      </c>
      <c r="L1244" s="334"/>
      <c r="M1244" s="334"/>
    </row>
    <row r="1245" spans="1:13" x14ac:dyDescent="0.2">
      <c r="A1245" s="265" t="s">
        <v>5834</v>
      </c>
      <c r="B1245" s="271" t="s">
        <v>1190</v>
      </c>
      <c r="C1245" s="272" t="s">
        <v>4070</v>
      </c>
      <c r="D1245" s="271" t="s">
        <v>1470</v>
      </c>
      <c r="E1245" s="271" t="s">
        <v>375</v>
      </c>
      <c r="F1245" s="273">
        <v>6</v>
      </c>
      <c r="G1245" s="274" t="s">
        <v>345</v>
      </c>
      <c r="H1245" s="275">
        <v>1</v>
      </c>
      <c r="I1245" s="276">
        <v>10.77</v>
      </c>
      <c r="J1245" s="276">
        <v>10.77</v>
      </c>
      <c r="K1245" s="277"/>
      <c r="L1245" s="276">
        <v>13.06</v>
      </c>
      <c r="M1245" s="276">
        <v>13.06</v>
      </c>
    </row>
    <row r="1246" spans="1:13" x14ac:dyDescent="0.2">
      <c r="A1246" s="265" t="s">
        <v>5835</v>
      </c>
      <c r="B1246" s="279" t="s">
        <v>1193</v>
      </c>
      <c r="C1246" s="280" t="s">
        <v>4071</v>
      </c>
      <c r="D1246" s="279" t="s">
        <v>1470</v>
      </c>
      <c r="E1246" s="279" t="s">
        <v>4072</v>
      </c>
      <c r="F1246" s="281" t="s">
        <v>1209</v>
      </c>
      <c r="G1246" s="282" t="s">
        <v>345</v>
      </c>
      <c r="H1246" s="283">
        <v>1.1000000000000001</v>
      </c>
      <c r="I1246" s="284">
        <v>6.4530000000000003</v>
      </c>
      <c r="J1246" s="284">
        <v>7.0979999999999999</v>
      </c>
      <c r="K1246" s="277"/>
      <c r="L1246" s="284">
        <v>7.82</v>
      </c>
      <c r="M1246" s="284">
        <v>8.6</v>
      </c>
    </row>
    <row r="1247" spans="1:13" x14ac:dyDescent="0.2">
      <c r="A1247" s="265" t="s">
        <v>5836</v>
      </c>
      <c r="B1247" s="279" t="s">
        <v>1193</v>
      </c>
      <c r="C1247" s="280" t="s">
        <v>3137</v>
      </c>
      <c r="D1247" s="279" t="s">
        <v>1470</v>
      </c>
      <c r="E1247" s="279" t="s">
        <v>1198</v>
      </c>
      <c r="F1247" s="281" t="s">
        <v>1195</v>
      </c>
      <c r="G1247" s="282" t="s">
        <v>1196</v>
      </c>
      <c r="H1247" s="283">
        <v>0.1</v>
      </c>
      <c r="I1247" s="284">
        <v>12.429</v>
      </c>
      <c r="J1247" s="284">
        <v>1.242</v>
      </c>
      <c r="K1247" s="277"/>
      <c r="L1247" s="284">
        <v>15.06</v>
      </c>
      <c r="M1247" s="284">
        <v>1.5</v>
      </c>
    </row>
    <row r="1248" spans="1:13" x14ac:dyDescent="0.2">
      <c r="A1248" s="265" t="s">
        <v>5837</v>
      </c>
      <c r="B1248" s="279" t="s">
        <v>1193</v>
      </c>
      <c r="C1248" s="280" t="s">
        <v>3853</v>
      </c>
      <c r="D1248" s="279" t="s">
        <v>1470</v>
      </c>
      <c r="E1248" s="279" t="s">
        <v>1200</v>
      </c>
      <c r="F1248" s="281" t="s">
        <v>1195</v>
      </c>
      <c r="G1248" s="282" t="s">
        <v>1196</v>
      </c>
      <c r="H1248" s="283">
        <v>0.1</v>
      </c>
      <c r="I1248" s="284">
        <v>18.249018947368423</v>
      </c>
      <c r="J1248" s="284">
        <v>1.8240000000000001</v>
      </c>
      <c r="K1248" s="277"/>
      <c r="L1248" s="284">
        <v>22.3</v>
      </c>
      <c r="M1248" s="284">
        <v>2.23</v>
      </c>
    </row>
    <row r="1249" spans="1:13" x14ac:dyDescent="0.2">
      <c r="A1249" s="265" t="s">
        <v>5838</v>
      </c>
      <c r="B1249" s="279" t="s">
        <v>1193</v>
      </c>
      <c r="C1249" s="280" t="s">
        <v>3856</v>
      </c>
      <c r="D1249" s="279" t="s">
        <v>1470</v>
      </c>
      <c r="E1249" s="279" t="s">
        <v>1214</v>
      </c>
      <c r="F1249" s="281" t="s">
        <v>1209</v>
      </c>
      <c r="G1249" s="282" t="s">
        <v>345</v>
      </c>
      <c r="H1249" s="283">
        <v>0.03</v>
      </c>
      <c r="I1249" s="284">
        <v>20.228000000000002</v>
      </c>
      <c r="J1249" s="284">
        <v>0.60599999999999998</v>
      </c>
      <c r="K1249" s="277"/>
      <c r="L1249" s="284">
        <v>24.51</v>
      </c>
      <c r="M1249" s="284">
        <v>0.73</v>
      </c>
    </row>
    <row r="1250" spans="1:13" x14ac:dyDescent="0.2">
      <c r="A1250" s="265" t="s">
        <v>5839</v>
      </c>
      <c r="B1250" s="266" t="s">
        <v>4073</v>
      </c>
      <c r="C1250" s="267" t="s">
        <v>36</v>
      </c>
      <c r="D1250" s="266" t="s">
        <v>37</v>
      </c>
      <c r="E1250" s="266" t="s">
        <v>38</v>
      </c>
      <c r="F1250" s="268" t="s">
        <v>1188</v>
      </c>
      <c r="G1250" s="269" t="s">
        <v>39</v>
      </c>
      <c r="H1250" s="267" t="s">
        <v>1189</v>
      </c>
      <c r="I1250" s="267" t="s">
        <v>40</v>
      </c>
      <c r="J1250" s="267" t="s">
        <v>41</v>
      </c>
      <c r="L1250" s="334"/>
      <c r="M1250" s="334"/>
    </row>
    <row r="1251" spans="1:13" ht="24" x14ac:dyDescent="0.2">
      <c r="A1251" s="265" t="s">
        <v>5840</v>
      </c>
      <c r="B1251" s="271" t="s">
        <v>1190</v>
      </c>
      <c r="C1251" s="272" t="s">
        <v>4074</v>
      </c>
      <c r="D1251" s="271" t="s">
        <v>1470</v>
      </c>
      <c r="E1251" s="271" t="s">
        <v>1561</v>
      </c>
      <c r="F1251" s="273">
        <v>6</v>
      </c>
      <c r="G1251" s="274" t="s">
        <v>11</v>
      </c>
      <c r="H1251" s="275">
        <v>1</v>
      </c>
      <c r="I1251" s="276">
        <v>47.57</v>
      </c>
      <c r="J1251" s="276">
        <v>47.57</v>
      </c>
      <c r="K1251" s="277"/>
      <c r="L1251" s="276">
        <v>57.65</v>
      </c>
      <c r="M1251" s="276">
        <v>57.65</v>
      </c>
    </row>
    <row r="1252" spans="1:13" x14ac:dyDescent="0.2">
      <c r="A1252" s="265" t="s">
        <v>5841</v>
      </c>
      <c r="B1252" s="279" t="s">
        <v>1193</v>
      </c>
      <c r="C1252" s="280" t="s">
        <v>3138</v>
      </c>
      <c r="D1252" s="279" t="s">
        <v>1470</v>
      </c>
      <c r="E1252" s="279" t="s">
        <v>1194</v>
      </c>
      <c r="F1252" s="281" t="s">
        <v>1195</v>
      </c>
      <c r="G1252" s="282" t="s">
        <v>1196</v>
      </c>
      <c r="H1252" s="283">
        <v>0.66</v>
      </c>
      <c r="I1252" s="284">
        <v>18.404</v>
      </c>
      <c r="J1252" s="284">
        <v>12.146000000000001</v>
      </c>
      <c r="K1252" s="277"/>
      <c r="L1252" s="284">
        <v>22.3</v>
      </c>
      <c r="M1252" s="284">
        <v>14.71</v>
      </c>
    </row>
    <row r="1253" spans="1:13" x14ac:dyDescent="0.2">
      <c r="A1253" s="265" t="s">
        <v>5842</v>
      </c>
      <c r="B1253" s="279" t="s">
        <v>1193</v>
      </c>
      <c r="C1253" s="280" t="s">
        <v>3195</v>
      </c>
      <c r="D1253" s="279" t="s">
        <v>1470</v>
      </c>
      <c r="E1253" s="279" t="s">
        <v>3196</v>
      </c>
      <c r="F1253" s="281" t="s">
        <v>1209</v>
      </c>
      <c r="G1253" s="282" t="s">
        <v>11</v>
      </c>
      <c r="H1253" s="283">
        <v>0.16</v>
      </c>
      <c r="I1253" s="284">
        <v>72.501999999999995</v>
      </c>
      <c r="J1253" s="284">
        <v>11.6</v>
      </c>
      <c r="K1253" s="277"/>
      <c r="L1253" s="284">
        <v>87.85</v>
      </c>
      <c r="M1253" s="284">
        <v>14.05</v>
      </c>
    </row>
    <row r="1254" spans="1:13" x14ac:dyDescent="0.2">
      <c r="A1254" s="265" t="s">
        <v>5843</v>
      </c>
      <c r="B1254" s="279" t="s">
        <v>1193</v>
      </c>
      <c r="C1254" s="280" t="s">
        <v>3201</v>
      </c>
      <c r="D1254" s="279" t="s">
        <v>1470</v>
      </c>
      <c r="E1254" s="279" t="s">
        <v>3202</v>
      </c>
      <c r="F1254" s="281" t="s">
        <v>1209</v>
      </c>
      <c r="G1254" s="282" t="s">
        <v>61</v>
      </c>
      <c r="H1254" s="283">
        <v>0.8</v>
      </c>
      <c r="I1254" s="284">
        <v>2.9870000000000001</v>
      </c>
      <c r="J1254" s="284">
        <v>2.3889999999999998</v>
      </c>
      <c r="K1254" s="277"/>
      <c r="L1254" s="284">
        <v>3.62</v>
      </c>
      <c r="M1254" s="284">
        <v>2.89</v>
      </c>
    </row>
    <row r="1255" spans="1:13" x14ac:dyDescent="0.2">
      <c r="A1255" s="265" t="s">
        <v>5844</v>
      </c>
      <c r="B1255" s="279" t="s">
        <v>1193</v>
      </c>
      <c r="C1255" s="280" t="s">
        <v>3156</v>
      </c>
      <c r="D1255" s="279" t="s">
        <v>1470</v>
      </c>
      <c r="E1255" s="279" t="s">
        <v>1206</v>
      </c>
      <c r="F1255" s="281" t="s">
        <v>1195</v>
      </c>
      <c r="G1255" s="282" t="s">
        <v>1196</v>
      </c>
      <c r="H1255" s="283">
        <v>0.66</v>
      </c>
      <c r="I1255" s="284">
        <v>11.009</v>
      </c>
      <c r="J1255" s="284">
        <v>7.2649999999999997</v>
      </c>
      <c r="K1255" s="277"/>
      <c r="L1255" s="284">
        <v>13.34</v>
      </c>
      <c r="M1255" s="284">
        <v>8.8000000000000007</v>
      </c>
    </row>
    <row r="1256" spans="1:13" x14ac:dyDescent="0.2">
      <c r="A1256" s="265" t="s">
        <v>5845</v>
      </c>
      <c r="B1256" s="279" t="s">
        <v>1193</v>
      </c>
      <c r="C1256" s="280" t="s">
        <v>3227</v>
      </c>
      <c r="D1256" s="279" t="s">
        <v>1470</v>
      </c>
      <c r="E1256" s="279" t="s">
        <v>1228</v>
      </c>
      <c r="F1256" s="281" t="s">
        <v>1209</v>
      </c>
      <c r="G1256" s="282" t="s">
        <v>345</v>
      </c>
      <c r="H1256" s="283">
        <v>0.17</v>
      </c>
      <c r="I1256" s="284">
        <v>20.995000000000001</v>
      </c>
      <c r="J1256" s="284">
        <v>3.569</v>
      </c>
      <c r="K1256" s="277"/>
      <c r="L1256" s="284">
        <v>25.44</v>
      </c>
      <c r="M1256" s="284">
        <v>4.32</v>
      </c>
    </row>
    <row r="1257" spans="1:13" x14ac:dyDescent="0.2">
      <c r="A1257" s="265" t="s">
        <v>5846</v>
      </c>
      <c r="B1257" s="279" t="s">
        <v>1193</v>
      </c>
      <c r="C1257" s="280" t="s">
        <v>3241</v>
      </c>
      <c r="D1257" s="279" t="s">
        <v>1470</v>
      </c>
      <c r="E1257" s="279" t="s">
        <v>1234</v>
      </c>
      <c r="F1257" s="281" t="s">
        <v>1209</v>
      </c>
      <c r="G1257" s="282" t="s">
        <v>61</v>
      </c>
      <c r="H1257" s="283">
        <v>0.6</v>
      </c>
      <c r="I1257" s="284">
        <v>12.082000000000001</v>
      </c>
      <c r="J1257" s="284">
        <v>7.2489999999999997</v>
      </c>
      <c r="K1257" s="277"/>
      <c r="L1257" s="284">
        <v>14.64</v>
      </c>
      <c r="M1257" s="284">
        <v>8.7799999999999994</v>
      </c>
    </row>
    <row r="1258" spans="1:13" x14ac:dyDescent="0.2">
      <c r="A1258" s="265" t="s">
        <v>5847</v>
      </c>
      <c r="B1258" s="301" t="s">
        <v>1193</v>
      </c>
      <c r="C1258" s="302" t="s">
        <v>3150</v>
      </c>
      <c r="D1258" s="301" t="s">
        <v>1470</v>
      </c>
      <c r="E1258" s="301" t="s">
        <v>3151</v>
      </c>
      <c r="F1258" s="303" t="s">
        <v>1209</v>
      </c>
      <c r="G1258" s="304" t="s">
        <v>61</v>
      </c>
      <c r="H1258" s="305">
        <v>0.5</v>
      </c>
      <c r="I1258" s="285">
        <v>6.7053008823529279</v>
      </c>
      <c r="J1258" s="285">
        <v>3.3519999999999999</v>
      </c>
      <c r="K1258" s="277"/>
      <c r="L1258" s="285">
        <v>8.1999999999999993</v>
      </c>
      <c r="M1258" s="285">
        <v>4.0999999999999996</v>
      </c>
    </row>
    <row r="1259" spans="1:13" ht="12.75" thickBot="1" x14ac:dyDescent="0.25">
      <c r="A1259" s="265" t="s">
        <v>5848</v>
      </c>
      <c r="B1259" s="286" t="s">
        <v>4075</v>
      </c>
      <c r="C1259" s="287" t="s">
        <v>36</v>
      </c>
      <c r="D1259" s="286" t="s">
        <v>37</v>
      </c>
      <c r="E1259" s="286" t="s">
        <v>38</v>
      </c>
      <c r="F1259" s="288" t="s">
        <v>1188</v>
      </c>
      <c r="G1259" s="289" t="s">
        <v>39</v>
      </c>
      <c r="H1259" s="287" t="s">
        <v>1189</v>
      </c>
      <c r="I1259" s="287" t="s">
        <v>40</v>
      </c>
      <c r="J1259" s="287" t="s">
        <v>41</v>
      </c>
      <c r="L1259" s="270"/>
      <c r="M1259" s="270"/>
    </row>
    <row r="1260" spans="1:13" ht="24.75" thickTop="1" x14ac:dyDescent="0.2">
      <c r="A1260" s="265" t="s">
        <v>5849</v>
      </c>
      <c r="B1260" s="310" t="s">
        <v>1190</v>
      </c>
      <c r="C1260" s="311" t="s">
        <v>4054</v>
      </c>
      <c r="D1260" s="310" t="s">
        <v>1470</v>
      </c>
      <c r="E1260" s="310" t="s">
        <v>1560</v>
      </c>
      <c r="F1260" s="312">
        <v>6</v>
      </c>
      <c r="G1260" s="313" t="s">
        <v>7</v>
      </c>
      <c r="H1260" s="314">
        <v>1</v>
      </c>
      <c r="I1260" s="315">
        <v>39.78</v>
      </c>
      <c r="J1260" s="315">
        <v>39.78</v>
      </c>
      <c r="K1260" s="277"/>
      <c r="L1260" s="315">
        <v>48.21</v>
      </c>
      <c r="M1260" s="315">
        <v>48.21</v>
      </c>
    </row>
    <row r="1261" spans="1:13" x14ac:dyDescent="0.2">
      <c r="A1261" s="265" t="s">
        <v>5850</v>
      </c>
      <c r="B1261" s="279" t="s">
        <v>1193</v>
      </c>
      <c r="C1261" s="280" t="s">
        <v>3189</v>
      </c>
      <c r="D1261" s="279" t="s">
        <v>1470</v>
      </c>
      <c r="E1261" s="279" t="s">
        <v>1259</v>
      </c>
      <c r="F1261" s="281" t="s">
        <v>1195</v>
      </c>
      <c r="G1261" s="282" t="s">
        <v>1196</v>
      </c>
      <c r="H1261" s="283">
        <v>0.77349999999999997</v>
      </c>
      <c r="I1261" s="284">
        <v>18.404</v>
      </c>
      <c r="J1261" s="284">
        <v>14.234999999999999</v>
      </c>
      <c r="K1261" s="277"/>
      <c r="L1261" s="284">
        <v>22.3</v>
      </c>
      <c r="M1261" s="284">
        <v>17.239999999999998</v>
      </c>
    </row>
    <row r="1262" spans="1:13" x14ac:dyDescent="0.2">
      <c r="A1262" s="265" t="s">
        <v>5851</v>
      </c>
      <c r="B1262" s="279" t="s">
        <v>1193</v>
      </c>
      <c r="C1262" s="280" t="s">
        <v>3156</v>
      </c>
      <c r="D1262" s="279" t="s">
        <v>1470</v>
      </c>
      <c r="E1262" s="279" t="s">
        <v>1206</v>
      </c>
      <c r="F1262" s="281" t="s">
        <v>1195</v>
      </c>
      <c r="G1262" s="282" t="s">
        <v>1196</v>
      </c>
      <c r="H1262" s="283">
        <v>2.3218000000000001</v>
      </c>
      <c r="I1262" s="284">
        <v>11.002524117647059</v>
      </c>
      <c r="J1262" s="284">
        <v>25.545000000000002</v>
      </c>
      <c r="K1262" s="277"/>
      <c r="L1262" s="284">
        <v>13.34</v>
      </c>
      <c r="M1262" s="284">
        <v>30.97</v>
      </c>
    </row>
    <row r="1263" spans="1:13" x14ac:dyDescent="0.2">
      <c r="A1263" s="265" t="s">
        <v>5852</v>
      </c>
      <c r="B1263" s="266" t="s">
        <v>4076</v>
      </c>
      <c r="C1263" s="267" t="s">
        <v>36</v>
      </c>
      <c r="D1263" s="266" t="s">
        <v>37</v>
      </c>
      <c r="E1263" s="266" t="s">
        <v>38</v>
      </c>
      <c r="F1263" s="268" t="s">
        <v>1188</v>
      </c>
      <c r="G1263" s="269" t="s">
        <v>39</v>
      </c>
      <c r="H1263" s="267" t="s">
        <v>1189</v>
      </c>
      <c r="I1263" s="267" t="s">
        <v>40</v>
      </c>
      <c r="J1263" s="267" t="s">
        <v>41</v>
      </c>
      <c r="L1263" s="334"/>
      <c r="M1263" s="334"/>
    </row>
    <row r="1264" spans="1:13" ht="24" x14ac:dyDescent="0.2">
      <c r="A1264" s="265" t="s">
        <v>5853</v>
      </c>
      <c r="B1264" s="271" t="s">
        <v>1190</v>
      </c>
      <c r="C1264" s="272" t="s">
        <v>4052</v>
      </c>
      <c r="D1264" s="271" t="s">
        <v>1470</v>
      </c>
      <c r="E1264" s="271" t="s">
        <v>1559</v>
      </c>
      <c r="F1264" s="273">
        <v>6</v>
      </c>
      <c r="G1264" s="274" t="s">
        <v>7</v>
      </c>
      <c r="H1264" s="275">
        <v>1</v>
      </c>
      <c r="I1264" s="276">
        <v>424.79</v>
      </c>
      <c r="J1264" s="276">
        <v>424.79</v>
      </c>
      <c r="K1264" s="277"/>
      <c r="L1264" s="276">
        <v>514.72</v>
      </c>
      <c r="M1264" s="276">
        <v>514.72</v>
      </c>
    </row>
    <row r="1265" spans="1:13" x14ac:dyDescent="0.2">
      <c r="A1265" s="265" t="s">
        <v>5854</v>
      </c>
      <c r="B1265" s="279" t="s">
        <v>1193</v>
      </c>
      <c r="C1265" s="280" t="s">
        <v>3213</v>
      </c>
      <c r="D1265" s="279" t="s">
        <v>1470</v>
      </c>
      <c r="E1265" s="279" t="s">
        <v>1204</v>
      </c>
      <c r="F1265" s="281" t="s">
        <v>1195</v>
      </c>
      <c r="G1265" s="282" t="s">
        <v>1196</v>
      </c>
      <c r="H1265" s="283">
        <v>0.64480000000000004</v>
      </c>
      <c r="I1265" s="284">
        <v>13.204000000000001</v>
      </c>
      <c r="J1265" s="284">
        <v>8.5129999999999999</v>
      </c>
      <c r="K1265" s="277"/>
      <c r="L1265" s="284">
        <v>16</v>
      </c>
      <c r="M1265" s="284">
        <v>10.31</v>
      </c>
    </row>
    <row r="1266" spans="1:13" x14ac:dyDescent="0.2">
      <c r="A1266" s="265" t="s">
        <v>5855</v>
      </c>
      <c r="B1266" s="279" t="s">
        <v>1193</v>
      </c>
      <c r="C1266" s="280" t="s">
        <v>3156</v>
      </c>
      <c r="D1266" s="279" t="s">
        <v>1470</v>
      </c>
      <c r="E1266" s="279" t="s">
        <v>1206</v>
      </c>
      <c r="F1266" s="281" t="s">
        <v>1195</v>
      </c>
      <c r="G1266" s="282" t="s">
        <v>1196</v>
      </c>
      <c r="H1266" s="283">
        <v>5.1585999999999999</v>
      </c>
      <c r="I1266" s="284">
        <v>11.009</v>
      </c>
      <c r="J1266" s="284">
        <v>56.790999999999997</v>
      </c>
      <c r="K1266" s="277"/>
      <c r="L1266" s="284">
        <v>13.34</v>
      </c>
      <c r="M1266" s="284">
        <v>68.81</v>
      </c>
    </row>
    <row r="1267" spans="1:13" x14ac:dyDescent="0.2">
      <c r="A1267" s="265" t="s">
        <v>5856</v>
      </c>
      <c r="B1267" s="279" t="s">
        <v>1193</v>
      </c>
      <c r="C1267" s="280" t="s">
        <v>3161</v>
      </c>
      <c r="D1267" s="279" t="s">
        <v>1470</v>
      </c>
      <c r="E1267" s="279" t="s">
        <v>3162</v>
      </c>
      <c r="F1267" s="281" t="s">
        <v>1209</v>
      </c>
      <c r="G1267" s="282" t="s">
        <v>7</v>
      </c>
      <c r="H1267" s="283">
        <v>0.57799999999999996</v>
      </c>
      <c r="I1267" s="284">
        <v>141.94300000000001</v>
      </c>
      <c r="J1267" s="284">
        <v>82.043000000000006</v>
      </c>
      <c r="K1267" s="277"/>
      <c r="L1267" s="284">
        <v>171.99</v>
      </c>
      <c r="M1267" s="284">
        <v>99.41</v>
      </c>
    </row>
    <row r="1268" spans="1:13" x14ac:dyDescent="0.2">
      <c r="A1268" s="265" t="s">
        <v>5857</v>
      </c>
      <c r="B1268" s="301" t="s">
        <v>1193</v>
      </c>
      <c r="C1268" s="302" t="s">
        <v>3167</v>
      </c>
      <c r="D1268" s="301" t="s">
        <v>1470</v>
      </c>
      <c r="E1268" s="301" t="s">
        <v>1213</v>
      </c>
      <c r="F1268" s="303" t="s">
        <v>1209</v>
      </c>
      <c r="G1268" s="304" t="s">
        <v>7</v>
      </c>
      <c r="H1268" s="305">
        <v>0.71199999999999997</v>
      </c>
      <c r="I1268" s="285">
        <v>121.63200000000001</v>
      </c>
      <c r="J1268" s="285">
        <v>86.600999999999999</v>
      </c>
      <c r="K1268" s="277"/>
      <c r="L1268" s="285">
        <v>147.38</v>
      </c>
      <c r="M1268" s="285">
        <v>104.93</v>
      </c>
    </row>
    <row r="1269" spans="1:13" ht="12.75" thickBot="1" x14ac:dyDescent="0.25">
      <c r="A1269" s="265" t="s">
        <v>5858</v>
      </c>
      <c r="B1269" s="301" t="s">
        <v>1193</v>
      </c>
      <c r="C1269" s="302" t="s">
        <v>3141</v>
      </c>
      <c r="D1269" s="301" t="s">
        <v>1470</v>
      </c>
      <c r="E1269" s="301" t="s">
        <v>1226</v>
      </c>
      <c r="F1269" s="303" t="s">
        <v>1209</v>
      </c>
      <c r="G1269" s="304" t="s">
        <v>345</v>
      </c>
      <c r="H1269" s="305">
        <v>373</v>
      </c>
      <c r="I1269" s="285">
        <v>0.51164076075550891</v>
      </c>
      <c r="J1269" s="285">
        <v>190.84200000000001</v>
      </c>
      <c r="K1269" s="277"/>
      <c r="L1269" s="285">
        <v>0.62</v>
      </c>
      <c r="M1269" s="285">
        <v>231.26</v>
      </c>
    </row>
    <row r="1270" spans="1:13" ht="12.75" thickTop="1" x14ac:dyDescent="0.2">
      <c r="A1270" s="265" t="s">
        <v>5859</v>
      </c>
      <c r="B1270" s="306" t="s">
        <v>4077</v>
      </c>
      <c r="C1270" s="307" t="s">
        <v>36</v>
      </c>
      <c r="D1270" s="306" t="s">
        <v>37</v>
      </c>
      <c r="E1270" s="306" t="s">
        <v>38</v>
      </c>
      <c r="F1270" s="308" t="s">
        <v>1188</v>
      </c>
      <c r="G1270" s="309" t="s">
        <v>39</v>
      </c>
      <c r="H1270" s="307" t="s">
        <v>1189</v>
      </c>
      <c r="I1270" s="307" t="s">
        <v>40</v>
      </c>
      <c r="J1270" s="307" t="s">
        <v>41</v>
      </c>
      <c r="L1270" s="335"/>
      <c r="M1270" s="335"/>
    </row>
    <row r="1271" spans="1:13" x14ac:dyDescent="0.2">
      <c r="A1271" s="265" t="s">
        <v>5860</v>
      </c>
      <c r="B1271" s="271" t="s">
        <v>1190</v>
      </c>
      <c r="C1271" s="272" t="s">
        <v>4056</v>
      </c>
      <c r="D1271" s="271" t="s">
        <v>1470</v>
      </c>
      <c r="E1271" s="271" t="s">
        <v>353</v>
      </c>
      <c r="F1271" s="273">
        <v>6</v>
      </c>
      <c r="G1271" s="274" t="s">
        <v>106</v>
      </c>
      <c r="H1271" s="275">
        <v>1</v>
      </c>
      <c r="I1271" s="276">
        <v>12.37</v>
      </c>
      <c r="J1271" s="276">
        <v>12.37</v>
      </c>
      <c r="K1271" s="277"/>
      <c r="L1271" s="276">
        <v>15</v>
      </c>
      <c r="M1271" s="276">
        <v>15</v>
      </c>
    </row>
    <row r="1272" spans="1:13" x14ac:dyDescent="0.2">
      <c r="A1272" s="265" t="s">
        <v>5861</v>
      </c>
      <c r="B1272" s="279" t="s">
        <v>1193</v>
      </c>
      <c r="C1272" s="280" t="s">
        <v>4044</v>
      </c>
      <c r="D1272" s="279" t="s">
        <v>1470</v>
      </c>
      <c r="E1272" s="279" t="s">
        <v>353</v>
      </c>
      <c r="F1272" s="281" t="s">
        <v>1209</v>
      </c>
      <c r="G1272" s="282" t="s">
        <v>73</v>
      </c>
      <c r="H1272" s="283">
        <v>1</v>
      </c>
      <c r="I1272" s="284">
        <v>12.37</v>
      </c>
      <c r="J1272" s="284">
        <v>12.37</v>
      </c>
      <c r="K1272" s="277"/>
      <c r="L1272" s="284">
        <v>15</v>
      </c>
      <c r="M1272" s="284">
        <v>15</v>
      </c>
    </row>
    <row r="1273" spans="1:13" x14ac:dyDescent="0.2">
      <c r="A1273" s="265" t="s">
        <v>5862</v>
      </c>
      <c r="B1273" s="266" t="s">
        <v>4078</v>
      </c>
      <c r="C1273" s="267" t="s">
        <v>36</v>
      </c>
      <c r="D1273" s="266" t="s">
        <v>37</v>
      </c>
      <c r="E1273" s="266" t="s">
        <v>38</v>
      </c>
      <c r="F1273" s="268" t="s">
        <v>1188</v>
      </c>
      <c r="G1273" s="269" t="s">
        <v>39</v>
      </c>
      <c r="H1273" s="267" t="s">
        <v>1189</v>
      </c>
      <c r="I1273" s="267" t="s">
        <v>40</v>
      </c>
      <c r="J1273" s="267" t="s">
        <v>41</v>
      </c>
      <c r="L1273" s="334"/>
      <c r="M1273" s="334"/>
    </row>
    <row r="1274" spans="1:13" x14ac:dyDescent="0.2">
      <c r="A1274" s="265" t="s">
        <v>5863</v>
      </c>
      <c r="B1274" s="271" t="s">
        <v>1190</v>
      </c>
      <c r="C1274" s="272" t="s">
        <v>4058</v>
      </c>
      <c r="D1274" s="271" t="s">
        <v>1470</v>
      </c>
      <c r="E1274" s="271" t="s">
        <v>366</v>
      </c>
      <c r="F1274" s="273">
        <v>6</v>
      </c>
      <c r="G1274" s="274" t="s">
        <v>345</v>
      </c>
      <c r="H1274" s="275">
        <v>1</v>
      </c>
      <c r="I1274" s="276">
        <v>12.610000000000001</v>
      </c>
      <c r="J1274" s="276">
        <v>12.61</v>
      </c>
      <c r="K1274" s="277"/>
      <c r="L1274" s="276">
        <v>15.29</v>
      </c>
      <c r="M1274" s="276">
        <v>15.29</v>
      </c>
    </row>
    <row r="1275" spans="1:13" x14ac:dyDescent="0.2">
      <c r="A1275" s="265" t="s">
        <v>5864</v>
      </c>
      <c r="B1275" s="279" t="s">
        <v>1193</v>
      </c>
      <c r="C1275" s="280" t="s">
        <v>3137</v>
      </c>
      <c r="D1275" s="279" t="s">
        <v>1470</v>
      </c>
      <c r="E1275" s="279" t="s">
        <v>1198</v>
      </c>
      <c r="F1275" s="281" t="s">
        <v>1195</v>
      </c>
      <c r="G1275" s="282" t="s">
        <v>1196</v>
      </c>
      <c r="H1275" s="283">
        <v>7.0000000000000007E-2</v>
      </c>
      <c r="I1275" s="284">
        <v>12.429</v>
      </c>
      <c r="J1275" s="284">
        <v>0.87</v>
      </c>
      <c r="K1275" s="277"/>
      <c r="L1275" s="284">
        <v>15.06</v>
      </c>
      <c r="M1275" s="284">
        <v>1.05</v>
      </c>
    </row>
    <row r="1276" spans="1:13" x14ac:dyDescent="0.2">
      <c r="A1276" s="265" t="s">
        <v>5865</v>
      </c>
      <c r="B1276" s="279" t="s">
        <v>1193</v>
      </c>
      <c r="C1276" s="280" t="s">
        <v>3853</v>
      </c>
      <c r="D1276" s="279" t="s">
        <v>1470</v>
      </c>
      <c r="E1276" s="279" t="s">
        <v>1200</v>
      </c>
      <c r="F1276" s="281" t="s">
        <v>1195</v>
      </c>
      <c r="G1276" s="282" t="s">
        <v>1196</v>
      </c>
      <c r="H1276" s="283">
        <v>7.0000000000000007E-2</v>
      </c>
      <c r="I1276" s="284">
        <v>18.404</v>
      </c>
      <c r="J1276" s="284">
        <v>1.288</v>
      </c>
      <c r="K1276" s="277"/>
      <c r="L1276" s="284">
        <v>22.3</v>
      </c>
      <c r="M1276" s="284">
        <v>1.56</v>
      </c>
    </row>
    <row r="1277" spans="1:13" x14ac:dyDescent="0.2">
      <c r="A1277" s="265" t="s">
        <v>5866</v>
      </c>
      <c r="B1277" s="279" t="s">
        <v>1193</v>
      </c>
      <c r="C1277" s="280" t="s">
        <v>3855</v>
      </c>
      <c r="D1277" s="279" t="s">
        <v>1470</v>
      </c>
      <c r="E1277" s="279" t="s">
        <v>1218</v>
      </c>
      <c r="F1277" s="281" t="s">
        <v>1209</v>
      </c>
      <c r="G1277" s="282" t="s">
        <v>345</v>
      </c>
      <c r="H1277" s="283">
        <v>1.1000000000000001</v>
      </c>
      <c r="I1277" s="284">
        <v>9.1347833663366327</v>
      </c>
      <c r="J1277" s="284">
        <v>10.048</v>
      </c>
      <c r="K1277" s="277"/>
      <c r="L1277" s="284">
        <v>11.09</v>
      </c>
      <c r="M1277" s="284">
        <v>12.19</v>
      </c>
    </row>
    <row r="1278" spans="1:13" x14ac:dyDescent="0.2">
      <c r="A1278" s="265" t="s">
        <v>5867</v>
      </c>
      <c r="B1278" s="279" t="s">
        <v>1193</v>
      </c>
      <c r="C1278" s="280" t="s">
        <v>3856</v>
      </c>
      <c r="D1278" s="279" t="s">
        <v>1470</v>
      </c>
      <c r="E1278" s="279" t="s">
        <v>1214</v>
      </c>
      <c r="F1278" s="281" t="s">
        <v>1209</v>
      </c>
      <c r="G1278" s="282" t="s">
        <v>345</v>
      </c>
      <c r="H1278" s="283">
        <v>0.02</v>
      </c>
      <c r="I1278" s="284">
        <v>20.228000000000002</v>
      </c>
      <c r="J1278" s="284">
        <v>0.40400000000000003</v>
      </c>
      <c r="K1278" s="277"/>
      <c r="L1278" s="284">
        <v>24.51</v>
      </c>
      <c r="M1278" s="284">
        <v>0.49</v>
      </c>
    </row>
    <row r="1279" spans="1:13" x14ac:dyDescent="0.2">
      <c r="A1279" s="265" t="s">
        <v>5868</v>
      </c>
      <c r="B1279" s="266" t="s">
        <v>4079</v>
      </c>
      <c r="C1279" s="267" t="s">
        <v>36</v>
      </c>
      <c r="D1279" s="266" t="s">
        <v>37</v>
      </c>
      <c r="E1279" s="266" t="s">
        <v>38</v>
      </c>
      <c r="F1279" s="268" t="s">
        <v>1188</v>
      </c>
      <c r="G1279" s="269" t="s">
        <v>39</v>
      </c>
      <c r="H1279" s="267" t="s">
        <v>1189</v>
      </c>
      <c r="I1279" s="267" t="s">
        <v>40</v>
      </c>
      <c r="J1279" s="267" t="s">
        <v>41</v>
      </c>
      <c r="L1279" s="334"/>
      <c r="M1279" s="334"/>
    </row>
    <row r="1280" spans="1:13" x14ac:dyDescent="0.2">
      <c r="A1280" s="265" t="s">
        <v>5869</v>
      </c>
      <c r="B1280" s="271" t="s">
        <v>1190</v>
      </c>
      <c r="C1280" s="272" t="s">
        <v>4064</v>
      </c>
      <c r="D1280" s="271" t="s">
        <v>1470</v>
      </c>
      <c r="E1280" s="271" t="s">
        <v>351</v>
      </c>
      <c r="F1280" s="273">
        <v>6</v>
      </c>
      <c r="G1280" s="274" t="s">
        <v>345</v>
      </c>
      <c r="H1280" s="275">
        <v>1</v>
      </c>
      <c r="I1280" s="276">
        <v>9.86</v>
      </c>
      <c r="J1280" s="276">
        <v>9.86</v>
      </c>
      <c r="K1280" s="277"/>
      <c r="L1280" s="276">
        <v>11.97</v>
      </c>
      <c r="M1280" s="276">
        <v>11.97</v>
      </c>
    </row>
    <row r="1281" spans="1:13" x14ac:dyDescent="0.2">
      <c r="A1281" s="265" t="s">
        <v>5870</v>
      </c>
      <c r="B1281" s="279" t="s">
        <v>1193</v>
      </c>
      <c r="C1281" s="280" t="s">
        <v>3137</v>
      </c>
      <c r="D1281" s="279" t="s">
        <v>1470</v>
      </c>
      <c r="E1281" s="279" t="s">
        <v>1198</v>
      </c>
      <c r="F1281" s="281" t="s">
        <v>1195</v>
      </c>
      <c r="G1281" s="282" t="s">
        <v>1196</v>
      </c>
      <c r="H1281" s="283">
        <v>0.08</v>
      </c>
      <c r="I1281" s="284">
        <v>12.429</v>
      </c>
      <c r="J1281" s="284">
        <v>0.99399999999999999</v>
      </c>
      <c r="K1281" s="277"/>
      <c r="L1281" s="284">
        <v>15.06</v>
      </c>
      <c r="M1281" s="284">
        <v>1.2</v>
      </c>
    </row>
    <row r="1282" spans="1:13" x14ac:dyDescent="0.2">
      <c r="A1282" s="265" t="s">
        <v>5871</v>
      </c>
      <c r="B1282" s="279" t="s">
        <v>1193</v>
      </c>
      <c r="C1282" s="280" t="s">
        <v>4040</v>
      </c>
      <c r="D1282" s="279" t="s">
        <v>1470</v>
      </c>
      <c r="E1282" s="279" t="s">
        <v>4041</v>
      </c>
      <c r="F1282" s="281" t="s">
        <v>1209</v>
      </c>
      <c r="G1282" s="282" t="s">
        <v>345</v>
      </c>
      <c r="H1282" s="283">
        <v>1.1000000000000001</v>
      </c>
      <c r="I1282" s="284">
        <v>6.3553065714285717</v>
      </c>
      <c r="J1282" s="284">
        <v>6.99</v>
      </c>
      <c r="K1282" s="277"/>
      <c r="L1282" s="284">
        <v>7.73</v>
      </c>
      <c r="M1282" s="284">
        <v>8.5</v>
      </c>
    </row>
    <row r="1283" spans="1:13" x14ac:dyDescent="0.2">
      <c r="A1283" s="265" t="s">
        <v>5872</v>
      </c>
      <c r="B1283" s="279" t="s">
        <v>1193</v>
      </c>
      <c r="C1283" s="280" t="s">
        <v>3853</v>
      </c>
      <c r="D1283" s="279" t="s">
        <v>1470</v>
      </c>
      <c r="E1283" s="279" t="s">
        <v>1200</v>
      </c>
      <c r="F1283" s="281" t="s">
        <v>1195</v>
      </c>
      <c r="G1283" s="282" t="s">
        <v>1196</v>
      </c>
      <c r="H1283" s="283">
        <v>0.08</v>
      </c>
      <c r="I1283" s="284">
        <v>18.404</v>
      </c>
      <c r="J1283" s="284">
        <v>1.472</v>
      </c>
      <c r="K1283" s="277"/>
      <c r="L1283" s="284">
        <v>22.3</v>
      </c>
      <c r="M1283" s="284">
        <v>1.78</v>
      </c>
    </row>
    <row r="1284" spans="1:13" x14ac:dyDescent="0.2">
      <c r="A1284" s="265" t="s">
        <v>5873</v>
      </c>
      <c r="B1284" s="279" t="s">
        <v>1193</v>
      </c>
      <c r="C1284" s="280" t="s">
        <v>3856</v>
      </c>
      <c r="D1284" s="279" t="s">
        <v>1470</v>
      </c>
      <c r="E1284" s="279" t="s">
        <v>1214</v>
      </c>
      <c r="F1284" s="281" t="s">
        <v>1209</v>
      </c>
      <c r="G1284" s="282" t="s">
        <v>345</v>
      </c>
      <c r="H1284" s="283">
        <v>0.02</v>
      </c>
      <c r="I1284" s="284">
        <v>20.228000000000002</v>
      </c>
      <c r="J1284" s="284">
        <v>0.40400000000000003</v>
      </c>
      <c r="K1284" s="277"/>
      <c r="L1284" s="284">
        <v>24.51</v>
      </c>
      <c r="M1284" s="284">
        <v>0.49</v>
      </c>
    </row>
    <row r="1285" spans="1:13" x14ac:dyDescent="0.2">
      <c r="A1285" s="265" t="s">
        <v>5874</v>
      </c>
      <c r="B1285" s="266" t="s">
        <v>4080</v>
      </c>
      <c r="C1285" s="267" t="s">
        <v>36</v>
      </c>
      <c r="D1285" s="266" t="s">
        <v>37</v>
      </c>
      <c r="E1285" s="266" t="s">
        <v>38</v>
      </c>
      <c r="F1285" s="268" t="s">
        <v>1188</v>
      </c>
      <c r="G1285" s="269" t="s">
        <v>39</v>
      </c>
      <c r="H1285" s="267" t="s">
        <v>1189</v>
      </c>
      <c r="I1285" s="267" t="s">
        <v>40</v>
      </c>
      <c r="J1285" s="267" t="s">
        <v>41</v>
      </c>
      <c r="L1285" s="334"/>
      <c r="M1285" s="334"/>
    </row>
    <row r="1286" spans="1:13" x14ac:dyDescent="0.2">
      <c r="A1286" s="265" t="s">
        <v>5875</v>
      </c>
      <c r="B1286" s="271" t="s">
        <v>1190</v>
      </c>
      <c r="C1286" s="272" t="s">
        <v>4066</v>
      </c>
      <c r="D1286" s="271" t="s">
        <v>1470</v>
      </c>
      <c r="E1286" s="271" t="s">
        <v>373</v>
      </c>
      <c r="F1286" s="273">
        <v>6</v>
      </c>
      <c r="G1286" s="274" t="s">
        <v>345</v>
      </c>
      <c r="H1286" s="275">
        <v>1</v>
      </c>
      <c r="I1286" s="276">
        <v>10.34</v>
      </c>
      <c r="J1286" s="276">
        <v>10.34</v>
      </c>
      <c r="K1286" s="277"/>
      <c r="L1286" s="276">
        <v>12.55</v>
      </c>
      <c r="M1286" s="276">
        <v>12.55</v>
      </c>
    </row>
    <row r="1287" spans="1:13" x14ac:dyDescent="0.2">
      <c r="A1287" s="265" t="s">
        <v>5876</v>
      </c>
      <c r="B1287" s="279" t="s">
        <v>1193</v>
      </c>
      <c r="C1287" s="280" t="s">
        <v>3137</v>
      </c>
      <c r="D1287" s="279" t="s">
        <v>1470</v>
      </c>
      <c r="E1287" s="279" t="s">
        <v>1198</v>
      </c>
      <c r="F1287" s="281" t="s">
        <v>1195</v>
      </c>
      <c r="G1287" s="282" t="s">
        <v>1196</v>
      </c>
      <c r="H1287" s="283">
        <v>0.1</v>
      </c>
      <c r="I1287" s="284">
        <v>12.429</v>
      </c>
      <c r="J1287" s="284">
        <v>1.242</v>
      </c>
      <c r="K1287" s="277"/>
      <c r="L1287" s="284">
        <v>15.06</v>
      </c>
      <c r="M1287" s="284">
        <v>1.5</v>
      </c>
    </row>
    <row r="1288" spans="1:13" x14ac:dyDescent="0.2">
      <c r="A1288" s="265" t="s">
        <v>5877</v>
      </c>
      <c r="B1288" s="279" t="s">
        <v>1193</v>
      </c>
      <c r="C1288" s="280" t="s">
        <v>3853</v>
      </c>
      <c r="D1288" s="279" t="s">
        <v>1470</v>
      </c>
      <c r="E1288" s="279" t="s">
        <v>1200</v>
      </c>
      <c r="F1288" s="281" t="s">
        <v>1195</v>
      </c>
      <c r="G1288" s="282" t="s">
        <v>1196</v>
      </c>
      <c r="H1288" s="283">
        <v>0.1</v>
      </c>
      <c r="I1288" s="284">
        <v>18.404</v>
      </c>
      <c r="J1288" s="284">
        <v>1.84</v>
      </c>
      <c r="K1288" s="277"/>
      <c r="L1288" s="284">
        <v>22.3</v>
      </c>
      <c r="M1288" s="284">
        <v>2.23</v>
      </c>
    </row>
    <row r="1289" spans="1:13" x14ac:dyDescent="0.2">
      <c r="A1289" s="265" t="s">
        <v>5878</v>
      </c>
      <c r="B1289" s="279" t="s">
        <v>1193</v>
      </c>
      <c r="C1289" s="280" t="s">
        <v>4067</v>
      </c>
      <c r="D1289" s="279" t="s">
        <v>1470</v>
      </c>
      <c r="E1289" s="279" t="s">
        <v>4068</v>
      </c>
      <c r="F1289" s="281" t="s">
        <v>1209</v>
      </c>
      <c r="G1289" s="282" t="s">
        <v>345</v>
      </c>
      <c r="H1289" s="283">
        <v>1.1000000000000001</v>
      </c>
      <c r="I1289" s="284">
        <v>6.047709552238806</v>
      </c>
      <c r="J1289" s="284">
        <v>6.6520000000000001</v>
      </c>
      <c r="K1289" s="277"/>
      <c r="L1289" s="284">
        <v>7.36</v>
      </c>
      <c r="M1289" s="284">
        <v>8.09</v>
      </c>
    </row>
    <row r="1290" spans="1:13" x14ac:dyDescent="0.2">
      <c r="A1290" s="265" t="s">
        <v>5879</v>
      </c>
      <c r="B1290" s="279" t="s">
        <v>1193</v>
      </c>
      <c r="C1290" s="280" t="s">
        <v>3856</v>
      </c>
      <c r="D1290" s="279" t="s">
        <v>1470</v>
      </c>
      <c r="E1290" s="279" t="s">
        <v>1214</v>
      </c>
      <c r="F1290" s="281" t="s">
        <v>1209</v>
      </c>
      <c r="G1290" s="282" t="s">
        <v>345</v>
      </c>
      <c r="H1290" s="283">
        <v>0.03</v>
      </c>
      <c r="I1290" s="284">
        <v>20.228000000000002</v>
      </c>
      <c r="J1290" s="284">
        <v>0.60599999999999998</v>
      </c>
      <c r="K1290" s="277"/>
      <c r="L1290" s="284">
        <v>24.51</v>
      </c>
      <c r="M1290" s="284">
        <v>0.73</v>
      </c>
    </row>
    <row r="1291" spans="1:13" x14ac:dyDescent="0.2">
      <c r="A1291" s="265" t="s">
        <v>5880</v>
      </c>
      <c r="B1291" s="266" t="s">
        <v>4081</v>
      </c>
      <c r="C1291" s="267" t="s">
        <v>36</v>
      </c>
      <c r="D1291" s="266" t="s">
        <v>37</v>
      </c>
      <c r="E1291" s="266" t="s">
        <v>38</v>
      </c>
      <c r="F1291" s="268" t="s">
        <v>1188</v>
      </c>
      <c r="G1291" s="269" t="s">
        <v>39</v>
      </c>
      <c r="H1291" s="267" t="s">
        <v>1189</v>
      </c>
      <c r="I1291" s="267" t="s">
        <v>40</v>
      </c>
      <c r="J1291" s="267" t="s">
        <v>41</v>
      </c>
      <c r="L1291" s="334"/>
      <c r="M1291" s="334"/>
    </row>
    <row r="1292" spans="1:13" ht="24" x14ac:dyDescent="0.2">
      <c r="A1292" s="265" t="s">
        <v>5881</v>
      </c>
      <c r="B1292" s="271" t="s">
        <v>1190</v>
      </c>
      <c r="C1292" s="272" t="s">
        <v>4074</v>
      </c>
      <c r="D1292" s="271" t="s">
        <v>1470</v>
      </c>
      <c r="E1292" s="271" t="s">
        <v>1561</v>
      </c>
      <c r="F1292" s="273">
        <v>6</v>
      </c>
      <c r="G1292" s="274" t="s">
        <v>11</v>
      </c>
      <c r="H1292" s="275">
        <v>1</v>
      </c>
      <c r="I1292" s="276">
        <v>47.57</v>
      </c>
      <c r="J1292" s="276">
        <v>47.57</v>
      </c>
      <c r="K1292" s="277"/>
      <c r="L1292" s="276">
        <v>57.65</v>
      </c>
      <c r="M1292" s="276">
        <v>57.65</v>
      </c>
    </row>
    <row r="1293" spans="1:13" x14ac:dyDescent="0.2">
      <c r="A1293" s="265" t="s">
        <v>5882</v>
      </c>
      <c r="B1293" s="279" t="s">
        <v>1193</v>
      </c>
      <c r="C1293" s="280" t="s">
        <v>3138</v>
      </c>
      <c r="D1293" s="279" t="s">
        <v>1470</v>
      </c>
      <c r="E1293" s="279" t="s">
        <v>1194</v>
      </c>
      <c r="F1293" s="281" t="s">
        <v>1195</v>
      </c>
      <c r="G1293" s="282" t="s">
        <v>1196</v>
      </c>
      <c r="H1293" s="283">
        <v>0.66</v>
      </c>
      <c r="I1293" s="284">
        <v>18.404</v>
      </c>
      <c r="J1293" s="284">
        <v>12.146000000000001</v>
      </c>
      <c r="K1293" s="277"/>
      <c r="L1293" s="284">
        <v>22.3</v>
      </c>
      <c r="M1293" s="284">
        <v>14.71</v>
      </c>
    </row>
    <row r="1294" spans="1:13" x14ac:dyDescent="0.2">
      <c r="A1294" s="265" t="s">
        <v>5883</v>
      </c>
      <c r="B1294" s="301" t="s">
        <v>1193</v>
      </c>
      <c r="C1294" s="302" t="s">
        <v>3195</v>
      </c>
      <c r="D1294" s="301" t="s">
        <v>1470</v>
      </c>
      <c r="E1294" s="301" t="s">
        <v>3196</v>
      </c>
      <c r="F1294" s="303" t="s">
        <v>1209</v>
      </c>
      <c r="G1294" s="304" t="s">
        <v>11</v>
      </c>
      <c r="H1294" s="305">
        <v>0.16</v>
      </c>
      <c r="I1294" s="285">
        <v>72.501999999999995</v>
      </c>
      <c r="J1294" s="285">
        <v>11.6</v>
      </c>
      <c r="K1294" s="277"/>
      <c r="L1294" s="285">
        <v>87.85</v>
      </c>
      <c r="M1294" s="285">
        <v>14.05</v>
      </c>
    </row>
    <row r="1295" spans="1:13" ht="12.75" thickBot="1" x14ac:dyDescent="0.25">
      <c r="A1295" s="265" t="s">
        <v>5884</v>
      </c>
      <c r="B1295" s="301" t="s">
        <v>1193</v>
      </c>
      <c r="C1295" s="302" t="s">
        <v>3201</v>
      </c>
      <c r="D1295" s="301" t="s">
        <v>1470</v>
      </c>
      <c r="E1295" s="301" t="s">
        <v>3202</v>
      </c>
      <c r="F1295" s="303" t="s">
        <v>1209</v>
      </c>
      <c r="G1295" s="304" t="s">
        <v>61</v>
      </c>
      <c r="H1295" s="305">
        <v>0.8</v>
      </c>
      <c r="I1295" s="285">
        <v>2.9870000000000001</v>
      </c>
      <c r="J1295" s="285">
        <v>2.3889999999999998</v>
      </c>
      <c r="K1295" s="277"/>
      <c r="L1295" s="285">
        <v>3.62</v>
      </c>
      <c r="M1295" s="285">
        <v>2.89</v>
      </c>
    </row>
    <row r="1296" spans="1:13" ht="12.75" thickTop="1" x14ac:dyDescent="0.2">
      <c r="A1296" s="265" t="s">
        <v>5885</v>
      </c>
      <c r="B1296" s="295" t="s">
        <v>1193</v>
      </c>
      <c r="C1296" s="296" t="s">
        <v>3156</v>
      </c>
      <c r="D1296" s="295" t="s">
        <v>1470</v>
      </c>
      <c r="E1296" s="295" t="s">
        <v>1206</v>
      </c>
      <c r="F1296" s="297" t="s">
        <v>1195</v>
      </c>
      <c r="G1296" s="298" t="s">
        <v>1196</v>
      </c>
      <c r="H1296" s="299">
        <v>0.66</v>
      </c>
      <c r="I1296" s="300">
        <v>11.009</v>
      </c>
      <c r="J1296" s="300">
        <v>7.2649999999999997</v>
      </c>
      <c r="K1296" s="277"/>
      <c r="L1296" s="300">
        <v>13.34</v>
      </c>
      <c r="M1296" s="300">
        <v>8.8000000000000007</v>
      </c>
    </row>
    <row r="1297" spans="1:13" x14ac:dyDescent="0.2">
      <c r="A1297" s="265" t="s">
        <v>5886</v>
      </c>
      <c r="B1297" s="279" t="s">
        <v>1193</v>
      </c>
      <c r="C1297" s="280" t="s">
        <v>3227</v>
      </c>
      <c r="D1297" s="279" t="s">
        <v>1470</v>
      </c>
      <c r="E1297" s="279" t="s">
        <v>1228</v>
      </c>
      <c r="F1297" s="281" t="s">
        <v>1209</v>
      </c>
      <c r="G1297" s="282" t="s">
        <v>345</v>
      </c>
      <c r="H1297" s="283">
        <v>0.17</v>
      </c>
      <c r="I1297" s="284">
        <v>20.995000000000001</v>
      </c>
      <c r="J1297" s="284">
        <v>3.569</v>
      </c>
      <c r="K1297" s="277"/>
      <c r="L1297" s="284">
        <v>25.44</v>
      </c>
      <c r="M1297" s="284">
        <v>4.32</v>
      </c>
    </row>
    <row r="1298" spans="1:13" x14ac:dyDescent="0.2">
      <c r="A1298" s="265" t="s">
        <v>5887</v>
      </c>
      <c r="B1298" s="279" t="s">
        <v>1193</v>
      </c>
      <c r="C1298" s="280" t="s">
        <v>3241</v>
      </c>
      <c r="D1298" s="279" t="s">
        <v>1470</v>
      </c>
      <c r="E1298" s="279" t="s">
        <v>1234</v>
      </c>
      <c r="F1298" s="281" t="s">
        <v>1209</v>
      </c>
      <c r="G1298" s="282" t="s">
        <v>61</v>
      </c>
      <c r="H1298" s="283">
        <v>0.6</v>
      </c>
      <c r="I1298" s="284">
        <v>12.082000000000001</v>
      </c>
      <c r="J1298" s="284">
        <v>7.2489999999999997</v>
      </c>
      <c r="K1298" s="277"/>
      <c r="L1298" s="284">
        <v>14.64</v>
      </c>
      <c r="M1298" s="284">
        <v>8.7799999999999994</v>
      </c>
    </row>
    <row r="1299" spans="1:13" x14ac:dyDescent="0.2">
      <c r="A1299" s="265" t="s">
        <v>5888</v>
      </c>
      <c r="B1299" s="279" t="s">
        <v>1193</v>
      </c>
      <c r="C1299" s="280" t="s">
        <v>3150</v>
      </c>
      <c r="D1299" s="279" t="s">
        <v>1470</v>
      </c>
      <c r="E1299" s="279" t="s">
        <v>3151</v>
      </c>
      <c r="F1299" s="281" t="s">
        <v>1209</v>
      </c>
      <c r="G1299" s="282" t="s">
        <v>61</v>
      </c>
      <c r="H1299" s="283">
        <v>0.5</v>
      </c>
      <c r="I1299" s="284">
        <v>6.7053008823529279</v>
      </c>
      <c r="J1299" s="284">
        <v>3.3519999999999999</v>
      </c>
      <c r="K1299" s="277"/>
      <c r="L1299" s="284">
        <v>8.1999999999999993</v>
      </c>
      <c r="M1299" s="284">
        <v>4.0999999999999996</v>
      </c>
    </row>
    <row r="1300" spans="1:13" x14ac:dyDescent="0.2">
      <c r="A1300" s="265" t="s">
        <v>5889</v>
      </c>
      <c r="B1300" s="266" t="s">
        <v>4082</v>
      </c>
      <c r="C1300" s="267" t="s">
        <v>36</v>
      </c>
      <c r="D1300" s="266" t="s">
        <v>37</v>
      </c>
      <c r="E1300" s="266" t="s">
        <v>38</v>
      </c>
      <c r="F1300" s="268" t="s">
        <v>1188</v>
      </c>
      <c r="G1300" s="269" t="s">
        <v>39</v>
      </c>
      <c r="H1300" s="267" t="s">
        <v>1189</v>
      </c>
      <c r="I1300" s="267" t="s">
        <v>40</v>
      </c>
      <c r="J1300" s="267" t="s">
        <v>41</v>
      </c>
      <c r="L1300" s="334"/>
      <c r="M1300" s="334"/>
    </row>
    <row r="1301" spans="1:13" ht="24" x14ac:dyDescent="0.2">
      <c r="A1301" s="265" t="s">
        <v>5890</v>
      </c>
      <c r="B1301" s="271" t="s">
        <v>1190</v>
      </c>
      <c r="C1301" s="272" t="s">
        <v>4054</v>
      </c>
      <c r="D1301" s="271" t="s">
        <v>1470</v>
      </c>
      <c r="E1301" s="271" t="s">
        <v>1560</v>
      </c>
      <c r="F1301" s="273">
        <v>6</v>
      </c>
      <c r="G1301" s="274" t="s">
        <v>7</v>
      </c>
      <c r="H1301" s="275">
        <v>1</v>
      </c>
      <c r="I1301" s="276">
        <v>39.78</v>
      </c>
      <c r="J1301" s="276">
        <v>39.78</v>
      </c>
      <c r="K1301" s="277"/>
      <c r="L1301" s="276">
        <v>48.21</v>
      </c>
      <c r="M1301" s="276">
        <v>48.21</v>
      </c>
    </row>
    <row r="1302" spans="1:13" x14ac:dyDescent="0.2">
      <c r="A1302" s="265" t="s">
        <v>5891</v>
      </c>
      <c r="B1302" s="279" t="s">
        <v>1193</v>
      </c>
      <c r="C1302" s="280" t="s">
        <v>3189</v>
      </c>
      <c r="D1302" s="279" t="s">
        <v>1470</v>
      </c>
      <c r="E1302" s="279" t="s">
        <v>1259</v>
      </c>
      <c r="F1302" s="281" t="s">
        <v>1195</v>
      </c>
      <c r="G1302" s="282" t="s">
        <v>1196</v>
      </c>
      <c r="H1302" s="283">
        <v>0.77349999999999997</v>
      </c>
      <c r="I1302" s="284">
        <v>18.404</v>
      </c>
      <c r="J1302" s="284">
        <v>14.234999999999999</v>
      </c>
      <c r="K1302" s="277"/>
      <c r="L1302" s="284">
        <v>22.3</v>
      </c>
      <c r="M1302" s="284">
        <v>17.239999999999998</v>
      </c>
    </row>
    <row r="1303" spans="1:13" x14ac:dyDescent="0.2">
      <c r="A1303" s="265" t="s">
        <v>5892</v>
      </c>
      <c r="B1303" s="279" t="s">
        <v>1193</v>
      </c>
      <c r="C1303" s="280" t="s">
        <v>3156</v>
      </c>
      <c r="D1303" s="279" t="s">
        <v>1470</v>
      </c>
      <c r="E1303" s="279" t="s">
        <v>1206</v>
      </c>
      <c r="F1303" s="281" t="s">
        <v>1195</v>
      </c>
      <c r="G1303" s="282" t="s">
        <v>1196</v>
      </c>
      <c r="H1303" s="283">
        <v>2.3218000000000001</v>
      </c>
      <c r="I1303" s="284">
        <v>11.002524117647059</v>
      </c>
      <c r="J1303" s="284">
        <v>25.545000000000002</v>
      </c>
      <c r="K1303" s="277"/>
      <c r="L1303" s="284">
        <v>13.34</v>
      </c>
      <c r="M1303" s="284">
        <v>30.97</v>
      </c>
    </row>
    <row r="1304" spans="1:13" x14ac:dyDescent="0.2">
      <c r="A1304" s="265" t="s">
        <v>5893</v>
      </c>
      <c r="B1304" s="286" t="s">
        <v>4083</v>
      </c>
      <c r="C1304" s="287" t="s">
        <v>36</v>
      </c>
      <c r="D1304" s="286" t="s">
        <v>37</v>
      </c>
      <c r="E1304" s="286" t="s">
        <v>38</v>
      </c>
      <c r="F1304" s="288" t="s">
        <v>1188</v>
      </c>
      <c r="G1304" s="289" t="s">
        <v>39</v>
      </c>
      <c r="H1304" s="287" t="s">
        <v>1189</v>
      </c>
      <c r="I1304" s="287" t="s">
        <v>40</v>
      </c>
      <c r="J1304" s="287" t="s">
        <v>41</v>
      </c>
      <c r="L1304" s="270"/>
      <c r="M1304" s="270"/>
    </row>
    <row r="1305" spans="1:13" ht="24.75" thickBot="1" x14ac:dyDescent="0.25">
      <c r="A1305" s="265" t="s">
        <v>5894</v>
      </c>
      <c r="B1305" s="290" t="s">
        <v>1190</v>
      </c>
      <c r="C1305" s="291" t="s">
        <v>4052</v>
      </c>
      <c r="D1305" s="290" t="s">
        <v>1470</v>
      </c>
      <c r="E1305" s="290" t="s">
        <v>1559</v>
      </c>
      <c r="F1305" s="292">
        <v>6</v>
      </c>
      <c r="G1305" s="293" t="s">
        <v>7</v>
      </c>
      <c r="H1305" s="294">
        <v>1</v>
      </c>
      <c r="I1305" s="278">
        <v>424.79</v>
      </c>
      <c r="J1305" s="278">
        <v>424.79</v>
      </c>
      <c r="K1305" s="277"/>
      <c r="L1305" s="278">
        <v>514.72</v>
      </c>
      <c r="M1305" s="278">
        <v>514.72</v>
      </c>
    </row>
    <row r="1306" spans="1:13" ht="12.75" thickTop="1" x14ac:dyDescent="0.2">
      <c r="A1306" s="265" t="s">
        <v>5895</v>
      </c>
      <c r="B1306" s="295" t="s">
        <v>1193</v>
      </c>
      <c r="C1306" s="296" t="s">
        <v>3213</v>
      </c>
      <c r="D1306" s="295" t="s">
        <v>1470</v>
      </c>
      <c r="E1306" s="295" t="s">
        <v>1204</v>
      </c>
      <c r="F1306" s="297" t="s">
        <v>1195</v>
      </c>
      <c r="G1306" s="298" t="s">
        <v>1196</v>
      </c>
      <c r="H1306" s="299">
        <v>0.64480000000000004</v>
      </c>
      <c r="I1306" s="300">
        <v>13.204000000000001</v>
      </c>
      <c r="J1306" s="300">
        <v>8.5129999999999999</v>
      </c>
      <c r="K1306" s="277"/>
      <c r="L1306" s="300">
        <v>16</v>
      </c>
      <c r="M1306" s="300">
        <v>10.31</v>
      </c>
    </row>
    <row r="1307" spans="1:13" x14ac:dyDescent="0.2">
      <c r="A1307" s="265" t="s">
        <v>5896</v>
      </c>
      <c r="B1307" s="279" t="s">
        <v>1193</v>
      </c>
      <c r="C1307" s="280" t="s">
        <v>3156</v>
      </c>
      <c r="D1307" s="279" t="s">
        <v>1470</v>
      </c>
      <c r="E1307" s="279" t="s">
        <v>1206</v>
      </c>
      <c r="F1307" s="281" t="s">
        <v>1195</v>
      </c>
      <c r="G1307" s="282" t="s">
        <v>1196</v>
      </c>
      <c r="H1307" s="283">
        <v>5.1585999999999999</v>
      </c>
      <c r="I1307" s="284">
        <v>11.009</v>
      </c>
      <c r="J1307" s="284">
        <v>56.790999999999997</v>
      </c>
      <c r="K1307" s="277"/>
      <c r="L1307" s="284">
        <v>13.34</v>
      </c>
      <c r="M1307" s="284">
        <v>68.81</v>
      </c>
    </row>
    <row r="1308" spans="1:13" x14ac:dyDescent="0.2">
      <c r="A1308" s="265" t="s">
        <v>5897</v>
      </c>
      <c r="B1308" s="279" t="s">
        <v>1193</v>
      </c>
      <c r="C1308" s="280" t="s">
        <v>3161</v>
      </c>
      <c r="D1308" s="279" t="s">
        <v>1470</v>
      </c>
      <c r="E1308" s="279" t="s">
        <v>3162</v>
      </c>
      <c r="F1308" s="281" t="s">
        <v>1209</v>
      </c>
      <c r="G1308" s="282" t="s">
        <v>7</v>
      </c>
      <c r="H1308" s="283">
        <v>0.57799999999999996</v>
      </c>
      <c r="I1308" s="284">
        <v>141.94300000000001</v>
      </c>
      <c r="J1308" s="284">
        <v>82.043000000000006</v>
      </c>
      <c r="K1308" s="277"/>
      <c r="L1308" s="284">
        <v>171.99</v>
      </c>
      <c r="M1308" s="284">
        <v>99.41</v>
      </c>
    </row>
    <row r="1309" spans="1:13" x14ac:dyDescent="0.2">
      <c r="A1309" s="265" t="s">
        <v>5898</v>
      </c>
      <c r="B1309" s="279" t="s">
        <v>1193</v>
      </c>
      <c r="C1309" s="280" t="s">
        <v>3167</v>
      </c>
      <c r="D1309" s="279" t="s">
        <v>1470</v>
      </c>
      <c r="E1309" s="279" t="s">
        <v>1213</v>
      </c>
      <c r="F1309" s="281" t="s">
        <v>1209</v>
      </c>
      <c r="G1309" s="282" t="s">
        <v>7</v>
      </c>
      <c r="H1309" s="283">
        <v>0.71199999999999997</v>
      </c>
      <c r="I1309" s="284">
        <v>121.63200000000001</v>
      </c>
      <c r="J1309" s="284">
        <v>86.600999999999999</v>
      </c>
      <c r="K1309" s="277"/>
      <c r="L1309" s="284">
        <v>147.38</v>
      </c>
      <c r="M1309" s="284">
        <v>104.93</v>
      </c>
    </row>
    <row r="1310" spans="1:13" x14ac:dyDescent="0.2">
      <c r="A1310" s="265" t="s">
        <v>5899</v>
      </c>
      <c r="B1310" s="279" t="s">
        <v>1193</v>
      </c>
      <c r="C1310" s="280" t="s">
        <v>3141</v>
      </c>
      <c r="D1310" s="279" t="s">
        <v>1470</v>
      </c>
      <c r="E1310" s="279" t="s">
        <v>1226</v>
      </c>
      <c r="F1310" s="281" t="s">
        <v>1209</v>
      </c>
      <c r="G1310" s="282" t="s">
        <v>345</v>
      </c>
      <c r="H1310" s="283">
        <v>373</v>
      </c>
      <c r="I1310" s="284">
        <v>0.51164076075550891</v>
      </c>
      <c r="J1310" s="284">
        <v>190.84200000000001</v>
      </c>
      <c r="K1310" s="277"/>
      <c r="L1310" s="284">
        <v>0.62</v>
      </c>
      <c r="M1310" s="284">
        <v>231.26</v>
      </c>
    </row>
    <row r="1311" spans="1:13" x14ac:dyDescent="0.2">
      <c r="A1311" s="265" t="s">
        <v>5900</v>
      </c>
      <c r="B1311" s="266" t="s">
        <v>4084</v>
      </c>
      <c r="C1311" s="267" t="s">
        <v>36</v>
      </c>
      <c r="D1311" s="266" t="s">
        <v>37</v>
      </c>
      <c r="E1311" s="266" t="s">
        <v>38</v>
      </c>
      <c r="F1311" s="268" t="s">
        <v>1188</v>
      </c>
      <c r="G1311" s="269" t="s">
        <v>39</v>
      </c>
      <c r="H1311" s="267" t="s">
        <v>1189</v>
      </c>
      <c r="I1311" s="267" t="s">
        <v>40</v>
      </c>
      <c r="J1311" s="267" t="s">
        <v>41</v>
      </c>
      <c r="L1311" s="334"/>
      <c r="M1311" s="334"/>
    </row>
    <row r="1312" spans="1:13" x14ac:dyDescent="0.2">
      <c r="A1312" s="265" t="s">
        <v>5901</v>
      </c>
      <c r="B1312" s="271" t="s">
        <v>1190</v>
      </c>
      <c r="C1312" s="272" t="s">
        <v>4056</v>
      </c>
      <c r="D1312" s="271" t="s">
        <v>1470</v>
      </c>
      <c r="E1312" s="271" t="s">
        <v>353</v>
      </c>
      <c r="F1312" s="273">
        <v>6</v>
      </c>
      <c r="G1312" s="274" t="s">
        <v>106</v>
      </c>
      <c r="H1312" s="275">
        <v>1</v>
      </c>
      <c r="I1312" s="276">
        <v>12.37</v>
      </c>
      <c r="J1312" s="276">
        <v>12.37</v>
      </c>
      <c r="K1312" s="277"/>
      <c r="L1312" s="276">
        <v>15</v>
      </c>
      <c r="M1312" s="276">
        <v>15</v>
      </c>
    </row>
    <row r="1313" spans="1:13" x14ac:dyDescent="0.2">
      <c r="A1313" s="265" t="s">
        <v>5902</v>
      </c>
      <c r="B1313" s="279" t="s">
        <v>1193</v>
      </c>
      <c r="C1313" s="280" t="s">
        <v>4044</v>
      </c>
      <c r="D1313" s="279" t="s">
        <v>1470</v>
      </c>
      <c r="E1313" s="279" t="s">
        <v>353</v>
      </c>
      <c r="F1313" s="281" t="s">
        <v>1209</v>
      </c>
      <c r="G1313" s="282" t="s">
        <v>73</v>
      </c>
      <c r="H1313" s="283">
        <v>1</v>
      </c>
      <c r="I1313" s="284">
        <v>12.37</v>
      </c>
      <c r="J1313" s="284">
        <v>12.37</v>
      </c>
      <c r="K1313" s="277"/>
      <c r="L1313" s="284">
        <v>15</v>
      </c>
      <c r="M1313" s="284">
        <v>15</v>
      </c>
    </row>
    <row r="1314" spans="1:13" x14ac:dyDescent="0.2">
      <c r="A1314" s="265" t="s">
        <v>5903</v>
      </c>
      <c r="B1314" s="266" t="s">
        <v>4085</v>
      </c>
      <c r="C1314" s="267" t="s">
        <v>36</v>
      </c>
      <c r="D1314" s="266" t="s">
        <v>37</v>
      </c>
      <c r="E1314" s="266" t="s">
        <v>38</v>
      </c>
      <c r="F1314" s="268" t="s">
        <v>1188</v>
      </c>
      <c r="G1314" s="269" t="s">
        <v>39</v>
      </c>
      <c r="H1314" s="267" t="s">
        <v>1189</v>
      </c>
      <c r="I1314" s="267" t="s">
        <v>40</v>
      </c>
      <c r="J1314" s="267" t="s">
        <v>41</v>
      </c>
      <c r="L1314" s="334"/>
      <c r="M1314" s="334"/>
    </row>
    <row r="1315" spans="1:13" x14ac:dyDescent="0.2">
      <c r="A1315" s="265" t="s">
        <v>5904</v>
      </c>
      <c r="B1315" s="271" t="s">
        <v>1190</v>
      </c>
      <c r="C1315" s="272" t="s">
        <v>4058</v>
      </c>
      <c r="D1315" s="271" t="s">
        <v>1470</v>
      </c>
      <c r="E1315" s="271" t="s">
        <v>366</v>
      </c>
      <c r="F1315" s="273">
        <v>6</v>
      </c>
      <c r="G1315" s="274" t="s">
        <v>345</v>
      </c>
      <c r="H1315" s="275">
        <v>1</v>
      </c>
      <c r="I1315" s="276">
        <v>12.610000000000001</v>
      </c>
      <c r="J1315" s="276">
        <v>12.61</v>
      </c>
      <c r="K1315" s="277"/>
      <c r="L1315" s="276">
        <v>15.29</v>
      </c>
      <c r="M1315" s="276">
        <v>15.29</v>
      </c>
    </row>
    <row r="1316" spans="1:13" x14ac:dyDescent="0.2">
      <c r="A1316" s="265" t="s">
        <v>5905</v>
      </c>
      <c r="B1316" s="279" t="s">
        <v>1193</v>
      </c>
      <c r="C1316" s="280" t="s">
        <v>3137</v>
      </c>
      <c r="D1316" s="279" t="s">
        <v>1470</v>
      </c>
      <c r="E1316" s="279" t="s">
        <v>1198</v>
      </c>
      <c r="F1316" s="281" t="s">
        <v>1195</v>
      </c>
      <c r="G1316" s="282" t="s">
        <v>1196</v>
      </c>
      <c r="H1316" s="283">
        <v>7.0000000000000007E-2</v>
      </c>
      <c r="I1316" s="284">
        <v>12.429</v>
      </c>
      <c r="J1316" s="284">
        <v>0.87</v>
      </c>
      <c r="K1316" s="277"/>
      <c r="L1316" s="284">
        <v>15.06</v>
      </c>
      <c r="M1316" s="284">
        <v>1.05</v>
      </c>
    </row>
    <row r="1317" spans="1:13" x14ac:dyDescent="0.2">
      <c r="A1317" s="265" t="s">
        <v>5906</v>
      </c>
      <c r="B1317" s="279" t="s">
        <v>1193</v>
      </c>
      <c r="C1317" s="280" t="s">
        <v>3853</v>
      </c>
      <c r="D1317" s="279" t="s">
        <v>1470</v>
      </c>
      <c r="E1317" s="279" t="s">
        <v>1200</v>
      </c>
      <c r="F1317" s="281" t="s">
        <v>1195</v>
      </c>
      <c r="G1317" s="282" t="s">
        <v>1196</v>
      </c>
      <c r="H1317" s="283">
        <v>7.0000000000000007E-2</v>
      </c>
      <c r="I1317" s="284">
        <v>18.404</v>
      </c>
      <c r="J1317" s="284">
        <v>1.288</v>
      </c>
      <c r="K1317" s="277"/>
      <c r="L1317" s="284">
        <v>22.3</v>
      </c>
      <c r="M1317" s="284">
        <v>1.56</v>
      </c>
    </row>
    <row r="1318" spans="1:13" x14ac:dyDescent="0.2">
      <c r="A1318" s="265" t="s">
        <v>5907</v>
      </c>
      <c r="B1318" s="279" t="s">
        <v>1193</v>
      </c>
      <c r="C1318" s="280" t="s">
        <v>3855</v>
      </c>
      <c r="D1318" s="279" t="s">
        <v>1470</v>
      </c>
      <c r="E1318" s="279" t="s">
        <v>1218</v>
      </c>
      <c r="F1318" s="281" t="s">
        <v>1209</v>
      </c>
      <c r="G1318" s="282" t="s">
        <v>345</v>
      </c>
      <c r="H1318" s="283">
        <v>1.1000000000000001</v>
      </c>
      <c r="I1318" s="284">
        <v>9.1347833663366327</v>
      </c>
      <c r="J1318" s="284">
        <v>10.048</v>
      </c>
      <c r="K1318" s="277"/>
      <c r="L1318" s="284">
        <v>11.09</v>
      </c>
      <c r="M1318" s="284">
        <v>12.19</v>
      </c>
    </row>
    <row r="1319" spans="1:13" x14ac:dyDescent="0.2">
      <c r="A1319" s="265" t="s">
        <v>5908</v>
      </c>
      <c r="B1319" s="279" t="s">
        <v>1193</v>
      </c>
      <c r="C1319" s="280" t="s">
        <v>3856</v>
      </c>
      <c r="D1319" s="279" t="s">
        <v>1470</v>
      </c>
      <c r="E1319" s="279" t="s">
        <v>1214</v>
      </c>
      <c r="F1319" s="281" t="s">
        <v>1209</v>
      </c>
      <c r="G1319" s="282" t="s">
        <v>345</v>
      </c>
      <c r="H1319" s="283">
        <v>0.02</v>
      </c>
      <c r="I1319" s="284">
        <v>20.228000000000002</v>
      </c>
      <c r="J1319" s="284">
        <v>0.40400000000000003</v>
      </c>
      <c r="K1319" s="277"/>
      <c r="L1319" s="284">
        <v>24.51</v>
      </c>
      <c r="M1319" s="284">
        <v>0.49</v>
      </c>
    </row>
    <row r="1320" spans="1:13" x14ac:dyDescent="0.2">
      <c r="A1320" s="265" t="s">
        <v>5909</v>
      </c>
      <c r="B1320" s="286" t="s">
        <v>4086</v>
      </c>
      <c r="C1320" s="287" t="s">
        <v>36</v>
      </c>
      <c r="D1320" s="286" t="s">
        <v>37</v>
      </c>
      <c r="E1320" s="286" t="s">
        <v>38</v>
      </c>
      <c r="F1320" s="288" t="s">
        <v>1188</v>
      </c>
      <c r="G1320" s="289" t="s">
        <v>39</v>
      </c>
      <c r="H1320" s="287" t="s">
        <v>1189</v>
      </c>
      <c r="I1320" s="287" t="s">
        <v>40</v>
      </c>
      <c r="J1320" s="287" t="s">
        <v>41</v>
      </c>
      <c r="L1320" s="270"/>
      <c r="M1320" s="270"/>
    </row>
    <row r="1321" spans="1:13" ht="12.75" thickBot="1" x14ac:dyDescent="0.25">
      <c r="A1321" s="265" t="s">
        <v>5910</v>
      </c>
      <c r="B1321" s="290" t="s">
        <v>1190</v>
      </c>
      <c r="C1321" s="291" t="s">
        <v>4060</v>
      </c>
      <c r="D1321" s="290" t="s">
        <v>1470</v>
      </c>
      <c r="E1321" s="290" t="s">
        <v>368</v>
      </c>
      <c r="F1321" s="292">
        <v>6</v>
      </c>
      <c r="G1321" s="293" t="s">
        <v>345</v>
      </c>
      <c r="H1321" s="294">
        <v>1</v>
      </c>
      <c r="I1321" s="278">
        <v>10.45</v>
      </c>
      <c r="J1321" s="278">
        <v>10.45</v>
      </c>
      <c r="K1321" s="277"/>
      <c r="L1321" s="278">
        <v>12.68</v>
      </c>
      <c r="M1321" s="278">
        <v>12.68</v>
      </c>
    </row>
    <row r="1322" spans="1:13" ht="12.75" thickTop="1" x14ac:dyDescent="0.2">
      <c r="A1322" s="265" t="s">
        <v>5911</v>
      </c>
      <c r="B1322" s="295" t="s">
        <v>1193</v>
      </c>
      <c r="C1322" s="296" t="s">
        <v>3137</v>
      </c>
      <c r="D1322" s="295" t="s">
        <v>1470</v>
      </c>
      <c r="E1322" s="295" t="s">
        <v>1198</v>
      </c>
      <c r="F1322" s="297" t="s">
        <v>1195</v>
      </c>
      <c r="G1322" s="298" t="s">
        <v>1196</v>
      </c>
      <c r="H1322" s="299">
        <v>0.08</v>
      </c>
      <c r="I1322" s="300">
        <v>12.429</v>
      </c>
      <c r="J1322" s="300">
        <v>0.99399999999999999</v>
      </c>
      <c r="K1322" s="277"/>
      <c r="L1322" s="300">
        <v>15.06</v>
      </c>
      <c r="M1322" s="300">
        <v>1.2</v>
      </c>
    </row>
    <row r="1323" spans="1:13" x14ac:dyDescent="0.2">
      <c r="A1323" s="265" t="s">
        <v>5912</v>
      </c>
      <c r="B1323" s="279" t="s">
        <v>1193</v>
      </c>
      <c r="C1323" s="280" t="s">
        <v>3853</v>
      </c>
      <c r="D1323" s="279" t="s">
        <v>1470</v>
      </c>
      <c r="E1323" s="279" t="s">
        <v>1200</v>
      </c>
      <c r="F1323" s="281" t="s">
        <v>1195</v>
      </c>
      <c r="G1323" s="282" t="s">
        <v>1196</v>
      </c>
      <c r="H1323" s="283">
        <v>0.08</v>
      </c>
      <c r="I1323" s="284">
        <v>18.404</v>
      </c>
      <c r="J1323" s="284">
        <v>1.472</v>
      </c>
      <c r="K1323" s="277"/>
      <c r="L1323" s="284">
        <v>22.3</v>
      </c>
      <c r="M1323" s="284">
        <v>1.78</v>
      </c>
    </row>
    <row r="1324" spans="1:13" x14ac:dyDescent="0.2">
      <c r="A1324" s="265" t="s">
        <v>5913</v>
      </c>
      <c r="B1324" s="279" t="s">
        <v>1193</v>
      </c>
      <c r="C1324" s="280" t="s">
        <v>4035</v>
      </c>
      <c r="D1324" s="279" t="s">
        <v>1470</v>
      </c>
      <c r="E1324" s="279" t="s">
        <v>1222</v>
      </c>
      <c r="F1324" s="281" t="s">
        <v>1209</v>
      </c>
      <c r="G1324" s="282" t="s">
        <v>345</v>
      </c>
      <c r="H1324" s="283">
        <v>1.1000000000000001</v>
      </c>
      <c r="I1324" s="284">
        <v>6.8914299999999997</v>
      </c>
      <c r="J1324" s="284">
        <v>7.58</v>
      </c>
      <c r="K1324" s="277"/>
      <c r="L1324" s="284">
        <v>8.3800000000000008</v>
      </c>
      <c r="M1324" s="284">
        <v>9.2100000000000009</v>
      </c>
    </row>
    <row r="1325" spans="1:13" x14ac:dyDescent="0.2">
      <c r="A1325" s="265" t="s">
        <v>5914</v>
      </c>
      <c r="B1325" s="279" t="s">
        <v>1193</v>
      </c>
      <c r="C1325" s="280" t="s">
        <v>3856</v>
      </c>
      <c r="D1325" s="279" t="s">
        <v>1470</v>
      </c>
      <c r="E1325" s="279" t="s">
        <v>1214</v>
      </c>
      <c r="F1325" s="281" t="s">
        <v>1209</v>
      </c>
      <c r="G1325" s="282" t="s">
        <v>345</v>
      </c>
      <c r="H1325" s="283">
        <v>0.02</v>
      </c>
      <c r="I1325" s="284">
        <v>20.228000000000002</v>
      </c>
      <c r="J1325" s="284">
        <v>0.40400000000000003</v>
      </c>
      <c r="K1325" s="277"/>
      <c r="L1325" s="284">
        <v>24.51</v>
      </c>
      <c r="M1325" s="284">
        <v>0.49</v>
      </c>
    </row>
    <row r="1326" spans="1:13" x14ac:dyDescent="0.2">
      <c r="A1326" s="265" t="s">
        <v>5915</v>
      </c>
      <c r="B1326" s="266" t="s">
        <v>4087</v>
      </c>
      <c r="C1326" s="267" t="s">
        <v>36</v>
      </c>
      <c r="D1326" s="266" t="s">
        <v>37</v>
      </c>
      <c r="E1326" s="266" t="s">
        <v>38</v>
      </c>
      <c r="F1326" s="268" t="s">
        <v>1188</v>
      </c>
      <c r="G1326" s="269" t="s">
        <v>39</v>
      </c>
      <c r="H1326" s="267" t="s">
        <v>1189</v>
      </c>
      <c r="I1326" s="267" t="s">
        <v>40</v>
      </c>
      <c r="J1326" s="267" t="s">
        <v>41</v>
      </c>
      <c r="L1326" s="334"/>
      <c r="M1326" s="334"/>
    </row>
    <row r="1327" spans="1:13" x14ac:dyDescent="0.2">
      <c r="A1327" s="265" t="s">
        <v>5916</v>
      </c>
      <c r="B1327" s="271" t="s">
        <v>1190</v>
      </c>
      <c r="C1327" s="272" t="s">
        <v>4062</v>
      </c>
      <c r="D1327" s="271" t="s">
        <v>1470</v>
      </c>
      <c r="E1327" s="271" t="s">
        <v>370</v>
      </c>
      <c r="F1327" s="273">
        <v>6</v>
      </c>
      <c r="G1327" s="274" t="s">
        <v>345</v>
      </c>
      <c r="H1327" s="275">
        <v>1</v>
      </c>
      <c r="I1327" s="276">
        <v>10.190000000000001</v>
      </c>
      <c r="J1327" s="276">
        <v>10.190000000000001</v>
      </c>
      <c r="K1327" s="277"/>
      <c r="L1327" s="276">
        <v>12.36</v>
      </c>
      <c r="M1327" s="276">
        <v>12.36</v>
      </c>
    </row>
    <row r="1328" spans="1:13" x14ac:dyDescent="0.2">
      <c r="A1328" s="265" t="s">
        <v>5917</v>
      </c>
      <c r="B1328" s="279" t="s">
        <v>1193</v>
      </c>
      <c r="C1328" s="280" t="s">
        <v>3137</v>
      </c>
      <c r="D1328" s="279" t="s">
        <v>1470</v>
      </c>
      <c r="E1328" s="279" t="s">
        <v>1198</v>
      </c>
      <c r="F1328" s="281" t="s">
        <v>1195</v>
      </c>
      <c r="G1328" s="282" t="s">
        <v>1196</v>
      </c>
      <c r="H1328" s="283">
        <v>0.08</v>
      </c>
      <c r="I1328" s="284">
        <v>12.429</v>
      </c>
      <c r="J1328" s="284">
        <v>0.99399999999999999</v>
      </c>
      <c r="K1328" s="277"/>
      <c r="L1328" s="284">
        <v>15.06</v>
      </c>
      <c r="M1328" s="284">
        <v>1.2</v>
      </c>
    </row>
    <row r="1329" spans="1:13" x14ac:dyDescent="0.2">
      <c r="A1329" s="265" t="s">
        <v>5918</v>
      </c>
      <c r="B1329" s="279" t="s">
        <v>1193</v>
      </c>
      <c r="C1329" s="280" t="s">
        <v>3853</v>
      </c>
      <c r="D1329" s="279" t="s">
        <v>1470</v>
      </c>
      <c r="E1329" s="279" t="s">
        <v>1200</v>
      </c>
      <c r="F1329" s="281" t="s">
        <v>1195</v>
      </c>
      <c r="G1329" s="282" t="s">
        <v>1196</v>
      </c>
      <c r="H1329" s="283">
        <v>0.08</v>
      </c>
      <c r="I1329" s="284">
        <v>18.404</v>
      </c>
      <c r="J1329" s="284">
        <v>1.472</v>
      </c>
      <c r="K1329" s="277"/>
      <c r="L1329" s="284">
        <v>22.3</v>
      </c>
      <c r="M1329" s="284">
        <v>1.78</v>
      </c>
    </row>
    <row r="1330" spans="1:13" x14ac:dyDescent="0.2">
      <c r="A1330" s="265" t="s">
        <v>5919</v>
      </c>
      <c r="B1330" s="279" t="s">
        <v>1193</v>
      </c>
      <c r="C1330" s="280" t="s">
        <v>3854</v>
      </c>
      <c r="D1330" s="279" t="s">
        <v>1470</v>
      </c>
      <c r="E1330" s="279" t="s">
        <v>1220</v>
      </c>
      <c r="F1330" s="281" t="s">
        <v>1209</v>
      </c>
      <c r="G1330" s="282" t="s">
        <v>345</v>
      </c>
      <c r="H1330" s="283">
        <v>1.1000000000000001</v>
      </c>
      <c r="I1330" s="284">
        <v>6.6549660273972595</v>
      </c>
      <c r="J1330" s="284">
        <v>7.32</v>
      </c>
      <c r="K1330" s="277"/>
      <c r="L1330" s="284">
        <v>8.09</v>
      </c>
      <c r="M1330" s="284">
        <v>8.89</v>
      </c>
    </row>
    <row r="1331" spans="1:13" x14ac:dyDescent="0.2">
      <c r="A1331" s="265" t="s">
        <v>5920</v>
      </c>
      <c r="B1331" s="279" t="s">
        <v>1193</v>
      </c>
      <c r="C1331" s="280" t="s">
        <v>3856</v>
      </c>
      <c r="D1331" s="279" t="s">
        <v>1470</v>
      </c>
      <c r="E1331" s="279" t="s">
        <v>1214</v>
      </c>
      <c r="F1331" s="281" t="s">
        <v>1209</v>
      </c>
      <c r="G1331" s="282" t="s">
        <v>345</v>
      </c>
      <c r="H1331" s="283">
        <v>0.02</v>
      </c>
      <c r="I1331" s="284">
        <v>20.228000000000002</v>
      </c>
      <c r="J1331" s="284">
        <v>0.40400000000000003</v>
      </c>
      <c r="K1331" s="277"/>
      <c r="L1331" s="284">
        <v>24.51</v>
      </c>
      <c r="M1331" s="284">
        <v>0.49</v>
      </c>
    </row>
    <row r="1332" spans="1:13" x14ac:dyDescent="0.2">
      <c r="A1332" s="265" t="s">
        <v>5921</v>
      </c>
      <c r="B1332" s="266" t="s">
        <v>4088</v>
      </c>
      <c r="C1332" s="267" t="s">
        <v>36</v>
      </c>
      <c r="D1332" s="266" t="s">
        <v>37</v>
      </c>
      <c r="E1332" s="266" t="s">
        <v>38</v>
      </c>
      <c r="F1332" s="268" t="s">
        <v>1188</v>
      </c>
      <c r="G1332" s="269" t="s">
        <v>39</v>
      </c>
      <c r="H1332" s="267" t="s">
        <v>1189</v>
      </c>
      <c r="I1332" s="267" t="s">
        <v>40</v>
      </c>
      <c r="J1332" s="267" t="s">
        <v>41</v>
      </c>
      <c r="L1332" s="334"/>
      <c r="M1332" s="334"/>
    </row>
    <row r="1333" spans="1:13" x14ac:dyDescent="0.2">
      <c r="A1333" s="265" t="s">
        <v>5922</v>
      </c>
      <c r="B1333" s="290" t="s">
        <v>1190</v>
      </c>
      <c r="C1333" s="291" t="s">
        <v>4064</v>
      </c>
      <c r="D1333" s="290" t="s">
        <v>1470</v>
      </c>
      <c r="E1333" s="290" t="s">
        <v>351</v>
      </c>
      <c r="F1333" s="292">
        <v>6</v>
      </c>
      <c r="G1333" s="293" t="s">
        <v>345</v>
      </c>
      <c r="H1333" s="294">
        <v>1</v>
      </c>
      <c r="I1333" s="278">
        <v>9.86</v>
      </c>
      <c r="J1333" s="278">
        <v>9.86</v>
      </c>
      <c r="K1333" s="277"/>
      <c r="L1333" s="278">
        <v>11.97</v>
      </c>
      <c r="M1333" s="278">
        <v>11.97</v>
      </c>
    </row>
    <row r="1334" spans="1:13" ht="12.75" thickBot="1" x14ac:dyDescent="0.25">
      <c r="A1334" s="265" t="s">
        <v>5923</v>
      </c>
      <c r="B1334" s="301" t="s">
        <v>1193</v>
      </c>
      <c r="C1334" s="302" t="s">
        <v>3137</v>
      </c>
      <c r="D1334" s="301" t="s">
        <v>1470</v>
      </c>
      <c r="E1334" s="301" t="s">
        <v>1198</v>
      </c>
      <c r="F1334" s="303" t="s">
        <v>1195</v>
      </c>
      <c r="G1334" s="304" t="s">
        <v>1196</v>
      </c>
      <c r="H1334" s="305">
        <v>0.08</v>
      </c>
      <c r="I1334" s="285">
        <v>12.429</v>
      </c>
      <c r="J1334" s="285">
        <v>0.99399999999999999</v>
      </c>
      <c r="K1334" s="277"/>
      <c r="L1334" s="285">
        <v>15.06</v>
      </c>
      <c r="M1334" s="285">
        <v>1.2</v>
      </c>
    </row>
    <row r="1335" spans="1:13" ht="12.75" thickTop="1" x14ac:dyDescent="0.2">
      <c r="A1335" s="265" t="s">
        <v>5924</v>
      </c>
      <c r="B1335" s="295" t="s">
        <v>1193</v>
      </c>
      <c r="C1335" s="296" t="s">
        <v>4040</v>
      </c>
      <c r="D1335" s="295" t="s">
        <v>1470</v>
      </c>
      <c r="E1335" s="295" t="s">
        <v>4041</v>
      </c>
      <c r="F1335" s="297" t="s">
        <v>1209</v>
      </c>
      <c r="G1335" s="298" t="s">
        <v>345</v>
      </c>
      <c r="H1335" s="299">
        <v>1.1000000000000001</v>
      </c>
      <c r="I1335" s="300">
        <v>6.3553065714285717</v>
      </c>
      <c r="J1335" s="300">
        <v>6.99</v>
      </c>
      <c r="K1335" s="277"/>
      <c r="L1335" s="300">
        <v>7.73</v>
      </c>
      <c r="M1335" s="300">
        <v>8.5</v>
      </c>
    </row>
    <row r="1336" spans="1:13" x14ac:dyDescent="0.2">
      <c r="A1336" s="265" t="s">
        <v>5925</v>
      </c>
      <c r="B1336" s="279" t="s">
        <v>1193</v>
      </c>
      <c r="C1336" s="280" t="s">
        <v>3853</v>
      </c>
      <c r="D1336" s="279" t="s">
        <v>1470</v>
      </c>
      <c r="E1336" s="279" t="s">
        <v>1200</v>
      </c>
      <c r="F1336" s="281" t="s">
        <v>1195</v>
      </c>
      <c r="G1336" s="282" t="s">
        <v>1196</v>
      </c>
      <c r="H1336" s="283">
        <v>0.08</v>
      </c>
      <c r="I1336" s="284">
        <v>18.404</v>
      </c>
      <c r="J1336" s="284">
        <v>1.472</v>
      </c>
      <c r="K1336" s="277"/>
      <c r="L1336" s="284">
        <v>22.3</v>
      </c>
      <c r="M1336" s="284">
        <v>1.78</v>
      </c>
    </row>
    <row r="1337" spans="1:13" x14ac:dyDescent="0.2">
      <c r="A1337" s="265" t="s">
        <v>5926</v>
      </c>
      <c r="B1337" s="279" t="s">
        <v>1193</v>
      </c>
      <c r="C1337" s="280" t="s">
        <v>3856</v>
      </c>
      <c r="D1337" s="279" t="s">
        <v>1470</v>
      </c>
      <c r="E1337" s="279" t="s">
        <v>1214</v>
      </c>
      <c r="F1337" s="281" t="s">
        <v>1209</v>
      </c>
      <c r="G1337" s="282" t="s">
        <v>345</v>
      </c>
      <c r="H1337" s="283">
        <v>0.02</v>
      </c>
      <c r="I1337" s="284">
        <v>20.228000000000002</v>
      </c>
      <c r="J1337" s="284">
        <v>0.40400000000000003</v>
      </c>
      <c r="K1337" s="277"/>
      <c r="L1337" s="284">
        <v>24.51</v>
      </c>
      <c r="M1337" s="284">
        <v>0.49</v>
      </c>
    </row>
    <row r="1338" spans="1:13" x14ac:dyDescent="0.2">
      <c r="A1338" s="265" t="s">
        <v>5927</v>
      </c>
      <c r="B1338" s="266" t="s">
        <v>4089</v>
      </c>
      <c r="C1338" s="267" t="s">
        <v>36</v>
      </c>
      <c r="D1338" s="266" t="s">
        <v>37</v>
      </c>
      <c r="E1338" s="266" t="s">
        <v>38</v>
      </c>
      <c r="F1338" s="268" t="s">
        <v>1188</v>
      </c>
      <c r="G1338" s="269" t="s">
        <v>39</v>
      </c>
      <c r="H1338" s="267" t="s">
        <v>1189</v>
      </c>
      <c r="I1338" s="267" t="s">
        <v>40</v>
      </c>
      <c r="J1338" s="267" t="s">
        <v>41</v>
      </c>
      <c r="L1338" s="334"/>
      <c r="M1338" s="334"/>
    </row>
    <row r="1339" spans="1:13" x14ac:dyDescent="0.2">
      <c r="A1339" s="265" t="s">
        <v>5928</v>
      </c>
      <c r="B1339" s="271" t="s">
        <v>1190</v>
      </c>
      <c r="C1339" s="272" t="s">
        <v>4066</v>
      </c>
      <c r="D1339" s="271" t="s">
        <v>1470</v>
      </c>
      <c r="E1339" s="271" t="s">
        <v>373</v>
      </c>
      <c r="F1339" s="273">
        <v>6</v>
      </c>
      <c r="G1339" s="274" t="s">
        <v>345</v>
      </c>
      <c r="H1339" s="275">
        <v>1</v>
      </c>
      <c r="I1339" s="276">
        <v>10.34</v>
      </c>
      <c r="J1339" s="276">
        <v>10.34</v>
      </c>
      <c r="K1339" s="277"/>
      <c r="L1339" s="276">
        <v>12.55</v>
      </c>
      <c r="M1339" s="276">
        <v>12.55</v>
      </c>
    </row>
    <row r="1340" spans="1:13" x14ac:dyDescent="0.2">
      <c r="A1340" s="265" t="s">
        <v>5929</v>
      </c>
      <c r="B1340" s="279" t="s">
        <v>1193</v>
      </c>
      <c r="C1340" s="280" t="s">
        <v>3137</v>
      </c>
      <c r="D1340" s="279" t="s">
        <v>1470</v>
      </c>
      <c r="E1340" s="279" t="s">
        <v>1198</v>
      </c>
      <c r="F1340" s="281" t="s">
        <v>1195</v>
      </c>
      <c r="G1340" s="282" t="s">
        <v>1196</v>
      </c>
      <c r="H1340" s="283">
        <v>0.1</v>
      </c>
      <c r="I1340" s="284">
        <v>12.429</v>
      </c>
      <c r="J1340" s="284">
        <v>1.242</v>
      </c>
      <c r="K1340" s="277"/>
      <c r="L1340" s="284">
        <v>15.06</v>
      </c>
      <c r="M1340" s="284">
        <v>1.5</v>
      </c>
    </row>
    <row r="1341" spans="1:13" x14ac:dyDescent="0.2">
      <c r="A1341" s="265" t="s">
        <v>5930</v>
      </c>
      <c r="B1341" s="279" t="s">
        <v>1193</v>
      </c>
      <c r="C1341" s="280" t="s">
        <v>3853</v>
      </c>
      <c r="D1341" s="279" t="s">
        <v>1470</v>
      </c>
      <c r="E1341" s="279" t="s">
        <v>1200</v>
      </c>
      <c r="F1341" s="281" t="s">
        <v>1195</v>
      </c>
      <c r="G1341" s="282" t="s">
        <v>1196</v>
      </c>
      <c r="H1341" s="283">
        <v>0.1</v>
      </c>
      <c r="I1341" s="284">
        <v>18.404</v>
      </c>
      <c r="J1341" s="284">
        <v>1.84</v>
      </c>
      <c r="K1341" s="277"/>
      <c r="L1341" s="284">
        <v>22.3</v>
      </c>
      <c r="M1341" s="284">
        <v>2.23</v>
      </c>
    </row>
    <row r="1342" spans="1:13" x14ac:dyDescent="0.2">
      <c r="A1342" s="265" t="s">
        <v>5931</v>
      </c>
      <c r="B1342" s="279" t="s">
        <v>1193</v>
      </c>
      <c r="C1342" s="280" t="s">
        <v>4067</v>
      </c>
      <c r="D1342" s="279" t="s">
        <v>1470</v>
      </c>
      <c r="E1342" s="279" t="s">
        <v>4068</v>
      </c>
      <c r="F1342" s="281" t="s">
        <v>1209</v>
      </c>
      <c r="G1342" s="282" t="s">
        <v>345</v>
      </c>
      <c r="H1342" s="283">
        <v>1.1000000000000001</v>
      </c>
      <c r="I1342" s="284">
        <v>6.047709552238806</v>
      </c>
      <c r="J1342" s="284">
        <v>6.6520000000000001</v>
      </c>
      <c r="K1342" s="277"/>
      <c r="L1342" s="284">
        <v>7.36</v>
      </c>
      <c r="M1342" s="284">
        <v>8.09</v>
      </c>
    </row>
    <row r="1343" spans="1:13" x14ac:dyDescent="0.2">
      <c r="A1343" s="265" t="s">
        <v>5932</v>
      </c>
      <c r="B1343" s="279" t="s">
        <v>1193</v>
      </c>
      <c r="C1343" s="280" t="s">
        <v>3856</v>
      </c>
      <c r="D1343" s="279" t="s">
        <v>1470</v>
      </c>
      <c r="E1343" s="279" t="s">
        <v>1214</v>
      </c>
      <c r="F1343" s="281" t="s">
        <v>1209</v>
      </c>
      <c r="G1343" s="282" t="s">
        <v>345</v>
      </c>
      <c r="H1343" s="283">
        <v>0.03</v>
      </c>
      <c r="I1343" s="284">
        <v>20.228000000000002</v>
      </c>
      <c r="J1343" s="284">
        <v>0.60599999999999998</v>
      </c>
      <c r="K1343" s="277"/>
      <c r="L1343" s="284">
        <v>24.51</v>
      </c>
      <c r="M1343" s="284">
        <v>0.73</v>
      </c>
    </row>
    <row r="1344" spans="1:13" x14ac:dyDescent="0.2">
      <c r="A1344" s="265" t="s">
        <v>5933</v>
      </c>
      <c r="B1344" s="286" t="s">
        <v>4090</v>
      </c>
      <c r="C1344" s="287" t="s">
        <v>36</v>
      </c>
      <c r="D1344" s="286" t="s">
        <v>37</v>
      </c>
      <c r="E1344" s="286" t="s">
        <v>38</v>
      </c>
      <c r="F1344" s="288" t="s">
        <v>1188</v>
      </c>
      <c r="G1344" s="289" t="s">
        <v>39</v>
      </c>
      <c r="H1344" s="287" t="s">
        <v>1189</v>
      </c>
      <c r="I1344" s="287" t="s">
        <v>40</v>
      </c>
      <c r="J1344" s="287" t="s">
        <v>41</v>
      </c>
      <c r="L1344" s="270"/>
      <c r="M1344" s="270"/>
    </row>
    <row r="1345" spans="1:13" ht="24.75" thickBot="1" x14ac:dyDescent="0.25">
      <c r="A1345" s="265" t="s">
        <v>5934</v>
      </c>
      <c r="B1345" s="290" t="s">
        <v>1190</v>
      </c>
      <c r="C1345" s="291" t="s">
        <v>4091</v>
      </c>
      <c r="D1345" s="290" t="s">
        <v>1470</v>
      </c>
      <c r="E1345" s="290" t="s">
        <v>1562</v>
      </c>
      <c r="F1345" s="292">
        <v>6</v>
      </c>
      <c r="G1345" s="293" t="s">
        <v>11</v>
      </c>
      <c r="H1345" s="294">
        <v>1</v>
      </c>
      <c r="I1345" s="278">
        <v>105.24</v>
      </c>
      <c r="J1345" s="278">
        <v>105.24000000000001</v>
      </c>
      <c r="K1345" s="277"/>
      <c r="L1345" s="278">
        <v>127.53</v>
      </c>
      <c r="M1345" s="278">
        <v>127.53</v>
      </c>
    </row>
    <row r="1346" spans="1:13" ht="12.75" thickTop="1" x14ac:dyDescent="0.2">
      <c r="A1346" s="265" t="s">
        <v>5935</v>
      </c>
      <c r="B1346" s="295" t="s">
        <v>1193</v>
      </c>
      <c r="C1346" s="296" t="s">
        <v>3161</v>
      </c>
      <c r="D1346" s="295" t="s">
        <v>1470</v>
      </c>
      <c r="E1346" s="295" t="s">
        <v>3162</v>
      </c>
      <c r="F1346" s="297" t="s">
        <v>1209</v>
      </c>
      <c r="G1346" s="298" t="s">
        <v>7</v>
      </c>
      <c r="H1346" s="299">
        <v>3.0499999999999999E-2</v>
      </c>
      <c r="I1346" s="300">
        <v>141.94300000000001</v>
      </c>
      <c r="J1346" s="300">
        <v>4.3289999999999997</v>
      </c>
      <c r="K1346" s="277"/>
      <c r="L1346" s="300">
        <v>171.99</v>
      </c>
      <c r="M1346" s="300">
        <v>5.24</v>
      </c>
    </row>
    <row r="1347" spans="1:13" x14ac:dyDescent="0.2">
      <c r="A1347" s="265" t="s">
        <v>5936</v>
      </c>
      <c r="B1347" s="279" t="s">
        <v>1193</v>
      </c>
      <c r="C1347" s="280" t="s">
        <v>3167</v>
      </c>
      <c r="D1347" s="279" t="s">
        <v>1470</v>
      </c>
      <c r="E1347" s="279" t="s">
        <v>1213</v>
      </c>
      <c r="F1347" s="281" t="s">
        <v>1209</v>
      </c>
      <c r="G1347" s="282" t="s">
        <v>7</v>
      </c>
      <c r="H1347" s="283">
        <v>6.8999999999999999E-3</v>
      </c>
      <c r="I1347" s="284">
        <v>121.63200000000001</v>
      </c>
      <c r="J1347" s="284">
        <v>0.83899999999999997</v>
      </c>
      <c r="K1347" s="277"/>
      <c r="L1347" s="284">
        <v>147.38</v>
      </c>
      <c r="M1347" s="284">
        <v>1.01</v>
      </c>
    </row>
    <row r="1348" spans="1:13" x14ac:dyDescent="0.2">
      <c r="A1348" s="265" t="s">
        <v>5937</v>
      </c>
      <c r="B1348" s="279" t="s">
        <v>1193</v>
      </c>
      <c r="C1348" s="280" t="s">
        <v>3189</v>
      </c>
      <c r="D1348" s="279" t="s">
        <v>1470</v>
      </c>
      <c r="E1348" s="279" t="s">
        <v>1259</v>
      </c>
      <c r="F1348" s="281" t="s">
        <v>1195</v>
      </c>
      <c r="G1348" s="282" t="s">
        <v>1196</v>
      </c>
      <c r="H1348" s="283">
        <v>0.46579999999999999</v>
      </c>
      <c r="I1348" s="284">
        <v>18.404</v>
      </c>
      <c r="J1348" s="284">
        <v>8.5719999999999992</v>
      </c>
      <c r="K1348" s="277"/>
      <c r="L1348" s="284">
        <v>22.3</v>
      </c>
      <c r="M1348" s="284">
        <v>10.38</v>
      </c>
    </row>
    <row r="1349" spans="1:13" x14ac:dyDescent="0.2">
      <c r="A1349" s="265" t="s">
        <v>5938</v>
      </c>
      <c r="B1349" s="279" t="s">
        <v>1193</v>
      </c>
      <c r="C1349" s="280" t="s">
        <v>3190</v>
      </c>
      <c r="D1349" s="279" t="s">
        <v>1470</v>
      </c>
      <c r="E1349" s="279" t="s">
        <v>1211</v>
      </c>
      <c r="F1349" s="281" t="s">
        <v>1209</v>
      </c>
      <c r="G1349" s="282" t="s">
        <v>7</v>
      </c>
      <c r="H1349" s="283">
        <v>2.07E-2</v>
      </c>
      <c r="I1349" s="284">
        <v>117.539</v>
      </c>
      <c r="J1349" s="284">
        <v>2.4329999999999998</v>
      </c>
      <c r="K1349" s="277"/>
      <c r="L1349" s="284">
        <v>142.41999999999999</v>
      </c>
      <c r="M1349" s="284">
        <v>2.94</v>
      </c>
    </row>
    <row r="1350" spans="1:13" x14ac:dyDescent="0.2">
      <c r="A1350" s="265" t="s">
        <v>5939</v>
      </c>
      <c r="B1350" s="279" t="s">
        <v>1193</v>
      </c>
      <c r="C1350" s="280" t="s">
        <v>3141</v>
      </c>
      <c r="D1350" s="279" t="s">
        <v>1470</v>
      </c>
      <c r="E1350" s="279" t="s">
        <v>1226</v>
      </c>
      <c r="F1350" s="281" t="s">
        <v>1209</v>
      </c>
      <c r="G1350" s="282" t="s">
        <v>345</v>
      </c>
      <c r="H1350" s="283">
        <v>9</v>
      </c>
      <c r="I1350" s="284">
        <v>0.51100000000000001</v>
      </c>
      <c r="J1350" s="284">
        <v>4.5990000000000002</v>
      </c>
      <c r="K1350" s="277"/>
      <c r="L1350" s="284">
        <v>0.62</v>
      </c>
      <c r="M1350" s="284">
        <v>5.58</v>
      </c>
    </row>
    <row r="1351" spans="1:13" x14ac:dyDescent="0.2">
      <c r="A1351" s="265" t="s">
        <v>5940</v>
      </c>
      <c r="B1351" s="279" t="s">
        <v>1193</v>
      </c>
      <c r="C1351" s="280" t="s">
        <v>3201</v>
      </c>
      <c r="D1351" s="279" t="s">
        <v>1470</v>
      </c>
      <c r="E1351" s="279" t="s">
        <v>3202</v>
      </c>
      <c r="F1351" s="281" t="s">
        <v>1209</v>
      </c>
      <c r="G1351" s="282" t="s">
        <v>61</v>
      </c>
      <c r="H1351" s="283">
        <v>1.71</v>
      </c>
      <c r="I1351" s="284">
        <v>2.9870000000000001</v>
      </c>
      <c r="J1351" s="284">
        <v>5.1070000000000002</v>
      </c>
      <c r="K1351" s="277"/>
      <c r="L1351" s="284">
        <v>3.62</v>
      </c>
      <c r="M1351" s="284">
        <v>6.19</v>
      </c>
    </row>
    <row r="1352" spans="1:13" x14ac:dyDescent="0.2">
      <c r="A1352" s="265" t="s">
        <v>5941</v>
      </c>
      <c r="B1352" s="279" t="s">
        <v>1193</v>
      </c>
      <c r="C1352" s="280" t="s">
        <v>3156</v>
      </c>
      <c r="D1352" s="279" t="s">
        <v>1470</v>
      </c>
      <c r="E1352" s="279" t="s">
        <v>1206</v>
      </c>
      <c r="F1352" s="281" t="s">
        <v>1195</v>
      </c>
      <c r="G1352" s="282" t="s">
        <v>1196</v>
      </c>
      <c r="H1352" s="283">
        <v>0.72589999999999999</v>
      </c>
      <c r="I1352" s="284">
        <v>11.009</v>
      </c>
      <c r="J1352" s="284">
        <v>7.9909999999999997</v>
      </c>
      <c r="K1352" s="277"/>
      <c r="L1352" s="284">
        <v>13.34</v>
      </c>
      <c r="M1352" s="284">
        <v>9.68</v>
      </c>
    </row>
    <row r="1353" spans="1:13" x14ac:dyDescent="0.2">
      <c r="A1353" s="265" t="s">
        <v>5942</v>
      </c>
      <c r="B1353" s="279" t="s">
        <v>1193</v>
      </c>
      <c r="C1353" s="280" t="s">
        <v>4035</v>
      </c>
      <c r="D1353" s="279" t="s">
        <v>1470</v>
      </c>
      <c r="E1353" s="279" t="s">
        <v>1222</v>
      </c>
      <c r="F1353" s="281" t="s">
        <v>1209</v>
      </c>
      <c r="G1353" s="282" t="s">
        <v>345</v>
      </c>
      <c r="H1353" s="283">
        <v>1.89</v>
      </c>
      <c r="I1353" s="284">
        <v>6.9160000000000004</v>
      </c>
      <c r="J1353" s="284">
        <v>13.071</v>
      </c>
      <c r="K1353" s="277"/>
      <c r="L1353" s="284">
        <v>8.3800000000000008</v>
      </c>
      <c r="M1353" s="284">
        <v>15.83</v>
      </c>
    </row>
    <row r="1354" spans="1:13" x14ac:dyDescent="0.2">
      <c r="A1354" s="265" t="s">
        <v>5943</v>
      </c>
      <c r="B1354" s="279" t="s">
        <v>1193</v>
      </c>
      <c r="C1354" s="280" t="s">
        <v>4092</v>
      </c>
      <c r="D1354" s="279" t="s">
        <v>1470</v>
      </c>
      <c r="E1354" s="279" t="s">
        <v>4093</v>
      </c>
      <c r="F1354" s="281" t="s">
        <v>1209</v>
      </c>
      <c r="G1354" s="282" t="s">
        <v>11</v>
      </c>
      <c r="H1354" s="283">
        <v>1</v>
      </c>
      <c r="I1354" s="284">
        <v>44.315040630630619</v>
      </c>
      <c r="J1354" s="284">
        <v>44.314999999999998</v>
      </c>
      <c r="K1354" s="277"/>
      <c r="L1354" s="284">
        <v>53.75</v>
      </c>
      <c r="M1354" s="284">
        <v>53.75</v>
      </c>
    </row>
    <row r="1355" spans="1:13" x14ac:dyDescent="0.2">
      <c r="A1355" s="265" t="s">
        <v>5944</v>
      </c>
      <c r="B1355" s="279" t="s">
        <v>1193</v>
      </c>
      <c r="C1355" s="280" t="s">
        <v>3148</v>
      </c>
      <c r="D1355" s="279" t="s">
        <v>1470</v>
      </c>
      <c r="E1355" s="279" t="s">
        <v>3149</v>
      </c>
      <c r="F1355" s="281" t="s">
        <v>1209</v>
      </c>
      <c r="G1355" s="282" t="s">
        <v>345</v>
      </c>
      <c r="H1355" s="283">
        <v>0.03</v>
      </c>
      <c r="I1355" s="284">
        <v>21.885999999999999</v>
      </c>
      <c r="J1355" s="284">
        <v>0.65600000000000003</v>
      </c>
      <c r="K1355" s="277"/>
      <c r="L1355" s="284">
        <v>26.52</v>
      </c>
      <c r="M1355" s="284">
        <v>0.79</v>
      </c>
    </row>
    <row r="1356" spans="1:13" x14ac:dyDescent="0.2">
      <c r="A1356" s="265" t="s">
        <v>5945</v>
      </c>
      <c r="B1356" s="279" t="s">
        <v>1193</v>
      </c>
      <c r="C1356" s="280" t="s">
        <v>3241</v>
      </c>
      <c r="D1356" s="279" t="s">
        <v>1470</v>
      </c>
      <c r="E1356" s="279" t="s">
        <v>1234</v>
      </c>
      <c r="F1356" s="281" t="s">
        <v>1209</v>
      </c>
      <c r="G1356" s="282" t="s">
        <v>61</v>
      </c>
      <c r="H1356" s="283">
        <v>0.56000000000000005</v>
      </c>
      <c r="I1356" s="284">
        <v>12.082000000000001</v>
      </c>
      <c r="J1356" s="284">
        <v>6.7649999999999997</v>
      </c>
      <c r="K1356" s="277"/>
      <c r="L1356" s="284">
        <v>14.64</v>
      </c>
      <c r="M1356" s="284">
        <v>8.19</v>
      </c>
    </row>
    <row r="1357" spans="1:13" x14ac:dyDescent="0.2">
      <c r="A1357" s="265" t="s">
        <v>5946</v>
      </c>
      <c r="B1357" s="279" t="s">
        <v>1193</v>
      </c>
      <c r="C1357" s="280" t="s">
        <v>3150</v>
      </c>
      <c r="D1357" s="279" t="s">
        <v>1470</v>
      </c>
      <c r="E1357" s="279" t="s">
        <v>3151</v>
      </c>
      <c r="F1357" s="281" t="s">
        <v>1209</v>
      </c>
      <c r="G1357" s="282" t="s">
        <v>61</v>
      </c>
      <c r="H1357" s="283">
        <v>0.97</v>
      </c>
      <c r="I1357" s="284">
        <v>6.7670000000000003</v>
      </c>
      <c r="J1357" s="284">
        <v>6.5629999999999997</v>
      </c>
      <c r="K1357" s="277"/>
      <c r="L1357" s="284">
        <v>8.1999999999999993</v>
      </c>
      <c r="M1357" s="284">
        <v>7.95</v>
      </c>
    </row>
    <row r="1358" spans="1:13" x14ac:dyDescent="0.2">
      <c r="A1358" s="265" t="s">
        <v>5947</v>
      </c>
      <c r="B1358" s="266" t="s">
        <v>4094</v>
      </c>
      <c r="C1358" s="267" t="s">
        <v>36</v>
      </c>
      <c r="D1358" s="266" t="s">
        <v>37</v>
      </c>
      <c r="E1358" s="266" t="s">
        <v>38</v>
      </c>
      <c r="F1358" s="268" t="s">
        <v>1188</v>
      </c>
      <c r="G1358" s="269" t="s">
        <v>39</v>
      </c>
      <c r="H1358" s="267" t="s">
        <v>1189</v>
      </c>
      <c r="I1358" s="267" t="s">
        <v>40</v>
      </c>
      <c r="J1358" s="267" t="s">
        <v>41</v>
      </c>
      <c r="L1358" s="334"/>
      <c r="M1358" s="334"/>
    </row>
    <row r="1359" spans="1:13" ht="24" x14ac:dyDescent="0.2">
      <c r="A1359" s="265" t="s">
        <v>5948</v>
      </c>
      <c r="B1359" s="271" t="s">
        <v>1190</v>
      </c>
      <c r="C1359" s="272" t="s">
        <v>4095</v>
      </c>
      <c r="D1359" s="271" t="s">
        <v>1470</v>
      </c>
      <c r="E1359" s="271" t="s">
        <v>1563</v>
      </c>
      <c r="F1359" s="273">
        <v>10</v>
      </c>
      <c r="G1359" s="274" t="s">
        <v>11</v>
      </c>
      <c r="H1359" s="275">
        <v>1</v>
      </c>
      <c r="I1359" s="276">
        <v>42.55</v>
      </c>
      <c r="J1359" s="276">
        <v>42.55</v>
      </c>
      <c r="K1359" s="277"/>
      <c r="L1359" s="276">
        <v>51.57</v>
      </c>
      <c r="M1359" s="276">
        <v>51.57</v>
      </c>
    </row>
    <row r="1360" spans="1:13" x14ac:dyDescent="0.2">
      <c r="A1360" s="265" t="s">
        <v>5949</v>
      </c>
      <c r="B1360" s="279" t="s">
        <v>1193</v>
      </c>
      <c r="C1360" s="280" t="s">
        <v>3160</v>
      </c>
      <c r="D1360" s="279" t="s">
        <v>1470</v>
      </c>
      <c r="E1360" s="279" t="s">
        <v>1202</v>
      </c>
      <c r="F1360" s="281" t="s">
        <v>1195</v>
      </c>
      <c r="G1360" s="282" t="s">
        <v>1196</v>
      </c>
      <c r="H1360" s="283">
        <v>0.73660000000000003</v>
      </c>
      <c r="I1360" s="284">
        <v>18.404</v>
      </c>
      <c r="J1360" s="284">
        <v>13.555999999999999</v>
      </c>
      <c r="K1360" s="277"/>
      <c r="L1360" s="284">
        <v>22.3</v>
      </c>
      <c r="M1360" s="284">
        <v>16.420000000000002</v>
      </c>
    </row>
    <row r="1361" spans="1:13" x14ac:dyDescent="0.2">
      <c r="A1361" s="265" t="s">
        <v>5950</v>
      </c>
      <c r="B1361" s="279" t="s">
        <v>1193</v>
      </c>
      <c r="C1361" s="280" t="s">
        <v>3141</v>
      </c>
      <c r="D1361" s="279" t="s">
        <v>1470</v>
      </c>
      <c r="E1361" s="279" t="s">
        <v>1226</v>
      </c>
      <c r="F1361" s="281" t="s">
        <v>1209</v>
      </c>
      <c r="G1361" s="282" t="s">
        <v>345</v>
      </c>
      <c r="H1361" s="283">
        <v>1.2</v>
      </c>
      <c r="I1361" s="284">
        <v>0.51100000000000001</v>
      </c>
      <c r="J1361" s="284">
        <v>0.61299999999999999</v>
      </c>
      <c r="K1361" s="277"/>
      <c r="L1361" s="284">
        <v>0.62</v>
      </c>
      <c r="M1361" s="284">
        <v>0.74</v>
      </c>
    </row>
    <row r="1362" spans="1:13" x14ac:dyDescent="0.2">
      <c r="A1362" s="265" t="s">
        <v>5951</v>
      </c>
      <c r="B1362" s="279" t="s">
        <v>1193</v>
      </c>
      <c r="C1362" s="280" t="s">
        <v>3156</v>
      </c>
      <c r="D1362" s="279" t="s">
        <v>1470</v>
      </c>
      <c r="E1362" s="279" t="s">
        <v>1206</v>
      </c>
      <c r="F1362" s="281" t="s">
        <v>1195</v>
      </c>
      <c r="G1362" s="282" t="s">
        <v>1196</v>
      </c>
      <c r="H1362" s="283">
        <v>0.86209999999999998</v>
      </c>
      <c r="I1362" s="284">
        <v>11.009</v>
      </c>
      <c r="J1362" s="284">
        <v>9.49</v>
      </c>
      <c r="K1362" s="277"/>
      <c r="L1362" s="284">
        <v>13.34</v>
      </c>
      <c r="M1362" s="284">
        <v>11.5</v>
      </c>
    </row>
    <row r="1363" spans="1:13" x14ac:dyDescent="0.2">
      <c r="A1363" s="265" t="s">
        <v>5952</v>
      </c>
      <c r="B1363" s="279" t="s">
        <v>1193</v>
      </c>
      <c r="C1363" s="280" t="s">
        <v>3426</v>
      </c>
      <c r="D1363" s="279" t="s">
        <v>1470</v>
      </c>
      <c r="E1363" s="279" t="s">
        <v>1208</v>
      </c>
      <c r="F1363" s="281" t="s">
        <v>1209</v>
      </c>
      <c r="G1363" s="282" t="s">
        <v>7</v>
      </c>
      <c r="H1363" s="283">
        <v>1.34E-2</v>
      </c>
      <c r="I1363" s="284">
        <v>148.578</v>
      </c>
      <c r="J1363" s="284">
        <v>1.99</v>
      </c>
      <c r="K1363" s="277"/>
      <c r="L1363" s="284">
        <v>180.03</v>
      </c>
      <c r="M1363" s="284">
        <v>2.41</v>
      </c>
    </row>
    <row r="1364" spans="1:13" x14ac:dyDescent="0.2">
      <c r="A1364" s="265" t="s">
        <v>5953</v>
      </c>
      <c r="B1364" s="301" t="s">
        <v>1193</v>
      </c>
      <c r="C1364" s="302" t="s">
        <v>3572</v>
      </c>
      <c r="D1364" s="301" t="s">
        <v>1470</v>
      </c>
      <c r="E1364" s="301" t="s">
        <v>1224</v>
      </c>
      <c r="F1364" s="303" t="s">
        <v>1209</v>
      </c>
      <c r="G1364" s="304" t="s">
        <v>345</v>
      </c>
      <c r="H1364" s="305">
        <v>2.0030000000000001</v>
      </c>
      <c r="I1364" s="285">
        <v>0.86599999999999999</v>
      </c>
      <c r="J1364" s="285">
        <v>1.734</v>
      </c>
      <c r="K1364" s="277"/>
      <c r="L1364" s="285">
        <v>1.05</v>
      </c>
      <c r="M1364" s="285">
        <v>2.1</v>
      </c>
    </row>
    <row r="1365" spans="1:13" ht="12.75" thickBot="1" x14ac:dyDescent="0.25">
      <c r="A1365" s="265" t="s">
        <v>5954</v>
      </c>
      <c r="B1365" s="301" t="s">
        <v>1193</v>
      </c>
      <c r="C1365" s="302" t="s">
        <v>4096</v>
      </c>
      <c r="D1365" s="301" t="s">
        <v>1470</v>
      </c>
      <c r="E1365" s="301" t="s">
        <v>4097</v>
      </c>
      <c r="F1365" s="303" t="s">
        <v>1209</v>
      </c>
      <c r="G1365" s="304" t="s">
        <v>73</v>
      </c>
      <c r="H1365" s="305">
        <v>23</v>
      </c>
      <c r="I1365" s="285">
        <v>0.65943552631578961</v>
      </c>
      <c r="J1365" s="285">
        <v>15.167</v>
      </c>
      <c r="K1365" s="277"/>
      <c r="L1365" s="285">
        <v>0.8</v>
      </c>
      <c r="M1365" s="285">
        <v>18.399999999999999</v>
      </c>
    </row>
    <row r="1366" spans="1:13" ht="12.75" thickTop="1" x14ac:dyDescent="0.2">
      <c r="A1366" s="265" t="s">
        <v>5955</v>
      </c>
      <c r="B1366" s="306" t="s">
        <v>4098</v>
      </c>
      <c r="C1366" s="307" t="s">
        <v>36</v>
      </c>
      <c r="D1366" s="306" t="s">
        <v>37</v>
      </c>
      <c r="E1366" s="306" t="s">
        <v>38</v>
      </c>
      <c r="F1366" s="308" t="s">
        <v>1188</v>
      </c>
      <c r="G1366" s="309" t="s">
        <v>39</v>
      </c>
      <c r="H1366" s="307" t="s">
        <v>1189</v>
      </c>
      <c r="I1366" s="307" t="s">
        <v>40</v>
      </c>
      <c r="J1366" s="307" t="s">
        <v>41</v>
      </c>
      <c r="L1366" s="335"/>
      <c r="M1366" s="335"/>
    </row>
    <row r="1367" spans="1:13" x14ac:dyDescent="0.2">
      <c r="A1367" s="265" t="s">
        <v>5956</v>
      </c>
      <c r="B1367" s="271" t="s">
        <v>1190</v>
      </c>
      <c r="C1367" s="272" t="s">
        <v>4099</v>
      </c>
      <c r="D1367" s="271" t="s">
        <v>1470</v>
      </c>
      <c r="E1367" s="271" t="s">
        <v>401</v>
      </c>
      <c r="F1367" s="273">
        <v>6</v>
      </c>
      <c r="G1367" s="274" t="s">
        <v>7</v>
      </c>
      <c r="H1367" s="275">
        <v>1</v>
      </c>
      <c r="I1367" s="276">
        <v>2430.2799999999997</v>
      </c>
      <c r="J1367" s="276">
        <v>2430.2800000000002</v>
      </c>
      <c r="K1367" s="277"/>
      <c r="L1367" s="276">
        <v>2944.74</v>
      </c>
      <c r="M1367" s="276">
        <v>2944.74</v>
      </c>
    </row>
    <row r="1368" spans="1:13" x14ac:dyDescent="0.2">
      <c r="A1368" s="265" t="s">
        <v>5957</v>
      </c>
      <c r="B1368" s="279" t="s">
        <v>1193</v>
      </c>
      <c r="C1368" s="280" t="s">
        <v>3161</v>
      </c>
      <c r="D1368" s="279" t="s">
        <v>1470</v>
      </c>
      <c r="E1368" s="279" t="s">
        <v>3162</v>
      </c>
      <c r="F1368" s="281" t="s">
        <v>1209</v>
      </c>
      <c r="G1368" s="282" t="s">
        <v>7</v>
      </c>
      <c r="H1368" s="283">
        <v>0.80900000000000005</v>
      </c>
      <c r="I1368" s="284">
        <v>141.94300000000001</v>
      </c>
      <c r="J1368" s="284">
        <v>114.831</v>
      </c>
      <c r="K1368" s="277"/>
      <c r="L1368" s="284">
        <v>171.99</v>
      </c>
      <c r="M1368" s="284">
        <v>139.13</v>
      </c>
    </row>
    <row r="1369" spans="1:13" x14ac:dyDescent="0.2">
      <c r="A1369" s="265" t="s">
        <v>5958</v>
      </c>
      <c r="B1369" s="279" t="s">
        <v>1193</v>
      </c>
      <c r="C1369" s="280" t="s">
        <v>3137</v>
      </c>
      <c r="D1369" s="279" t="s">
        <v>1470</v>
      </c>
      <c r="E1369" s="279" t="s">
        <v>1198</v>
      </c>
      <c r="F1369" s="281" t="s">
        <v>1195</v>
      </c>
      <c r="G1369" s="282" t="s">
        <v>1196</v>
      </c>
      <c r="H1369" s="283">
        <v>16.6907</v>
      </c>
      <c r="I1369" s="284">
        <v>12.429</v>
      </c>
      <c r="J1369" s="284">
        <v>207.44800000000001</v>
      </c>
      <c r="K1369" s="277"/>
      <c r="L1369" s="284">
        <v>15.06</v>
      </c>
      <c r="M1369" s="284">
        <v>251.36</v>
      </c>
    </row>
    <row r="1370" spans="1:13" x14ac:dyDescent="0.2">
      <c r="A1370" s="265" t="s">
        <v>5959</v>
      </c>
      <c r="B1370" s="279" t="s">
        <v>1193</v>
      </c>
      <c r="C1370" s="280" t="s">
        <v>3167</v>
      </c>
      <c r="D1370" s="279" t="s">
        <v>1470</v>
      </c>
      <c r="E1370" s="279" t="s">
        <v>1213</v>
      </c>
      <c r="F1370" s="281" t="s">
        <v>1209</v>
      </c>
      <c r="G1370" s="282" t="s">
        <v>7</v>
      </c>
      <c r="H1370" s="283">
        <v>0.20899999999999999</v>
      </c>
      <c r="I1370" s="284">
        <v>121.63200000000001</v>
      </c>
      <c r="J1370" s="284">
        <v>25.420999999999999</v>
      </c>
      <c r="K1370" s="277"/>
      <c r="L1370" s="284">
        <v>147.38</v>
      </c>
      <c r="M1370" s="284">
        <v>30.8</v>
      </c>
    </row>
    <row r="1371" spans="1:13" x14ac:dyDescent="0.2">
      <c r="A1371" s="265" t="s">
        <v>5960</v>
      </c>
      <c r="B1371" s="279" t="s">
        <v>1193</v>
      </c>
      <c r="C1371" s="280" t="s">
        <v>3138</v>
      </c>
      <c r="D1371" s="279" t="s">
        <v>1470</v>
      </c>
      <c r="E1371" s="279" t="s">
        <v>1194</v>
      </c>
      <c r="F1371" s="281" t="s">
        <v>1195</v>
      </c>
      <c r="G1371" s="282" t="s">
        <v>1196</v>
      </c>
      <c r="H1371" s="283">
        <v>5.9859999999999998</v>
      </c>
      <c r="I1371" s="284">
        <v>18.404</v>
      </c>
      <c r="J1371" s="284">
        <v>110.166</v>
      </c>
      <c r="K1371" s="277"/>
      <c r="L1371" s="284">
        <v>22.3</v>
      </c>
      <c r="M1371" s="284">
        <v>133.47999999999999</v>
      </c>
    </row>
    <row r="1372" spans="1:13" x14ac:dyDescent="0.2">
      <c r="A1372" s="265" t="s">
        <v>5961</v>
      </c>
      <c r="B1372" s="279" t="s">
        <v>1193</v>
      </c>
      <c r="C1372" s="280" t="s">
        <v>3189</v>
      </c>
      <c r="D1372" s="279" t="s">
        <v>1470</v>
      </c>
      <c r="E1372" s="279" t="s">
        <v>1259</v>
      </c>
      <c r="F1372" s="281" t="s">
        <v>1195</v>
      </c>
      <c r="G1372" s="282" t="s">
        <v>1196</v>
      </c>
      <c r="H1372" s="283">
        <v>1.9348000000000001</v>
      </c>
      <c r="I1372" s="284">
        <v>18.404</v>
      </c>
      <c r="J1372" s="284">
        <v>35.607999999999997</v>
      </c>
      <c r="K1372" s="277"/>
      <c r="L1372" s="284">
        <v>22.3</v>
      </c>
      <c r="M1372" s="284">
        <v>43.14</v>
      </c>
    </row>
    <row r="1373" spans="1:13" x14ac:dyDescent="0.2">
      <c r="A1373" s="265" t="s">
        <v>5962</v>
      </c>
      <c r="B1373" s="279" t="s">
        <v>1193</v>
      </c>
      <c r="C1373" s="280" t="s">
        <v>3190</v>
      </c>
      <c r="D1373" s="279" t="s">
        <v>1470</v>
      </c>
      <c r="E1373" s="279" t="s">
        <v>1211</v>
      </c>
      <c r="F1373" s="281" t="s">
        <v>1209</v>
      </c>
      <c r="G1373" s="282" t="s">
        <v>7</v>
      </c>
      <c r="H1373" s="283">
        <v>0.627</v>
      </c>
      <c r="I1373" s="284">
        <v>117.539</v>
      </c>
      <c r="J1373" s="284">
        <v>73.695999999999998</v>
      </c>
      <c r="K1373" s="277"/>
      <c r="L1373" s="284">
        <v>142.41999999999999</v>
      </c>
      <c r="M1373" s="284">
        <v>89.29</v>
      </c>
    </row>
    <row r="1374" spans="1:13" x14ac:dyDescent="0.2">
      <c r="A1374" s="265" t="s">
        <v>5963</v>
      </c>
      <c r="B1374" s="301" t="s">
        <v>1193</v>
      </c>
      <c r="C1374" s="302" t="s">
        <v>3141</v>
      </c>
      <c r="D1374" s="301" t="s">
        <v>1470</v>
      </c>
      <c r="E1374" s="301" t="s">
        <v>1226</v>
      </c>
      <c r="F1374" s="303" t="s">
        <v>1209</v>
      </c>
      <c r="G1374" s="304" t="s">
        <v>345</v>
      </c>
      <c r="H1374" s="305">
        <v>320</v>
      </c>
      <c r="I1374" s="285">
        <v>0.51160944954128484</v>
      </c>
      <c r="J1374" s="285">
        <v>163.715</v>
      </c>
      <c r="K1374" s="277"/>
      <c r="L1374" s="285">
        <v>0.62</v>
      </c>
      <c r="M1374" s="285">
        <v>198.4</v>
      </c>
    </row>
    <row r="1375" spans="1:13" ht="12.75" thickBot="1" x14ac:dyDescent="0.25">
      <c r="A1375" s="265" t="s">
        <v>5964</v>
      </c>
      <c r="B1375" s="301" t="s">
        <v>1193</v>
      </c>
      <c r="C1375" s="302" t="s">
        <v>3853</v>
      </c>
      <c r="D1375" s="301" t="s">
        <v>1470</v>
      </c>
      <c r="E1375" s="301" t="s">
        <v>1200</v>
      </c>
      <c r="F1375" s="303" t="s">
        <v>1195</v>
      </c>
      <c r="G1375" s="304" t="s">
        <v>1196</v>
      </c>
      <c r="H1375" s="305">
        <v>10.4427</v>
      </c>
      <c r="I1375" s="285">
        <v>18.404</v>
      </c>
      <c r="J1375" s="285">
        <v>192.18700000000001</v>
      </c>
      <c r="K1375" s="277"/>
      <c r="L1375" s="285">
        <v>22.3</v>
      </c>
      <c r="M1375" s="285">
        <v>232.87</v>
      </c>
    </row>
    <row r="1376" spans="1:13" ht="12.75" thickTop="1" x14ac:dyDescent="0.2">
      <c r="A1376" s="265" t="s">
        <v>5965</v>
      </c>
      <c r="B1376" s="295" t="s">
        <v>1193</v>
      </c>
      <c r="C1376" s="296" t="s">
        <v>3213</v>
      </c>
      <c r="D1376" s="295" t="s">
        <v>1470</v>
      </c>
      <c r="E1376" s="295" t="s">
        <v>1204</v>
      </c>
      <c r="F1376" s="297" t="s">
        <v>1195</v>
      </c>
      <c r="G1376" s="298" t="s">
        <v>1196</v>
      </c>
      <c r="H1376" s="299">
        <v>0.64480000000000004</v>
      </c>
      <c r="I1376" s="300">
        <v>13.204000000000001</v>
      </c>
      <c r="J1376" s="300">
        <v>8.5129999999999999</v>
      </c>
      <c r="K1376" s="277"/>
      <c r="L1376" s="300">
        <v>16</v>
      </c>
      <c r="M1376" s="300">
        <v>10.31</v>
      </c>
    </row>
    <row r="1377" spans="1:13" x14ac:dyDescent="0.2">
      <c r="A1377" s="265" t="s">
        <v>5966</v>
      </c>
      <c r="B1377" s="279" t="s">
        <v>1193</v>
      </c>
      <c r="C1377" s="280" t="s">
        <v>3156</v>
      </c>
      <c r="D1377" s="279" t="s">
        <v>1470</v>
      </c>
      <c r="E1377" s="279" t="s">
        <v>1206</v>
      </c>
      <c r="F1377" s="281" t="s">
        <v>1195</v>
      </c>
      <c r="G1377" s="282" t="s">
        <v>1196</v>
      </c>
      <c r="H1377" s="283">
        <v>5.8032000000000004</v>
      </c>
      <c r="I1377" s="284">
        <v>11.009</v>
      </c>
      <c r="J1377" s="284">
        <v>63.887</v>
      </c>
      <c r="K1377" s="277"/>
      <c r="L1377" s="284">
        <v>13.34</v>
      </c>
      <c r="M1377" s="284">
        <v>77.41</v>
      </c>
    </row>
    <row r="1378" spans="1:13" x14ac:dyDescent="0.2">
      <c r="A1378" s="265" t="s">
        <v>5967</v>
      </c>
      <c r="B1378" s="279" t="s">
        <v>1193</v>
      </c>
      <c r="C1378" s="280" t="s">
        <v>4035</v>
      </c>
      <c r="D1378" s="279" t="s">
        <v>1470</v>
      </c>
      <c r="E1378" s="279" t="s">
        <v>1222</v>
      </c>
      <c r="F1378" s="281" t="s">
        <v>1209</v>
      </c>
      <c r="G1378" s="282" t="s">
        <v>345</v>
      </c>
      <c r="H1378" s="283">
        <v>121</v>
      </c>
      <c r="I1378" s="284">
        <v>6.9160000000000004</v>
      </c>
      <c r="J1378" s="284">
        <v>836.83600000000001</v>
      </c>
      <c r="K1378" s="277"/>
      <c r="L1378" s="284">
        <v>8.3800000000000008</v>
      </c>
      <c r="M1378" s="284">
        <v>1013.98</v>
      </c>
    </row>
    <row r="1379" spans="1:13" x14ac:dyDescent="0.2">
      <c r="A1379" s="265" t="s">
        <v>5968</v>
      </c>
      <c r="B1379" s="279" t="s">
        <v>1193</v>
      </c>
      <c r="C1379" s="280" t="s">
        <v>3855</v>
      </c>
      <c r="D1379" s="279" t="s">
        <v>1470</v>
      </c>
      <c r="E1379" s="279" t="s">
        <v>1218</v>
      </c>
      <c r="F1379" s="281" t="s">
        <v>1209</v>
      </c>
      <c r="G1379" s="282" t="s">
        <v>345</v>
      </c>
      <c r="H1379" s="283">
        <v>25.813700000000001</v>
      </c>
      <c r="I1379" s="284">
        <v>9.1519999999999992</v>
      </c>
      <c r="J1379" s="284">
        <v>236.24600000000001</v>
      </c>
      <c r="K1379" s="277"/>
      <c r="L1379" s="284">
        <v>11.09</v>
      </c>
      <c r="M1379" s="284">
        <v>286.27</v>
      </c>
    </row>
    <row r="1380" spans="1:13" x14ac:dyDescent="0.2">
      <c r="A1380" s="265" t="s">
        <v>5969</v>
      </c>
      <c r="B1380" s="279" t="s">
        <v>1193</v>
      </c>
      <c r="C1380" s="280" t="s">
        <v>4100</v>
      </c>
      <c r="D1380" s="279" t="s">
        <v>1470</v>
      </c>
      <c r="E1380" s="279" t="s">
        <v>1216</v>
      </c>
      <c r="F1380" s="281" t="s">
        <v>1209</v>
      </c>
      <c r="G1380" s="282" t="s">
        <v>345</v>
      </c>
      <c r="H1380" s="283">
        <v>0.49</v>
      </c>
      <c r="I1380" s="284">
        <v>17.57</v>
      </c>
      <c r="J1380" s="284">
        <v>8.609</v>
      </c>
      <c r="K1380" s="277"/>
      <c r="L1380" s="284">
        <v>21.29</v>
      </c>
      <c r="M1380" s="284">
        <v>10.43</v>
      </c>
    </row>
    <row r="1381" spans="1:13" x14ac:dyDescent="0.2">
      <c r="A1381" s="265" t="s">
        <v>5970</v>
      </c>
      <c r="B1381" s="279" t="s">
        <v>1193</v>
      </c>
      <c r="C1381" s="280" t="s">
        <v>3856</v>
      </c>
      <c r="D1381" s="279" t="s">
        <v>1470</v>
      </c>
      <c r="E1381" s="279" t="s">
        <v>1214</v>
      </c>
      <c r="F1381" s="281" t="s">
        <v>1209</v>
      </c>
      <c r="G1381" s="282" t="s">
        <v>345</v>
      </c>
      <c r="H1381" s="283">
        <v>2.6692999999999998</v>
      </c>
      <c r="I1381" s="284">
        <v>20.228000000000002</v>
      </c>
      <c r="J1381" s="284">
        <v>53.994</v>
      </c>
      <c r="K1381" s="277"/>
      <c r="L1381" s="284">
        <v>24.51</v>
      </c>
      <c r="M1381" s="284">
        <v>65.42</v>
      </c>
    </row>
    <row r="1382" spans="1:13" x14ac:dyDescent="0.2">
      <c r="A1382" s="265" t="s">
        <v>5971</v>
      </c>
      <c r="B1382" s="279" t="s">
        <v>1193</v>
      </c>
      <c r="C1382" s="280" t="s">
        <v>3227</v>
      </c>
      <c r="D1382" s="279" t="s">
        <v>1470</v>
      </c>
      <c r="E1382" s="279" t="s">
        <v>1228</v>
      </c>
      <c r="F1382" s="281" t="s">
        <v>1209</v>
      </c>
      <c r="G1382" s="282" t="s">
        <v>345</v>
      </c>
      <c r="H1382" s="283">
        <v>1.1140000000000001</v>
      </c>
      <c r="I1382" s="284">
        <v>20.995000000000001</v>
      </c>
      <c r="J1382" s="284">
        <v>23.388000000000002</v>
      </c>
      <c r="K1382" s="277"/>
      <c r="L1382" s="284">
        <v>25.44</v>
      </c>
      <c r="M1382" s="284">
        <v>28.34</v>
      </c>
    </row>
    <row r="1383" spans="1:13" x14ac:dyDescent="0.2">
      <c r="A1383" s="265" t="s">
        <v>5972</v>
      </c>
      <c r="B1383" s="279" t="s">
        <v>1193</v>
      </c>
      <c r="C1383" s="280" t="s">
        <v>3241</v>
      </c>
      <c r="D1383" s="279" t="s">
        <v>1470</v>
      </c>
      <c r="E1383" s="279" t="s">
        <v>1234</v>
      </c>
      <c r="F1383" s="281" t="s">
        <v>1209</v>
      </c>
      <c r="G1383" s="282" t="s">
        <v>61</v>
      </c>
      <c r="H1383" s="283">
        <v>22.821999999999999</v>
      </c>
      <c r="I1383" s="284">
        <v>12.082000000000001</v>
      </c>
      <c r="J1383" s="284">
        <v>275.73500000000001</v>
      </c>
      <c r="K1383" s="277"/>
      <c r="L1383" s="284">
        <v>14.64</v>
      </c>
      <c r="M1383" s="284">
        <v>334.11</v>
      </c>
    </row>
    <row r="1384" spans="1:13" x14ac:dyDescent="0.2">
      <c r="A1384" s="265" t="s">
        <v>5973</v>
      </c>
      <c r="B1384" s="266" t="s">
        <v>4101</v>
      </c>
      <c r="C1384" s="267" t="s">
        <v>36</v>
      </c>
      <c r="D1384" s="266" t="s">
        <v>37</v>
      </c>
      <c r="E1384" s="266" t="s">
        <v>38</v>
      </c>
      <c r="F1384" s="268" t="s">
        <v>1188</v>
      </c>
      <c r="G1384" s="269" t="s">
        <v>39</v>
      </c>
      <c r="H1384" s="267" t="s">
        <v>1189</v>
      </c>
      <c r="I1384" s="267" t="s">
        <v>40</v>
      </c>
      <c r="J1384" s="267" t="s">
        <v>41</v>
      </c>
      <c r="L1384" s="334"/>
      <c r="M1384" s="334"/>
    </row>
    <row r="1385" spans="1:13" ht="48" x14ac:dyDescent="0.2">
      <c r="A1385" s="265" t="s">
        <v>5974</v>
      </c>
      <c r="B1385" s="290" t="s">
        <v>1190</v>
      </c>
      <c r="C1385" s="291" t="s">
        <v>4102</v>
      </c>
      <c r="D1385" s="290" t="s">
        <v>103</v>
      </c>
      <c r="E1385" s="290" t="s">
        <v>1564</v>
      </c>
      <c r="F1385" s="292" t="s">
        <v>3429</v>
      </c>
      <c r="G1385" s="293" t="s">
        <v>289</v>
      </c>
      <c r="H1385" s="294">
        <v>1</v>
      </c>
      <c r="I1385" s="278">
        <v>104.25999999999999</v>
      </c>
      <c r="J1385" s="278">
        <v>104.25999999999999</v>
      </c>
      <c r="K1385" s="277"/>
      <c r="L1385" s="278">
        <v>126.34</v>
      </c>
      <c r="M1385" s="278">
        <v>126.34</v>
      </c>
    </row>
    <row r="1386" spans="1:13" ht="36.75" thickBot="1" x14ac:dyDescent="0.25">
      <c r="A1386" s="265" t="s">
        <v>5975</v>
      </c>
      <c r="B1386" s="329" t="s">
        <v>1236</v>
      </c>
      <c r="C1386" s="330" t="s">
        <v>4103</v>
      </c>
      <c r="D1386" s="329" t="s">
        <v>103</v>
      </c>
      <c r="E1386" s="329" t="s">
        <v>4104</v>
      </c>
      <c r="F1386" s="331" t="s">
        <v>1191</v>
      </c>
      <c r="G1386" s="332" t="s">
        <v>7</v>
      </c>
      <c r="H1386" s="333">
        <v>6.0000000000000001E-3</v>
      </c>
      <c r="I1386" s="322">
        <v>377.96199999999999</v>
      </c>
      <c r="J1386" s="322">
        <v>2.2669999999999999</v>
      </c>
      <c r="K1386" s="277"/>
      <c r="L1386" s="322">
        <v>457.97</v>
      </c>
      <c r="M1386" s="322">
        <v>2.74</v>
      </c>
    </row>
    <row r="1387" spans="1:13" ht="24.75" thickTop="1" x14ac:dyDescent="0.2">
      <c r="A1387" s="265" t="s">
        <v>5976</v>
      </c>
      <c r="B1387" s="323" t="s">
        <v>1236</v>
      </c>
      <c r="C1387" s="324" t="s">
        <v>4105</v>
      </c>
      <c r="D1387" s="323" t="s">
        <v>103</v>
      </c>
      <c r="E1387" s="323" t="s">
        <v>1302</v>
      </c>
      <c r="F1387" s="325" t="s">
        <v>1191</v>
      </c>
      <c r="G1387" s="326" t="s">
        <v>79</v>
      </c>
      <c r="H1387" s="327">
        <v>0.41899999999999998</v>
      </c>
      <c r="I1387" s="328">
        <v>23.562000000000001</v>
      </c>
      <c r="J1387" s="328">
        <v>9.8719999999999999</v>
      </c>
      <c r="K1387" s="277"/>
      <c r="L1387" s="328">
        <v>28.55</v>
      </c>
      <c r="M1387" s="328">
        <v>11.96</v>
      </c>
    </row>
    <row r="1388" spans="1:13" ht="24" x14ac:dyDescent="0.2">
      <c r="A1388" s="265" t="s">
        <v>5977</v>
      </c>
      <c r="B1388" s="316" t="s">
        <v>1236</v>
      </c>
      <c r="C1388" s="317" t="s">
        <v>3433</v>
      </c>
      <c r="D1388" s="316" t="s">
        <v>103</v>
      </c>
      <c r="E1388" s="316" t="s">
        <v>1239</v>
      </c>
      <c r="F1388" s="318" t="s">
        <v>1191</v>
      </c>
      <c r="G1388" s="319" t="s">
        <v>79</v>
      </c>
      <c r="H1388" s="320">
        <v>0.20899999999999999</v>
      </c>
      <c r="I1388" s="321">
        <v>16.027000000000001</v>
      </c>
      <c r="J1388" s="321">
        <v>3.3490000000000002</v>
      </c>
      <c r="K1388" s="277"/>
      <c r="L1388" s="321">
        <v>19.420000000000002</v>
      </c>
      <c r="M1388" s="321">
        <v>4.05</v>
      </c>
    </row>
    <row r="1389" spans="1:13" ht="48" x14ac:dyDescent="0.2">
      <c r="A1389" s="265" t="s">
        <v>5978</v>
      </c>
      <c r="B1389" s="316" t="s">
        <v>1236</v>
      </c>
      <c r="C1389" s="317" t="s">
        <v>4106</v>
      </c>
      <c r="D1389" s="316" t="s">
        <v>103</v>
      </c>
      <c r="E1389" s="316" t="s">
        <v>4107</v>
      </c>
      <c r="F1389" s="318" t="s">
        <v>3530</v>
      </c>
      <c r="G1389" s="319" t="s">
        <v>3531</v>
      </c>
      <c r="H1389" s="320">
        <v>2.1000000000000001E-2</v>
      </c>
      <c r="I1389" s="321">
        <v>19.411000000000001</v>
      </c>
      <c r="J1389" s="321">
        <v>0.40699999999999997</v>
      </c>
      <c r="K1389" s="277"/>
      <c r="L1389" s="321">
        <v>23.52</v>
      </c>
      <c r="M1389" s="321">
        <v>0.49</v>
      </c>
    </row>
    <row r="1390" spans="1:13" ht="48" x14ac:dyDescent="0.2">
      <c r="A1390" s="265" t="s">
        <v>5979</v>
      </c>
      <c r="B1390" s="316" t="s">
        <v>1236</v>
      </c>
      <c r="C1390" s="317" t="s">
        <v>4108</v>
      </c>
      <c r="D1390" s="316" t="s">
        <v>103</v>
      </c>
      <c r="E1390" s="316" t="s">
        <v>4109</v>
      </c>
      <c r="F1390" s="318" t="s">
        <v>3530</v>
      </c>
      <c r="G1390" s="319" t="s">
        <v>3534</v>
      </c>
      <c r="H1390" s="320">
        <v>0.39800000000000002</v>
      </c>
      <c r="I1390" s="321">
        <v>18.404</v>
      </c>
      <c r="J1390" s="321">
        <v>7.3239999999999998</v>
      </c>
      <c r="K1390" s="277"/>
      <c r="L1390" s="321">
        <v>22.3</v>
      </c>
      <c r="M1390" s="321">
        <v>8.8699999999999992</v>
      </c>
    </row>
    <row r="1391" spans="1:13" ht="24" x14ac:dyDescent="0.2">
      <c r="A1391" s="265" t="s">
        <v>5980</v>
      </c>
      <c r="B1391" s="279" t="s">
        <v>1193</v>
      </c>
      <c r="C1391" s="280" t="s">
        <v>4110</v>
      </c>
      <c r="D1391" s="279" t="s">
        <v>103</v>
      </c>
      <c r="E1391" s="279" t="s">
        <v>4111</v>
      </c>
      <c r="F1391" s="281" t="s">
        <v>1209</v>
      </c>
      <c r="G1391" s="282" t="s">
        <v>289</v>
      </c>
      <c r="H1391" s="283">
        <v>1.04</v>
      </c>
      <c r="I1391" s="284">
        <v>77.924317657213308</v>
      </c>
      <c r="J1391" s="284">
        <v>81.040999999999997</v>
      </c>
      <c r="K1391" s="277"/>
      <c r="L1391" s="284">
        <v>94.46</v>
      </c>
      <c r="M1391" s="284">
        <v>98.23</v>
      </c>
    </row>
    <row r="1392" spans="1:13" x14ac:dyDescent="0.2">
      <c r="A1392" s="265" t="s">
        <v>5981</v>
      </c>
      <c r="B1392" s="266" t="s">
        <v>4112</v>
      </c>
      <c r="C1392" s="267" t="s">
        <v>36</v>
      </c>
      <c r="D1392" s="266" t="s">
        <v>37</v>
      </c>
      <c r="E1392" s="266" t="s">
        <v>38</v>
      </c>
      <c r="F1392" s="268" t="s">
        <v>1188</v>
      </c>
      <c r="G1392" s="269" t="s">
        <v>39</v>
      </c>
      <c r="H1392" s="267" t="s">
        <v>1189</v>
      </c>
      <c r="I1392" s="267" t="s">
        <v>40</v>
      </c>
      <c r="J1392" s="267" t="s">
        <v>41</v>
      </c>
      <c r="L1392" s="334"/>
      <c r="M1392" s="334"/>
    </row>
    <row r="1393" spans="1:13" x14ac:dyDescent="0.2">
      <c r="A1393" s="265" t="s">
        <v>5982</v>
      </c>
      <c r="B1393" s="290" t="s">
        <v>1190</v>
      </c>
      <c r="C1393" s="291" t="s">
        <v>4113</v>
      </c>
      <c r="D1393" s="290" t="s">
        <v>1470</v>
      </c>
      <c r="E1393" s="290" t="s">
        <v>404</v>
      </c>
      <c r="F1393" s="292">
        <v>10</v>
      </c>
      <c r="G1393" s="293" t="s">
        <v>11</v>
      </c>
      <c r="H1393" s="294">
        <v>1</v>
      </c>
      <c r="I1393" s="278">
        <v>148.73000000000002</v>
      </c>
      <c r="J1393" s="278">
        <v>148.73000000000002</v>
      </c>
      <c r="K1393" s="277"/>
      <c r="L1393" s="278">
        <v>180.22</v>
      </c>
      <c r="M1393" s="278">
        <v>180.22</v>
      </c>
    </row>
    <row r="1394" spans="1:13" ht="12.75" thickBot="1" x14ac:dyDescent="0.25">
      <c r="A1394" s="265" t="s">
        <v>5983</v>
      </c>
      <c r="B1394" s="301" t="s">
        <v>1193</v>
      </c>
      <c r="C1394" s="302" t="s">
        <v>3160</v>
      </c>
      <c r="D1394" s="301" t="s">
        <v>1470</v>
      </c>
      <c r="E1394" s="301" t="s">
        <v>1202</v>
      </c>
      <c r="F1394" s="303" t="s">
        <v>1195</v>
      </c>
      <c r="G1394" s="304" t="s">
        <v>1196</v>
      </c>
      <c r="H1394" s="305">
        <v>1.6</v>
      </c>
      <c r="I1394" s="285">
        <v>18.404</v>
      </c>
      <c r="J1394" s="285">
        <v>29.446000000000002</v>
      </c>
      <c r="K1394" s="277"/>
      <c r="L1394" s="285">
        <v>22.3</v>
      </c>
      <c r="M1394" s="285">
        <v>35.68</v>
      </c>
    </row>
    <row r="1395" spans="1:13" ht="12.75" thickTop="1" x14ac:dyDescent="0.2">
      <c r="A1395" s="265" t="s">
        <v>5984</v>
      </c>
      <c r="B1395" s="295" t="s">
        <v>1193</v>
      </c>
      <c r="C1395" s="296" t="s">
        <v>4114</v>
      </c>
      <c r="D1395" s="295" t="s">
        <v>1470</v>
      </c>
      <c r="E1395" s="295" t="s">
        <v>4115</v>
      </c>
      <c r="F1395" s="297" t="s">
        <v>1209</v>
      </c>
      <c r="G1395" s="298" t="s">
        <v>11</v>
      </c>
      <c r="H1395" s="299">
        <v>1</v>
      </c>
      <c r="I1395" s="300">
        <v>102.617</v>
      </c>
      <c r="J1395" s="300">
        <v>102.617</v>
      </c>
      <c r="K1395" s="277"/>
      <c r="L1395" s="300">
        <v>124.34</v>
      </c>
      <c r="M1395" s="300">
        <v>124.34</v>
      </c>
    </row>
    <row r="1396" spans="1:13" x14ac:dyDescent="0.2">
      <c r="A1396" s="265" t="s">
        <v>5985</v>
      </c>
      <c r="B1396" s="279" t="s">
        <v>1193</v>
      </c>
      <c r="C1396" s="280" t="s">
        <v>3141</v>
      </c>
      <c r="D1396" s="279" t="s">
        <v>1470</v>
      </c>
      <c r="E1396" s="279" t="s">
        <v>1226</v>
      </c>
      <c r="F1396" s="281" t="s">
        <v>1209</v>
      </c>
      <c r="G1396" s="282" t="s">
        <v>345</v>
      </c>
      <c r="H1396" s="283">
        <v>2.13</v>
      </c>
      <c r="I1396" s="284">
        <v>0.51100000000000001</v>
      </c>
      <c r="J1396" s="284">
        <v>1.0880000000000001</v>
      </c>
      <c r="K1396" s="277"/>
      <c r="L1396" s="284">
        <v>0.62</v>
      </c>
      <c r="M1396" s="284">
        <v>1.32</v>
      </c>
    </row>
    <row r="1397" spans="1:13" x14ac:dyDescent="0.2">
      <c r="A1397" s="265" t="s">
        <v>5986</v>
      </c>
      <c r="B1397" s="279" t="s">
        <v>1193</v>
      </c>
      <c r="C1397" s="280" t="s">
        <v>3156</v>
      </c>
      <c r="D1397" s="279" t="s">
        <v>1470</v>
      </c>
      <c r="E1397" s="279" t="s">
        <v>1206</v>
      </c>
      <c r="F1397" s="281" t="s">
        <v>1195</v>
      </c>
      <c r="G1397" s="282" t="s">
        <v>1196</v>
      </c>
      <c r="H1397" s="283">
        <v>1.35</v>
      </c>
      <c r="I1397" s="284">
        <v>11.000872550335552</v>
      </c>
      <c r="J1397" s="284">
        <v>14.851000000000001</v>
      </c>
      <c r="K1397" s="277"/>
      <c r="L1397" s="284">
        <v>13.34</v>
      </c>
      <c r="M1397" s="284">
        <v>18</v>
      </c>
    </row>
    <row r="1398" spans="1:13" x14ac:dyDescent="0.2">
      <c r="A1398" s="265" t="s">
        <v>5987</v>
      </c>
      <c r="B1398" s="279" t="s">
        <v>1193</v>
      </c>
      <c r="C1398" s="280" t="s">
        <v>3426</v>
      </c>
      <c r="D1398" s="279" t="s">
        <v>1470</v>
      </c>
      <c r="E1398" s="279" t="s">
        <v>1208</v>
      </c>
      <c r="F1398" s="281" t="s">
        <v>1209</v>
      </c>
      <c r="G1398" s="282" t="s">
        <v>7</v>
      </c>
      <c r="H1398" s="283">
        <v>4.8999999999999998E-3</v>
      </c>
      <c r="I1398" s="284">
        <v>148.578</v>
      </c>
      <c r="J1398" s="284">
        <v>0.72799999999999998</v>
      </c>
      <c r="K1398" s="277"/>
      <c r="L1398" s="284">
        <v>180.03</v>
      </c>
      <c r="M1398" s="284">
        <v>0.88</v>
      </c>
    </row>
    <row r="1399" spans="1:13" x14ac:dyDescent="0.2">
      <c r="A1399" s="265" t="s">
        <v>5988</v>
      </c>
      <c r="B1399" s="266" t="s">
        <v>4116</v>
      </c>
      <c r="C1399" s="267" t="s">
        <v>36</v>
      </c>
      <c r="D1399" s="266" t="s">
        <v>37</v>
      </c>
      <c r="E1399" s="266" t="s">
        <v>38</v>
      </c>
      <c r="F1399" s="268" t="s">
        <v>1188</v>
      </c>
      <c r="G1399" s="269" t="s">
        <v>39</v>
      </c>
      <c r="H1399" s="267" t="s">
        <v>1189</v>
      </c>
      <c r="I1399" s="267" t="s">
        <v>40</v>
      </c>
      <c r="J1399" s="267" t="s">
        <v>41</v>
      </c>
      <c r="L1399" s="334"/>
      <c r="M1399" s="334"/>
    </row>
    <row r="1400" spans="1:13" x14ac:dyDescent="0.2">
      <c r="A1400" s="265" t="s">
        <v>5989</v>
      </c>
      <c r="B1400" s="271" t="s">
        <v>1190</v>
      </c>
      <c r="C1400" s="272" t="s">
        <v>4117</v>
      </c>
      <c r="D1400" s="271" t="s">
        <v>1470</v>
      </c>
      <c r="E1400" s="271" t="s">
        <v>406</v>
      </c>
      <c r="F1400" s="273">
        <v>12</v>
      </c>
      <c r="G1400" s="274" t="s">
        <v>11</v>
      </c>
      <c r="H1400" s="275">
        <v>1</v>
      </c>
      <c r="I1400" s="276">
        <v>28.68</v>
      </c>
      <c r="J1400" s="276">
        <v>28.68</v>
      </c>
      <c r="K1400" s="277"/>
      <c r="L1400" s="276">
        <v>34.76</v>
      </c>
      <c r="M1400" s="276">
        <v>34.76</v>
      </c>
    </row>
    <row r="1401" spans="1:13" x14ac:dyDescent="0.2">
      <c r="A1401" s="265" t="s">
        <v>5990</v>
      </c>
      <c r="B1401" s="279" t="s">
        <v>1193</v>
      </c>
      <c r="C1401" s="280" t="s">
        <v>3160</v>
      </c>
      <c r="D1401" s="279" t="s">
        <v>1470</v>
      </c>
      <c r="E1401" s="279" t="s">
        <v>1202</v>
      </c>
      <c r="F1401" s="281" t="s">
        <v>1195</v>
      </c>
      <c r="G1401" s="282" t="s">
        <v>1196</v>
      </c>
      <c r="H1401" s="283">
        <v>0.6724</v>
      </c>
      <c r="I1401" s="284">
        <v>18.404</v>
      </c>
      <c r="J1401" s="284">
        <v>12.374000000000001</v>
      </c>
      <c r="K1401" s="277"/>
      <c r="L1401" s="284">
        <v>22.3</v>
      </c>
      <c r="M1401" s="284">
        <v>14.99</v>
      </c>
    </row>
    <row r="1402" spans="1:13" ht="24" x14ac:dyDescent="0.2">
      <c r="A1402" s="265" t="s">
        <v>5991</v>
      </c>
      <c r="B1402" s="279" t="s">
        <v>1193</v>
      </c>
      <c r="C1402" s="280" t="s">
        <v>3740</v>
      </c>
      <c r="D1402" s="279" t="s">
        <v>1470</v>
      </c>
      <c r="E1402" s="279" t="s">
        <v>3741</v>
      </c>
      <c r="F1402" s="281" t="s">
        <v>1209</v>
      </c>
      <c r="G1402" s="282" t="s">
        <v>345</v>
      </c>
      <c r="H1402" s="283">
        <v>0.34</v>
      </c>
      <c r="I1402" s="284">
        <v>6.2469999999999999</v>
      </c>
      <c r="J1402" s="284">
        <v>2.1230000000000002</v>
      </c>
      <c r="K1402" s="277"/>
      <c r="L1402" s="284">
        <v>7.57</v>
      </c>
      <c r="M1402" s="284">
        <v>2.57</v>
      </c>
    </row>
    <row r="1403" spans="1:13" x14ac:dyDescent="0.2">
      <c r="A1403" s="265" t="s">
        <v>5992</v>
      </c>
      <c r="B1403" s="279" t="s">
        <v>1193</v>
      </c>
      <c r="C1403" s="280" t="s">
        <v>3141</v>
      </c>
      <c r="D1403" s="279" t="s">
        <v>1470</v>
      </c>
      <c r="E1403" s="279" t="s">
        <v>1226</v>
      </c>
      <c r="F1403" s="281" t="s">
        <v>1209</v>
      </c>
      <c r="G1403" s="282" t="s">
        <v>345</v>
      </c>
      <c r="H1403" s="283">
        <v>9.7200000000000006</v>
      </c>
      <c r="I1403" s="284">
        <v>0.5091228571428571</v>
      </c>
      <c r="J1403" s="284">
        <v>4.9480000000000004</v>
      </c>
      <c r="K1403" s="277"/>
      <c r="L1403" s="284">
        <v>0.62</v>
      </c>
      <c r="M1403" s="284">
        <v>6.02</v>
      </c>
    </row>
    <row r="1404" spans="1:13" x14ac:dyDescent="0.2">
      <c r="A1404" s="265" t="s">
        <v>5993</v>
      </c>
      <c r="B1404" s="279" t="s">
        <v>1193</v>
      </c>
      <c r="C1404" s="280" t="s">
        <v>3156</v>
      </c>
      <c r="D1404" s="279" t="s">
        <v>1470</v>
      </c>
      <c r="E1404" s="279" t="s">
        <v>1206</v>
      </c>
      <c r="F1404" s="281" t="s">
        <v>1195</v>
      </c>
      <c r="G1404" s="282" t="s">
        <v>1196</v>
      </c>
      <c r="H1404" s="283">
        <v>0.51100000000000001</v>
      </c>
      <c r="I1404" s="284">
        <v>11.009</v>
      </c>
      <c r="J1404" s="284">
        <v>5.625</v>
      </c>
      <c r="K1404" s="277"/>
      <c r="L1404" s="284">
        <v>13.34</v>
      </c>
      <c r="M1404" s="284">
        <v>6.81</v>
      </c>
    </row>
    <row r="1405" spans="1:13" x14ac:dyDescent="0.2">
      <c r="A1405" s="265" t="s">
        <v>5994</v>
      </c>
      <c r="B1405" s="301" t="s">
        <v>1193</v>
      </c>
      <c r="C1405" s="302" t="s">
        <v>3426</v>
      </c>
      <c r="D1405" s="301" t="s">
        <v>1470</v>
      </c>
      <c r="E1405" s="301" t="s">
        <v>1208</v>
      </c>
      <c r="F1405" s="303" t="s">
        <v>1209</v>
      </c>
      <c r="G1405" s="304" t="s">
        <v>7</v>
      </c>
      <c r="H1405" s="305">
        <v>2.4299999999999999E-2</v>
      </c>
      <c r="I1405" s="285">
        <v>148.578</v>
      </c>
      <c r="J1405" s="285">
        <v>3.61</v>
      </c>
      <c r="K1405" s="277"/>
      <c r="L1405" s="285">
        <v>180.03</v>
      </c>
      <c r="M1405" s="285">
        <v>4.37</v>
      </c>
    </row>
    <row r="1406" spans="1:13" ht="12.75" thickBot="1" x14ac:dyDescent="0.25">
      <c r="A1406" s="265" t="s">
        <v>5995</v>
      </c>
      <c r="B1406" s="286" t="s">
        <v>4118</v>
      </c>
      <c r="C1406" s="287" t="s">
        <v>36</v>
      </c>
      <c r="D1406" s="286" t="s">
        <v>37</v>
      </c>
      <c r="E1406" s="286" t="s">
        <v>38</v>
      </c>
      <c r="F1406" s="288" t="s">
        <v>1188</v>
      </c>
      <c r="G1406" s="289" t="s">
        <v>39</v>
      </c>
      <c r="H1406" s="287" t="s">
        <v>1189</v>
      </c>
      <c r="I1406" s="287" t="s">
        <v>40</v>
      </c>
      <c r="J1406" s="287" t="s">
        <v>41</v>
      </c>
      <c r="L1406" s="270"/>
      <c r="M1406" s="270"/>
    </row>
    <row r="1407" spans="1:13" ht="36.75" thickTop="1" x14ac:dyDescent="0.2">
      <c r="A1407" s="265" t="s">
        <v>5996</v>
      </c>
      <c r="B1407" s="310" t="s">
        <v>1190</v>
      </c>
      <c r="C1407" s="311" t="s">
        <v>4119</v>
      </c>
      <c r="D1407" s="310" t="s">
        <v>103</v>
      </c>
      <c r="E1407" s="310" t="s">
        <v>1567</v>
      </c>
      <c r="F1407" s="312" t="s">
        <v>3577</v>
      </c>
      <c r="G1407" s="313" t="s">
        <v>1283</v>
      </c>
      <c r="H1407" s="314">
        <v>1</v>
      </c>
      <c r="I1407" s="315">
        <v>13.25</v>
      </c>
      <c r="J1407" s="315">
        <v>13.25</v>
      </c>
      <c r="K1407" s="277"/>
      <c r="L1407" s="315">
        <v>16.07</v>
      </c>
      <c r="M1407" s="315">
        <v>16.07</v>
      </c>
    </row>
    <row r="1408" spans="1:13" ht="24" x14ac:dyDescent="0.2">
      <c r="A1408" s="265" t="s">
        <v>5997</v>
      </c>
      <c r="B1408" s="316" t="s">
        <v>1236</v>
      </c>
      <c r="C1408" s="317" t="s">
        <v>4120</v>
      </c>
      <c r="D1408" s="316" t="s">
        <v>103</v>
      </c>
      <c r="E1408" s="316" t="s">
        <v>4121</v>
      </c>
      <c r="F1408" s="318" t="s">
        <v>4122</v>
      </c>
      <c r="G1408" s="319" t="s">
        <v>11</v>
      </c>
      <c r="H1408" s="320">
        <v>7.8899999999999998E-2</v>
      </c>
      <c r="I1408" s="321">
        <v>22.175000000000001</v>
      </c>
      <c r="J1408" s="321">
        <v>1.7490000000000001</v>
      </c>
      <c r="K1408" s="277"/>
      <c r="L1408" s="321">
        <v>26.87</v>
      </c>
      <c r="M1408" s="321">
        <v>2.12</v>
      </c>
    </row>
    <row r="1409" spans="1:13" ht="24" x14ac:dyDescent="0.2">
      <c r="A1409" s="265" t="s">
        <v>5998</v>
      </c>
      <c r="B1409" s="316" t="s">
        <v>1236</v>
      </c>
      <c r="C1409" s="317" t="s">
        <v>4123</v>
      </c>
      <c r="D1409" s="316" t="s">
        <v>103</v>
      </c>
      <c r="E1409" s="316" t="s">
        <v>4124</v>
      </c>
      <c r="F1409" s="318" t="s">
        <v>4122</v>
      </c>
      <c r="G1409" s="319" t="s">
        <v>11</v>
      </c>
      <c r="H1409" s="320">
        <v>7.8899999999999998E-2</v>
      </c>
      <c r="I1409" s="321">
        <v>8.2110000000000003</v>
      </c>
      <c r="J1409" s="321">
        <v>0.64700000000000002</v>
      </c>
      <c r="K1409" s="277"/>
      <c r="L1409" s="321">
        <v>9.9499999999999993</v>
      </c>
      <c r="M1409" s="321">
        <v>0.78</v>
      </c>
    </row>
    <row r="1410" spans="1:13" ht="24" x14ac:dyDescent="0.2">
      <c r="A1410" s="265" t="s">
        <v>5999</v>
      </c>
      <c r="B1410" s="316" t="s">
        <v>1236</v>
      </c>
      <c r="C1410" s="317" t="s">
        <v>4125</v>
      </c>
      <c r="D1410" s="316" t="s">
        <v>103</v>
      </c>
      <c r="E1410" s="316" t="s">
        <v>4126</v>
      </c>
      <c r="F1410" s="318" t="s">
        <v>1191</v>
      </c>
      <c r="G1410" s="319" t="s">
        <v>79</v>
      </c>
      <c r="H1410" s="320">
        <v>8.0000000000000004E-4</v>
      </c>
      <c r="I1410" s="321">
        <v>14.492000000000001</v>
      </c>
      <c r="J1410" s="321">
        <v>1.0999999999999999E-2</v>
      </c>
      <c r="K1410" s="277"/>
      <c r="L1410" s="321">
        <v>17.559999999999999</v>
      </c>
      <c r="M1410" s="321">
        <v>0.01</v>
      </c>
    </row>
    <row r="1411" spans="1:13" ht="24" x14ac:dyDescent="0.2">
      <c r="A1411" s="265" t="s">
        <v>6000</v>
      </c>
      <c r="B1411" s="329" t="s">
        <v>1236</v>
      </c>
      <c r="C1411" s="330" t="s">
        <v>3553</v>
      </c>
      <c r="D1411" s="329" t="s">
        <v>103</v>
      </c>
      <c r="E1411" s="329" t="s">
        <v>3554</v>
      </c>
      <c r="F1411" s="331" t="s">
        <v>1191</v>
      </c>
      <c r="G1411" s="332" t="s">
        <v>79</v>
      </c>
      <c r="H1411" s="333">
        <v>2.3699999999999999E-2</v>
      </c>
      <c r="I1411" s="322">
        <v>18.667999999999999</v>
      </c>
      <c r="J1411" s="322">
        <v>0.442</v>
      </c>
      <c r="K1411" s="277"/>
      <c r="L1411" s="322">
        <v>22.62</v>
      </c>
      <c r="M1411" s="322">
        <v>0.53</v>
      </c>
    </row>
    <row r="1412" spans="1:13" ht="24.75" thickBot="1" x14ac:dyDescent="0.25">
      <c r="A1412" s="265" t="s">
        <v>6001</v>
      </c>
      <c r="B1412" s="329" t="s">
        <v>1236</v>
      </c>
      <c r="C1412" s="330" t="s">
        <v>4127</v>
      </c>
      <c r="D1412" s="329" t="s">
        <v>103</v>
      </c>
      <c r="E1412" s="329" t="s">
        <v>4128</v>
      </c>
      <c r="F1412" s="331" t="s">
        <v>1191</v>
      </c>
      <c r="G1412" s="332" t="s">
        <v>79</v>
      </c>
      <c r="H1412" s="333">
        <v>5.0000000000000001E-3</v>
      </c>
      <c r="I1412" s="322">
        <v>24.189</v>
      </c>
      <c r="J1412" s="322">
        <v>0.12</v>
      </c>
      <c r="K1412" s="277"/>
      <c r="L1412" s="322">
        <v>29.31</v>
      </c>
      <c r="M1412" s="322">
        <v>0.14000000000000001</v>
      </c>
    </row>
    <row r="1413" spans="1:13" ht="48.75" thickTop="1" x14ac:dyDescent="0.2">
      <c r="A1413" s="265" t="s">
        <v>6002</v>
      </c>
      <c r="B1413" s="323" t="s">
        <v>1236</v>
      </c>
      <c r="C1413" s="324" t="s">
        <v>4129</v>
      </c>
      <c r="D1413" s="323" t="s">
        <v>103</v>
      </c>
      <c r="E1413" s="323" t="s">
        <v>4130</v>
      </c>
      <c r="F1413" s="325" t="s">
        <v>3530</v>
      </c>
      <c r="G1413" s="326" t="s">
        <v>3531</v>
      </c>
      <c r="H1413" s="327">
        <v>6.9999999999999999E-4</v>
      </c>
      <c r="I1413" s="328">
        <v>262.31299999999999</v>
      </c>
      <c r="J1413" s="328">
        <v>0.183</v>
      </c>
      <c r="K1413" s="277"/>
      <c r="L1413" s="328">
        <v>317.83999999999997</v>
      </c>
      <c r="M1413" s="328">
        <v>0.22</v>
      </c>
    </row>
    <row r="1414" spans="1:13" ht="48" x14ac:dyDescent="0.2">
      <c r="A1414" s="265" t="s">
        <v>6003</v>
      </c>
      <c r="B1414" s="316" t="s">
        <v>1236</v>
      </c>
      <c r="C1414" s="317" t="s">
        <v>4131</v>
      </c>
      <c r="D1414" s="316" t="s">
        <v>103</v>
      </c>
      <c r="E1414" s="316" t="s">
        <v>4132</v>
      </c>
      <c r="F1414" s="318" t="s">
        <v>3530</v>
      </c>
      <c r="G1414" s="319" t="s">
        <v>3534</v>
      </c>
      <c r="H1414" s="320">
        <v>5.0000000000000001E-4</v>
      </c>
      <c r="I1414" s="321">
        <v>124.694</v>
      </c>
      <c r="J1414" s="321">
        <v>6.2E-2</v>
      </c>
      <c r="K1414" s="277"/>
      <c r="L1414" s="321">
        <v>151.09</v>
      </c>
      <c r="M1414" s="321">
        <v>7.0000000000000007E-2</v>
      </c>
    </row>
    <row r="1415" spans="1:13" x14ac:dyDescent="0.2">
      <c r="A1415" s="265" t="s">
        <v>6004</v>
      </c>
      <c r="B1415" s="279" t="s">
        <v>1193</v>
      </c>
      <c r="C1415" s="280" t="s">
        <v>3948</v>
      </c>
      <c r="D1415" s="279" t="s">
        <v>103</v>
      </c>
      <c r="E1415" s="279" t="s">
        <v>3949</v>
      </c>
      <c r="F1415" s="281" t="s">
        <v>1209</v>
      </c>
      <c r="G1415" s="282" t="s">
        <v>1283</v>
      </c>
      <c r="H1415" s="283">
        <v>1.8177E-3</v>
      </c>
      <c r="I1415" s="284">
        <v>7.6420000000000003</v>
      </c>
      <c r="J1415" s="284">
        <v>1.2999999999999999E-2</v>
      </c>
      <c r="K1415" s="277"/>
      <c r="L1415" s="284">
        <v>9.26</v>
      </c>
      <c r="M1415" s="284">
        <v>0.01</v>
      </c>
    </row>
    <row r="1416" spans="1:13" x14ac:dyDescent="0.2">
      <c r="A1416" s="265" t="s">
        <v>6005</v>
      </c>
      <c r="B1416" s="279" t="s">
        <v>1193</v>
      </c>
      <c r="C1416" s="280" t="s">
        <v>4133</v>
      </c>
      <c r="D1416" s="279" t="s">
        <v>103</v>
      </c>
      <c r="E1416" s="279" t="s">
        <v>4134</v>
      </c>
      <c r="F1416" s="281" t="s">
        <v>1209</v>
      </c>
      <c r="G1416" s="282" t="s">
        <v>1283</v>
      </c>
      <c r="H1416" s="283">
        <v>6.4238999999999997E-3</v>
      </c>
      <c r="I1416" s="284">
        <v>7.5179999999999998</v>
      </c>
      <c r="J1416" s="284">
        <v>4.8000000000000001E-2</v>
      </c>
      <c r="K1416" s="277"/>
      <c r="L1416" s="284">
        <v>9.11</v>
      </c>
      <c r="M1416" s="284">
        <v>0.05</v>
      </c>
    </row>
    <row r="1417" spans="1:13" x14ac:dyDescent="0.2">
      <c r="A1417" s="265" t="s">
        <v>6006</v>
      </c>
      <c r="B1417" s="301" t="s">
        <v>1193</v>
      </c>
      <c r="C1417" s="302" t="s">
        <v>4135</v>
      </c>
      <c r="D1417" s="301" t="s">
        <v>103</v>
      </c>
      <c r="E1417" s="301" t="s">
        <v>4136</v>
      </c>
      <c r="F1417" s="303" t="s">
        <v>1209</v>
      </c>
      <c r="G1417" s="304" t="s">
        <v>1283</v>
      </c>
      <c r="H1417" s="305">
        <v>0.51673250000000004</v>
      </c>
      <c r="I1417" s="285">
        <v>8.6069999999999993</v>
      </c>
      <c r="J1417" s="285">
        <v>4.4470000000000001</v>
      </c>
      <c r="K1417" s="277"/>
      <c r="L1417" s="285">
        <v>10.43</v>
      </c>
      <c r="M1417" s="285">
        <v>5.38</v>
      </c>
    </row>
    <row r="1418" spans="1:13" ht="12.75" thickBot="1" x14ac:dyDescent="0.25">
      <c r="A1418" s="265" t="s">
        <v>6007</v>
      </c>
      <c r="B1418" s="301" t="s">
        <v>1193</v>
      </c>
      <c r="C1418" s="302" t="s">
        <v>4137</v>
      </c>
      <c r="D1418" s="301" t="s">
        <v>103</v>
      </c>
      <c r="E1418" s="301" t="s">
        <v>4138</v>
      </c>
      <c r="F1418" s="303" t="s">
        <v>1209</v>
      </c>
      <c r="G1418" s="304" t="s">
        <v>1283</v>
      </c>
      <c r="H1418" s="305">
        <v>0.56602569999999996</v>
      </c>
      <c r="I1418" s="285">
        <v>9.69186785714286</v>
      </c>
      <c r="J1418" s="285">
        <v>5.4850000000000003</v>
      </c>
      <c r="K1418" s="277"/>
      <c r="L1418" s="285">
        <v>11.86</v>
      </c>
      <c r="M1418" s="285">
        <v>6.71</v>
      </c>
    </row>
    <row r="1419" spans="1:13" ht="12.75" thickTop="1" x14ac:dyDescent="0.2">
      <c r="A1419" s="265" t="s">
        <v>6008</v>
      </c>
      <c r="B1419" s="295" t="s">
        <v>1193</v>
      </c>
      <c r="C1419" s="296" t="s">
        <v>4139</v>
      </c>
      <c r="D1419" s="295" t="s">
        <v>103</v>
      </c>
      <c r="E1419" s="295" t="s">
        <v>4140</v>
      </c>
      <c r="F1419" s="297" t="s">
        <v>1209</v>
      </c>
      <c r="G1419" s="298" t="s">
        <v>1283</v>
      </c>
      <c r="H1419" s="299">
        <v>1.8E-3</v>
      </c>
      <c r="I1419" s="300">
        <v>23.933</v>
      </c>
      <c r="J1419" s="300">
        <v>4.2999999999999997E-2</v>
      </c>
      <c r="K1419" s="277"/>
      <c r="L1419" s="300">
        <v>29</v>
      </c>
      <c r="M1419" s="300">
        <v>0.05</v>
      </c>
    </row>
    <row r="1420" spans="1:13" x14ac:dyDescent="0.2">
      <c r="A1420" s="265" t="s">
        <v>6009</v>
      </c>
      <c r="B1420" s="266" t="s">
        <v>4141</v>
      </c>
      <c r="C1420" s="267" t="s">
        <v>36</v>
      </c>
      <c r="D1420" s="266" t="s">
        <v>37</v>
      </c>
      <c r="E1420" s="266" t="s">
        <v>38</v>
      </c>
      <c r="F1420" s="268" t="s">
        <v>1188</v>
      </c>
      <c r="G1420" s="269" t="s">
        <v>39</v>
      </c>
      <c r="H1420" s="267" t="s">
        <v>1189</v>
      </c>
      <c r="I1420" s="267" t="s">
        <v>40</v>
      </c>
      <c r="J1420" s="267" t="s">
        <v>41</v>
      </c>
      <c r="L1420" s="334"/>
      <c r="M1420" s="334"/>
    </row>
    <row r="1421" spans="1:13" ht="24" x14ac:dyDescent="0.2">
      <c r="A1421" s="265" t="s">
        <v>6010</v>
      </c>
      <c r="B1421" s="271" t="s">
        <v>1190</v>
      </c>
      <c r="C1421" s="272" t="s">
        <v>4142</v>
      </c>
      <c r="D1421" s="271" t="s">
        <v>103</v>
      </c>
      <c r="E1421" s="271" t="s">
        <v>1568</v>
      </c>
      <c r="F1421" s="273" t="s">
        <v>3633</v>
      </c>
      <c r="G1421" s="274" t="s">
        <v>11</v>
      </c>
      <c r="H1421" s="275">
        <v>1</v>
      </c>
      <c r="I1421" s="276">
        <v>33.31</v>
      </c>
      <c r="J1421" s="276">
        <v>33.31</v>
      </c>
      <c r="K1421" s="277"/>
      <c r="L1421" s="276">
        <v>40.380000000000003</v>
      </c>
      <c r="M1421" s="276">
        <v>40.380000000000003</v>
      </c>
    </row>
    <row r="1422" spans="1:13" ht="24" x14ac:dyDescent="0.2">
      <c r="A1422" s="265" t="s">
        <v>6011</v>
      </c>
      <c r="B1422" s="316" t="s">
        <v>1236</v>
      </c>
      <c r="C1422" s="317" t="s">
        <v>3433</v>
      </c>
      <c r="D1422" s="316" t="s">
        <v>103</v>
      </c>
      <c r="E1422" s="316" t="s">
        <v>1239</v>
      </c>
      <c r="F1422" s="318" t="s">
        <v>1191</v>
      </c>
      <c r="G1422" s="319" t="s">
        <v>79</v>
      </c>
      <c r="H1422" s="320">
        <v>0.253</v>
      </c>
      <c r="I1422" s="321">
        <v>16.027000000000001</v>
      </c>
      <c r="J1422" s="321">
        <v>4.0540000000000003</v>
      </c>
      <c r="K1422" s="277"/>
      <c r="L1422" s="321">
        <v>19.420000000000002</v>
      </c>
      <c r="M1422" s="321">
        <v>4.91</v>
      </c>
    </row>
    <row r="1423" spans="1:13" ht="24" x14ac:dyDescent="0.2">
      <c r="A1423" s="265" t="s">
        <v>6012</v>
      </c>
      <c r="B1423" s="329" t="s">
        <v>1236</v>
      </c>
      <c r="C1423" s="330" t="s">
        <v>3634</v>
      </c>
      <c r="D1423" s="329" t="s">
        <v>103</v>
      </c>
      <c r="E1423" s="329" t="s">
        <v>1376</v>
      </c>
      <c r="F1423" s="331" t="s">
        <v>1191</v>
      </c>
      <c r="G1423" s="332" t="s">
        <v>79</v>
      </c>
      <c r="H1423" s="333">
        <v>8.2000000000000003E-2</v>
      </c>
      <c r="I1423" s="322">
        <v>23.116</v>
      </c>
      <c r="J1423" s="322">
        <v>1.895</v>
      </c>
      <c r="K1423" s="277"/>
      <c r="L1423" s="322">
        <v>28.01</v>
      </c>
      <c r="M1423" s="322">
        <v>2.29</v>
      </c>
    </row>
    <row r="1424" spans="1:13" ht="48.75" thickBot="1" x14ac:dyDescent="0.25">
      <c r="A1424" s="265" t="s">
        <v>6013</v>
      </c>
      <c r="B1424" s="329" t="s">
        <v>1236</v>
      </c>
      <c r="C1424" s="330" t="s">
        <v>3635</v>
      </c>
      <c r="D1424" s="329" t="s">
        <v>103</v>
      </c>
      <c r="E1424" s="329" t="s">
        <v>3636</v>
      </c>
      <c r="F1424" s="331" t="s">
        <v>3530</v>
      </c>
      <c r="G1424" s="332" t="s">
        <v>3531</v>
      </c>
      <c r="H1424" s="333">
        <v>2.4E-2</v>
      </c>
      <c r="I1424" s="322">
        <v>15.845000000000001</v>
      </c>
      <c r="J1424" s="322">
        <v>0.38</v>
      </c>
      <c r="K1424" s="277"/>
      <c r="L1424" s="322">
        <v>19.2</v>
      </c>
      <c r="M1424" s="322">
        <v>0.46</v>
      </c>
    </row>
    <row r="1425" spans="1:13" ht="48.75" thickTop="1" x14ac:dyDescent="0.2">
      <c r="A1425" s="265" t="s">
        <v>6014</v>
      </c>
      <c r="B1425" s="323" t="s">
        <v>1236</v>
      </c>
      <c r="C1425" s="324" t="s">
        <v>3637</v>
      </c>
      <c r="D1425" s="323" t="s">
        <v>103</v>
      </c>
      <c r="E1425" s="323" t="s">
        <v>3638</v>
      </c>
      <c r="F1425" s="325" t="s">
        <v>3530</v>
      </c>
      <c r="G1425" s="326" t="s">
        <v>3534</v>
      </c>
      <c r="H1425" s="327">
        <v>3.3300000000000003E-2</v>
      </c>
      <c r="I1425" s="328">
        <v>15.02</v>
      </c>
      <c r="J1425" s="328">
        <v>0.5</v>
      </c>
      <c r="K1425" s="277"/>
      <c r="L1425" s="328">
        <v>18.2</v>
      </c>
      <c r="M1425" s="328">
        <v>0.6</v>
      </c>
    </row>
    <row r="1426" spans="1:13" ht="36" x14ac:dyDescent="0.2">
      <c r="A1426" s="265" t="s">
        <v>6015</v>
      </c>
      <c r="B1426" s="279" t="s">
        <v>1193</v>
      </c>
      <c r="C1426" s="280" t="s">
        <v>4143</v>
      </c>
      <c r="D1426" s="279" t="s">
        <v>103</v>
      </c>
      <c r="E1426" s="279" t="s">
        <v>4144</v>
      </c>
      <c r="F1426" s="281" t="s">
        <v>1209</v>
      </c>
      <c r="G1426" s="282" t="s">
        <v>133</v>
      </c>
      <c r="H1426" s="283">
        <v>17.748999999999999</v>
      </c>
      <c r="I1426" s="284">
        <v>1.4919858867924534</v>
      </c>
      <c r="J1426" s="284">
        <v>26.481000000000002</v>
      </c>
      <c r="K1426" s="277"/>
      <c r="L1426" s="284">
        <v>1.81</v>
      </c>
      <c r="M1426" s="284">
        <v>32.119999999999997</v>
      </c>
    </row>
    <row r="1427" spans="1:13" x14ac:dyDescent="0.2">
      <c r="A1427" s="265" t="s">
        <v>6016</v>
      </c>
      <c r="B1427" s="266" t="s">
        <v>4145</v>
      </c>
      <c r="C1427" s="267" t="s">
        <v>36</v>
      </c>
      <c r="D1427" s="266" t="s">
        <v>37</v>
      </c>
      <c r="E1427" s="266" t="s">
        <v>38</v>
      </c>
      <c r="F1427" s="268" t="s">
        <v>1188</v>
      </c>
      <c r="G1427" s="269" t="s">
        <v>39</v>
      </c>
      <c r="H1427" s="267" t="s">
        <v>1189</v>
      </c>
      <c r="I1427" s="267" t="s">
        <v>40</v>
      </c>
      <c r="J1427" s="267" t="s">
        <v>41</v>
      </c>
      <c r="L1427" s="334"/>
      <c r="M1427" s="334"/>
    </row>
    <row r="1428" spans="1:13" ht="36" x14ac:dyDescent="0.2">
      <c r="A1428" s="265" t="s">
        <v>6017</v>
      </c>
      <c r="B1428" s="271" t="s">
        <v>1190</v>
      </c>
      <c r="C1428" s="272" t="s">
        <v>4146</v>
      </c>
      <c r="D1428" s="271" t="s">
        <v>103</v>
      </c>
      <c r="E1428" s="271" t="s">
        <v>1571</v>
      </c>
      <c r="F1428" s="273" t="s">
        <v>3633</v>
      </c>
      <c r="G1428" s="274" t="s">
        <v>289</v>
      </c>
      <c r="H1428" s="275">
        <v>1</v>
      </c>
      <c r="I1428" s="276">
        <v>23.240000000000002</v>
      </c>
      <c r="J1428" s="276">
        <v>23.240000000000002</v>
      </c>
      <c r="K1428" s="277"/>
      <c r="L1428" s="276">
        <v>28.18</v>
      </c>
      <c r="M1428" s="276">
        <v>28.18</v>
      </c>
    </row>
    <row r="1429" spans="1:13" ht="36" x14ac:dyDescent="0.2">
      <c r="A1429" s="265" t="s">
        <v>6018</v>
      </c>
      <c r="B1429" s="329" t="s">
        <v>1236</v>
      </c>
      <c r="C1429" s="330" t="s">
        <v>4147</v>
      </c>
      <c r="D1429" s="329" t="s">
        <v>103</v>
      </c>
      <c r="E1429" s="329" t="s">
        <v>4148</v>
      </c>
      <c r="F1429" s="331" t="s">
        <v>1191</v>
      </c>
      <c r="G1429" s="332" t="s">
        <v>7</v>
      </c>
      <c r="H1429" s="333">
        <v>1.17E-2</v>
      </c>
      <c r="I1429" s="322">
        <v>483.36900000000003</v>
      </c>
      <c r="J1429" s="322">
        <v>5.6550000000000002</v>
      </c>
      <c r="K1429" s="277"/>
      <c r="L1429" s="322">
        <v>585.69000000000005</v>
      </c>
      <c r="M1429" s="322">
        <v>6.85</v>
      </c>
    </row>
    <row r="1430" spans="1:13" ht="24.75" thickBot="1" x14ac:dyDescent="0.25">
      <c r="A1430" s="265" t="s">
        <v>6019</v>
      </c>
      <c r="B1430" s="329" t="s">
        <v>1236</v>
      </c>
      <c r="C1430" s="330" t="s">
        <v>3433</v>
      </c>
      <c r="D1430" s="329" t="s">
        <v>103</v>
      </c>
      <c r="E1430" s="329" t="s">
        <v>1239</v>
      </c>
      <c r="F1430" s="331" t="s">
        <v>1191</v>
      </c>
      <c r="G1430" s="332" t="s">
        <v>79</v>
      </c>
      <c r="H1430" s="333">
        <v>0.20899999999999999</v>
      </c>
      <c r="I1430" s="322">
        <v>16.027000000000001</v>
      </c>
      <c r="J1430" s="322">
        <v>3.3490000000000002</v>
      </c>
      <c r="K1430" s="277"/>
      <c r="L1430" s="322">
        <v>19.420000000000002</v>
      </c>
      <c r="M1430" s="322">
        <v>4.05</v>
      </c>
    </row>
    <row r="1431" spans="1:13" ht="24.75" thickTop="1" x14ac:dyDescent="0.2">
      <c r="A1431" s="265" t="s">
        <v>6020</v>
      </c>
      <c r="B1431" s="323" t="s">
        <v>1236</v>
      </c>
      <c r="C1431" s="324" t="s">
        <v>3634</v>
      </c>
      <c r="D1431" s="323" t="s">
        <v>103</v>
      </c>
      <c r="E1431" s="323" t="s">
        <v>1376</v>
      </c>
      <c r="F1431" s="325" t="s">
        <v>1191</v>
      </c>
      <c r="G1431" s="326" t="s">
        <v>79</v>
      </c>
      <c r="H1431" s="327">
        <v>0.16400000000000001</v>
      </c>
      <c r="I1431" s="328">
        <v>23.116</v>
      </c>
      <c r="J1431" s="328">
        <v>3.7909999999999999</v>
      </c>
      <c r="K1431" s="277"/>
      <c r="L1431" s="328">
        <v>28.01</v>
      </c>
      <c r="M1431" s="328">
        <v>4.59</v>
      </c>
    </row>
    <row r="1432" spans="1:13" ht="48" x14ac:dyDescent="0.2">
      <c r="A1432" s="265" t="s">
        <v>6021</v>
      </c>
      <c r="B1432" s="316" t="s">
        <v>1236</v>
      </c>
      <c r="C1432" s="317" t="s">
        <v>3635</v>
      </c>
      <c r="D1432" s="316" t="s">
        <v>103</v>
      </c>
      <c r="E1432" s="316" t="s">
        <v>3636</v>
      </c>
      <c r="F1432" s="318" t="s">
        <v>3530</v>
      </c>
      <c r="G1432" s="319" t="s">
        <v>3531</v>
      </c>
      <c r="H1432" s="320">
        <v>6.3E-3</v>
      </c>
      <c r="I1432" s="321">
        <v>15.845000000000001</v>
      </c>
      <c r="J1432" s="321">
        <v>9.9000000000000005E-2</v>
      </c>
      <c r="K1432" s="277"/>
      <c r="L1432" s="321">
        <v>19.2</v>
      </c>
      <c r="M1432" s="321">
        <v>0.12</v>
      </c>
    </row>
    <row r="1433" spans="1:13" ht="48" x14ac:dyDescent="0.2">
      <c r="A1433" s="265" t="s">
        <v>6022</v>
      </c>
      <c r="B1433" s="316" t="s">
        <v>1236</v>
      </c>
      <c r="C1433" s="317" t="s">
        <v>3637</v>
      </c>
      <c r="D1433" s="316" t="s">
        <v>103</v>
      </c>
      <c r="E1433" s="316" t="s">
        <v>3638</v>
      </c>
      <c r="F1433" s="318" t="s">
        <v>3530</v>
      </c>
      <c r="G1433" s="319" t="s">
        <v>3534</v>
      </c>
      <c r="H1433" s="320">
        <v>8.6999999999999994E-3</v>
      </c>
      <c r="I1433" s="321">
        <v>15.02</v>
      </c>
      <c r="J1433" s="321">
        <v>0.13</v>
      </c>
      <c r="K1433" s="277"/>
      <c r="L1433" s="321">
        <v>18.2</v>
      </c>
      <c r="M1433" s="321">
        <v>0.15</v>
      </c>
    </row>
    <row r="1434" spans="1:13" ht="24" x14ac:dyDescent="0.2">
      <c r="A1434" s="265" t="s">
        <v>6023</v>
      </c>
      <c r="B1434" s="279" t="s">
        <v>1193</v>
      </c>
      <c r="C1434" s="280" t="s">
        <v>4149</v>
      </c>
      <c r="D1434" s="279" t="s">
        <v>103</v>
      </c>
      <c r="E1434" s="279" t="s">
        <v>4150</v>
      </c>
      <c r="F1434" s="281" t="s">
        <v>1209</v>
      </c>
      <c r="G1434" s="282" t="s">
        <v>133</v>
      </c>
      <c r="H1434" s="283">
        <v>3</v>
      </c>
      <c r="I1434" s="284">
        <v>3.4053871844660177</v>
      </c>
      <c r="J1434" s="284">
        <v>10.215999999999999</v>
      </c>
      <c r="K1434" s="277"/>
      <c r="L1434" s="284">
        <v>4.1399999999999997</v>
      </c>
      <c r="M1434" s="284">
        <v>12.42</v>
      </c>
    </row>
    <row r="1435" spans="1:13" x14ac:dyDescent="0.2">
      <c r="A1435" s="265" t="s">
        <v>6024</v>
      </c>
      <c r="B1435" s="286" t="s">
        <v>4151</v>
      </c>
      <c r="C1435" s="287" t="s">
        <v>36</v>
      </c>
      <c r="D1435" s="286" t="s">
        <v>37</v>
      </c>
      <c r="E1435" s="286" t="s">
        <v>38</v>
      </c>
      <c r="F1435" s="288" t="s">
        <v>1188</v>
      </c>
      <c r="G1435" s="289" t="s">
        <v>39</v>
      </c>
      <c r="H1435" s="287" t="s">
        <v>1189</v>
      </c>
      <c r="I1435" s="287" t="s">
        <v>40</v>
      </c>
      <c r="J1435" s="287" t="s">
        <v>41</v>
      </c>
      <c r="L1435" s="270"/>
      <c r="M1435" s="270"/>
    </row>
    <row r="1436" spans="1:13" ht="12.75" thickBot="1" x14ac:dyDescent="0.25">
      <c r="A1436" s="265" t="s">
        <v>6025</v>
      </c>
      <c r="B1436" s="290" t="s">
        <v>1190</v>
      </c>
      <c r="C1436" s="291" t="s">
        <v>4152</v>
      </c>
      <c r="D1436" s="290" t="s">
        <v>1470</v>
      </c>
      <c r="E1436" s="290" t="s">
        <v>412</v>
      </c>
      <c r="F1436" s="292">
        <v>16</v>
      </c>
      <c r="G1436" s="293" t="s">
        <v>61</v>
      </c>
      <c r="H1436" s="294">
        <v>1</v>
      </c>
      <c r="I1436" s="278">
        <v>17.759999999999998</v>
      </c>
      <c r="J1436" s="278">
        <v>17.759999999999998</v>
      </c>
      <c r="K1436" s="277"/>
      <c r="L1436" s="278">
        <v>21.53</v>
      </c>
      <c r="M1436" s="278">
        <v>21.53</v>
      </c>
    </row>
    <row r="1437" spans="1:13" ht="12.75" thickTop="1" x14ac:dyDescent="0.2">
      <c r="A1437" s="265" t="s">
        <v>6026</v>
      </c>
      <c r="B1437" s="295" t="s">
        <v>1193</v>
      </c>
      <c r="C1437" s="296" t="s">
        <v>3160</v>
      </c>
      <c r="D1437" s="295" t="s">
        <v>1470</v>
      </c>
      <c r="E1437" s="295" t="s">
        <v>1202</v>
      </c>
      <c r="F1437" s="297" t="s">
        <v>1195</v>
      </c>
      <c r="G1437" s="298" t="s">
        <v>1196</v>
      </c>
      <c r="H1437" s="299">
        <v>0.30690000000000001</v>
      </c>
      <c r="I1437" s="300">
        <v>18.404</v>
      </c>
      <c r="J1437" s="300">
        <v>5.6479999999999997</v>
      </c>
      <c r="K1437" s="277"/>
      <c r="L1437" s="300">
        <v>22.3</v>
      </c>
      <c r="M1437" s="300">
        <v>6.84</v>
      </c>
    </row>
    <row r="1438" spans="1:13" x14ac:dyDescent="0.2">
      <c r="A1438" s="265" t="s">
        <v>6027</v>
      </c>
      <c r="B1438" s="279" t="s">
        <v>1193</v>
      </c>
      <c r="C1438" s="280" t="s">
        <v>3156</v>
      </c>
      <c r="D1438" s="279" t="s">
        <v>1470</v>
      </c>
      <c r="E1438" s="279" t="s">
        <v>1206</v>
      </c>
      <c r="F1438" s="281" t="s">
        <v>1195</v>
      </c>
      <c r="G1438" s="282" t="s">
        <v>1196</v>
      </c>
      <c r="H1438" s="283">
        <v>0.29630000000000001</v>
      </c>
      <c r="I1438" s="284">
        <v>11.009</v>
      </c>
      <c r="J1438" s="284">
        <v>3.2610000000000001</v>
      </c>
      <c r="K1438" s="277"/>
      <c r="L1438" s="284">
        <v>13.34</v>
      </c>
      <c r="M1438" s="284">
        <v>3.95</v>
      </c>
    </row>
    <row r="1439" spans="1:13" x14ac:dyDescent="0.2">
      <c r="A1439" s="265" t="s">
        <v>6028</v>
      </c>
      <c r="B1439" s="279" t="s">
        <v>1193</v>
      </c>
      <c r="C1439" s="280" t="s">
        <v>3426</v>
      </c>
      <c r="D1439" s="279" t="s">
        <v>1470</v>
      </c>
      <c r="E1439" s="279" t="s">
        <v>1208</v>
      </c>
      <c r="F1439" s="281" t="s">
        <v>1209</v>
      </c>
      <c r="G1439" s="282" t="s">
        <v>7</v>
      </c>
      <c r="H1439" s="283">
        <v>2.5000000000000001E-3</v>
      </c>
      <c r="I1439" s="284">
        <v>148.578</v>
      </c>
      <c r="J1439" s="284">
        <v>0.371</v>
      </c>
      <c r="K1439" s="277"/>
      <c r="L1439" s="284">
        <v>180.03</v>
      </c>
      <c r="M1439" s="284">
        <v>0.45</v>
      </c>
    </row>
    <row r="1440" spans="1:13" x14ac:dyDescent="0.2">
      <c r="A1440" s="265" t="s">
        <v>6029</v>
      </c>
      <c r="B1440" s="279" t="s">
        <v>1193</v>
      </c>
      <c r="C1440" s="280" t="s">
        <v>3572</v>
      </c>
      <c r="D1440" s="279" t="s">
        <v>1470</v>
      </c>
      <c r="E1440" s="279" t="s">
        <v>1224</v>
      </c>
      <c r="F1440" s="281" t="s">
        <v>1209</v>
      </c>
      <c r="G1440" s="282" t="s">
        <v>345</v>
      </c>
      <c r="H1440" s="283">
        <v>0.32400000000000001</v>
      </c>
      <c r="I1440" s="284">
        <v>0.86599999999999999</v>
      </c>
      <c r="J1440" s="284">
        <v>0.28000000000000003</v>
      </c>
      <c r="K1440" s="277"/>
      <c r="L1440" s="284">
        <v>1.05</v>
      </c>
      <c r="M1440" s="284">
        <v>0.34</v>
      </c>
    </row>
    <row r="1441" spans="1:13" x14ac:dyDescent="0.2">
      <c r="A1441" s="265" t="s">
        <v>6030</v>
      </c>
      <c r="B1441" s="301" t="s">
        <v>1193</v>
      </c>
      <c r="C1441" s="302" t="s">
        <v>3141</v>
      </c>
      <c r="D1441" s="301" t="s">
        <v>1470</v>
      </c>
      <c r="E1441" s="301" t="s">
        <v>1226</v>
      </c>
      <c r="F1441" s="303" t="s">
        <v>1209</v>
      </c>
      <c r="G1441" s="304" t="s">
        <v>345</v>
      </c>
      <c r="H1441" s="305">
        <v>0.32400000000000001</v>
      </c>
      <c r="I1441" s="285">
        <v>0.51100000000000001</v>
      </c>
      <c r="J1441" s="285">
        <v>0.16500000000000001</v>
      </c>
      <c r="K1441" s="277"/>
      <c r="L1441" s="285">
        <v>0.62</v>
      </c>
      <c r="M1441" s="285">
        <v>0.2</v>
      </c>
    </row>
    <row r="1442" spans="1:13" ht="12.75" thickBot="1" x14ac:dyDescent="0.25">
      <c r="A1442" s="265" t="s">
        <v>6031</v>
      </c>
      <c r="B1442" s="301" t="s">
        <v>1193</v>
      </c>
      <c r="C1442" s="302" t="s">
        <v>4153</v>
      </c>
      <c r="D1442" s="301" t="s">
        <v>1470</v>
      </c>
      <c r="E1442" s="301" t="s">
        <v>4154</v>
      </c>
      <c r="F1442" s="303" t="s">
        <v>1209</v>
      </c>
      <c r="G1442" s="304" t="s">
        <v>73</v>
      </c>
      <c r="H1442" s="305">
        <v>3</v>
      </c>
      <c r="I1442" s="285">
        <v>2.6783577777777792</v>
      </c>
      <c r="J1442" s="285">
        <v>8.0350000000000001</v>
      </c>
      <c r="K1442" s="277"/>
      <c r="L1442" s="285">
        <v>3.25</v>
      </c>
      <c r="M1442" s="285">
        <v>9.75</v>
      </c>
    </row>
    <row r="1443" spans="1:13" ht="12.75" thickTop="1" x14ac:dyDescent="0.2">
      <c r="A1443" s="265" t="s">
        <v>6032</v>
      </c>
      <c r="B1443" s="306" t="s">
        <v>4155</v>
      </c>
      <c r="C1443" s="307" t="s">
        <v>36</v>
      </c>
      <c r="D1443" s="306" t="s">
        <v>37</v>
      </c>
      <c r="E1443" s="306" t="s">
        <v>38</v>
      </c>
      <c r="F1443" s="308" t="s">
        <v>1188</v>
      </c>
      <c r="G1443" s="309" t="s">
        <v>39</v>
      </c>
      <c r="H1443" s="307" t="s">
        <v>1189</v>
      </c>
      <c r="I1443" s="307" t="s">
        <v>40</v>
      </c>
      <c r="J1443" s="307" t="s">
        <v>41</v>
      </c>
      <c r="L1443" s="335"/>
      <c r="M1443" s="335"/>
    </row>
    <row r="1444" spans="1:13" x14ac:dyDescent="0.2">
      <c r="A1444" s="265" t="s">
        <v>6033</v>
      </c>
      <c r="B1444" s="271" t="s">
        <v>1190</v>
      </c>
      <c r="C1444" s="272" t="s">
        <v>4156</v>
      </c>
      <c r="D1444" s="271" t="s">
        <v>1470</v>
      </c>
      <c r="E1444" s="271" t="s">
        <v>414</v>
      </c>
      <c r="F1444" s="273">
        <v>16</v>
      </c>
      <c r="G1444" s="274" t="s">
        <v>289</v>
      </c>
      <c r="H1444" s="275">
        <v>1</v>
      </c>
      <c r="I1444" s="276">
        <v>11.39</v>
      </c>
      <c r="J1444" s="276">
        <v>11.389999999999999</v>
      </c>
      <c r="K1444" s="277"/>
      <c r="L1444" s="276">
        <v>13.81</v>
      </c>
      <c r="M1444" s="276">
        <v>13.81</v>
      </c>
    </row>
    <row r="1445" spans="1:13" x14ac:dyDescent="0.2">
      <c r="A1445" s="265" t="s">
        <v>6034</v>
      </c>
      <c r="B1445" s="279" t="s">
        <v>1193</v>
      </c>
      <c r="C1445" s="280" t="s">
        <v>3160</v>
      </c>
      <c r="D1445" s="279" t="s">
        <v>1470</v>
      </c>
      <c r="E1445" s="279" t="s">
        <v>1202</v>
      </c>
      <c r="F1445" s="281" t="s">
        <v>1195</v>
      </c>
      <c r="G1445" s="282" t="s">
        <v>1196</v>
      </c>
      <c r="H1445" s="283">
        <v>0.36159999999999998</v>
      </c>
      <c r="I1445" s="284">
        <v>18.404</v>
      </c>
      <c r="J1445" s="284">
        <v>6.6539999999999999</v>
      </c>
      <c r="K1445" s="277"/>
      <c r="L1445" s="284">
        <v>22.3</v>
      </c>
      <c r="M1445" s="284">
        <v>8.06</v>
      </c>
    </row>
    <row r="1446" spans="1:13" x14ac:dyDescent="0.2">
      <c r="A1446" s="265" t="s">
        <v>6035</v>
      </c>
      <c r="B1446" s="279" t="s">
        <v>1193</v>
      </c>
      <c r="C1446" s="280" t="s">
        <v>3141</v>
      </c>
      <c r="D1446" s="279" t="s">
        <v>1470</v>
      </c>
      <c r="E1446" s="279" t="s">
        <v>1226</v>
      </c>
      <c r="F1446" s="281" t="s">
        <v>1209</v>
      </c>
      <c r="G1446" s="282" t="s">
        <v>345</v>
      </c>
      <c r="H1446" s="283">
        <v>0.16200000000000001</v>
      </c>
      <c r="I1446" s="284">
        <v>0.51100000000000001</v>
      </c>
      <c r="J1446" s="284">
        <v>8.2000000000000003E-2</v>
      </c>
      <c r="K1446" s="277"/>
      <c r="L1446" s="284">
        <v>0.62</v>
      </c>
      <c r="M1446" s="284">
        <v>0.1</v>
      </c>
    </row>
    <row r="1447" spans="1:13" x14ac:dyDescent="0.2">
      <c r="A1447" s="265" t="s">
        <v>6036</v>
      </c>
      <c r="B1447" s="301" t="s">
        <v>1193</v>
      </c>
      <c r="C1447" s="302" t="s">
        <v>3156</v>
      </c>
      <c r="D1447" s="301" t="s">
        <v>1470</v>
      </c>
      <c r="E1447" s="301" t="s">
        <v>1206</v>
      </c>
      <c r="F1447" s="303" t="s">
        <v>1195</v>
      </c>
      <c r="G1447" s="304" t="s">
        <v>1196</v>
      </c>
      <c r="H1447" s="305">
        <v>0.39389999999999997</v>
      </c>
      <c r="I1447" s="285">
        <v>10.97059651162791</v>
      </c>
      <c r="J1447" s="285">
        <v>4.3209999999999997</v>
      </c>
      <c r="K1447" s="277"/>
      <c r="L1447" s="285">
        <v>13.34</v>
      </c>
      <c r="M1447" s="285">
        <v>5.25</v>
      </c>
    </row>
    <row r="1448" spans="1:13" ht="12.75" thickBot="1" x14ac:dyDescent="0.25">
      <c r="A1448" s="265" t="s">
        <v>6037</v>
      </c>
      <c r="B1448" s="301" t="s">
        <v>1193</v>
      </c>
      <c r="C1448" s="302" t="s">
        <v>3426</v>
      </c>
      <c r="D1448" s="301" t="s">
        <v>1470</v>
      </c>
      <c r="E1448" s="301" t="s">
        <v>1208</v>
      </c>
      <c r="F1448" s="303" t="s">
        <v>1209</v>
      </c>
      <c r="G1448" s="304" t="s">
        <v>7</v>
      </c>
      <c r="H1448" s="305">
        <v>1.2999999999999999E-3</v>
      </c>
      <c r="I1448" s="285">
        <v>148.578</v>
      </c>
      <c r="J1448" s="285">
        <v>0.193</v>
      </c>
      <c r="K1448" s="277"/>
      <c r="L1448" s="285">
        <v>180.03</v>
      </c>
      <c r="M1448" s="285">
        <v>0.23</v>
      </c>
    </row>
    <row r="1449" spans="1:13" ht="12.75" thickTop="1" x14ac:dyDescent="0.2">
      <c r="A1449" s="265" t="s">
        <v>6038</v>
      </c>
      <c r="B1449" s="295" t="s">
        <v>1193</v>
      </c>
      <c r="C1449" s="296" t="s">
        <v>3572</v>
      </c>
      <c r="D1449" s="295" t="s">
        <v>1470</v>
      </c>
      <c r="E1449" s="295" t="s">
        <v>1224</v>
      </c>
      <c r="F1449" s="297" t="s">
        <v>1209</v>
      </c>
      <c r="G1449" s="298" t="s">
        <v>345</v>
      </c>
      <c r="H1449" s="299">
        <v>0.16200000000000001</v>
      </c>
      <c r="I1449" s="300">
        <v>0.86599999999999999</v>
      </c>
      <c r="J1449" s="300">
        <v>0.14000000000000001</v>
      </c>
      <c r="K1449" s="277"/>
      <c r="L1449" s="300">
        <v>1.05</v>
      </c>
      <c r="M1449" s="300">
        <v>0.17</v>
      </c>
    </row>
    <row r="1450" spans="1:13" x14ac:dyDescent="0.2">
      <c r="A1450" s="265" t="s">
        <v>6039</v>
      </c>
      <c r="B1450" s="266" t="s">
        <v>4157</v>
      </c>
      <c r="C1450" s="267" t="s">
        <v>36</v>
      </c>
      <c r="D1450" s="266" t="s">
        <v>37</v>
      </c>
      <c r="E1450" s="266" t="s">
        <v>38</v>
      </c>
      <c r="F1450" s="268" t="s">
        <v>1188</v>
      </c>
      <c r="G1450" s="269" t="s">
        <v>39</v>
      </c>
      <c r="H1450" s="267" t="s">
        <v>1189</v>
      </c>
      <c r="I1450" s="267" t="s">
        <v>40</v>
      </c>
      <c r="J1450" s="267" t="s">
        <v>41</v>
      </c>
      <c r="L1450" s="334"/>
      <c r="M1450" s="334"/>
    </row>
    <row r="1451" spans="1:13" x14ac:dyDescent="0.2">
      <c r="A1451" s="265" t="s">
        <v>6040</v>
      </c>
      <c r="B1451" s="271" t="s">
        <v>1190</v>
      </c>
      <c r="C1451" s="272" t="s">
        <v>3767</v>
      </c>
      <c r="D1451" s="271" t="s">
        <v>1470</v>
      </c>
      <c r="E1451" s="271" t="s">
        <v>235</v>
      </c>
      <c r="F1451" s="273">
        <v>18</v>
      </c>
      <c r="G1451" s="274" t="s">
        <v>11</v>
      </c>
      <c r="H1451" s="275">
        <v>1</v>
      </c>
      <c r="I1451" s="276">
        <v>355.51</v>
      </c>
      <c r="J1451" s="276">
        <v>355.51</v>
      </c>
      <c r="K1451" s="277"/>
      <c r="L1451" s="276">
        <v>430.78</v>
      </c>
      <c r="M1451" s="276">
        <v>430.78</v>
      </c>
    </row>
    <row r="1452" spans="1:13" x14ac:dyDescent="0.2">
      <c r="A1452" s="265" t="s">
        <v>6041</v>
      </c>
      <c r="B1452" s="279" t="s">
        <v>1193</v>
      </c>
      <c r="C1452" s="280" t="s">
        <v>3160</v>
      </c>
      <c r="D1452" s="279" t="s">
        <v>1470</v>
      </c>
      <c r="E1452" s="279" t="s">
        <v>1202</v>
      </c>
      <c r="F1452" s="281" t="s">
        <v>1195</v>
      </c>
      <c r="G1452" s="282" t="s">
        <v>1196</v>
      </c>
      <c r="H1452" s="283">
        <v>1.393</v>
      </c>
      <c r="I1452" s="284">
        <v>18.404</v>
      </c>
      <c r="J1452" s="284">
        <v>25.635999999999999</v>
      </c>
      <c r="K1452" s="277"/>
      <c r="L1452" s="284">
        <v>22.3</v>
      </c>
      <c r="M1452" s="284">
        <v>31.06</v>
      </c>
    </row>
    <row r="1453" spans="1:13" x14ac:dyDescent="0.2">
      <c r="A1453" s="265" t="s">
        <v>6042</v>
      </c>
      <c r="B1453" s="279" t="s">
        <v>1193</v>
      </c>
      <c r="C1453" s="280" t="s">
        <v>3727</v>
      </c>
      <c r="D1453" s="279" t="s">
        <v>1470</v>
      </c>
      <c r="E1453" s="279" t="s">
        <v>1244</v>
      </c>
      <c r="F1453" s="281" t="s">
        <v>1209</v>
      </c>
      <c r="G1453" s="282" t="s">
        <v>73</v>
      </c>
      <c r="H1453" s="283">
        <v>0.41170000000000001</v>
      </c>
      <c r="I1453" s="284">
        <v>9.7710000000000008</v>
      </c>
      <c r="J1453" s="284">
        <v>4.0220000000000002</v>
      </c>
      <c r="K1453" s="277"/>
      <c r="L1453" s="284">
        <v>11.84</v>
      </c>
      <c r="M1453" s="284">
        <v>4.87</v>
      </c>
    </row>
    <row r="1454" spans="1:13" x14ac:dyDescent="0.2">
      <c r="A1454" s="265" t="s">
        <v>6043</v>
      </c>
      <c r="B1454" s="301" t="s">
        <v>1193</v>
      </c>
      <c r="C1454" s="302" t="s">
        <v>3768</v>
      </c>
      <c r="D1454" s="301" t="s">
        <v>1470</v>
      </c>
      <c r="E1454" s="301" t="s">
        <v>3769</v>
      </c>
      <c r="F1454" s="303" t="s">
        <v>1209</v>
      </c>
      <c r="G1454" s="304" t="s">
        <v>345</v>
      </c>
      <c r="H1454" s="305">
        <v>0.28149999999999997</v>
      </c>
      <c r="I1454" s="285">
        <v>8.0960000000000001</v>
      </c>
      <c r="J1454" s="285">
        <v>2.2789999999999999</v>
      </c>
      <c r="K1454" s="277"/>
      <c r="L1454" s="285">
        <v>9.81</v>
      </c>
      <c r="M1454" s="285">
        <v>2.76</v>
      </c>
    </row>
    <row r="1455" spans="1:13" ht="12.75" thickBot="1" x14ac:dyDescent="0.25">
      <c r="A1455" s="265" t="s">
        <v>6044</v>
      </c>
      <c r="B1455" s="301" t="s">
        <v>1193</v>
      </c>
      <c r="C1455" s="302" t="s">
        <v>3706</v>
      </c>
      <c r="D1455" s="301" t="s">
        <v>1470</v>
      </c>
      <c r="E1455" s="301" t="s">
        <v>1323</v>
      </c>
      <c r="F1455" s="303" t="s">
        <v>1209</v>
      </c>
      <c r="G1455" s="304" t="s">
        <v>73</v>
      </c>
      <c r="H1455" s="305">
        <v>0.29759999999999998</v>
      </c>
      <c r="I1455" s="285">
        <v>2.17</v>
      </c>
      <c r="J1455" s="285">
        <v>0.64500000000000002</v>
      </c>
      <c r="K1455" s="277"/>
      <c r="L1455" s="285">
        <v>2.63</v>
      </c>
      <c r="M1455" s="285">
        <v>0.78</v>
      </c>
    </row>
    <row r="1456" spans="1:13" ht="12.75" thickTop="1" x14ac:dyDescent="0.2">
      <c r="A1456" s="265" t="s">
        <v>6045</v>
      </c>
      <c r="B1456" s="295" t="s">
        <v>1193</v>
      </c>
      <c r="C1456" s="296" t="s">
        <v>3770</v>
      </c>
      <c r="D1456" s="295" t="s">
        <v>1470</v>
      </c>
      <c r="E1456" s="295" t="s">
        <v>3771</v>
      </c>
      <c r="F1456" s="297" t="s">
        <v>1209</v>
      </c>
      <c r="G1456" s="298" t="s">
        <v>73</v>
      </c>
      <c r="H1456" s="299">
        <v>0.51719999999999999</v>
      </c>
      <c r="I1456" s="300">
        <v>18.338000000000001</v>
      </c>
      <c r="J1456" s="300">
        <v>9.484</v>
      </c>
      <c r="K1456" s="277"/>
      <c r="L1456" s="300">
        <v>22.22</v>
      </c>
      <c r="M1456" s="300">
        <v>11.49</v>
      </c>
    </row>
    <row r="1457" spans="1:13" x14ac:dyDescent="0.2">
      <c r="A1457" s="265" t="s">
        <v>6046</v>
      </c>
      <c r="B1457" s="279" t="s">
        <v>1193</v>
      </c>
      <c r="C1457" s="280" t="s">
        <v>3191</v>
      </c>
      <c r="D1457" s="279" t="s">
        <v>1470</v>
      </c>
      <c r="E1457" s="279" t="s">
        <v>3192</v>
      </c>
      <c r="F1457" s="281" t="s">
        <v>1209</v>
      </c>
      <c r="G1457" s="282" t="s">
        <v>345</v>
      </c>
      <c r="H1457" s="283">
        <v>19.610700000000001</v>
      </c>
      <c r="I1457" s="284">
        <v>8.9280311193603659</v>
      </c>
      <c r="J1457" s="284">
        <v>175.084</v>
      </c>
      <c r="K1457" s="277"/>
      <c r="L1457" s="284">
        <v>10.82</v>
      </c>
      <c r="M1457" s="284">
        <v>212.18</v>
      </c>
    </row>
    <row r="1458" spans="1:13" x14ac:dyDescent="0.2">
      <c r="A1458" s="265" t="s">
        <v>6047</v>
      </c>
      <c r="B1458" s="279" t="s">
        <v>1193</v>
      </c>
      <c r="C1458" s="280" t="s">
        <v>3141</v>
      </c>
      <c r="D1458" s="279" t="s">
        <v>1470</v>
      </c>
      <c r="E1458" s="279" t="s">
        <v>1226</v>
      </c>
      <c r="F1458" s="281" t="s">
        <v>1209</v>
      </c>
      <c r="G1458" s="282" t="s">
        <v>345</v>
      </c>
      <c r="H1458" s="283">
        <v>3.7955999999999999</v>
      </c>
      <c r="I1458" s="284">
        <v>0.51100000000000001</v>
      </c>
      <c r="J1458" s="284">
        <v>1.9390000000000001</v>
      </c>
      <c r="K1458" s="277"/>
      <c r="L1458" s="284">
        <v>0.62</v>
      </c>
      <c r="M1458" s="284">
        <v>2.35</v>
      </c>
    </row>
    <row r="1459" spans="1:13" x14ac:dyDescent="0.2">
      <c r="A1459" s="265" t="s">
        <v>6048</v>
      </c>
      <c r="B1459" s="279" t="s">
        <v>1193</v>
      </c>
      <c r="C1459" s="280" t="s">
        <v>3732</v>
      </c>
      <c r="D1459" s="279" t="s">
        <v>1470</v>
      </c>
      <c r="E1459" s="279" t="s">
        <v>1325</v>
      </c>
      <c r="F1459" s="281" t="s">
        <v>1209</v>
      </c>
      <c r="G1459" s="282" t="s">
        <v>345</v>
      </c>
      <c r="H1459" s="283">
        <v>9.9699999999999997E-2</v>
      </c>
      <c r="I1459" s="284">
        <v>22.603999999999999</v>
      </c>
      <c r="J1459" s="284">
        <v>2.2530000000000001</v>
      </c>
      <c r="K1459" s="277"/>
      <c r="L1459" s="284">
        <v>27.39</v>
      </c>
      <c r="M1459" s="284">
        <v>2.73</v>
      </c>
    </row>
    <row r="1460" spans="1:13" x14ac:dyDescent="0.2">
      <c r="A1460" s="265" t="s">
        <v>6049</v>
      </c>
      <c r="B1460" s="279" t="s">
        <v>1193</v>
      </c>
      <c r="C1460" s="280" t="s">
        <v>3772</v>
      </c>
      <c r="D1460" s="279" t="s">
        <v>1470</v>
      </c>
      <c r="E1460" s="279" t="s">
        <v>3773</v>
      </c>
      <c r="F1460" s="281" t="s">
        <v>1209</v>
      </c>
      <c r="G1460" s="282" t="s">
        <v>345</v>
      </c>
      <c r="H1460" s="283">
        <v>2.2795999999999998</v>
      </c>
      <c r="I1460" s="284">
        <v>9.5069999999999997</v>
      </c>
      <c r="J1460" s="284">
        <v>21.672000000000001</v>
      </c>
      <c r="K1460" s="277"/>
      <c r="L1460" s="284">
        <v>11.52</v>
      </c>
      <c r="M1460" s="284">
        <v>26.26</v>
      </c>
    </row>
    <row r="1461" spans="1:13" x14ac:dyDescent="0.2">
      <c r="A1461" s="265" t="s">
        <v>6050</v>
      </c>
      <c r="B1461" s="279" t="s">
        <v>1193</v>
      </c>
      <c r="C1461" s="280" t="s">
        <v>3774</v>
      </c>
      <c r="D1461" s="279" t="s">
        <v>1470</v>
      </c>
      <c r="E1461" s="279" t="s">
        <v>1321</v>
      </c>
      <c r="F1461" s="281" t="s">
        <v>1209</v>
      </c>
      <c r="G1461" s="282" t="s">
        <v>345</v>
      </c>
      <c r="H1461" s="283">
        <v>0.23810000000000001</v>
      </c>
      <c r="I1461" s="284">
        <v>26.870999999999999</v>
      </c>
      <c r="J1461" s="284">
        <v>6.3970000000000002</v>
      </c>
      <c r="K1461" s="277"/>
      <c r="L1461" s="284">
        <v>32.56</v>
      </c>
      <c r="M1461" s="284">
        <v>7.75</v>
      </c>
    </row>
    <row r="1462" spans="1:13" x14ac:dyDescent="0.2">
      <c r="A1462" s="265" t="s">
        <v>6051</v>
      </c>
      <c r="B1462" s="279" t="s">
        <v>1193</v>
      </c>
      <c r="C1462" s="280" t="s">
        <v>3156</v>
      </c>
      <c r="D1462" s="279" t="s">
        <v>1470</v>
      </c>
      <c r="E1462" s="279" t="s">
        <v>1206</v>
      </c>
      <c r="F1462" s="281" t="s">
        <v>1195</v>
      </c>
      <c r="G1462" s="282" t="s">
        <v>1196</v>
      </c>
      <c r="H1462" s="283">
        <v>1.3335999999999999</v>
      </c>
      <c r="I1462" s="284">
        <v>11.009</v>
      </c>
      <c r="J1462" s="284">
        <v>14.680999999999999</v>
      </c>
      <c r="K1462" s="277"/>
      <c r="L1462" s="284">
        <v>13.34</v>
      </c>
      <c r="M1462" s="284">
        <v>17.79</v>
      </c>
    </row>
    <row r="1463" spans="1:13" x14ac:dyDescent="0.2">
      <c r="A1463" s="265" t="s">
        <v>6052</v>
      </c>
      <c r="B1463" s="279" t="s">
        <v>1193</v>
      </c>
      <c r="C1463" s="280" t="s">
        <v>3426</v>
      </c>
      <c r="D1463" s="279" t="s">
        <v>1470</v>
      </c>
      <c r="E1463" s="279" t="s">
        <v>1208</v>
      </c>
      <c r="F1463" s="281" t="s">
        <v>1209</v>
      </c>
      <c r="G1463" s="282" t="s">
        <v>7</v>
      </c>
      <c r="H1463" s="283">
        <v>1.0800000000000001E-2</v>
      </c>
      <c r="I1463" s="284">
        <v>148.578</v>
      </c>
      <c r="J1463" s="284">
        <v>1.6040000000000001</v>
      </c>
      <c r="K1463" s="277"/>
      <c r="L1463" s="284">
        <v>180.03</v>
      </c>
      <c r="M1463" s="284">
        <v>1.94</v>
      </c>
    </row>
    <row r="1464" spans="1:13" x14ac:dyDescent="0.2">
      <c r="A1464" s="265" t="s">
        <v>6053</v>
      </c>
      <c r="B1464" s="279" t="s">
        <v>1193</v>
      </c>
      <c r="C1464" s="280" t="s">
        <v>3775</v>
      </c>
      <c r="D1464" s="279" t="s">
        <v>1470</v>
      </c>
      <c r="E1464" s="279" t="s">
        <v>1324</v>
      </c>
      <c r="F1464" s="281" t="s">
        <v>1209</v>
      </c>
      <c r="G1464" s="282" t="s">
        <v>73</v>
      </c>
      <c r="H1464" s="283">
        <v>5.9499999999999997E-2</v>
      </c>
      <c r="I1464" s="284">
        <v>12.866</v>
      </c>
      <c r="J1464" s="284">
        <v>0.76500000000000001</v>
      </c>
      <c r="K1464" s="277"/>
      <c r="L1464" s="284">
        <v>15.59</v>
      </c>
      <c r="M1464" s="284">
        <v>0.92</v>
      </c>
    </row>
    <row r="1465" spans="1:13" x14ac:dyDescent="0.2">
      <c r="A1465" s="265" t="s">
        <v>6054</v>
      </c>
      <c r="B1465" s="301" t="s">
        <v>1193</v>
      </c>
      <c r="C1465" s="302" t="s">
        <v>3776</v>
      </c>
      <c r="D1465" s="301" t="s">
        <v>1470</v>
      </c>
      <c r="E1465" s="301" t="s">
        <v>1248</v>
      </c>
      <c r="F1465" s="303" t="s">
        <v>1209</v>
      </c>
      <c r="G1465" s="304" t="s">
        <v>73</v>
      </c>
      <c r="H1465" s="305">
        <v>1</v>
      </c>
      <c r="I1465" s="285">
        <v>89.049000000000007</v>
      </c>
      <c r="J1465" s="285">
        <v>89.049000000000007</v>
      </c>
      <c r="K1465" s="277"/>
      <c r="L1465" s="285">
        <v>107.9</v>
      </c>
      <c r="M1465" s="285">
        <v>107.9</v>
      </c>
    </row>
    <row r="1466" spans="1:13" ht="12.75" thickBot="1" x14ac:dyDescent="0.25">
      <c r="A1466" s="265" t="s">
        <v>6055</v>
      </c>
      <c r="B1466" s="286" t="s">
        <v>4158</v>
      </c>
      <c r="C1466" s="287" t="s">
        <v>36</v>
      </c>
      <c r="D1466" s="286" t="s">
        <v>37</v>
      </c>
      <c r="E1466" s="286" t="s">
        <v>38</v>
      </c>
      <c r="F1466" s="288" t="s">
        <v>1188</v>
      </c>
      <c r="G1466" s="289" t="s">
        <v>39</v>
      </c>
      <c r="H1466" s="287" t="s">
        <v>1189</v>
      </c>
      <c r="I1466" s="287" t="s">
        <v>40</v>
      </c>
      <c r="J1466" s="287" t="s">
        <v>41</v>
      </c>
      <c r="L1466" s="270"/>
      <c r="M1466" s="270"/>
    </row>
    <row r="1467" spans="1:13" ht="12.75" thickTop="1" x14ac:dyDescent="0.2">
      <c r="A1467" s="265" t="s">
        <v>6056</v>
      </c>
      <c r="B1467" s="310" t="s">
        <v>1190</v>
      </c>
      <c r="C1467" s="311" t="s">
        <v>4159</v>
      </c>
      <c r="D1467" s="310" t="s">
        <v>1470</v>
      </c>
      <c r="E1467" s="310" t="s">
        <v>417</v>
      </c>
      <c r="F1467" s="312">
        <v>18</v>
      </c>
      <c r="G1467" s="313" t="s">
        <v>11</v>
      </c>
      <c r="H1467" s="314">
        <v>1</v>
      </c>
      <c r="I1467" s="315">
        <v>224.6</v>
      </c>
      <c r="J1467" s="315">
        <v>224.6</v>
      </c>
      <c r="K1467" s="277"/>
      <c r="L1467" s="315">
        <v>272.14999999999998</v>
      </c>
      <c r="M1467" s="315">
        <v>272.14999999999998</v>
      </c>
    </row>
    <row r="1468" spans="1:13" x14ac:dyDescent="0.2">
      <c r="A1468" s="265" t="s">
        <v>6057</v>
      </c>
      <c r="B1468" s="279" t="s">
        <v>1193</v>
      </c>
      <c r="C1468" s="280" t="s">
        <v>3160</v>
      </c>
      <c r="D1468" s="279" t="s">
        <v>1470</v>
      </c>
      <c r="E1468" s="279" t="s">
        <v>1202</v>
      </c>
      <c r="F1468" s="281" t="s">
        <v>1195</v>
      </c>
      <c r="G1468" s="282" t="s">
        <v>1196</v>
      </c>
      <c r="H1468" s="283">
        <v>1.1144000000000001</v>
      </c>
      <c r="I1468" s="284">
        <v>18.404</v>
      </c>
      <c r="J1468" s="284">
        <v>20.509</v>
      </c>
      <c r="K1468" s="277"/>
      <c r="L1468" s="284">
        <v>22.3</v>
      </c>
      <c r="M1468" s="284">
        <v>24.85</v>
      </c>
    </row>
    <row r="1469" spans="1:13" x14ac:dyDescent="0.2">
      <c r="A1469" s="265" t="s">
        <v>6058</v>
      </c>
      <c r="B1469" s="279" t="s">
        <v>1193</v>
      </c>
      <c r="C1469" s="280" t="s">
        <v>3156</v>
      </c>
      <c r="D1469" s="279" t="s">
        <v>1470</v>
      </c>
      <c r="E1469" s="279" t="s">
        <v>1206</v>
      </c>
      <c r="F1469" s="281" t="s">
        <v>1195</v>
      </c>
      <c r="G1469" s="282" t="s">
        <v>1196</v>
      </c>
      <c r="H1469" s="283">
        <v>1.0377000000000001</v>
      </c>
      <c r="I1469" s="284">
        <v>11.009</v>
      </c>
      <c r="J1469" s="284">
        <v>11.423999999999999</v>
      </c>
      <c r="K1469" s="277"/>
      <c r="L1469" s="284">
        <v>13.34</v>
      </c>
      <c r="M1469" s="284">
        <v>13.84</v>
      </c>
    </row>
    <row r="1470" spans="1:13" x14ac:dyDescent="0.2">
      <c r="A1470" s="265" t="s">
        <v>6059</v>
      </c>
      <c r="B1470" s="279" t="s">
        <v>1193</v>
      </c>
      <c r="C1470" s="280" t="s">
        <v>3426</v>
      </c>
      <c r="D1470" s="279" t="s">
        <v>1470</v>
      </c>
      <c r="E1470" s="279" t="s">
        <v>1208</v>
      </c>
      <c r="F1470" s="281" t="s">
        <v>1209</v>
      </c>
      <c r="G1470" s="282" t="s">
        <v>7</v>
      </c>
      <c r="H1470" s="283">
        <v>2.8E-3</v>
      </c>
      <c r="I1470" s="284">
        <v>148.578</v>
      </c>
      <c r="J1470" s="284">
        <v>0.41599999999999998</v>
      </c>
      <c r="K1470" s="277"/>
      <c r="L1470" s="284">
        <v>180.03</v>
      </c>
      <c r="M1470" s="284">
        <v>0.5</v>
      </c>
    </row>
    <row r="1471" spans="1:13" x14ac:dyDescent="0.2">
      <c r="A1471" s="265" t="s">
        <v>6060</v>
      </c>
      <c r="B1471" s="279" t="s">
        <v>1193</v>
      </c>
      <c r="C1471" s="280" t="s">
        <v>3141</v>
      </c>
      <c r="D1471" s="279" t="s">
        <v>1470</v>
      </c>
      <c r="E1471" s="279" t="s">
        <v>1226</v>
      </c>
      <c r="F1471" s="281" t="s">
        <v>1209</v>
      </c>
      <c r="G1471" s="282" t="s">
        <v>345</v>
      </c>
      <c r="H1471" s="283">
        <v>0.99560000000000004</v>
      </c>
      <c r="I1471" s="284">
        <v>0.51100000000000001</v>
      </c>
      <c r="J1471" s="284">
        <v>0.50800000000000001</v>
      </c>
      <c r="K1471" s="277"/>
      <c r="L1471" s="284">
        <v>0.62</v>
      </c>
      <c r="M1471" s="284">
        <v>0.61</v>
      </c>
    </row>
    <row r="1472" spans="1:13" x14ac:dyDescent="0.2">
      <c r="A1472" s="265" t="s">
        <v>6061</v>
      </c>
      <c r="B1472" s="279" t="s">
        <v>1193</v>
      </c>
      <c r="C1472" s="280" t="s">
        <v>3727</v>
      </c>
      <c r="D1472" s="279" t="s">
        <v>1470</v>
      </c>
      <c r="E1472" s="279" t="s">
        <v>1244</v>
      </c>
      <c r="F1472" s="281" t="s">
        <v>1209</v>
      </c>
      <c r="G1472" s="282" t="s">
        <v>73</v>
      </c>
      <c r="H1472" s="283">
        <v>0.12180000000000001</v>
      </c>
      <c r="I1472" s="284">
        <v>9.7710000000000008</v>
      </c>
      <c r="J1472" s="284">
        <v>1.19</v>
      </c>
      <c r="K1472" s="277"/>
      <c r="L1472" s="284">
        <v>11.84</v>
      </c>
      <c r="M1472" s="284">
        <v>1.44</v>
      </c>
    </row>
    <row r="1473" spans="1:13" x14ac:dyDescent="0.2">
      <c r="A1473" s="265" t="s">
        <v>6062</v>
      </c>
      <c r="B1473" s="279" t="s">
        <v>1193</v>
      </c>
      <c r="C1473" s="280" t="s">
        <v>3775</v>
      </c>
      <c r="D1473" s="279" t="s">
        <v>1470</v>
      </c>
      <c r="E1473" s="279" t="s">
        <v>1324</v>
      </c>
      <c r="F1473" s="281" t="s">
        <v>1209</v>
      </c>
      <c r="G1473" s="282" t="s">
        <v>73</v>
      </c>
      <c r="H1473" s="283">
        <v>5.9499999999999997E-2</v>
      </c>
      <c r="I1473" s="284">
        <v>12.866</v>
      </c>
      <c r="J1473" s="284">
        <v>0.76500000000000001</v>
      </c>
      <c r="K1473" s="277"/>
      <c r="L1473" s="284">
        <v>15.59</v>
      </c>
      <c r="M1473" s="284">
        <v>0.92</v>
      </c>
    </row>
    <row r="1474" spans="1:13" x14ac:dyDescent="0.2">
      <c r="A1474" s="265" t="s">
        <v>6063</v>
      </c>
      <c r="B1474" s="279" t="s">
        <v>1193</v>
      </c>
      <c r="C1474" s="280" t="s">
        <v>3732</v>
      </c>
      <c r="D1474" s="279" t="s">
        <v>1470</v>
      </c>
      <c r="E1474" s="279" t="s">
        <v>1325</v>
      </c>
      <c r="F1474" s="281" t="s">
        <v>1209</v>
      </c>
      <c r="G1474" s="282" t="s">
        <v>345</v>
      </c>
      <c r="H1474" s="283">
        <v>0.2195</v>
      </c>
      <c r="I1474" s="284">
        <v>22.603999999999999</v>
      </c>
      <c r="J1474" s="284">
        <v>4.9610000000000003</v>
      </c>
      <c r="K1474" s="277"/>
      <c r="L1474" s="284">
        <v>27.39</v>
      </c>
      <c r="M1474" s="284">
        <v>6.01</v>
      </c>
    </row>
    <row r="1475" spans="1:13" x14ac:dyDescent="0.2">
      <c r="A1475" s="265" t="s">
        <v>6064</v>
      </c>
      <c r="B1475" s="301" t="s">
        <v>1193</v>
      </c>
      <c r="C1475" s="302" t="s">
        <v>4160</v>
      </c>
      <c r="D1475" s="301" t="s">
        <v>1470</v>
      </c>
      <c r="E1475" s="301" t="s">
        <v>1248</v>
      </c>
      <c r="F1475" s="303" t="s">
        <v>1209</v>
      </c>
      <c r="G1475" s="304" t="s">
        <v>73</v>
      </c>
      <c r="H1475" s="305">
        <v>1</v>
      </c>
      <c r="I1475" s="285">
        <v>54.790999999999997</v>
      </c>
      <c r="J1475" s="285">
        <v>54.790999999999997</v>
      </c>
      <c r="K1475" s="277"/>
      <c r="L1475" s="285">
        <v>66.39</v>
      </c>
      <c r="M1475" s="285">
        <v>66.39</v>
      </c>
    </row>
    <row r="1476" spans="1:13" ht="12.75" thickBot="1" x14ac:dyDescent="0.25">
      <c r="A1476" s="265" t="s">
        <v>6065</v>
      </c>
      <c r="B1476" s="301" t="s">
        <v>1193</v>
      </c>
      <c r="C1476" s="302" t="s">
        <v>3812</v>
      </c>
      <c r="D1476" s="301" t="s">
        <v>1470</v>
      </c>
      <c r="E1476" s="301" t="s">
        <v>3813</v>
      </c>
      <c r="F1476" s="303" t="s">
        <v>1209</v>
      </c>
      <c r="G1476" s="304" t="s">
        <v>345</v>
      </c>
      <c r="H1476" s="305">
        <v>5.4542000000000002</v>
      </c>
      <c r="I1476" s="285">
        <v>8.7560000000000002</v>
      </c>
      <c r="J1476" s="285">
        <v>47.756</v>
      </c>
      <c r="K1476" s="277"/>
      <c r="L1476" s="285">
        <v>10.61</v>
      </c>
      <c r="M1476" s="285">
        <v>57.86</v>
      </c>
    </row>
    <row r="1477" spans="1:13" ht="12.75" thickTop="1" x14ac:dyDescent="0.2">
      <c r="A1477" s="265" t="s">
        <v>6066</v>
      </c>
      <c r="B1477" s="295" t="s">
        <v>1193</v>
      </c>
      <c r="C1477" s="296" t="s">
        <v>4161</v>
      </c>
      <c r="D1477" s="295" t="s">
        <v>1470</v>
      </c>
      <c r="E1477" s="295" t="s">
        <v>4162</v>
      </c>
      <c r="F1477" s="297" t="s">
        <v>1209</v>
      </c>
      <c r="G1477" s="298" t="s">
        <v>345</v>
      </c>
      <c r="H1477" s="299">
        <v>8.4214000000000002</v>
      </c>
      <c r="I1477" s="300">
        <v>8.9341515537848597</v>
      </c>
      <c r="J1477" s="300">
        <v>75.238</v>
      </c>
      <c r="K1477" s="277"/>
      <c r="L1477" s="300">
        <v>10.83</v>
      </c>
      <c r="M1477" s="300">
        <v>91.2</v>
      </c>
    </row>
    <row r="1478" spans="1:13" x14ac:dyDescent="0.2">
      <c r="A1478" s="265" t="s">
        <v>6067</v>
      </c>
      <c r="B1478" s="279" t="s">
        <v>1193</v>
      </c>
      <c r="C1478" s="280" t="s">
        <v>3706</v>
      </c>
      <c r="D1478" s="279" t="s">
        <v>1470</v>
      </c>
      <c r="E1478" s="279" t="s">
        <v>1323</v>
      </c>
      <c r="F1478" s="281" t="s">
        <v>1209</v>
      </c>
      <c r="G1478" s="282" t="s">
        <v>73</v>
      </c>
      <c r="H1478" s="283">
        <v>0.29759999999999998</v>
      </c>
      <c r="I1478" s="284">
        <v>2.17</v>
      </c>
      <c r="J1478" s="284">
        <v>0.64500000000000002</v>
      </c>
      <c r="K1478" s="277"/>
      <c r="L1478" s="284">
        <v>2.63</v>
      </c>
      <c r="M1478" s="284">
        <v>0.78</v>
      </c>
    </row>
    <row r="1479" spans="1:13" x14ac:dyDescent="0.2">
      <c r="A1479" s="265" t="s">
        <v>6068</v>
      </c>
      <c r="B1479" s="279" t="s">
        <v>1193</v>
      </c>
      <c r="C1479" s="280" t="s">
        <v>3774</v>
      </c>
      <c r="D1479" s="279" t="s">
        <v>1470</v>
      </c>
      <c r="E1479" s="279" t="s">
        <v>1321</v>
      </c>
      <c r="F1479" s="281" t="s">
        <v>1209</v>
      </c>
      <c r="G1479" s="282" t="s">
        <v>345</v>
      </c>
      <c r="H1479" s="283">
        <v>0.23810000000000001</v>
      </c>
      <c r="I1479" s="284">
        <v>26.870999999999999</v>
      </c>
      <c r="J1479" s="284">
        <v>6.3970000000000002</v>
      </c>
      <c r="K1479" s="277"/>
      <c r="L1479" s="284">
        <v>32.56</v>
      </c>
      <c r="M1479" s="284">
        <v>7.75</v>
      </c>
    </row>
    <row r="1480" spans="1:13" x14ac:dyDescent="0.2">
      <c r="A1480" s="265" t="s">
        <v>6069</v>
      </c>
      <c r="B1480" s="266" t="s">
        <v>4163</v>
      </c>
      <c r="C1480" s="267" t="s">
        <v>36</v>
      </c>
      <c r="D1480" s="266" t="s">
        <v>37</v>
      </c>
      <c r="E1480" s="266" t="s">
        <v>38</v>
      </c>
      <c r="F1480" s="268" t="s">
        <v>1188</v>
      </c>
      <c r="G1480" s="269" t="s">
        <v>39</v>
      </c>
      <c r="H1480" s="267" t="s">
        <v>1189</v>
      </c>
      <c r="I1480" s="267" t="s">
        <v>40</v>
      </c>
      <c r="J1480" s="267" t="s">
        <v>41</v>
      </c>
      <c r="L1480" s="334"/>
      <c r="M1480" s="334"/>
    </row>
    <row r="1481" spans="1:13" x14ac:dyDescent="0.2">
      <c r="A1481" s="265" t="s">
        <v>6070</v>
      </c>
      <c r="B1481" s="271" t="s">
        <v>1190</v>
      </c>
      <c r="C1481" s="272" t="s">
        <v>3778</v>
      </c>
      <c r="D1481" s="271" t="s">
        <v>1470</v>
      </c>
      <c r="E1481" s="271" t="s">
        <v>237</v>
      </c>
      <c r="F1481" s="273">
        <v>18</v>
      </c>
      <c r="G1481" s="274" t="s">
        <v>11</v>
      </c>
      <c r="H1481" s="275">
        <v>1</v>
      </c>
      <c r="I1481" s="276">
        <v>231.66</v>
      </c>
      <c r="J1481" s="276">
        <v>231.66</v>
      </c>
      <c r="K1481" s="277"/>
      <c r="L1481" s="276">
        <v>280.70999999999998</v>
      </c>
      <c r="M1481" s="276">
        <v>280.70999999999998</v>
      </c>
    </row>
    <row r="1482" spans="1:13" x14ac:dyDescent="0.2">
      <c r="A1482" s="265" t="s">
        <v>6071</v>
      </c>
      <c r="B1482" s="279" t="s">
        <v>1193</v>
      </c>
      <c r="C1482" s="280" t="s">
        <v>3160</v>
      </c>
      <c r="D1482" s="279" t="s">
        <v>1470</v>
      </c>
      <c r="E1482" s="279" t="s">
        <v>1202</v>
      </c>
      <c r="F1482" s="281" t="s">
        <v>1195</v>
      </c>
      <c r="G1482" s="282" t="s">
        <v>1196</v>
      </c>
      <c r="H1482" s="283">
        <v>1.393</v>
      </c>
      <c r="I1482" s="284">
        <v>18.404</v>
      </c>
      <c r="J1482" s="284">
        <v>25.635999999999999</v>
      </c>
      <c r="K1482" s="277"/>
      <c r="L1482" s="284">
        <v>22.3</v>
      </c>
      <c r="M1482" s="284">
        <v>31.06</v>
      </c>
    </row>
    <row r="1483" spans="1:13" x14ac:dyDescent="0.2">
      <c r="A1483" s="265" t="s">
        <v>6072</v>
      </c>
      <c r="B1483" s="279" t="s">
        <v>1193</v>
      </c>
      <c r="C1483" s="280" t="s">
        <v>3727</v>
      </c>
      <c r="D1483" s="279" t="s">
        <v>1470</v>
      </c>
      <c r="E1483" s="279" t="s">
        <v>1244</v>
      </c>
      <c r="F1483" s="281" t="s">
        <v>1209</v>
      </c>
      <c r="G1483" s="282" t="s">
        <v>73</v>
      </c>
      <c r="H1483" s="283">
        <v>0.11559999999999999</v>
      </c>
      <c r="I1483" s="284">
        <v>9.7710000000000008</v>
      </c>
      <c r="J1483" s="284">
        <v>1.129</v>
      </c>
      <c r="K1483" s="277"/>
      <c r="L1483" s="284">
        <v>11.84</v>
      </c>
      <c r="M1483" s="284">
        <v>1.36</v>
      </c>
    </row>
    <row r="1484" spans="1:13" x14ac:dyDescent="0.2">
      <c r="A1484" s="265" t="s">
        <v>6073</v>
      </c>
      <c r="B1484" s="301" t="s">
        <v>1193</v>
      </c>
      <c r="C1484" s="302" t="s">
        <v>3706</v>
      </c>
      <c r="D1484" s="301" t="s">
        <v>1470</v>
      </c>
      <c r="E1484" s="301" t="s">
        <v>1323</v>
      </c>
      <c r="F1484" s="303" t="s">
        <v>1209</v>
      </c>
      <c r="G1484" s="304" t="s">
        <v>73</v>
      </c>
      <c r="H1484" s="305">
        <v>0.29759999999999998</v>
      </c>
      <c r="I1484" s="285">
        <v>2.17</v>
      </c>
      <c r="J1484" s="285">
        <v>0.64500000000000002</v>
      </c>
      <c r="K1484" s="277"/>
      <c r="L1484" s="285">
        <v>2.63</v>
      </c>
      <c r="M1484" s="285">
        <v>0.78</v>
      </c>
    </row>
    <row r="1485" spans="1:13" ht="12.75" thickBot="1" x14ac:dyDescent="0.25">
      <c r="A1485" s="265" t="s">
        <v>6074</v>
      </c>
      <c r="B1485" s="301" t="s">
        <v>1193</v>
      </c>
      <c r="C1485" s="302" t="s">
        <v>3770</v>
      </c>
      <c r="D1485" s="301" t="s">
        <v>1470</v>
      </c>
      <c r="E1485" s="301" t="s">
        <v>3771</v>
      </c>
      <c r="F1485" s="303" t="s">
        <v>1209</v>
      </c>
      <c r="G1485" s="304" t="s">
        <v>73</v>
      </c>
      <c r="H1485" s="305">
        <v>0.25380000000000003</v>
      </c>
      <c r="I1485" s="285">
        <v>18.338000000000001</v>
      </c>
      <c r="J1485" s="285">
        <v>4.6539999999999999</v>
      </c>
      <c r="K1485" s="277"/>
      <c r="L1485" s="285">
        <v>22.22</v>
      </c>
      <c r="M1485" s="285">
        <v>5.63</v>
      </c>
    </row>
    <row r="1486" spans="1:13" ht="12.75" thickTop="1" x14ac:dyDescent="0.2">
      <c r="A1486" s="265" t="s">
        <v>6075</v>
      </c>
      <c r="B1486" s="295" t="s">
        <v>1193</v>
      </c>
      <c r="C1486" s="296" t="s">
        <v>3191</v>
      </c>
      <c r="D1486" s="295" t="s">
        <v>1470</v>
      </c>
      <c r="E1486" s="295" t="s">
        <v>3192</v>
      </c>
      <c r="F1486" s="297" t="s">
        <v>1209</v>
      </c>
      <c r="G1486" s="298" t="s">
        <v>345</v>
      </c>
      <c r="H1486" s="299">
        <v>12.0764</v>
      </c>
      <c r="I1486" s="300">
        <v>8.9244486098239104</v>
      </c>
      <c r="J1486" s="300">
        <v>107.77500000000001</v>
      </c>
      <c r="K1486" s="277"/>
      <c r="L1486" s="300">
        <v>10.82</v>
      </c>
      <c r="M1486" s="300">
        <v>130.66</v>
      </c>
    </row>
    <row r="1487" spans="1:13" x14ac:dyDescent="0.2">
      <c r="A1487" s="265" t="s">
        <v>6076</v>
      </c>
      <c r="B1487" s="279" t="s">
        <v>1193</v>
      </c>
      <c r="C1487" s="280" t="s">
        <v>3141</v>
      </c>
      <c r="D1487" s="279" t="s">
        <v>1470</v>
      </c>
      <c r="E1487" s="279" t="s">
        <v>1226</v>
      </c>
      <c r="F1487" s="281" t="s">
        <v>1209</v>
      </c>
      <c r="G1487" s="282" t="s">
        <v>345</v>
      </c>
      <c r="H1487" s="283">
        <v>3.7955999999999999</v>
      </c>
      <c r="I1487" s="284">
        <v>0.51100000000000001</v>
      </c>
      <c r="J1487" s="284">
        <v>1.9390000000000001</v>
      </c>
      <c r="K1487" s="277"/>
      <c r="L1487" s="284">
        <v>0.62</v>
      </c>
      <c r="M1487" s="284">
        <v>2.35</v>
      </c>
    </row>
    <row r="1488" spans="1:13" x14ac:dyDescent="0.2">
      <c r="A1488" s="265" t="s">
        <v>6077</v>
      </c>
      <c r="B1488" s="279" t="s">
        <v>1193</v>
      </c>
      <c r="C1488" s="280" t="s">
        <v>3732</v>
      </c>
      <c r="D1488" s="279" t="s">
        <v>1470</v>
      </c>
      <c r="E1488" s="279" t="s">
        <v>1325</v>
      </c>
      <c r="F1488" s="281" t="s">
        <v>1209</v>
      </c>
      <c r="G1488" s="282" t="s">
        <v>345</v>
      </c>
      <c r="H1488" s="283">
        <v>3.61E-2</v>
      </c>
      <c r="I1488" s="284">
        <v>22.603999999999999</v>
      </c>
      <c r="J1488" s="284">
        <v>0.81599999999999995</v>
      </c>
      <c r="K1488" s="277"/>
      <c r="L1488" s="284">
        <v>27.39</v>
      </c>
      <c r="M1488" s="284">
        <v>0.98</v>
      </c>
    </row>
    <row r="1489" spans="1:13" x14ac:dyDescent="0.2">
      <c r="A1489" s="265" t="s">
        <v>6078</v>
      </c>
      <c r="B1489" s="279" t="s">
        <v>1193</v>
      </c>
      <c r="C1489" s="280" t="s">
        <v>3774</v>
      </c>
      <c r="D1489" s="279" t="s">
        <v>1470</v>
      </c>
      <c r="E1489" s="279" t="s">
        <v>1321</v>
      </c>
      <c r="F1489" s="281" t="s">
        <v>1209</v>
      </c>
      <c r="G1489" s="282" t="s">
        <v>345</v>
      </c>
      <c r="H1489" s="283">
        <v>0.23810000000000001</v>
      </c>
      <c r="I1489" s="284">
        <v>26.870999999999999</v>
      </c>
      <c r="J1489" s="284">
        <v>6.3970000000000002</v>
      </c>
      <c r="K1489" s="277"/>
      <c r="L1489" s="284">
        <v>32.56</v>
      </c>
      <c r="M1489" s="284">
        <v>7.75</v>
      </c>
    </row>
    <row r="1490" spans="1:13" x14ac:dyDescent="0.2">
      <c r="A1490" s="265" t="s">
        <v>6079</v>
      </c>
      <c r="B1490" s="279" t="s">
        <v>1193</v>
      </c>
      <c r="C1490" s="280" t="s">
        <v>3156</v>
      </c>
      <c r="D1490" s="279" t="s">
        <v>1470</v>
      </c>
      <c r="E1490" s="279" t="s">
        <v>1206</v>
      </c>
      <c r="F1490" s="281" t="s">
        <v>1195</v>
      </c>
      <c r="G1490" s="282" t="s">
        <v>1196</v>
      </c>
      <c r="H1490" s="283">
        <v>1.3335999999999999</v>
      </c>
      <c r="I1490" s="284">
        <v>11.009</v>
      </c>
      <c r="J1490" s="284">
        <v>14.680999999999999</v>
      </c>
      <c r="K1490" s="277"/>
      <c r="L1490" s="284">
        <v>13.34</v>
      </c>
      <c r="M1490" s="284">
        <v>17.79</v>
      </c>
    </row>
    <row r="1491" spans="1:13" x14ac:dyDescent="0.2">
      <c r="A1491" s="265" t="s">
        <v>6080</v>
      </c>
      <c r="B1491" s="279" t="s">
        <v>1193</v>
      </c>
      <c r="C1491" s="280" t="s">
        <v>3426</v>
      </c>
      <c r="D1491" s="279" t="s">
        <v>1470</v>
      </c>
      <c r="E1491" s="279" t="s">
        <v>1208</v>
      </c>
      <c r="F1491" s="281" t="s">
        <v>1209</v>
      </c>
      <c r="G1491" s="282" t="s">
        <v>7</v>
      </c>
      <c r="H1491" s="283">
        <v>1.0800000000000001E-2</v>
      </c>
      <c r="I1491" s="284">
        <v>148.578</v>
      </c>
      <c r="J1491" s="284">
        <v>1.6040000000000001</v>
      </c>
      <c r="K1491" s="277"/>
      <c r="L1491" s="284">
        <v>180.03</v>
      </c>
      <c r="M1491" s="284">
        <v>1.94</v>
      </c>
    </row>
    <row r="1492" spans="1:13" x14ac:dyDescent="0.2">
      <c r="A1492" s="265" t="s">
        <v>6081</v>
      </c>
      <c r="B1492" s="279" t="s">
        <v>1193</v>
      </c>
      <c r="C1492" s="280" t="s">
        <v>3775</v>
      </c>
      <c r="D1492" s="279" t="s">
        <v>1470</v>
      </c>
      <c r="E1492" s="279" t="s">
        <v>1324</v>
      </c>
      <c r="F1492" s="281" t="s">
        <v>1209</v>
      </c>
      <c r="G1492" s="282" t="s">
        <v>73</v>
      </c>
      <c r="H1492" s="283">
        <v>5.9499999999999997E-2</v>
      </c>
      <c r="I1492" s="284">
        <v>12.866</v>
      </c>
      <c r="J1492" s="284">
        <v>0.76500000000000001</v>
      </c>
      <c r="K1492" s="277"/>
      <c r="L1492" s="284">
        <v>15.59</v>
      </c>
      <c r="M1492" s="284">
        <v>0.92</v>
      </c>
    </row>
    <row r="1493" spans="1:13" x14ac:dyDescent="0.2">
      <c r="A1493" s="265" t="s">
        <v>6082</v>
      </c>
      <c r="B1493" s="279" t="s">
        <v>1193</v>
      </c>
      <c r="C1493" s="280" t="s">
        <v>3779</v>
      </c>
      <c r="D1493" s="279" t="s">
        <v>1470</v>
      </c>
      <c r="E1493" s="279" t="s">
        <v>1248</v>
      </c>
      <c r="F1493" s="281" t="s">
        <v>1209</v>
      </c>
      <c r="G1493" s="282" t="s">
        <v>73</v>
      </c>
      <c r="H1493" s="283">
        <v>1</v>
      </c>
      <c r="I1493" s="284">
        <v>53.677</v>
      </c>
      <c r="J1493" s="284">
        <v>53.677</v>
      </c>
      <c r="K1493" s="277"/>
      <c r="L1493" s="284">
        <v>65.040000000000006</v>
      </c>
      <c r="M1493" s="284">
        <v>65.040000000000006</v>
      </c>
    </row>
    <row r="1494" spans="1:13" x14ac:dyDescent="0.2">
      <c r="A1494" s="265" t="s">
        <v>6083</v>
      </c>
      <c r="B1494" s="279" t="s">
        <v>1193</v>
      </c>
      <c r="C1494" s="280" t="s">
        <v>3780</v>
      </c>
      <c r="D1494" s="279" t="s">
        <v>1470</v>
      </c>
      <c r="E1494" s="279" t="s">
        <v>3781</v>
      </c>
      <c r="F1494" s="281" t="s">
        <v>1209</v>
      </c>
      <c r="G1494" s="282" t="s">
        <v>3782</v>
      </c>
      <c r="H1494" s="283">
        <v>0.12690000000000001</v>
      </c>
      <c r="I1494" s="284">
        <v>10.571999999999999</v>
      </c>
      <c r="J1494" s="284">
        <v>1.341</v>
      </c>
      <c r="K1494" s="277"/>
      <c r="L1494" s="284">
        <v>12.81</v>
      </c>
      <c r="M1494" s="284">
        <v>1.62</v>
      </c>
    </row>
    <row r="1495" spans="1:13" x14ac:dyDescent="0.2">
      <c r="A1495" s="265" t="s">
        <v>6084</v>
      </c>
      <c r="B1495" s="279" t="s">
        <v>1193</v>
      </c>
      <c r="C1495" s="280" t="s">
        <v>3783</v>
      </c>
      <c r="D1495" s="279" t="s">
        <v>1470</v>
      </c>
      <c r="E1495" s="279" t="s">
        <v>3784</v>
      </c>
      <c r="F1495" s="281" t="s">
        <v>1209</v>
      </c>
      <c r="G1495" s="282" t="s">
        <v>73</v>
      </c>
      <c r="H1495" s="283">
        <v>0.76139999999999997</v>
      </c>
      <c r="I1495" s="284">
        <v>6.6509999999999998</v>
      </c>
      <c r="J1495" s="284">
        <v>5.0640000000000001</v>
      </c>
      <c r="K1495" s="277"/>
      <c r="L1495" s="284">
        <v>8.06</v>
      </c>
      <c r="M1495" s="284">
        <v>6.13</v>
      </c>
    </row>
    <row r="1496" spans="1:13" x14ac:dyDescent="0.2">
      <c r="A1496" s="265" t="s">
        <v>6085</v>
      </c>
      <c r="B1496" s="279" t="s">
        <v>1193</v>
      </c>
      <c r="C1496" s="280" t="s">
        <v>3785</v>
      </c>
      <c r="D1496" s="279" t="s">
        <v>1470</v>
      </c>
      <c r="E1496" s="279" t="s">
        <v>3786</v>
      </c>
      <c r="F1496" s="281" t="s">
        <v>1209</v>
      </c>
      <c r="G1496" s="282" t="s">
        <v>73</v>
      </c>
      <c r="H1496" s="283">
        <v>0.12690000000000001</v>
      </c>
      <c r="I1496" s="284">
        <v>11.083</v>
      </c>
      <c r="J1496" s="284">
        <v>1.4059999999999999</v>
      </c>
      <c r="K1496" s="277"/>
      <c r="L1496" s="284">
        <v>13.43</v>
      </c>
      <c r="M1496" s="284">
        <v>1.7</v>
      </c>
    </row>
    <row r="1497" spans="1:13" x14ac:dyDescent="0.2">
      <c r="A1497" s="265" t="s">
        <v>6086</v>
      </c>
      <c r="B1497" s="301" t="s">
        <v>1193</v>
      </c>
      <c r="C1497" s="302" t="s">
        <v>3787</v>
      </c>
      <c r="D1497" s="301" t="s">
        <v>1470</v>
      </c>
      <c r="E1497" s="301" t="s">
        <v>3788</v>
      </c>
      <c r="F1497" s="303" t="s">
        <v>1209</v>
      </c>
      <c r="G1497" s="304" t="s">
        <v>3782</v>
      </c>
      <c r="H1497" s="305">
        <v>0.12690000000000001</v>
      </c>
      <c r="I1497" s="285">
        <v>32.558</v>
      </c>
      <c r="J1497" s="285">
        <v>4.1310000000000002</v>
      </c>
      <c r="K1497" s="277"/>
      <c r="L1497" s="285">
        <v>39.450000000000003</v>
      </c>
      <c r="M1497" s="285">
        <v>5</v>
      </c>
    </row>
    <row r="1498" spans="1:13" ht="12.75" thickBot="1" x14ac:dyDescent="0.25">
      <c r="A1498" s="265" t="s">
        <v>6087</v>
      </c>
      <c r="B1498" s="286" t="s">
        <v>4164</v>
      </c>
      <c r="C1498" s="287" t="s">
        <v>36</v>
      </c>
      <c r="D1498" s="286" t="s">
        <v>37</v>
      </c>
      <c r="E1498" s="286" t="s">
        <v>38</v>
      </c>
      <c r="F1498" s="288" t="s">
        <v>1188</v>
      </c>
      <c r="G1498" s="289" t="s">
        <v>39</v>
      </c>
      <c r="H1498" s="287" t="s">
        <v>1189</v>
      </c>
      <c r="I1498" s="287" t="s">
        <v>40</v>
      </c>
      <c r="J1498" s="287" t="s">
        <v>41</v>
      </c>
      <c r="L1498" s="270"/>
      <c r="M1498" s="270"/>
    </row>
    <row r="1499" spans="1:13" ht="12.75" thickTop="1" x14ac:dyDescent="0.2">
      <c r="A1499" s="265" t="s">
        <v>6088</v>
      </c>
      <c r="B1499" s="310" t="s">
        <v>1190</v>
      </c>
      <c r="C1499" s="311" t="s">
        <v>4165</v>
      </c>
      <c r="D1499" s="310" t="s">
        <v>1470</v>
      </c>
      <c r="E1499" s="310" t="s">
        <v>420</v>
      </c>
      <c r="F1499" s="312">
        <v>18</v>
      </c>
      <c r="G1499" s="313" t="s">
        <v>11</v>
      </c>
      <c r="H1499" s="314">
        <v>1</v>
      </c>
      <c r="I1499" s="315">
        <v>268.02</v>
      </c>
      <c r="J1499" s="315">
        <v>268.02</v>
      </c>
      <c r="K1499" s="277"/>
      <c r="L1499" s="315">
        <v>324.77</v>
      </c>
      <c r="M1499" s="315">
        <v>324.77</v>
      </c>
    </row>
    <row r="1500" spans="1:13" x14ac:dyDescent="0.2">
      <c r="A1500" s="265" t="s">
        <v>6089</v>
      </c>
      <c r="B1500" s="279" t="s">
        <v>1193</v>
      </c>
      <c r="C1500" s="280" t="s">
        <v>3160</v>
      </c>
      <c r="D1500" s="279" t="s">
        <v>1470</v>
      </c>
      <c r="E1500" s="279" t="s">
        <v>1202</v>
      </c>
      <c r="F1500" s="281" t="s">
        <v>1195</v>
      </c>
      <c r="G1500" s="282" t="s">
        <v>1196</v>
      </c>
      <c r="H1500" s="283">
        <v>1.6</v>
      </c>
      <c r="I1500" s="284">
        <v>18.404</v>
      </c>
      <c r="J1500" s="284">
        <v>29.446000000000002</v>
      </c>
      <c r="K1500" s="277"/>
      <c r="L1500" s="284">
        <v>22.3</v>
      </c>
      <c r="M1500" s="284">
        <v>35.68</v>
      </c>
    </row>
    <row r="1501" spans="1:13" x14ac:dyDescent="0.2">
      <c r="A1501" s="265" t="s">
        <v>6090</v>
      </c>
      <c r="B1501" s="279" t="s">
        <v>1193</v>
      </c>
      <c r="C1501" s="280" t="s">
        <v>3141</v>
      </c>
      <c r="D1501" s="279" t="s">
        <v>1470</v>
      </c>
      <c r="E1501" s="279" t="s">
        <v>1226</v>
      </c>
      <c r="F1501" s="281" t="s">
        <v>1209</v>
      </c>
      <c r="G1501" s="282" t="s">
        <v>345</v>
      </c>
      <c r="H1501" s="283">
        <v>4.5999999999999996</v>
      </c>
      <c r="I1501" s="284">
        <v>0.51100000000000001</v>
      </c>
      <c r="J1501" s="284">
        <v>2.35</v>
      </c>
      <c r="K1501" s="277"/>
      <c r="L1501" s="284">
        <v>0.62</v>
      </c>
      <c r="M1501" s="284">
        <v>2.85</v>
      </c>
    </row>
    <row r="1502" spans="1:13" x14ac:dyDescent="0.2">
      <c r="A1502" s="265" t="s">
        <v>6091</v>
      </c>
      <c r="B1502" s="279" t="s">
        <v>1193</v>
      </c>
      <c r="C1502" s="280" t="s">
        <v>3156</v>
      </c>
      <c r="D1502" s="279" t="s">
        <v>1470</v>
      </c>
      <c r="E1502" s="279" t="s">
        <v>1206</v>
      </c>
      <c r="F1502" s="281" t="s">
        <v>1195</v>
      </c>
      <c r="G1502" s="282" t="s">
        <v>1196</v>
      </c>
      <c r="H1502" s="283">
        <v>1.7</v>
      </c>
      <c r="I1502" s="284">
        <v>11.009</v>
      </c>
      <c r="J1502" s="284">
        <v>18.715</v>
      </c>
      <c r="K1502" s="277"/>
      <c r="L1502" s="284">
        <v>13.34</v>
      </c>
      <c r="M1502" s="284">
        <v>22.67</v>
      </c>
    </row>
    <row r="1503" spans="1:13" x14ac:dyDescent="0.2">
      <c r="A1503" s="265" t="s">
        <v>6092</v>
      </c>
      <c r="B1503" s="279" t="s">
        <v>1193</v>
      </c>
      <c r="C1503" s="280" t="s">
        <v>3426</v>
      </c>
      <c r="D1503" s="279" t="s">
        <v>1470</v>
      </c>
      <c r="E1503" s="279" t="s">
        <v>1208</v>
      </c>
      <c r="F1503" s="281" t="s">
        <v>1209</v>
      </c>
      <c r="G1503" s="282" t="s">
        <v>7</v>
      </c>
      <c r="H1503" s="283">
        <v>2.5000000000000001E-2</v>
      </c>
      <c r="I1503" s="284">
        <v>148.578</v>
      </c>
      <c r="J1503" s="284">
        <v>3.714</v>
      </c>
      <c r="K1503" s="277"/>
      <c r="L1503" s="284">
        <v>180.03</v>
      </c>
      <c r="M1503" s="284">
        <v>4.5</v>
      </c>
    </row>
    <row r="1504" spans="1:13" x14ac:dyDescent="0.2">
      <c r="A1504" s="265" t="s">
        <v>6093</v>
      </c>
      <c r="B1504" s="279" t="s">
        <v>1193</v>
      </c>
      <c r="C1504" s="280" t="s">
        <v>3572</v>
      </c>
      <c r="D1504" s="279" t="s">
        <v>1470</v>
      </c>
      <c r="E1504" s="279" t="s">
        <v>1224</v>
      </c>
      <c r="F1504" s="281" t="s">
        <v>1209</v>
      </c>
      <c r="G1504" s="282" t="s">
        <v>345</v>
      </c>
      <c r="H1504" s="283">
        <v>1</v>
      </c>
      <c r="I1504" s="284">
        <v>0.86599999999999999</v>
      </c>
      <c r="J1504" s="284">
        <v>0.86599999999999999</v>
      </c>
      <c r="K1504" s="277"/>
      <c r="L1504" s="284">
        <v>1.05</v>
      </c>
      <c r="M1504" s="284">
        <v>1.05</v>
      </c>
    </row>
    <row r="1505" spans="1:13" x14ac:dyDescent="0.2">
      <c r="A1505" s="265" t="s">
        <v>6094</v>
      </c>
      <c r="B1505" s="279" t="s">
        <v>1193</v>
      </c>
      <c r="C1505" s="280" t="s">
        <v>4166</v>
      </c>
      <c r="D1505" s="279" t="s">
        <v>1470</v>
      </c>
      <c r="E1505" s="279" t="s">
        <v>4167</v>
      </c>
      <c r="F1505" s="281" t="s">
        <v>1209</v>
      </c>
      <c r="G1505" s="282" t="s">
        <v>11</v>
      </c>
      <c r="H1505" s="283">
        <v>1</v>
      </c>
      <c r="I1505" s="284">
        <v>212.92900374647888</v>
      </c>
      <c r="J1505" s="284">
        <v>212.929</v>
      </c>
      <c r="K1505" s="277"/>
      <c r="L1505" s="284">
        <v>258.02</v>
      </c>
      <c r="M1505" s="284">
        <v>258.02</v>
      </c>
    </row>
    <row r="1506" spans="1:13" x14ac:dyDescent="0.2">
      <c r="A1506" s="265" t="s">
        <v>6095</v>
      </c>
      <c r="B1506" s="266" t="s">
        <v>4168</v>
      </c>
      <c r="C1506" s="267" t="s">
        <v>36</v>
      </c>
      <c r="D1506" s="266" t="s">
        <v>37</v>
      </c>
      <c r="E1506" s="266" t="s">
        <v>38</v>
      </c>
      <c r="F1506" s="268" t="s">
        <v>1188</v>
      </c>
      <c r="G1506" s="269" t="s">
        <v>39</v>
      </c>
      <c r="H1506" s="267" t="s">
        <v>1189</v>
      </c>
      <c r="I1506" s="267" t="s">
        <v>40</v>
      </c>
      <c r="J1506" s="267" t="s">
        <v>41</v>
      </c>
      <c r="L1506" s="334"/>
      <c r="M1506" s="334"/>
    </row>
    <row r="1507" spans="1:13" x14ac:dyDescent="0.2">
      <c r="A1507" s="265" t="s">
        <v>6096</v>
      </c>
      <c r="B1507" s="290" t="s">
        <v>1190</v>
      </c>
      <c r="C1507" s="291" t="s">
        <v>4169</v>
      </c>
      <c r="D1507" s="290" t="s">
        <v>1470</v>
      </c>
      <c r="E1507" s="290" t="s">
        <v>422</v>
      </c>
      <c r="F1507" s="292">
        <v>18</v>
      </c>
      <c r="G1507" s="293" t="s">
        <v>11</v>
      </c>
      <c r="H1507" s="294">
        <v>1</v>
      </c>
      <c r="I1507" s="278">
        <v>495.46999999999997</v>
      </c>
      <c r="J1507" s="278">
        <v>495.46999999999991</v>
      </c>
      <c r="K1507" s="277"/>
      <c r="L1507" s="278">
        <v>600.37</v>
      </c>
      <c r="M1507" s="278">
        <v>600.37</v>
      </c>
    </row>
    <row r="1508" spans="1:13" ht="12.75" thickBot="1" x14ac:dyDescent="0.25">
      <c r="A1508" s="265" t="s">
        <v>6097</v>
      </c>
      <c r="B1508" s="301" t="s">
        <v>1193</v>
      </c>
      <c r="C1508" s="302" t="s">
        <v>3160</v>
      </c>
      <c r="D1508" s="301" t="s">
        <v>1470</v>
      </c>
      <c r="E1508" s="301" t="s">
        <v>1202</v>
      </c>
      <c r="F1508" s="303" t="s">
        <v>1195</v>
      </c>
      <c r="G1508" s="304" t="s">
        <v>1196</v>
      </c>
      <c r="H1508" s="305">
        <v>1.3187</v>
      </c>
      <c r="I1508" s="285">
        <v>18.404</v>
      </c>
      <c r="J1508" s="285">
        <v>24.268999999999998</v>
      </c>
      <c r="K1508" s="277"/>
      <c r="L1508" s="285">
        <v>22.3</v>
      </c>
      <c r="M1508" s="285">
        <v>29.4</v>
      </c>
    </row>
    <row r="1509" spans="1:13" ht="12.75" thickTop="1" x14ac:dyDescent="0.2">
      <c r="A1509" s="265" t="s">
        <v>6098</v>
      </c>
      <c r="B1509" s="295" t="s">
        <v>1193</v>
      </c>
      <c r="C1509" s="296" t="s">
        <v>3156</v>
      </c>
      <c r="D1509" s="295" t="s">
        <v>1470</v>
      </c>
      <c r="E1509" s="295" t="s">
        <v>1206</v>
      </c>
      <c r="F1509" s="297" t="s">
        <v>1195</v>
      </c>
      <c r="G1509" s="298" t="s">
        <v>1196</v>
      </c>
      <c r="H1509" s="299">
        <v>1.2222999999999999</v>
      </c>
      <c r="I1509" s="300">
        <v>11.009</v>
      </c>
      <c r="J1509" s="300">
        <v>13.456</v>
      </c>
      <c r="K1509" s="277"/>
      <c r="L1509" s="300">
        <v>13.34</v>
      </c>
      <c r="M1509" s="300">
        <v>16.3</v>
      </c>
    </row>
    <row r="1510" spans="1:13" x14ac:dyDescent="0.2">
      <c r="A1510" s="265" t="s">
        <v>6099</v>
      </c>
      <c r="B1510" s="279" t="s">
        <v>1193</v>
      </c>
      <c r="C1510" s="280" t="s">
        <v>3426</v>
      </c>
      <c r="D1510" s="279" t="s">
        <v>1470</v>
      </c>
      <c r="E1510" s="279" t="s">
        <v>1208</v>
      </c>
      <c r="F1510" s="281" t="s">
        <v>1209</v>
      </c>
      <c r="G1510" s="282" t="s">
        <v>7</v>
      </c>
      <c r="H1510" s="283">
        <v>1.43E-2</v>
      </c>
      <c r="I1510" s="284">
        <v>148.578</v>
      </c>
      <c r="J1510" s="284">
        <v>2.1240000000000001</v>
      </c>
      <c r="K1510" s="277"/>
      <c r="L1510" s="284">
        <v>180.03</v>
      </c>
      <c r="M1510" s="284">
        <v>2.57</v>
      </c>
    </row>
    <row r="1511" spans="1:13" x14ac:dyDescent="0.2">
      <c r="A1511" s="265" t="s">
        <v>6100</v>
      </c>
      <c r="B1511" s="279" t="s">
        <v>1193</v>
      </c>
      <c r="C1511" s="280" t="s">
        <v>3191</v>
      </c>
      <c r="D1511" s="279" t="s">
        <v>1470</v>
      </c>
      <c r="E1511" s="279" t="s">
        <v>3192</v>
      </c>
      <c r="F1511" s="281" t="s">
        <v>1209</v>
      </c>
      <c r="G1511" s="282" t="s">
        <v>345</v>
      </c>
      <c r="H1511" s="283">
        <v>25.340499999999999</v>
      </c>
      <c r="I1511" s="284">
        <v>8.9278163057887809</v>
      </c>
      <c r="J1511" s="284">
        <v>226.23500000000001</v>
      </c>
      <c r="K1511" s="277"/>
      <c r="L1511" s="284">
        <v>10.82</v>
      </c>
      <c r="M1511" s="284">
        <v>274.18</v>
      </c>
    </row>
    <row r="1512" spans="1:13" x14ac:dyDescent="0.2">
      <c r="A1512" s="265" t="s">
        <v>6101</v>
      </c>
      <c r="B1512" s="279" t="s">
        <v>1193</v>
      </c>
      <c r="C1512" s="280" t="s">
        <v>3141</v>
      </c>
      <c r="D1512" s="279" t="s">
        <v>1470</v>
      </c>
      <c r="E1512" s="279" t="s">
        <v>1226</v>
      </c>
      <c r="F1512" s="281" t="s">
        <v>1209</v>
      </c>
      <c r="G1512" s="282" t="s">
        <v>345</v>
      </c>
      <c r="H1512" s="283">
        <v>5</v>
      </c>
      <c r="I1512" s="284">
        <v>0.51100000000000001</v>
      </c>
      <c r="J1512" s="284">
        <v>2.5550000000000002</v>
      </c>
      <c r="K1512" s="277"/>
      <c r="L1512" s="284">
        <v>0.62</v>
      </c>
      <c r="M1512" s="284">
        <v>3.1</v>
      </c>
    </row>
    <row r="1513" spans="1:13" x14ac:dyDescent="0.2">
      <c r="A1513" s="265" t="s">
        <v>6102</v>
      </c>
      <c r="B1513" s="279" t="s">
        <v>1193</v>
      </c>
      <c r="C1513" s="280" t="s">
        <v>3727</v>
      </c>
      <c r="D1513" s="279" t="s">
        <v>1470</v>
      </c>
      <c r="E1513" s="279" t="s">
        <v>1244</v>
      </c>
      <c r="F1513" s="281" t="s">
        <v>1209</v>
      </c>
      <c r="G1513" s="282" t="s">
        <v>73</v>
      </c>
      <c r="H1513" s="283">
        <v>0.18190000000000001</v>
      </c>
      <c r="I1513" s="284">
        <v>9.7710000000000008</v>
      </c>
      <c r="J1513" s="284">
        <v>1.7769999999999999</v>
      </c>
      <c r="K1513" s="277"/>
      <c r="L1513" s="284">
        <v>11.84</v>
      </c>
      <c r="M1513" s="284">
        <v>2.15</v>
      </c>
    </row>
    <row r="1514" spans="1:13" x14ac:dyDescent="0.2">
      <c r="A1514" s="265" t="s">
        <v>6103</v>
      </c>
      <c r="B1514" s="279" t="s">
        <v>1193</v>
      </c>
      <c r="C1514" s="280" t="s">
        <v>3775</v>
      </c>
      <c r="D1514" s="279" t="s">
        <v>1470</v>
      </c>
      <c r="E1514" s="279" t="s">
        <v>1324</v>
      </c>
      <c r="F1514" s="281" t="s">
        <v>1209</v>
      </c>
      <c r="G1514" s="282" t="s">
        <v>73</v>
      </c>
      <c r="H1514" s="283">
        <v>5.9499999999999997E-2</v>
      </c>
      <c r="I1514" s="284">
        <v>12.866</v>
      </c>
      <c r="J1514" s="284">
        <v>0.76500000000000001</v>
      </c>
      <c r="K1514" s="277"/>
      <c r="L1514" s="284">
        <v>15.59</v>
      </c>
      <c r="M1514" s="284">
        <v>0.92</v>
      </c>
    </row>
    <row r="1515" spans="1:13" x14ac:dyDescent="0.2">
      <c r="A1515" s="265" t="s">
        <v>6104</v>
      </c>
      <c r="B1515" s="279" t="s">
        <v>1193</v>
      </c>
      <c r="C1515" s="280" t="s">
        <v>3793</v>
      </c>
      <c r="D1515" s="279" t="s">
        <v>1470</v>
      </c>
      <c r="E1515" s="279" t="s">
        <v>3794</v>
      </c>
      <c r="F1515" s="281" t="s">
        <v>1209</v>
      </c>
      <c r="G1515" s="282" t="s">
        <v>73</v>
      </c>
      <c r="H1515" s="283">
        <v>1.4286000000000001</v>
      </c>
      <c r="I1515" s="284">
        <v>10.587999999999999</v>
      </c>
      <c r="J1515" s="284">
        <v>15.125999999999999</v>
      </c>
      <c r="K1515" s="277"/>
      <c r="L1515" s="284">
        <v>12.83</v>
      </c>
      <c r="M1515" s="284">
        <v>18.32</v>
      </c>
    </row>
    <row r="1516" spans="1:13" x14ac:dyDescent="0.2">
      <c r="A1516" s="265" t="s">
        <v>6105</v>
      </c>
      <c r="B1516" s="279" t="s">
        <v>1193</v>
      </c>
      <c r="C1516" s="280" t="s">
        <v>3732</v>
      </c>
      <c r="D1516" s="279" t="s">
        <v>1470</v>
      </c>
      <c r="E1516" s="279" t="s">
        <v>1325</v>
      </c>
      <c r="F1516" s="281" t="s">
        <v>1209</v>
      </c>
      <c r="G1516" s="282" t="s">
        <v>345</v>
      </c>
      <c r="H1516" s="283">
        <v>8.7800000000000003E-2</v>
      </c>
      <c r="I1516" s="284">
        <v>22.603999999999999</v>
      </c>
      <c r="J1516" s="284">
        <v>1.984</v>
      </c>
      <c r="K1516" s="277"/>
      <c r="L1516" s="284">
        <v>27.39</v>
      </c>
      <c r="M1516" s="284">
        <v>2.4</v>
      </c>
    </row>
    <row r="1517" spans="1:13" x14ac:dyDescent="0.2">
      <c r="A1517" s="265" t="s">
        <v>6106</v>
      </c>
      <c r="B1517" s="279" t="s">
        <v>1193</v>
      </c>
      <c r="C1517" s="280" t="s">
        <v>4170</v>
      </c>
      <c r="D1517" s="279" t="s">
        <v>1470</v>
      </c>
      <c r="E1517" s="279" t="s">
        <v>1248</v>
      </c>
      <c r="F1517" s="281" t="s">
        <v>1209</v>
      </c>
      <c r="G1517" s="282" t="s">
        <v>73</v>
      </c>
      <c r="H1517" s="283">
        <v>1</v>
      </c>
      <c r="I1517" s="284">
        <v>129.45599999999999</v>
      </c>
      <c r="J1517" s="284">
        <v>129.45599999999999</v>
      </c>
      <c r="K1517" s="277"/>
      <c r="L1517" s="284">
        <v>156.86000000000001</v>
      </c>
      <c r="M1517" s="284">
        <v>156.86000000000001</v>
      </c>
    </row>
    <row r="1518" spans="1:13" x14ac:dyDescent="0.2">
      <c r="A1518" s="265" t="s">
        <v>6107</v>
      </c>
      <c r="B1518" s="301" t="s">
        <v>1193</v>
      </c>
      <c r="C1518" s="302" t="s">
        <v>3796</v>
      </c>
      <c r="D1518" s="301" t="s">
        <v>1470</v>
      </c>
      <c r="E1518" s="301" t="s">
        <v>3797</v>
      </c>
      <c r="F1518" s="303" t="s">
        <v>1209</v>
      </c>
      <c r="G1518" s="304" t="s">
        <v>73</v>
      </c>
      <c r="H1518" s="305">
        <v>0.23810000000000001</v>
      </c>
      <c r="I1518" s="285">
        <v>123.712</v>
      </c>
      <c r="J1518" s="285">
        <v>29.454999999999998</v>
      </c>
      <c r="K1518" s="277"/>
      <c r="L1518" s="285">
        <v>149.9</v>
      </c>
      <c r="M1518" s="285">
        <v>35.69</v>
      </c>
    </row>
    <row r="1519" spans="1:13" ht="12.75" thickBot="1" x14ac:dyDescent="0.25">
      <c r="A1519" s="265" t="s">
        <v>6108</v>
      </c>
      <c r="B1519" s="301" t="s">
        <v>1193</v>
      </c>
      <c r="C1519" s="302" t="s">
        <v>4171</v>
      </c>
      <c r="D1519" s="301" t="s">
        <v>1470</v>
      </c>
      <c r="E1519" s="301" t="s">
        <v>4172</v>
      </c>
      <c r="F1519" s="303" t="s">
        <v>1209</v>
      </c>
      <c r="G1519" s="304" t="s">
        <v>73</v>
      </c>
      <c r="H1519" s="305">
        <v>0.47620000000000001</v>
      </c>
      <c r="I1519" s="285">
        <v>86.572999999999993</v>
      </c>
      <c r="J1519" s="285">
        <v>41.225999999999999</v>
      </c>
      <c r="K1519" s="277"/>
      <c r="L1519" s="285">
        <v>104.9</v>
      </c>
      <c r="M1519" s="285">
        <v>49.95</v>
      </c>
    </row>
    <row r="1520" spans="1:13" ht="12.75" thickTop="1" x14ac:dyDescent="0.2">
      <c r="A1520" s="265" t="s">
        <v>6109</v>
      </c>
      <c r="B1520" s="295" t="s">
        <v>1193</v>
      </c>
      <c r="C1520" s="296" t="s">
        <v>3706</v>
      </c>
      <c r="D1520" s="295" t="s">
        <v>1470</v>
      </c>
      <c r="E1520" s="295" t="s">
        <v>1323</v>
      </c>
      <c r="F1520" s="297" t="s">
        <v>1209</v>
      </c>
      <c r="G1520" s="298" t="s">
        <v>73</v>
      </c>
      <c r="H1520" s="299">
        <v>0.29759999999999998</v>
      </c>
      <c r="I1520" s="300">
        <v>2.17</v>
      </c>
      <c r="J1520" s="300">
        <v>0.64500000000000002</v>
      </c>
      <c r="K1520" s="277"/>
      <c r="L1520" s="300">
        <v>2.63</v>
      </c>
      <c r="M1520" s="300">
        <v>0.78</v>
      </c>
    </row>
    <row r="1521" spans="1:13" x14ac:dyDescent="0.2">
      <c r="A1521" s="265" t="s">
        <v>6110</v>
      </c>
      <c r="B1521" s="279" t="s">
        <v>1193</v>
      </c>
      <c r="C1521" s="280" t="s">
        <v>3774</v>
      </c>
      <c r="D1521" s="279" t="s">
        <v>1470</v>
      </c>
      <c r="E1521" s="279" t="s">
        <v>1321</v>
      </c>
      <c r="F1521" s="281" t="s">
        <v>1209</v>
      </c>
      <c r="G1521" s="282" t="s">
        <v>345</v>
      </c>
      <c r="H1521" s="283">
        <v>0.23810000000000001</v>
      </c>
      <c r="I1521" s="284">
        <v>26.870999999999999</v>
      </c>
      <c r="J1521" s="284">
        <v>6.3970000000000002</v>
      </c>
      <c r="K1521" s="277"/>
      <c r="L1521" s="284">
        <v>32.56</v>
      </c>
      <c r="M1521" s="284">
        <v>7.75</v>
      </c>
    </row>
    <row r="1522" spans="1:13" x14ac:dyDescent="0.2">
      <c r="A1522" s="265" t="s">
        <v>6111</v>
      </c>
      <c r="B1522" s="266" t="s">
        <v>4173</v>
      </c>
      <c r="C1522" s="267" t="s">
        <v>36</v>
      </c>
      <c r="D1522" s="266" t="s">
        <v>37</v>
      </c>
      <c r="E1522" s="266" t="s">
        <v>38</v>
      </c>
      <c r="F1522" s="268" t="s">
        <v>1188</v>
      </c>
      <c r="G1522" s="269" t="s">
        <v>39</v>
      </c>
      <c r="H1522" s="267" t="s">
        <v>1189</v>
      </c>
      <c r="I1522" s="267" t="s">
        <v>40</v>
      </c>
      <c r="J1522" s="267" t="s">
        <v>41</v>
      </c>
      <c r="L1522" s="334"/>
      <c r="M1522" s="334"/>
    </row>
    <row r="1523" spans="1:13" ht="24" x14ac:dyDescent="0.2">
      <c r="A1523" s="265" t="s">
        <v>6112</v>
      </c>
      <c r="B1523" s="271" t="s">
        <v>1190</v>
      </c>
      <c r="C1523" s="272" t="s">
        <v>4174</v>
      </c>
      <c r="D1523" s="271" t="s">
        <v>1470</v>
      </c>
      <c r="E1523" s="271" t="s">
        <v>1572</v>
      </c>
      <c r="F1523" s="273">
        <v>18</v>
      </c>
      <c r="G1523" s="274" t="s">
        <v>11</v>
      </c>
      <c r="H1523" s="275">
        <v>1</v>
      </c>
      <c r="I1523" s="276">
        <v>378.75</v>
      </c>
      <c r="J1523" s="276">
        <v>378.75</v>
      </c>
      <c r="K1523" s="277"/>
      <c r="L1523" s="276">
        <v>458.93</v>
      </c>
      <c r="M1523" s="276">
        <v>458.93</v>
      </c>
    </row>
    <row r="1524" spans="1:13" x14ac:dyDescent="0.2">
      <c r="A1524" s="265" t="s">
        <v>6113</v>
      </c>
      <c r="B1524" s="301" t="s">
        <v>1193</v>
      </c>
      <c r="C1524" s="302" t="s">
        <v>3160</v>
      </c>
      <c r="D1524" s="301" t="s">
        <v>1470</v>
      </c>
      <c r="E1524" s="301" t="s">
        <v>1202</v>
      </c>
      <c r="F1524" s="303" t="s">
        <v>1195</v>
      </c>
      <c r="G1524" s="304" t="s">
        <v>1196</v>
      </c>
      <c r="H1524" s="305">
        <v>1.1979</v>
      </c>
      <c r="I1524" s="285">
        <v>18.404</v>
      </c>
      <c r="J1524" s="285">
        <v>22.045999999999999</v>
      </c>
      <c r="K1524" s="277"/>
      <c r="L1524" s="285">
        <v>22.3</v>
      </c>
      <c r="M1524" s="285">
        <v>26.71</v>
      </c>
    </row>
    <row r="1525" spans="1:13" ht="12.75" thickBot="1" x14ac:dyDescent="0.25">
      <c r="A1525" s="265" t="s">
        <v>6114</v>
      </c>
      <c r="B1525" s="301" t="s">
        <v>1193</v>
      </c>
      <c r="C1525" s="302" t="s">
        <v>3167</v>
      </c>
      <c r="D1525" s="301" t="s">
        <v>1470</v>
      </c>
      <c r="E1525" s="301" t="s">
        <v>1213</v>
      </c>
      <c r="F1525" s="303" t="s">
        <v>1209</v>
      </c>
      <c r="G1525" s="304" t="s">
        <v>7</v>
      </c>
      <c r="H1525" s="305">
        <v>6.1999999999999998E-3</v>
      </c>
      <c r="I1525" s="285">
        <v>121.63200000000001</v>
      </c>
      <c r="J1525" s="285">
        <v>0.754</v>
      </c>
      <c r="K1525" s="277"/>
      <c r="L1525" s="285">
        <v>147.38</v>
      </c>
      <c r="M1525" s="285">
        <v>0.91</v>
      </c>
    </row>
    <row r="1526" spans="1:13" ht="12.75" thickTop="1" x14ac:dyDescent="0.2">
      <c r="A1526" s="265" t="s">
        <v>6115</v>
      </c>
      <c r="B1526" s="295" t="s">
        <v>1193</v>
      </c>
      <c r="C1526" s="296" t="s">
        <v>3394</v>
      </c>
      <c r="D1526" s="295" t="s">
        <v>1470</v>
      </c>
      <c r="E1526" s="295" t="s">
        <v>3395</v>
      </c>
      <c r="F1526" s="297" t="s">
        <v>1209</v>
      </c>
      <c r="G1526" s="298" t="s">
        <v>73</v>
      </c>
      <c r="H1526" s="299">
        <v>0.15870000000000001</v>
      </c>
      <c r="I1526" s="300">
        <v>21.423999999999999</v>
      </c>
      <c r="J1526" s="300">
        <v>3.399</v>
      </c>
      <c r="K1526" s="277"/>
      <c r="L1526" s="300">
        <v>25.96</v>
      </c>
      <c r="M1526" s="300">
        <v>4.1100000000000003</v>
      </c>
    </row>
    <row r="1527" spans="1:13" x14ac:dyDescent="0.2">
      <c r="A1527" s="265" t="s">
        <v>6116</v>
      </c>
      <c r="B1527" s="279" t="s">
        <v>1193</v>
      </c>
      <c r="C1527" s="280" t="s">
        <v>4175</v>
      </c>
      <c r="D1527" s="279" t="s">
        <v>1470</v>
      </c>
      <c r="E1527" s="279" t="s">
        <v>4176</v>
      </c>
      <c r="F1527" s="281" t="s">
        <v>1209</v>
      </c>
      <c r="G1527" s="282" t="s">
        <v>345</v>
      </c>
      <c r="H1527" s="283">
        <v>8.8900000000000007E-2</v>
      </c>
      <c r="I1527" s="284">
        <v>8.3190000000000008</v>
      </c>
      <c r="J1527" s="284">
        <v>0.73899999999999999</v>
      </c>
      <c r="K1527" s="277"/>
      <c r="L1527" s="284">
        <v>10.08</v>
      </c>
      <c r="M1527" s="284">
        <v>0.89</v>
      </c>
    </row>
    <row r="1528" spans="1:13" x14ac:dyDescent="0.2">
      <c r="A1528" s="265" t="s">
        <v>6117</v>
      </c>
      <c r="B1528" s="279" t="s">
        <v>1193</v>
      </c>
      <c r="C1528" s="280" t="s">
        <v>3727</v>
      </c>
      <c r="D1528" s="279" t="s">
        <v>1470</v>
      </c>
      <c r="E1528" s="279" t="s">
        <v>1244</v>
      </c>
      <c r="F1528" s="281" t="s">
        <v>1209</v>
      </c>
      <c r="G1528" s="282" t="s">
        <v>73</v>
      </c>
      <c r="H1528" s="283">
        <v>6.1100000000000002E-2</v>
      </c>
      <c r="I1528" s="284">
        <v>9.7710000000000008</v>
      </c>
      <c r="J1528" s="284">
        <v>0.59699999999999998</v>
      </c>
      <c r="K1528" s="277"/>
      <c r="L1528" s="284">
        <v>11.84</v>
      </c>
      <c r="M1528" s="284">
        <v>0.72</v>
      </c>
    </row>
    <row r="1529" spans="1:13" x14ac:dyDescent="0.2">
      <c r="A1529" s="265" t="s">
        <v>6118</v>
      </c>
      <c r="B1529" s="279" t="s">
        <v>1193</v>
      </c>
      <c r="C1529" s="280" t="s">
        <v>3706</v>
      </c>
      <c r="D1529" s="279" t="s">
        <v>1470</v>
      </c>
      <c r="E1529" s="279" t="s">
        <v>1323</v>
      </c>
      <c r="F1529" s="281" t="s">
        <v>1209</v>
      </c>
      <c r="G1529" s="282" t="s">
        <v>73</v>
      </c>
      <c r="H1529" s="283">
        <v>0.29759999999999998</v>
      </c>
      <c r="I1529" s="284">
        <v>2.17</v>
      </c>
      <c r="J1529" s="284">
        <v>0.64500000000000002</v>
      </c>
      <c r="K1529" s="277"/>
      <c r="L1529" s="284">
        <v>2.63</v>
      </c>
      <c r="M1529" s="284">
        <v>0.78</v>
      </c>
    </row>
    <row r="1530" spans="1:13" x14ac:dyDescent="0.2">
      <c r="A1530" s="265" t="s">
        <v>6119</v>
      </c>
      <c r="B1530" s="279" t="s">
        <v>1193</v>
      </c>
      <c r="C1530" s="280" t="s">
        <v>3141</v>
      </c>
      <c r="D1530" s="279" t="s">
        <v>1470</v>
      </c>
      <c r="E1530" s="279" t="s">
        <v>1226</v>
      </c>
      <c r="F1530" s="281" t="s">
        <v>1209</v>
      </c>
      <c r="G1530" s="282" t="s">
        <v>345</v>
      </c>
      <c r="H1530" s="283">
        <v>4.4249999999999998</v>
      </c>
      <c r="I1530" s="284">
        <v>0.51100000000000001</v>
      </c>
      <c r="J1530" s="284">
        <v>2.2610000000000001</v>
      </c>
      <c r="K1530" s="277"/>
      <c r="L1530" s="284">
        <v>0.62</v>
      </c>
      <c r="M1530" s="284">
        <v>2.74</v>
      </c>
    </row>
    <row r="1531" spans="1:13" x14ac:dyDescent="0.2">
      <c r="A1531" s="265" t="s">
        <v>6120</v>
      </c>
      <c r="B1531" s="279" t="s">
        <v>1193</v>
      </c>
      <c r="C1531" s="280" t="s">
        <v>3732</v>
      </c>
      <c r="D1531" s="279" t="s">
        <v>1470</v>
      </c>
      <c r="E1531" s="279" t="s">
        <v>1325</v>
      </c>
      <c r="F1531" s="281" t="s">
        <v>1209</v>
      </c>
      <c r="G1531" s="282" t="s">
        <v>345</v>
      </c>
      <c r="H1531" s="283">
        <v>4.2099999999999999E-2</v>
      </c>
      <c r="I1531" s="284">
        <v>22.603999999999999</v>
      </c>
      <c r="J1531" s="284">
        <v>0.95099999999999996</v>
      </c>
      <c r="K1531" s="277"/>
      <c r="L1531" s="284">
        <v>27.39</v>
      </c>
      <c r="M1531" s="284">
        <v>1.1499999999999999</v>
      </c>
    </row>
    <row r="1532" spans="1:13" x14ac:dyDescent="0.2">
      <c r="A1532" s="265" t="s">
        <v>6121</v>
      </c>
      <c r="B1532" s="279" t="s">
        <v>1193</v>
      </c>
      <c r="C1532" s="280" t="s">
        <v>4177</v>
      </c>
      <c r="D1532" s="279" t="s">
        <v>1470</v>
      </c>
      <c r="E1532" s="279" t="s">
        <v>1248</v>
      </c>
      <c r="F1532" s="281" t="s">
        <v>1209</v>
      </c>
      <c r="G1532" s="282" t="s">
        <v>73</v>
      </c>
      <c r="H1532" s="283">
        <v>1</v>
      </c>
      <c r="I1532" s="284">
        <v>95.668000000000006</v>
      </c>
      <c r="J1532" s="284">
        <v>95.668000000000006</v>
      </c>
      <c r="K1532" s="277"/>
      <c r="L1532" s="284">
        <v>115.92</v>
      </c>
      <c r="M1532" s="284">
        <v>115.92</v>
      </c>
    </row>
    <row r="1533" spans="1:13" x14ac:dyDescent="0.2">
      <c r="A1533" s="265" t="s">
        <v>6122</v>
      </c>
      <c r="B1533" s="279" t="s">
        <v>1193</v>
      </c>
      <c r="C1533" s="280" t="s">
        <v>3824</v>
      </c>
      <c r="D1533" s="279" t="s">
        <v>1470</v>
      </c>
      <c r="E1533" s="279" t="s">
        <v>3825</v>
      </c>
      <c r="F1533" s="281" t="s">
        <v>1209</v>
      </c>
      <c r="G1533" s="282" t="s">
        <v>73</v>
      </c>
      <c r="H1533" s="283">
        <v>0.3175</v>
      </c>
      <c r="I1533" s="284">
        <v>3.54</v>
      </c>
      <c r="J1533" s="284">
        <v>1.123</v>
      </c>
      <c r="K1533" s="277"/>
      <c r="L1533" s="284">
        <v>4.29</v>
      </c>
      <c r="M1533" s="284">
        <v>1.36</v>
      </c>
    </row>
    <row r="1534" spans="1:13" x14ac:dyDescent="0.2">
      <c r="A1534" s="265" t="s">
        <v>6123</v>
      </c>
      <c r="B1534" s="279" t="s">
        <v>1193</v>
      </c>
      <c r="C1534" s="280" t="s">
        <v>3774</v>
      </c>
      <c r="D1534" s="279" t="s">
        <v>1470</v>
      </c>
      <c r="E1534" s="279" t="s">
        <v>1321</v>
      </c>
      <c r="F1534" s="281" t="s">
        <v>1209</v>
      </c>
      <c r="G1534" s="282" t="s">
        <v>345</v>
      </c>
      <c r="H1534" s="283">
        <v>0.23810000000000001</v>
      </c>
      <c r="I1534" s="284">
        <v>26.870999999999999</v>
      </c>
      <c r="J1534" s="284">
        <v>6.3970000000000002</v>
      </c>
      <c r="K1534" s="277"/>
      <c r="L1534" s="284">
        <v>32.56</v>
      </c>
      <c r="M1534" s="284">
        <v>7.75</v>
      </c>
    </row>
    <row r="1535" spans="1:13" x14ac:dyDescent="0.2">
      <c r="A1535" s="265" t="s">
        <v>6124</v>
      </c>
      <c r="B1535" s="279" t="s">
        <v>1193</v>
      </c>
      <c r="C1535" s="280" t="s">
        <v>3156</v>
      </c>
      <c r="D1535" s="279" t="s">
        <v>1470</v>
      </c>
      <c r="E1535" s="279" t="s">
        <v>1206</v>
      </c>
      <c r="F1535" s="281" t="s">
        <v>1195</v>
      </c>
      <c r="G1535" s="282" t="s">
        <v>1196</v>
      </c>
      <c r="H1535" s="283">
        <v>1.464</v>
      </c>
      <c r="I1535" s="284">
        <v>11.009</v>
      </c>
      <c r="J1535" s="284">
        <v>16.117000000000001</v>
      </c>
      <c r="K1535" s="277"/>
      <c r="L1535" s="284">
        <v>13.34</v>
      </c>
      <c r="M1535" s="284">
        <v>19.52</v>
      </c>
    </row>
    <row r="1536" spans="1:13" x14ac:dyDescent="0.2">
      <c r="A1536" s="265" t="s">
        <v>6125</v>
      </c>
      <c r="B1536" s="301" t="s">
        <v>1193</v>
      </c>
      <c r="C1536" s="302" t="s">
        <v>3426</v>
      </c>
      <c r="D1536" s="301" t="s">
        <v>1470</v>
      </c>
      <c r="E1536" s="301" t="s">
        <v>1208</v>
      </c>
      <c r="F1536" s="303" t="s">
        <v>1209</v>
      </c>
      <c r="G1536" s="304" t="s">
        <v>7</v>
      </c>
      <c r="H1536" s="305">
        <v>1.3299999999999999E-2</v>
      </c>
      <c r="I1536" s="285">
        <v>148.578</v>
      </c>
      <c r="J1536" s="285">
        <v>1.976</v>
      </c>
      <c r="K1536" s="277"/>
      <c r="L1536" s="285">
        <v>180.03</v>
      </c>
      <c r="M1536" s="285">
        <v>2.39</v>
      </c>
    </row>
    <row r="1537" spans="1:13" ht="12.75" thickBot="1" x14ac:dyDescent="0.25">
      <c r="A1537" s="265" t="s">
        <v>6126</v>
      </c>
      <c r="B1537" s="301" t="s">
        <v>1193</v>
      </c>
      <c r="C1537" s="302" t="s">
        <v>3907</v>
      </c>
      <c r="D1537" s="301" t="s">
        <v>1470</v>
      </c>
      <c r="E1537" s="301" t="s">
        <v>3908</v>
      </c>
      <c r="F1537" s="303" t="s">
        <v>1209</v>
      </c>
      <c r="G1537" s="304" t="s">
        <v>7</v>
      </c>
      <c r="H1537" s="305">
        <v>6.1999999999999998E-3</v>
      </c>
      <c r="I1537" s="285">
        <v>128.07</v>
      </c>
      <c r="J1537" s="285">
        <v>0.79400000000000004</v>
      </c>
      <c r="K1537" s="277"/>
      <c r="L1537" s="285">
        <v>155.18</v>
      </c>
      <c r="M1537" s="285">
        <v>0.96</v>
      </c>
    </row>
    <row r="1538" spans="1:13" ht="12.75" thickTop="1" x14ac:dyDescent="0.2">
      <c r="A1538" s="265" t="s">
        <v>6127</v>
      </c>
      <c r="B1538" s="295" t="s">
        <v>1193</v>
      </c>
      <c r="C1538" s="296" t="s">
        <v>3775</v>
      </c>
      <c r="D1538" s="295" t="s">
        <v>1470</v>
      </c>
      <c r="E1538" s="295" t="s">
        <v>1324</v>
      </c>
      <c r="F1538" s="297" t="s">
        <v>1209</v>
      </c>
      <c r="G1538" s="298" t="s">
        <v>73</v>
      </c>
      <c r="H1538" s="299">
        <v>5.9499999999999997E-2</v>
      </c>
      <c r="I1538" s="300">
        <v>12.866</v>
      </c>
      <c r="J1538" s="300">
        <v>0.76500000000000001</v>
      </c>
      <c r="K1538" s="277"/>
      <c r="L1538" s="300">
        <v>15.59</v>
      </c>
      <c r="M1538" s="300">
        <v>0.92</v>
      </c>
    </row>
    <row r="1539" spans="1:13" x14ac:dyDescent="0.2">
      <c r="A1539" s="265" t="s">
        <v>6128</v>
      </c>
      <c r="B1539" s="279" t="s">
        <v>1193</v>
      </c>
      <c r="C1539" s="280" t="s">
        <v>4178</v>
      </c>
      <c r="D1539" s="279" t="s">
        <v>1470</v>
      </c>
      <c r="E1539" s="279" t="s">
        <v>4179</v>
      </c>
      <c r="F1539" s="281" t="s">
        <v>1209</v>
      </c>
      <c r="G1539" s="282" t="s">
        <v>345</v>
      </c>
      <c r="H1539" s="283">
        <v>2.3071000000000002</v>
      </c>
      <c r="I1539" s="284">
        <v>10.587999999999999</v>
      </c>
      <c r="J1539" s="284">
        <v>24.427</v>
      </c>
      <c r="K1539" s="277"/>
      <c r="L1539" s="284">
        <v>12.83</v>
      </c>
      <c r="M1539" s="284">
        <v>29.6</v>
      </c>
    </row>
    <row r="1540" spans="1:13" x14ac:dyDescent="0.2">
      <c r="A1540" s="265" t="s">
        <v>6129</v>
      </c>
      <c r="B1540" s="279" t="s">
        <v>1193</v>
      </c>
      <c r="C1540" s="280" t="s">
        <v>4180</v>
      </c>
      <c r="D1540" s="279" t="s">
        <v>1470</v>
      </c>
      <c r="E1540" s="279" t="s">
        <v>4181</v>
      </c>
      <c r="F1540" s="281" t="s">
        <v>1209</v>
      </c>
      <c r="G1540" s="282" t="s">
        <v>11</v>
      </c>
      <c r="H1540" s="283">
        <v>1</v>
      </c>
      <c r="I1540" s="284">
        <v>31.245000000000001</v>
      </c>
      <c r="J1540" s="284">
        <v>31.245000000000001</v>
      </c>
      <c r="K1540" s="277"/>
      <c r="L1540" s="284">
        <v>37.86</v>
      </c>
      <c r="M1540" s="284">
        <v>37.86</v>
      </c>
    </row>
    <row r="1541" spans="1:13" x14ac:dyDescent="0.2">
      <c r="A1541" s="265" t="s">
        <v>6130</v>
      </c>
      <c r="B1541" s="279" t="s">
        <v>1193</v>
      </c>
      <c r="C1541" s="280" t="s">
        <v>3846</v>
      </c>
      <c r="D1541" s="279" t="s">
        <v>1470</v>
      </c>
      <c r="E1541" s="279" t="s">
        <v>3847</v>
      </c>
      <c r="F1541" s="281" t="s">
        <v>1209</v>
      </c>
      <c r="G1541" s="282" t="s">
        <v>61</v>
      </c>
      <c r="H1541" s="283">
        <v>2.9365000000000001</v>
      </c>
      <c r="I1541" s="284">
        <v>57.499335760805231</v>
      </c>
      <c r="J1541" s="284">
        <v>168.846</v>
      </c>
      <c r="K1541" s="277"/>
      <c r="L1541" s="284">
        <v>69.69</v>
      </c>
      <c r="M1541" s="284">
        <v>204.64</v>
      </c>
    </row>
    <row r="1542" spans="1:13" x14ac:dyDescent="0.2">
      <c r="A1542" s="265" t="s">
        <v>6131</v>
      </c>
      <c r="B1542" s="266" t="s">
        <v>4182</v>
      </c>
      <c r="C1542" s="267" t="s">
        <v>36</v>
      </c>
      <c r="D1542" s="266" t="s">
        <v>37</v>
      </c>
      <c r="E1542" s="266" t="s">
        <v>38</v>
      </c>
      <c r="F1542" s="268" t="s">
        <v>1188</v>
      </c>
      <c r="G1542" s="269" t="s">
        <v>39</v>
      </c>
      <c r="H1542" s="267" t="s">
        <v>1189</v>
      </c>
      <c r="I1542" s="267" t="s">
        <v>40</v>
      </c>
      <c r="J1542" s="267" t="s">
        <v>41</v>
      </c>
      <c r="L1542" s="334"/>
      <c r="M1542" s="334"/>
    </row>
    <row r="1543" spans="1:13" x14ac:dyDescent="0.2">
      <c r="A1543" s="265" t="s">
        <v>6132</v>
      </c>
      <c r="B1543" s="290" t="s">
        <v>1190</v>
      </c>
      <c r="C1543" s="291" t="s">
        <v>3790</v>
      </c>
      <c r="D1543" s="290" t="s">
        <v>1470</v>
      </c>
      <c r="E1543" s="290" t="s">
        <v>239</v>
      </c>
      <c r="F1543" s="292">
        <v>18</v>
      </c>
      <c r="G1543" s="293" t="s">
        <v>11</v>
      </c>
      <c r="H1543" s="294">
        <v>1</v>
      </c>
      <c r="I1543" s="278">
        <v>606.15000000000009</v>
      </c>
      <c r="J1543" s="278">
        <v>606.15</v>
      </c>
      <c r="K1543" s="277"/>
      <c r="L1543" s="278">
        <v>734.47</v>
      </c>
      <c r="M1543" s="278">
        <v>734.47</v>
      </c>
    </row>
    <row r="1544" spans="1:13" ht="12.75" thickBot="1" x14ac:dyDescent="0.25">
      <c r="A1544" s="265" t="s">
        <v>6133</v>
      </c>
      <c r="B1544" s="301" t="s">
        <v>1193</v>
      </c>
      <c r="C1544" s="302" t="s">
        <v>3160</v>
      </c>
      <c r="D1544" s="301" t="s">
        <v>1470</v>
      </c>
      <c r="E1544" s="301" t="s">
        <v>1202</v>
      </c>
      <c r="F1544" s="303" t="s">
        <v>1195</v>
      </c>
      <c r="G1544" s="304" t="s">
        <v>1196</v>
      </c>
      <c r="H1544" s="305">
        <v>1.3187</v>
      </c>
      <c r="I1544" s="285">
        <v>18.404</v>
      </c>
      <c r="J1544" s="285">
        <v>24.268999999999998</v>
      </c>
      <c r="K1544" s="277"/>
      <c r="L1544" s="285">
        <v>22.3</v>
      </c>
      <c r="M1544" s="285">
        <v>29.4</v>
      </c>
    </row>
    <row r="1545" spans="1:13" ht="12.75" thickTop="1" x14ac:dyDescent="0.2">
      <c r="A1545" s="265" t="s">
        <v>6134</v>
      </c>
      <c r="B1545" s="295" t="s">
        <v>1193</v>
      </c>
      <c r="C1545" s="296" t="s">
        <v>3156</v>
      </c>
      <c r="D1545" s="295" t="s">
        <v>1470</v>
      </c>
      <c r="E1545" s="295" t="s">
        <v>1206</v>
      </c>
      <c r="F1545" s="297" t="s">
        <v>1195</v>
      </c>
      <c r="G1545" s="298" t="s">
        <v>1196</v>
      </c>
      <c r="H1545" s="299">
        <v>1.2222999999999999</v>
      </c>
      <c r="I1545" s="300">
        <v>11.009</v>
      </c>
      <c r="J1545" s="300">
        <v>13.456</v>
      </c>
      <c r="K1545" s="277"/>
      <c r="L1545" s="300">
        <v>13.34</v>
      </c>
      <c r="M1545" s="300">
        <v>16.3</v>
      </c>
    </row>
    <row r="1546" spans="1:13" x14ac:dyDescent="0.2">
      <c r="A1546" s="265" t="s">
        <v>6135</v>
      </c>
      <c r="B1546" s="279" t="s">
        <v>1193</v>
      </c>
      <c r="C1546" s="280" t="s">
        <v>3426</v>
      </c>
      <c r="D1546" s="279" t="s">
        <v>1470</v>
      </c>
      <c r="E1546" s="279" t="s">
        <v>1208</v>
      </c>
      <c r="F1546" s="281" t="s">
        <v>1209</v>
      </c>
      <c r="G1546" s="282" t="s">
        <v>7</v>
      </c>
      <c r="H1546" s="283">
        <v>1.43E-2</v>
      </c>
      <c r="I1546" s="284">
        <v>148.578</v>
      </c>
      <c r="J1546" s="284">
        <v>2.1240000000000001</v>
      </c>
      <c r="K1546" s="277"/>
      <c r="L1546" s="284">
        <v>180.03</v>
      </c>
      <c r="M1546" s="284">
        <v>2.57</v>
      </c>
    </row>
    <row r="1547" spans="1:13" x14ac:dyDescent="0.2">
      <c r="A1547" s="265" t="s">
        <v>6136</v>
      </c>
      <c r="B1547" s="279" t="s">
        <v>1193</v>
      </c>
      <c r="C1547" s="280" t="s">
        <v>3791</v>
      </c>
      <c r="D1547" s="279" t="s">
        <v>1470</v>
      </c>
      <c r="E1547" s="279" t="s">
        <v>3792</v>
      </c>
      <c r="F1547" s="281" t="s">
        <v>1209</v>
      </c>
      <c r="G1547" s="282" t="s">
        <v>345</v>
      </c>
      <c r="H1547" s="283">
        <v>18.741800000000001</v>
      </c>
      <c r="I1547" s="284">
        <v>8.9611464761904713</v>
      </c>
      <c r="J1547" s="284">
        <v>167.94800000000001</v>
      </c>
      <c r="K1547" s="277"/>
      <c r="L1547" s="284">
        <v>10.86</v>
      </c>
      <c r="M1547" s="284">
        <v>203.53</v>
      </c>
    </row>
    <row r="1548" spans="1:13" x14ac:dyDescent="0.2">
      <c r="A1548" s="265" t="s">
        <v>6137</v>
      </c>
      <c r="B1548" s="279" t="s">
        <v>1193</v>
      </c>
      <c r="C1548" s="280" t="s">
        <v>3191</v>
      </c>
      <c r="D1548" s="279" t="s">
        <v>1470</v>
      </c>
      <c r="E1548" s="279" t="s">
        <v>3192</v>
      </c>
      <c r="F1548" s="281" t="s">
        <v>1209</v>
      </c>
      <c r="G1548" s="282" t="s">
        <v>345</v>
      </c>
      <c r="H1548" s="283">
        <v>16.214300000000001</v>
      </c>
      <c r="I1548" s="284">
        <v>8.9290000000000003</v>
      </c>
      <c r="J1548" s="284">
        <v>144.77699999999999</v>
      </c>
      <c r="K1548" s="277"/>
      <c r="L1548" s="284">
        <v>10.82</v>
      </c>
      <c r="M1548" s="284">
        <v>175.43</v>
      </c>
    </row>
    <row r="1549" spans="1:13" x14ac:dyDescent="0.2">
      <c r="A1549" s="265" t="s">
        <v>6138</v>
      </c>
      <c r="B1549" s="301" t="s">
        <v>1193</v>
      </c>
      <c r="C1549" s="302" t="s">
        <v>3141</v>
      </c>
      <c r="D1549" s="301" t="s">
        <v>1470</v>
      </c>
      <c r="E1549" s="301" t="s">
        <v>1226</v>
      </c>
      <c r="F1549" s="303" t="s">
        <v>1209</v>
      </c>
      <c r="G1549" s="304" t="s">
        <v>345</v>
      </c>
      <c r="H1549" s="305">
        <v>5</v>
      </c>
      <c r="I1549" s="285">
        <v>0.51100000000000001</v>
      </c>
      <c r="J1549" s="285">
        <v>2.5550000000000002</v>
      </c>
      <c r="K1549" s="277"/>
      <c r="L1549" s="285">
        <v>0.62</v>
      </c>
      <c r="M1549" s="285">
        <v>3.1</v>
      </c>
    </row>
    <row r="1550" spans="1:13" ht="12.75" thickBot="1" x14ac:dyDescent="0.25">
      <c r="A1550" s="265" t="s">
        <v>6139</v>
      </c>
      <c r="B1550" s="301" t="s">
        <v>1193</v>
      </c>
      <c r="C1550" s="302" t="s">
        <v>3727</v>
      </c>
      <c r="D1550" s="301" t="s">
        <v>1470</v>
      </c>
      <c r="E1550" s="301" t="s">
        <v>1244</v>
      </c>
      <c r="F1550" s="303" t="s">
        <v>1209</v>
      </c>
      <c r="G1550" s="304" t="s">
        <v>73</v>
      </c>
      <c r="H1550" s="305">
        <v>8.9899999999999994E-2</v>
      </c>
      <c r="I1550" s="285">
        <v>9.7710000000000008</v>
      </c>
      <c r="J1550" s="285">
        <v>0.878</v>
      </c>
      <c r="K1550" s="277"/>
      <c r="L1550" s="285">
        <v>11.84</v>
      </c>
      <c r="M1550" s="285">
        <v>1.06</v>
      </c>
    </row>
    <row r="1551" spans="1:13" ht="12.75" thickTop="1" x14ac:dyDescent="0.2">
      <c r="A1551" s="265" t="s">
        <v>6140</v>
      </c>
      <c r="B1551" s="295" t="s">
        <v>1193</v>
      </c>
      <c r="C1551" s="296" t="s">
        <v>3775</v>
      </c>
      <c r="D1551" s="295" t="s">
        <v>1470</v>
      </c>
      <c r="E1551" s="295" t="s">
        <v>1324</v>
      </c>
      <c r="F1551" s="297" t="s">
        <v>1209</v>
      </c>
      <c r="G1551" s="298" t="s">
        <v>73</v>
      </c>
      <c r="H1551" s="299">
        <v>5.9499999999999997E-2</v>
      </c>
      <c r="I1551" s="300">
        <v>12.866</v>
      </c>
      <c r="J1551" s="300">
        <v>0.76500000000000001</v>
      </c>
      <c r="K1551" s="277"/>
      <c r="L1551" s="300">
        <v>15.59</v>
      </c>
      <c r="M1551" s="300">
        <v>0.92</v>
      </c>
    </row>
    <row r="1552" spans="1:13" x14ac:dyDescent="0.2">
      <c r="A1552" s="265" t="s">
        <v>6141</v>
      </c>
      <c r="B1552" s="279" t="s">
        <v>1193</v>
      </c>
      <c r="C1552" s="280" t="s">
        <v>3793</v>
      </c>
      <c r="D1552" s="279" t="s">
        <v>1470</v>
      </c>
      <c r="E1552" s="279" t="s">
        <v>3794</v>
      </c>
      <c r="F1552" s="281" t="s">
        <v>1209</v>
      </c>
      <c r="G1552" s="282" t="s">
        <v>73</v>
      </c>
      <c r="H1552" s="283">
        <v>1.7857000000000001</v>
      </c>
      <c r="I1552" s="284">
        <v>10.587999999999999</v>
      </c>
      <c r="J1552" s="284">
        <v>18.905999999999999</v>
      </c>
      <c r="K1552" s="277"/>
      <c r="L1552" s="284">
        <v>12.83</v>
      </c>
      <c r="M1552" s="284">
        <v>22.91</v>
      </c>
    </row>
    <row r="1553" spans="1:13" x14ac:dyDescent="0.2">
      <c r="A1553" s="265" t="s">
        <v>6142</v>
      </c>
      <c r="B1553" s="279" t="s">
        <v>1193</v>
      </c>
      <c r="C1553" s="280" t="s">
        <v>3732</v>
      </c>
      <c r="D1553" s="279" t="s">
        <v>1470</v>
      </c>
      <c r="E1553" s="279" t="s">
        <v>1325</v>
      </c>
      <c r="F1553" s="281" t="s">
        <v>1209</v>
      </c>
      <c r="G1553" s="282" t="s">
        <v>345</v>
      </c>
      <c r="H1553" s="283">
        <v>9.5200000000000007E-2</v>
      </c>
      <c r="I1553" s="284">
        <v>22.603999999999999</v>
      </c>
      <c r="J1553" s="284">
        <v>2.1509999999999998</v>
      </c>
      <c r="K1553" s="277"/>
      <c r="L1553" s="284">
        <v>27.39</v>
      </c>
      <c r="M1553" s="284">
        <v>2.6</v>
      </c>
    </row>
    <row r="1554" spans="1:13" x14ac:dyDescent="0.2">
      <c r="A1554" s="265" t="s">
        <v>6143</v>
      </c>
      <c r="B1554" s="279" t="s">
        <v>1193</v>
      </c>
      <c r="C1554" s="280" t="s">
        <v>3795</v>
      </c>
      <c r="D1554" s="279" t="s">
        <v>1470</v>
      </c>
      <c r="E1554" s="279" t="s">
        <v>1248</v>
      </c>
      <c r="F1554" s="281" t="s">
        <v>1209</v>
      </c>
      <c r="G1554" s="282" t="s">
        <v>73</v>
      </c>
      <c r="H1554" s="283">
        <v>1</v>
      </c>
      <c r="I1554" s="284">
        <v>147.64599999999999</v>
      </c>
      <c r="J1554" s="284">
        <v>147.64599999999999</v>
      </c>
      <c r="K1554" s="277"/>
      <c r="L1554" s="284">
        <v>178.9</v>
      </c>
      <c r="M1554" s="284">
        <v>178.9</v>
      </c>
    </row>
    <row r="1555" spans="1:13" x14ac:dyDescent="0.2">
      <c r="A1555" s="265" t="s">
        <v>6144</v>
      </c>
      <c r="B1555" s="301" t="s">
        <v>1193</v>
      </c>
      <c r="C1555" s="302" t="s">
        <v>3796</v>
      </c>
      <c r="D1555" s="301" t="s">
        <v>1470</v>
      </c>
      <c r="E1555" s="301" t="s">
        <v>3797</v>
      </c>
      <c r="F1555" s="303" t="s">
        <v>1209</v>
      </c>
      <c r="G1555" s="304" t="s">
        <v>73</v>
      </c>
      <c r="H1555" s="305">
        <v>0.59519999999999995</v>
      </c>
      <c r="I1555" s="285">
        <v>123.712</v>
      </c>
      <c r="J1555" s="285">
        <v>73.632999999999996</v>
      </c>
      <c r="K1555" s="277"/>
      <c r="L1555" s="285">
        <v>149.9</v>
      </c>
      <c r="M1555" s="285">
        <v>89.22</v>
      </c>
    </row>
    <row r="1556" spans="1:13" ht="12.75" thickBot="1" x14ac:dyDescent="0.25">
      <c r="A1556" s="265" t="s">
        <v>6145</v>
      </c>
      <c r="B1556" s="301" t="s">
        <v>1193</v>
      </c>
      <c r="C1556" s="302" t="s">
        <v>3706</v>
      </c>
      <c r="D1556" s="301" t="s">
        <v>1470</v>
      </c>
      <c r="E1556" s="301" t="s">
        <v>1323</v>
      </c>
      <c r="F1556" s="303" t="s">
        <v>1209</v>
      </c>
      <c r="G1556" s="304" t="s">
        <v>73</v>
      </c>
      <c r="H1556" s="305">
        <v>0.29759999999999998</v>
      </c>
      <c r="I1556" s="285">
        <v>2.17</v>
      </c>
      <c r="J1556" s="285">
        <v>0.64500000000000002</v>
      </c>
      <c r="K1556" s="277"/>
      <c r="L1556" s="285">
        <v>2.63</v>
      </c>
      <c r="M1556" s="285">
        <v>0.78</v>
      </c>
    </row>
    <row r="1557" spans="1:13" ht="12.75" thickTop="1" x14ac:dyDescent="0.2">
      <c r="A1557" s="265" t="s">
        <v>6146</v>
      </c>
      <c r="B1557" s="295" t="s">
        <v>1193</v>
      </c>
      <c r="C1557" s="296" t="s">
        <v>3774</v>
      </c>
      <c r="D1557" s="295" t="s">
        <v>1470</v>
      </c>
      <c r="E1557" s="295" t="s">
        <v>1321</v>
      </c>
      <c r="F1557" s="297" t="s">
        <v>1209</v>
      </c>
      <c r="G1557" s="298" t="s">
        <v>345</v>
      </c>
      <c r="H1557" s="299">
        <v>0.23810000000000001</v>
      </c>
      <c r="I1557" s="300">
        <v>26.870999999999999</v>
      </c>
      <c r="J1557" s="300">
        <v>6.3970000000000002</v>
      </c>
      <c r="K1557" s="277"/>
      <c r="L1557" s="300">
        <v>32.56</v>
      </c>
      <c r="M1557" s="300">
        <v>7.75</v>
      </c>
    </row>
    <row r="1558" spans="1:13" x14ac:dyDescent="0.2">
      <c r="A1558" s="265" t="s">
        <v>6147</v>
      </c>
      <c r="B1558" s="266" t="s">
        <v>4183</v>
      </c>
      <c r="C1558" s="267" t="s">
        <v>36</v>
      </c>
      <c r="D1558" s="266" t="s">
        <v>37</v>
      </c>
      <c r="E1558" s="266" t="s">
        <v>38</v>
      </c>
      <c r="F1558" s="268" t="s">
        <v>1188</v>
      </c>
      <c r="G1558" s="269" t="s">
        <v>39</v>
      </c>
      <c r="H1558" s="267" t="s">
        <v>1189</v>
      </c>
      <c r="I1558" s="267" t="s">
        <v>40</v>
      </c>
      <c r="J1558" s="267" t="s">
        <v>41</v>
      </c>
      <c r="L1558" s="334"/>
      <c r="M1558" s="334"/>
    </row>
    <row r="1559" spans="1:13" x14ac:dyDescent="0.2">
      <c r="A1559" s="265" t="s">
        <v>6148</v>
      </c>
      <c r="B1559" s="271" t="s">
        <v>1190</v>
      </c>
      <c r="C1559" s="272" t="s">
        <v>4184</v>
      </c>
      <c r="D1559" s="271" t="s">
        <v>1470</v>
      </c>
      <c r="E1559" s="271" t="s">
        <v>426</v>
      </c>
      <c r="F1559" s="273">
        <v>18</v>
      </c>
      <c r="G1559" s="274" t="s">
        <v>11</v>
      </c>
      <c r="H1559" s="275">
        <v>1</v>
      </c>
      <c r="I1559" s="276">
        <v>482.96</v>
      </c>
      <c r="J1559" s="276">
        <v>482.95999999999992</v>
      </c>
      <c r="K1559" s="277"/>
      <c r="L1559" s="276">
        <v>585.21</v>
      </c>
      <c r="M1559" s="276">
        <v>585.21</v>
      </c>
    </row>
    <row r="1560" spans="1:13" x14ac:dyDescent="0.2">
      <c r="A1560" s="265" t="s">
        <v>6149</v>
      </c>
      <c r="B1560" s="279" t="s">
        <v>1193</v>
      </c>
      <c r="C1560" s="280" t="s">
        <v>3160</v>
      </c>
      <c r="D1560" s="279" t="s">
        <v>1470</v>
      </c>
      <c r="E1560" s="279" t="s">
        <v>1202</v>
      </c>
      <c r="F1560" s="281" t="s">
        <v>1195</v>
      </c>
      <c r="G1560" s="282" t="s">
        <v>1196</v>
      </c>
      <c r="H1560" s="283">
        <v>1.3187</v>
      </c>
      <c r="I1560" s="284">
        <v>18.404</v>
      </c>
      <c r="J1560" s="284">
        <v>24.268999999999998</v>
      </c>
      <c r="K1560" s="277"/>
      <c r="L1560" s="284">
        <v>22.3</v>
      </c>
      <c r="M1560" s="284">
        <v>29.4</v>
      </c>
    </row>
    <row r="1561" spans="1:13" x14ac:dyDescent="0.2">
      <c r="A1561" s="265" t="s">
        <v>6150</v>
      </c>
      <c r="B1561" s="301" t="s">
        <v>1193</v>
      </c>
      <c r="C1561" s="302" t="s">
        <v>3156</v>
      </c>
      <c r="D1561" s="301" t="s">
        <v>1470</v>
      </c>
      <c r="E1561" s="301" t="s">
        <v>1206</v>
      </c>
      <c r="F1561" s="303" t="s">
        <v>1195</v>
      </c>
      <c r="G1561" s="304" t="s">
        <v>1196</v>
      </c>
      <c r="H1561" s="305">
        <v>1.2222999999999999</v>
      </c>
      <c r="I1561" s="285">
        <v>11.009</v>
      </c>
      <c r="J1561" s="285">
        <v>13.456</v>
      </c>
      <c r="K1561" s="277"/>
      <c r="L1561" s="285">
        <v>13.34</v>
      </c>
      <c r="M1561" s="285">
        <v>16.3</v>
      </c>
    </row>
    <row r="1562" spans="1:13" ht="12.75" thickBot="1" x14ac:dyDescent="0.25">
      <c r="A1562" s="265" t="s">
        <v>6151</v>
      </c>
      <c r="B1562" s="301" t="s">
        <v>1193</v>
      </c>
      <c r="C1562" s="302" t="s">
        <v>3426</v>
      </c>
      <c r="D1562" s="301" t="s">
        <v>1470</v>
      </c>
      <c r="E1562" s="301" t="s">
        <v>1208</v>
      </c>
      <c r="F1562" s="303" t="s">
        <v>1209</v>
      </c>
      <c r="G1562" s="304" t="s">
        <v>7</v>
      </c>
      <c r="H1562" s="305">
        <v>1.43E-2</v>
      </c>
      <c r="I1562" s="285">
        <v>148.578</v>
      </c>
      <c r="J1562" s="285">
        <v>2.1240000000000001</v>
      </c>
      <c r="K1562" s="277"/>
      <c r="L1562" s="285">
        <v>180.03</v>
      </c>
      <c r="M1562" s="285">
        <v>2.57</v>
      </c>
    </row>
    <row r="1563" spans="1:13" ht="12.75" thickTop="1" x14ac:dyDescent="0.2">
      <c r="A1563" s="265" t="s">
        <v>6152</v>
      </c>
      <c r="B1563" s="295" t="s">
        <v>1193</v>
      </c>
      <c r="C1563" s="296" t="s">
        <v>3191</v>
      </c>
      <c r="D1563" s="295" t="s">
        <v>1470</v>
      </c>
      <c r="E1563" s="295" t="s">
        <v>3192</v>
      </c>
      <c r="F1563" s="297" t="s">
        <v>1209</v>
      </c>
      <c r="G1563" s="298" t="s">
        <v>345</v>
      </c>
      <c r="H1563" s="299">
        <v>22.988099999999999</v>
      </c>
      <c r="I1563" s="300">
        <v>8.9283908089668635</v>
      </c>
      <c r="J1563" s="300">
        <v>205.24600000000001</v>
      </c>
      <c r="K1563" s="277"/>
      <c r="L1563" s="300">
        <v>10.82</v>
      </c>
      <c r="M1563" s="300">
        <v>248.73</v>
      </c>
    </row>
    <row r="1564" spans="1:13" x14ac:dyDescent="0.2">
      <c r="A1564" s="265" t="s">
        <v>6153</v>
      </c>
      <c r="B1564" s="279" t="s">
        <v>1193</v>
      </c>
      <c r="C1564" s="280" t="s">
        <v>3141</v>
      </c>
      <c r="D1564" s="279" t="s">
        <v>1470</v>
      </c>
      <c r="E1564" s="279" t="s">
        <v>1226</v>
      </c>
      <c r="F1564" s="281" t="s">
        <v>1209</v>
      </c>
      <c r="G1564" s="282" t="s">
        <v>345</v>
      </c>
      <c r="H1564" s="283">
        <v>5</v>
      </c>
      <c r="I1564" s="284">
        <v>0.51100000000000001</v>
      </c>
      <c r="J1564" s="284">
        <v>2.5550000000000002</v>
      </c>
      <c r="K1564" s="277"/>
      <c r="L1564" s="284">
        <v>0.62</v>
      </c>
      <c r="M1564" s="284">
        <v>3.1</v>
      </c>
    </row>
    <row r="1565" spans="1:13" x14ac:dyDescent="0.2">
      <c r="A1565" s="265" t="s">
        <v>6154</v>
      </c>
      <c r="B1565" s="279" t="s">
        <v>1193</v>
      </c>
      <c r="C1565" s="280" t="s">
        <v>3727</v>
      </c>
      <c r="D1565" s="279" t="s">
        <v>1470</v>
      </c>
      <c r="E1565" s="279" t="s">
        <v>1244</v>
      </c>
      <c r="F1565" s="281" t="s">
        <v>1209</v>
      </c>
      <c r="G1565" s="282" t="s">
        <v>73</v>
      </c>
      <c r="H1565" s="283">
        <v>0.43769999999999998</v>
      </c>
      <c r="I1565" s="284">
        <v>9.7710000000000008</v>
      </c>
      <c r="J1565" s="284">
        <v>4.2759999999999998</v>
      </c>
      <c r="K1565" s="277"/>
      <c r="L1565" s="284">
        <v>11.84</v>
      </c>
      <c r="M1565" s="284">
        <v>5.18</v>
      </c>
    </row>
    <row r="1566" spans="1:13" x14ac:dyDescent="0.2">
      <c r="A1566" s="265" t="s">
        <v>6155</v>
      </c>
      <c r="B1566" s="279" t="s">
        <v>1193</v>
      </c>
      <c r="C1566" s="280" t="s">
        <v>3775</v>
      </c>
      <c r="D1566" s="279" t="s">
        <v>1470</v>
      </c>
      <c r="E1566" s="279" t="s">
        <v>1324</v>
      </c>
      <c r="F1566" s="281" t="s">
        <v>1209</v>
      </c>
      <c r="G1566" s="282" t="s">
        <v>73</v>
      </c>
      <c r="H1566" s="283">
        <v>5.9499999999999997E-2</v>
      </c>
      <c r="I1566" s="284">
        <v>12.866</v>
      </c>
      <c r="J1566" s="284">
        <v>0.76500000000000001</v>
      </c>
      <c r="K1566" s="277"/>
      <c r="L1566" s="284">
        <v>15.59</v>
      </c>
      <c r="M1566" s="284">
        <v>0.92</v>
      </c>
    </row>
    <row r="1567" spans="1:13" x14ac:dyDescent="0.2">
      <c r="A1567" s="265" t="s">
        <v>6156</v>
      </c>
      <c r="B1567" s="301" t="s">
        <v>1193</v>
      </c>
      <c r="C1567" s="302" t="s">
        <v>3793</v>
      </c>
      <c r="D1567" s="301" t="s">
        <v>1470</v>
      </c>
      <c r="E1567" s="301" t="s">
        <v>3794</v>
      </c>
      <c r="F1567" s="303" t="s">
        <v>1209</v>
      </c>
      <c r="G1567" s="304" t="s">
        <v>73</v>
      </c>
      <c r="H1567" s="305">
        <v>1.7857000000000001</v>
      </c>
      <c r="I1567" s="285">
        <v>10.587999999999999</v>
      </c>
      <c r="J1567" s="285">
        <v>18.905999999999999</v>
      </c>
      <c r="K1567" s="277"/>
      <c r="L1567" s="285">
        <v>12.83</v>
      </c>
      <c r="M1567" s="285">
        <v>22.91</v>
      </c>
    </row>
    <row r="1568" spans="1:13" ht="12.75" thickBot="1" x14ac:dyDescent="0.25">
      <c r="A1568" s="265" t="s">
        <v>6157</v>
      </c>
      <c r="B1568" s="301" t="s">
        <v>1193</v>
      </c>
      <c r="C1568" s="302" t="s">
        <v>3732</v>
      </c>
      <c r="D1568" s="301" t="s">
        <v>1470</v>
      </c>
      <c r="E1568" s="301" t="s">
        <v>1325</v>
      </c>
      <c r="F1568" s="303" t="s">
        <v>1209</v>
      </c>
      <c r="G1568" s="304" t="s">
        <v>345</v>
      </c>
      <c r="H1568" s="305">
        <v>0.21260000000000001</v>
      </c>
      <c r="I1568" s="285">
        <v>22.603999999999999</v>
      </c>
      <c r="J1568" s="285">
        <v>4.8049999999999997</v>
      </c>
      <c r="K1568" s="277"/>
      <c r="L1568" s="285">
        <v>27.39</v>
      </c>
      <c r="M1568" s="285">
        <v>5.82</v>
      </c>
    </row>
    <row r="1569" spans="1:13" ht="12.75" thickTop="1" x14ac:dyDescent="0.2">
      <c r="A1569" s="265" t="s">
        <v>6158</v>
      </c>
      <c r="B1569" s="295" t="s">
        <v>1193</v>
      </c>
      <c r="C1569" s="296" t="s">
        <v>4185</v>
      </c>
      <c r="D1569" s="295" t="s">
        <v>1470</v>
      </c>
      <c r="E1569" s="295" t="s">
        <v>1248</v>
      </c>
      <c r="F1569" s="297" t="s">
        <v>1209</v>
      </c>
      <c r="G1569" s="298" t="s">
        <v>73</v>
      </c>
      <c r="H1569" s="299">
        <v>1</v>
      </c>
      <c r="I1569" s="300">
        <v>125.883</v>
      </c>
      <c r="J1569" s="300">
        <v>125.883</v>
      </c>
      <c r="K1569" s="277"/>
      <c r="L1569" s="300">
        <v>152.53</v>
      </c>
      <c r="M1569" s="300">
        <v>152.53</v>
      </c>
    </row>
    <row r="1570" spans="1:13" x14ac:dyDescent="0.2">
      <c r="A1570" s="265" t="s">
        <v>6159</v>
      </c>
      <c r="B1570" s="279" t="s">
        <v>1193</v>
      </c>
      <c r="C1570" s="280" t="s">
        <v>3796</v>
      </c>
      <c r="D1570" s="279" t="s">
        <v>1470</v>
      </c>
      <c r="E1570" s="279" t="s">
        <v>3797</v>
      </c>
      <c r="F1570" s="281" t="s">
        <v>1209</v>
      </c>
      <c r="G1570" s="282" t="s">
        <v>73</v>
      </c>
      <c r="H1570" s="283">
        <v>0.59519999999999995</v>
      </c>
      <c r="I1570" s="284">
        <v>123.712</v>
      </c>
      <c r="J1570" s="284">
        <v>73.632999999999996</v>
      </c>
      <c r="K1570" s="277"/>
      <c r="L1570" s="284">
        <v>149.9</v>
      </c>
      <c r="M1570" s="284">
        <v>89.22</v>
      </c>
    </row>
    <row r="1571" spans="1:13" x14ac:dyDescent="0.2">
      <c r="A1571" s="265" t="s">
        <v>6160</v>
      </c>
      <c r="B1571" s="279" t="s">
        <v>1193</v>
      </c>
      <c r="C1571" s="280" t="s">
        <v>3706</v>
      </c>
      <c r="D1571" s="279" t="s">
        <v>1470</v>
      </c>
      <c r="E1571" s="279" t="s">
        <v>1323</v>
      </c>
      <c r="F1571" s="281" t="s">
        <v>1209</v>
      </c>
      <c r="G1571" s="282" t="s">
        <v>73</v>
      </c>
      <c r="H1571" s="283">
        <v>0.29759999999999998</v>
      </c>
      <c r="I1571" s="284">
        <v>2.17</v>
      </c>
      <c r="J1571" s="284">
        <v>0.64500000000000002</v>
      </c>
      <c r="K1571" s="277"/>
      <c r="L1571" s="284">
        <v>2.63</v>
      </c>
      <c r="M1571" s="284">
        <v>0.78</v>
      </c>
    </row>
    <row r="1572" spans="1:13" x14ac:dyDescent="0.2">
      <c r="A1572" s="265" t="s">
        <v>6161</v>
      </c>
      <c r="B1572" s="279" t="s">
        <v>1193</v>
      </c>
      <c r="C1572" s="280" t="s">
        <v>3774</v>
      </c>
      <c r="D1572" s="279" t="s">
        <v>1470</v>
      </c>
      <c r="E1572" s="279" t="s">
        <v>1321</v>
      </c>
      <c r="F1572" s="281" t="s">
        <v>1209</v>
      </c>
      <c r="G1572" s="282" t="s">
        <v>345</v>
      </c>
      <c r="H1572" s="283">
        <v>0.23810000000000001</v>
      </c>
      <c r="I1572" s="284">
        <v>26.870999999999999</v>
      </c>
      <c r="J1572" s="284">
        <v>6.3970000000000002</v>
      </c>
      <c r="K1572" s="277"/>
      <c r="L1572" s="284">
        <v>32.56</v>
      </c>
      <c r="M1572" s="284">
        <v>7.75</v>
      </c>
    </row>
    <row r="1573" spans="1:13" x14ac:dyDescent="0.2">
      <c r="A1573" s="265" t="s">
        <v>6162</v>
      </c>
      <c r="B1573" s="286" t="s">
        <v>4186</v>
      </c>
      <c r="C1573" s="287" t="s">
        <v>36</v>
      </c>
      <c r="D1573" s="286" t="s">
        <v>37</v>
      </c>
      <c r="E1573" s="286" t="s">
        <v>38</v>
      </c>
      <c r="F1573" s="288" t="s">
        <v>1188</v>
      </c>
      <c r="G1573" s="289" t="s">
        <v>39</v>
      </c>
      <c r="H1573" s="287" t="s">
        <v>1189</v>
      </c>
      <c r="I1573" s="287" t="s">
        <v>40</v>
      </c>
      <c r="J1573" s="287" t="s">
        <v>41</v>
      </c>
      <c r="L1573" s="270"/>
      <c r="M1573" s="270"/>
    </row>
    <row r="1574" spans="1:13" ht="12.75" thickBot="1" x14ac:dyDescent="0.25">
      <c r="A1574" s="265" t="s">
        <v>6163</v>
      </c>
      <c r="B1574" s="290" t="s">
        <v>1190</v>
      </c>
      <c r="C1574" s="291" t="s">
        <v>4187</v>
      </c>
      <c r="D1574" s="290" t="s">
        <v>1470</v>
      </c>
      <c r="E1574" s="290" t="s">
        <v>428</v>
      </c>
      <c r="F1574" s="292">
        <v>18</v>
      </c>
      <c r="G1574" s="293" t="s">
        <v>11</v>
      </c>
      <c r="H1574" s="294">
        <v>1</v>
      </c>
      <c r="I1574" s="278">
        <v>547.48</v>
      </c>
      <c r="J1574" s="278">
        <v>547.48</v>
      </c>
      <c r="K1574" s="277"/>
      <c r="L1574" s="278">
        <v>663.39</v>
      </c>
      <c r="M1574" s="278">
        <v>663.39</v>
      </c>
    </row>
    <row r="1575" spans="1:13" ht="12.75" thickTop="1" x14ac:dyDescent="0.2">
      <c r="A1575" s="265" t="s">
        <v>6164</v>
      </c>
      <c r="B1575" s="295" t="s">
        <v>1193</v>
      </c>
      <c r="C1575" s="296" t="s">
        <v>3160</v>
      </c>
      <c r="D1575" s="295" t="s">
        <v>1470</v>
      </c>
      <c r="E1575" s="295" t="s">
        <v>1202</v>
      </c>
      <c r="F1575" s="297" t="s">
        <v>1195</v>
      </c>
      <c r="G1575" s="298" t="s">
        <v>1196</v>
      </c>
      <c r="H1575" s="299">
        <v>1.3187</v>
      </c>
      <c r="I1575" s="300">
        <v>18.404</v>
      </c>
      <c r="J1575" s="300">
        <v>24.268999999999998</v>
      </c>
      <c r="K1575" s="277"/>
      <c r="L1575" s="300">
        <v>22.3</v>
      </c>
      <c r="M1575" s="300">
        <v>29.4</v>
      </c>
    </row>
    <row r="1576" spans="1:13" x14ac:dyDescent="0.2">
      <c r="A1576" s="265" t="s">
        <v>6165</v>
      </c>
      <c r="B1576" s="279" t="s">
        <v>1193</v>
      </c>
      <c r="C1576" s="280" t="s">
        <v>3793</v>
      </c>
      <c r="D1576" s="279" t="s">
        <v>1470</v>
      </c>
      <c r="E1576" s="279" t="s">
        <v>3794</v>
      </c>
      <c r="F1576" s="281" t="s">
        <v>1209</v>
      </c>
      <c r="G1576" s="282" t="s">
        <v>73</v>
      </c>
      <c r="H1576" s="283">
        <v>1.7857000000000001</v>
      </c>
      <c r="I1576" s="284">
        <v>10.587999999999999</v>
      </c>
      <c r="J1576" s="284">
        <v>18.905999999999999</v>
      </c>
      <c r="K1576" s="277"/>
      <c r="L1576" s="284">
        <v>12.83</v>
      </c>
      <c r="M1576" s="284">
        <v>22.91</v>
      </c>
    </row>
    <row r="1577" spans="1:13" x14ac:dyDescent="0.2">
      <c r="A1577" s="265" t="s">
        <v>6166</v>
      </c>
      <c r="B1577" s="279" t="s">
        <v>1193</v>
      </c>
      <c r="C1577" s="280" t="s">
        <v>3727</v>
      </c>
      <c r="D1577" s="279" t="s">
        <v>1470</v>
      </c>
      <c r="E1577" s="279" t="s">
        <v>1244</v>
      </c>
      <c r="F1577" s="281" t="s">
        <v>1209</v>
      </c>
      <c r="G1577" s="282" t="s">
        <v>73</v>
      </c>
      <c r="H1577" s="283">
        <v>0.48730000000000001</v>
      </c>
      <c r="I1577" s="284">
        <v>9.7710000000000008</v>
      </c>
      <c r="J1577" s="284">
        <v>4.7610000000000001</v>
      </c>
      <c r="K1577" s="277"/>
      <c r="L1577" s="284">
        <v>11.84</v>
      </c>
      <c r="M1577" s="284">
        <v>5.76</v>
      </c>
    </row>
    <row r="1578" spans="1:13" x14ac:dyDescent="0.2">
      <c r="A1578" s="265" t="s">
        <v>6167</v>
      </c>
      <c r="B1578" s="279" t="s">
        <v>1193</v>
      </c>
      <c r="C1578" s="280" t="s">
        <v>3706</v>
      </c>
      <c r="D1578" s="279" t="s">
        <v>1470</v>
      </c>
      <c r="E1578" s="279" t="s">
        <v>1323</v>
      </c>
      <c r="F1578" s="281" t="s">
        <v>1209</v>
      </c>
      <c r="G1578" s="282" t="s">
        <v>73</v>
      </c>
      <c r="H1578" s="283">
        <v>0.29759999999999998</v>
      </c>
      <c r="I1578" s="284">
        <v>2.17</v>
      </c>
      <c r="J1578" s="284">
        <v>0.64500000000000002</v>
      </c>
      <c r="K1578" s="277"/>
      <c r="L1578" s="284">
        <v>2.63</v>
      </c>
      <c r="M1578" s="284">
        <v>0.78</v>
      </c>
    </row>
    <row r="1579" spans="1:13" x14ac:dyDescent="0.2">
      <c r="A1579" s="265" t="s">
        <v>6168</v>
      </c>
      <c r="B1579" s="301" t="s">
        <v>1193</v>
      </c>
      <c r="C1579" s="302" t="s">
        <v>3191</v>
      </c>
      <c r="D1579" s="301" t="s">
        <v>1470</v>
      </c>
      <c r="E1579" s="301" t="s">
        <v>3192</v>
      </c>
      <c r="F1579" s="303" t="s">
        <v>1209</v>
      </c>
      <c r="G1579" s="304" t="s">
        <v>345</v>
      </c>
      <c r="H1579" s="305">
        <v>28.0595</v>
      </c>
      <c r="I1579" s="285">
        <v>8.9282873902633693</v>
      </c>
      <c r="J1579" s="285">
        <v>250.523</v>
      </c>
      <c r="K1579" s="277"/>
      <c r="L1579" s="285">
        <v>10.82</v>
      </c>
      <c r="M1579" s="285">
        <v>303.60000000000002</v>
      </c>
    </row>
    <row r="1580" spans="1:13" ht="12.75" thickBot="1" x14ac:dyDescent="0.25">
      <c r="A1580" s="265" t="s">
        <v>6169</v>
      </c>
      <c r="B1580" s="301" t="s">
        <v>1193</v>
      </c>
      <c r="C1580" s="302" t="s">
        <v>3141</v>
      </c>
      <c r="D1580" s="301" t="s">
        <v>1470</v>
      </c>
      <c r="E1580" s="301" t="s">
        <v>1226</v>
      </c>
      <c r="F1580" s="303" t="s">
        <v>1209</v>
      </c>
      <c r="G1580" s="304" t="s">
        <v>345</v>
      </c>
      <c r="H1580" s="305">
        <v>5</v>
      </c>
      <c r="I1580" s="285">
        <v>0.51100000000000001</v>
      </c>
      <c r="J1580" s="285">
        <v>2.5550000000000002</v>
      </c>
      <c r="K1580" s="277"/>
      <c r="L1580" s="285">
        <v>0.62</v>
      </c>
      <c r="M1580" s="285">
        <v>3.1</v>
      </c>
    </row>
    <row r="1581" spans="1:13" ht="12.75" thickTop="1" x14ac:dyDescent="0.2">
      <c r="A1581" s="265" t="s">
        <v>6170</v>
      </c>
      <c r="B1581" s="295" t="s">
        <v>1193</v>
      </c>
      <c r="C1581" s="296" t="s">
        <v>3732</v>
      </c>
      <c r="D1581" s="295" t="s">
        <v>1470</v>
      </c>
      <c r="E1581" s="295" t="s">
        <v>1325</v>
      </c>
      <c r="F1581" s="297" t="s">
        <v>1209</v>
      </c>
      <c r="G1581" s="298" t="s">
        <v>345</v>
      </c>
      <c r="H1581" s="299">
        <v>0.2268</v>
      </c>
      <c r="I1581" s="300">
        <v>22.603999999999999</v>
      </c>
      <c r="J1581" s="300">
        <v>5.1260000000000003</v>
      </c>
      <c r="K1581" s="277"/>
      <c r="L1581" s="300">
        <v>27.39</v>
      </c>
      <c r="M1581" s="300">
        <v>6.21</v>
      </c>
    </row>
    <row r="1582" spans="1:13" x14ac:dyDescent="0.2">
      <c r="A1582" s="265" t="s">
        <v>6171</v>
      </c>
      <c r="B1582" s="279" t="s">
        <v>1193</v>
      </c>
      <c r="C1582" s="280" t="s">
        <v>3774</v>
      </c>
      <c r="D1582" s="279" t="s">
        <v>1470</v>
      </c>
      <c r="E1582" s="279" t="s">
        <v>1321</v>
      </c>
      <c r="F1582" s="281" t="s">
        <v>1209</v>
      </c>
      <c r="G1582" s="282" t="s">
        <v>345</v>
      </c>
      <c r="H1582" s="283">
        <v>0.23810000000000001</v>
      </c>
      <c r="I1582" s="284">
        <v>26.870999999999999</v>
      </c>
      <c r="J1582" s="284">
        <v>6.3970000000000002</v>
      </c>
      <c r="K1582" s="277"/>
      <c r="L1582" s="284">
        <v>32.56</v>
      </c>
      <c r="M1582" s="284">
        <v>7.75</v>
      </c>
    </row>
    <row r="1583" spans="1:13" x14ac:dyDescent="0.2">
      <c r="A1583" s="265" t="s">
        <v>6172</v>
      </c>
      <c r="B1583" s="279" t="s">
        <v>1193</v>
      </c>
      <c r="C1583" s="280" t="s">
        <v>3156</v>
      </c>
      <c r="D1583" s="279" t="s">
        <v>1470</v>
      </c>
      <c r="E1583" s="279" t="s">
        <v>1206</v>
      </c>
      <c r="F1583" s="281" t="s">
        <v>1195</v>
      </c>
      <c r="G1583" s="282" t="s">
        <v>1196</v>
      </c>
      <c r="H1583" s="283">
        <v>1.2222999999999999</v>
      </c>
      <c r="I1583" s="284">
        <v>11.009</v>
      </c>
      <c r="J1583" s="284">
        <v>13.456</v>
      </c>
      <c r="K1583" s="277"/>
      <c r="L1583" s="284">
        <v>13.34</v>
      </c>
      <c r="M1583" s="284">
        <v>16.3</v>
      </c>
    </row>
    <row r="1584" spans="1:13" x14ac:dyDescent="0.2">
      <c r="A1584" s="265" t="s">
        <v>6173</v>
      </c>
      <c r="B1584" s="279" t="s">
        <v>1193</v>
      </c>
      <c r="C1584" s="280" t="s">
        <v>3426</v>
      </c>
      <c r="D1584" s="279" t="s">
        <v>1470</v>
      </c>
      <c r="E1584" s="279" t="s">
        <v>1208</v>
      </c>
      <c r="F1584" s="281" t="s">
        <v>1209</v>
      </c>
      <c r="G1584" s="282" t="s">
        <v>7</v>
      </c>
      <c r="H1584" s="283">
        <v>1.43E-2</v>
      </c>
      <c r="I1584" s="284">
        <v>148.578</v>
      </c>
      <c r="J1584" s="284">
        <v>2.1240000000000001</v>
      </c>
      <c r="K1584" s="277"/>
      <c r="L1584" s="284">
        <v>180.03</v>
      </c>
      <c r="M1584" s="284">
        <v>2.57</v>
      </c>
    </row>
    <row r="1585" spans="1:13" x14ac:dyDescent="0.2">
      <c r="A1585" s="265" t="s">
        <v>6174</v>
      </c>
      <c r="B1585" s="279" t="s">
        <v>1193</v>
      </c>
      <c r="C1585" s="280" t="s">
        <v>3775</v>
      </c>
      <c r="D1585" s="279" t="s">
        <v>1470</v>
      </c>
      <c r="E1585" s="279" t="s">
        <v>1324</v>
      </c>
      <c r="F1585" s="281" t="s">
        <v>1209</v>
      </c>
      <c r="G1585" s="282" t="s">
        <v>73</v>
      </c>
      <c r="H1585" s="283">
        <v>5.9499999999999997E-2</v>
      </c>
      <c r="I1585" s="284">
        <v>12.866</v>
      </c>
      <c r="J1585" s="284">
        <v>0.76500000000000001</v>
      </c>
      <c r="K1585" s="277"/>
      <c r="L1585" s="284">
        <v>15.59</v>
      </c>
      <c r="M1585" s="284">
        <v>0.92</v>
      </c>
    </row>
    <row r="1586" spans="1:13" x14ac:dyDescent="0.2">
      <c r="A1586" s="265" t="s">
        <v>6175</v>
      </c>
      <c r="B1586" s="301" t="s">
        <v>1193</v>
      </c>
      <c r="C1586" s="302" t="s">
        <v>4188</v>
      </c>
      <c r="D1586" s="301" t="s">
        <v>1470</v>
      </c>
      <c r="E1586" s="301" t="s">
        <v>1248</v>
      </c>
      <c r="F1586" s="303" t="s">
        <v>1209</v>
      </c>
      <c r="G1586" s="304" t="s">
        <v>73</v>
      </c>
      <c r="H1586" s="305">
        <v>1</v>
      </c>
      <c r="I1586" s="285">
        <v>144.32</v>
      </c>
      <c r="J1586" s="285">
        <v>144.32</v>
      </c>
      <c r="K1586" s="277"/>
      <c r="L1586" s="285">
        <v>174.87</v>
      </c>
      <c r="M1586" s="285">
        <v>174.87</v>
      </c>
    </row>
    <row r="1587" spans="1:13" ht="12.75" thickBot="1" x14ac:dyDescent="0.25">
      <c r="A1587" s="265" t="s">
        <v>6176</v>
      </c>
      <c r="B1587" s="301" t="s">
        <v>1193</v>
      </c>
      <c r="C1587" s="302" t="s">
        <v>3796</v>
      </c>
      <c r="D1587" s="301" t="s">
        <v>1470</v>
      </c>
      <c r="E1587" s="301" t="s">
        <v>3797</v>
      </c>
      <c r="F1587" s="303" t="s">
        <v>1209</v>
      </c>
      <c r="G1587" s="304" t="s">
        <v>73</v>
      </c>
      <c r="H1587" s="305">
        <v>0.59519999999999995</v>
      </c>
      <c r="I1587" s="285">
        <v>123.712</v>
      </c>
      <c r="J1587" s="285">
        <v>73.632999999999996</v>
      </c>
      <c r="K1587" s="277"/>
      <c r="L1587" s="285">
        <v>149.9</v>
      </c>
      <c r="M1587" s="285">
        <v>89.22</v>
      </c>
    </row>
    <row r="1588" spans="1:13" ht="12.75" thickTop="1" x14ac:dyDescent="0.2">
      <c r="A1588" s="265" t="s">
        <v>6177</v>
      </c>
      <c r="B1588" s="306" t="s">
        <v>4189</v>
      </c>
      <c r="C1588" s="307" t="s">
        <v>36</v>
      </c>
      <c r="D1588" s="306" t="s">
        <v>37</v>
      </c>
      <c r="E1588" s="306" t="s">
        <v>38</v>
      </c>
      <c r="F1588" s="308" t="s">
        <v>1188</v>
      </c>
      <c r="G1588" s="309" t="s">
        <v>39</v>
      </c>
      <c r="H1588" s="307" t="s">
        <v>1189</v>
      </c>
      <c r="I1588" s="307" t="s">
        <v>40</v>
      </c>
      <c r="J1588" s="307" t="s">
        <v>41</v>
      </c>
      <c r="L1588" s="335"/>
      <c r="M1588" s="335"/>
    </row>
    <row r="1589" spans="1:13" x14ac:dyDescent="0.2">
      <c r="A1589" s="265" t="s">
        <v>6178</v>
      </c>
      <c r="B1589" s="271" t="s">
        <v>1190</v>
      </c>
      <c r="C1589" s="272" t="s">
        <v>4190</v>
      </c>
      <c r="D1589" s="271" t="s">
        <v>1470</v>
      </c>
      <c r="E1589" s="271" t="s">
        <v>430</v>
      </c>
      <c r="F1589" s="273">
        <v>18</v>
      </c>
      <c r="G1589" s="274" t="s">
        <v>11</v>
      </c>
      <c r="H1589" s="275">
        <v>1</v>
      </c>
      <c r="I1589" s="276">
        <v>437.78999999999996</v>
      </c>
      <c r="J1589" s="276">
        <v>437.78999999999996</v>
      </c>
      <c r="K1589" s="277"/>
      <c r="L1589" s="276">
        <v>530.47</v>
      </c>
      <c r="M1589" s="276">
        <v>530.47</v>
      </c>
    </row>
    <row r="1590" spans="1:13" x14ac:dyDescent="0.2">
      <c r="A1590" s="265" t="s">
        <v>6179</v>
      </c>
      <c r="B1590" s="279" t="s">
        <v>1193</v>
      </c>
      <c r="C1590" s="280" t="s">
        <v>3160</v>
      </c>
      <c r="D1590" s="279" t="s">
        <v>1470</v>
      </c>
      <c r="E1590" s="279" t="s">
        <v>1202</v>
      </c>
      <c r="F1590" s="281" t="s">
        <v>1195</v>
      </c>
      <c r="G1590" s="282" t="s">
        <v>1196</v>
      </c>
      <c r="H1590" s="283">
        <v>1.3187</v>
      </c>
      <c r="I1590" s="284">
        <v>18.404</v>
      </c>
      <c r="J1590" s="284">
        <v>24.268999999999998</v>
      </c>
      <c r="K1590" s="277"/>
      <c r="L1590" s="284">
        <v>22.3</v>
      </c>
      <c r="M1590" s="284">
        <v>29.4</v>
      </c>
    </row>
    <row r="1591" spans="1:13" x14ac:dyDescent="0.2">
      <c r="A1591" s="265" t="s">
        <v>6180</v>
      </c>
      <c r="B1591" s="279" t="s">
        <v>1193</v>
      </c>
      <c r="C1591" s="280" t="s">
        <v>3156</v>
      </c>
      <c r="D1591" s="279" t="s">
        <v>1470</v>
      </c>
      <c r="E1591" s="279" t="s">
        <v>1206</v>
      </c>
      <c r="F1591" s="281" t="s">
        <v>1195</v>
      </c>
      <c r="G1591" s="282" t="s">
        <v>1196</v>
      </c>
      <c r="H1591" s="283">
        <v>1.2222999999999999</v>
      </c>
      <c r="I1591" s="284">
        <v>11.009</v>
      </c>
      <c r="J1591" s="284">
        <v>13.456</v>
      </c>
      <c r="K1591" s="277"/>
      <c r="L1591" s="284">
        <v>13.34</v>
      </c>
      <c r="M1591" s="284">
        <v>16.3</v>
      </c>
    </row>
    <row r="1592" spans="1:13" x14ac:dyDescent="0.2">
      <c r="A1592" s="265" t="s">
        <v>6181</v>
      </c>
      <c r="B1592" s="279" t="s">
        <v>1193</v>
      </c>
      <c r="C1592" s="280" t="s">
        <v>3426</v>
      </c>
      <c r="D1592" s="279" t="s">
        <v>1470</v>
      </c>
      <c r="E1592" s="279" t="s">
        <v>1208</v>
      </c>
      <c r="F1592" s="281" t="s">
        <v>1209</v>
      </c>
      <c r="G1592" s="282" t="s">
        <v>7</v>
      </c>
      <c r="H1592" s="283">
        <v>1.43E-2</v>
      </c>
      <c r="I1592" s="284">
        <v>148.578</v>
      </c>
      <c r="J1592" s="284">
        <v>2.1240000000000001</v>
      </c>
      <c r="K1592" s="277"/>
      <c r="L1592" s="284">
        <v>180.03</v>
      </c>
      <c r="M1592" s="284">
        <v>2.57</v>
      </c>
    </row>
    <row r="1593" spans="1:13" x14ac:dyDescent="0.2">
      <c r="A1593" s="265" t="s">
        <v>6182</v>
      </c>
      <c r="B1593" s="279" t="s">
        <v>1193</v>
      </c>
      <c r="C1593" s="280" t="s">
        <v>3191</v>
      </c>
      <c r="D1593" s="279" t="s">
        <v>1470</v>
      </c>
      <c r="E1593" s="279" t="s">
        <v>3192</v>
      </c>
      <c r="F1593" s="281" t="s">
        <v>1209</v>
      </c>
      <c r="G1593" s="282" t="s">
        <v>345</v>
      </c>
      <c r="H1593" s="283">
        <v>20.333300000000001</v>
      </c>
      <c r="I1593" s="284">
        <v>8.9274266079295188</v>
      </c>
      <c r="J1593" s="284">
        <v>181.524</v>
      </c>
      <c r="K1593" s="277"/>
      <c r="L1593" s="284">
        <v>10.82</v>
      </c>
      <c r="M1593" s="284">
        <v>220</v>
      </c>
    </row>
    <row r="1594" spans="1:13" x14ac:dyDescent="0.2">
      <c r="A1594" s="265" t="s">
        <v>6183</v>
      </c>
      <c r="B1594" s="279" t="s">
        <v>1193</v>
      </c>
      <c r="C1594" s="280" t="s">
        <v>3141</v>
      </c>
      <c r="D1594" s="279" t="s">
        <v>1470</v>
      </c>
      <c r="E1594" s="279" t="s">
        <v>1226</v>
      </c>
      <c r="F1594" s="281" t="s">
        <v>1209</v>
      </c>
      <c r="G1594" s="282" t="s">
        <v>345</v>
      </c>
      <c r="H1594" s="283">
        <v>5</v>
      </c>
      <c r="I1594" s="284">
        <v>0.51100000000000001</v>
      </c>
      <c r="J1594" s="284">
        <v>2.5550000000000002</v>
      </c>
      <c r="K1594" s="277"/>
      <c r="L1594" s="284">
        <v>0.62</v>
      </c>
      <c r="M1594" s="284">
        <v>3.1</v>
      </c>
    </row>
    <row r="1595" spans="1:13" x14ac:dyDescent="0.2">
      <c r="A1595" s="265" t="s">
        <v>6184</v>
      </c>
      <c r="B1595" s="279" t="s">
        <v>1193</v>
      </c>
      <c r="C1595" s="280" t="s">
        <v>3727</v>
      </c>
      <c r="D1595" s="279" t="s">
        <v>1470</v>
      </c>
      <c r="E1595" s="279" t="s">
        <v>1244</v>
      </c>
      <c r="F1595" s="281" t="s">
        <v>1209</v>
      </c>
      <c r="G1595" s="282" t="s">
        <v>73</v>
      </c>
      <c r="H1595" s="283">
        <v>0.35020000000000001</v>
      </c>
      <c r="I1595" s="284">
        <v>9.7710000000000008</v>
      </c>
      <c r="J1595" s="284">
        <v>3.4209999999999998</v>
      </c>
      <c r="K1595" s="277"/>
      <c r="L1595" s="284">
        <v>11.84</v>
      </c>
      <c r="M1595" s="284">
        <v>4.1399999999999997</v>
      </c>
    </row>
    <row r="1596" spans="1:13" x14ac:dyDescent="0.2">
      <c r="A1596" s="265" t="s">
        <v>6185</v>
      </c>
      <c r="B1596" s="279" t="s">
        <v>1193</v>
      </c>
      <c r="C1596" s="280" t="s">
        <v>3775</v>
      </c>
      <c r="D1596" s="279" t="s">
        <v>1470</v>
      </c>
      <c r="E1596" s="279" t="s">
        <v>1324</v>
      </c>
      <c r="F1596" s="281" t="s">
        <v>1209</v>
      </c>
      <c r="G1596" s="282" t="s">
        <v>73</v>
      </c>
      <c r="H1596" s="283">
        <v>5.9499999999999997E-2</v>
      </c>
      <c r="I1596" s="284">
        <v>12.866</v>
      </c>
      <c r="J1596" s="284">
        <v>0.76500000000000001</v>
      </c>
      <c r="K1596" s="277"/>
      <c r="L1596" s="284">
        <v>15.59</v>
      </c>
      <c r="M1596" s="284">
        <v>0.92</v>
      </c>
    </row>
    <row r="1597" spans="1:13" x14ac:dyDescent="0.2">
      <c r="A1597" s="265" t="s">
        <v>6186</v>
      </c>
      <c r="B1597" s="279" t="s">
        <v>1193</v>
      </c>
      <c r="C1597" s="280" t="s">
        <v>3793</v>
      </c>
      <c r="D1597" s="279" t="s">
        <v>1470</v>
      </c>
      <c r="E1597" s="279" t="s">
        <v>3794</v>
      </c>
      <c r="F1597" s="281" t="s">
        <v>1209</v>
      </c>
      <c r="G1597" s="282" t="s">
        <v>73</v>
      </c>
      <c r="H1597" s="283">
        <v>1.4286000000000001</v>
      </c>
      <c r="I1597" s="284">
        <v>10.587999999999999</v>
      </c>
      <c r="J1597" s="284">
        <v>15.125999999999999</v>
      </c>
      <c r="K1597" s="277"/>
      <c r="L1597" s="284">
        <v>12.83</v>
      </c>
      <c r="M1597" s="284">
        <v>18.32</v>
      </c>
    </row>
    <row r="1598" spans="1:13" x14ac:dyDescent="0.2">
      <c r="A1598" s="265" t="s">
        <v>6187</v>
      </c>
      <c r="B1598" s="301" t="s">
        <v>1193</v>
      </c>
      <c r="C1598" s="302" t="s">
        <v>3732</v>
      </c>
      <c r="D1598" s="301" t="s">
        <v>1470</v>
      </c>
      <c r="E1598" s="301" t="s">
        <v>1325</v>
      </c>
      <c r="F1598" s="303" t="s">
        <v>1209</v>
      </c>
      <c r="G1598" s="304" t="s">
        <v>345</v>
      </c>
      <c r="H1598" s="305">
        <v>0.1701</v>
      </c>
      <c r="I1598" s="285">
        <v>22.603999999999999</v>
      </c>
      <c r="J1598" s="285">
        <v>3.8439999999999999</v>
      </c>
      <c r="K1598" s="277"/>
      <c r="L1598" s="285">
        <v>27.39</v>
      </c>
      <c r="M1598" s="285">
        <v>4.6500000000000004</v>
      </c>
    </row>
    <row r="1599" spans="1:13" ht="12.75" thickBot="1" x14ac:dyDescent="0.25">
      <c r="A1599" s="265" t="s">
        <v>6188</v>
      </c>
      <c r="B1599" s="301" t="s">
        <v>1193</v>
      </c>
      <c r="C1599" s="302" t="s">
        <v>4191</v>
      </c>
      <c r="D1599" s="301" t="s">
        <v>1470</v>
      </c>
      <c r="E1599" s="301" t="s">
        <v>1248</v>
      </c>
      <c r="F1599" s="303" t="s">
        <v>1209</v>
      </c>
      <c r="G1599" s="304" t="s">
        <v>73</v>
      </c>
      <c r="H1599" s="305">
        <v>1</v>
      </c>
      <c r="I1599" s="285">
        <v>112.983</v>
      </c>
      <c r="J1599" s="285">
        <v>112.983</v>
      </c>
      <c r="K1599" s="277"/>
      <c r="L1599" s="285">
        <v>136.9</v>
      </c>
      <c r="M1599" s="285">
        <v>136.9</v>
      </c>
    </row>
    <row r="1600" spans="1:13" ht="12.75" thickTop="1" x14ac:dyDescent="0.2">
      <c r="A1600" s="265" t="s">
        <v>6189</v>
      </c>
      <c r="B1600" s="295" t="s">
        <v>1193</v>
      </c>
      <c r="C1600" s="296" t="s">
        <v>3796</v>
      </c>
      <c r="D1600" s="295" t="s">
        <v>1470</v>
      </c>
      <c r="E1600" s="295" t="s">
        <v>3797</v>
      </c>
      <c r="F1600" s="297" t="s">
        <v>1209</v>
      </c>
      <c r="G1600" s="298" t="s">
        <v>73</v>
      </c>
      <c r="H1600" s="299">
        <v>0.23810000000000001</v>
      </c>
      <c r="I1600" s="300">
        <v>123.712</v>
      </c>
      <c r="J1600" s="300">
        <v>29.454999999999998</v>
      </c>
      <c r="K1600" s="277"/>
      <c r="L1600" s="300">
        <v>149.9</v>
      </c>
      <c r="M1600" s="300">
        <v>35.69</v>
      </c>
    </row>
    <row r="1601" spans="1:13" x14ac:dyDescent="0.2">
      <c r="A1601" s="265" t="s">
        <v>6190</v>
      </c>
      <c r="B1601" s="279" t="s">
        <v>1193</v>
      </c>
      <c r="C1601" s="280" t="s">
        <v>4171</v>
      </c>
      <c r="D1601" s="279" t="s">
        <v>1470</v>
      </c>
      <c r="E1601" s="279" t="s">
        <v>4172</v>
      </c>
      <c r="F1601" s="281" t="s">
        <v>1209</v>
      </c>
      <c r="G1601" s="282" t="s">
        <v>73</v>
      </c>
      <c r="H1601" s="283">
        <v>0.47620000000000001</v>
      </c>
      <c r="I1601" s="284">
        <v>86.572999999999993</v>
      </c>
      <c r="J1601" s="284">
        <v>41.225999999999999</v>
      </c>
      <c r="K1601" s="277"/>
      <c r="L1601" s="284">
        <v>104.9</v>
      </c>
      <c r="M1601" s="284">
        <v>49.95</v>
      </c>
    </row>
    <row r="1602" spans="1:13" x14ac:dyDescent="0.2">
      <c r="A1602" s="265" t="s">
        <v>6191</v>
      </c>
      <c r="B1602" s="279" t="s">
        <v>1193</v>
      </c>
      <c r="C1602" s="280" t="s">
        <v>3706</v>
      </c>
      <c r="D1602" s="279" t="s">
        <v>1470</v>
      </c>
      <c r="E1602" s="279" t="s">
        <v>1323</v>
      </c>
      <c r="F1602" s="281" t="s">
        <v>1209</v>
      </c>
      <c r="G1602" s="282" t="s">
        <v>73</v>
      </c>
      <c r="H1602" s="283">
        <v>0.29759999999999998</v>
      </c>
      <c r="I1602" s="284">
        <v>2.17</v>
      </c>
      <c r="J1602" s="284">
        <v>0.64500000000000002</v>
      </c>
      <c r="K1602" s="277"/>
      <c r="L1602" s="284">
        <v>2.63</v>
      </c>
      <c r="M1602" s="284">
        <v>0.78</v>
      </c>
    </row>
    <row r="1603" spans="1:13" x14ac:dyDescent="0.2">
      <c r="A1603" s="265" t="s">
        <v>6192</v>
      </c>
      <c r="B1603" s="279" t="s">
        <v>1193</v>
      </c>
      <c r="C1603" s="280" t="s">
        <v>3774</v>
      </c>
      <c r="D1603" s="279" t="s">
        <v>1470</v>
      </c>
      <c r="E1603" s="279" t="s">
        <v>1321</v>
      </c>
      <c r="F1603" s="281" t="s">
        <v>1209</v>
      </c>
      <c r="G1603" s="282" t="s">
        <v>345</v>
      </c>
      <c r="H1603" s="283">
        <v>0.23810000000000001</v>
      </c>
      <c r="I1603" s="284">
        <v>26.870999999999999</v>
      </c>
      <c r="J1603" s="284">
        <v>6.3970000000000002</v>
      </c>
      <c r="K1603" s="277"/>
      <c r="L1603" s="284">
        <v>32.56</v>
      </c>
      <c r="M1603" s="284">
        <v>7.75</v>
      </c>
    </row>
    <row r="1604" spans="1:13" x14ac:dyDescent="0.2">
      <c r="A1604" s="265" t="s">
        <v>6193</v>
      </c>
      <c r="B1604" s="286" t="s">
        <v>4192</v>
      </c>
      <c r="C1604" s="287" t="s">
        <v>36</v>
      </c>
      <c r="D1604" s="286" t="s">
        <v>37</v>
      </c>
      <c r="E1604" s="286" t="s">
        <v>38</v>
      </c>
      <c r="F1604" s="288" t="s">
        <v>1188</v>
      </c>
      <c r="G1604" s="289" t="s">
        <v>39</v>
      </c>
      <c r="H1604" s="287" t="s">
        <v>1189</v>
      </c>
      <c r="I1604" s="287" t="s">
        <v>40</v>
      </c>
      <c r="J1604" s="287" t="s">
        <v>41</v>
      </c>
      <c r="L1604" s="270"/>
      <c r="M1604" s="270"/>
    </row>
    <row r="1605" spans="1:13" ht="24.75" thickBot="1" x14ac:dyDescent="0.25">
      <c r="A1605" s="265" t="s">
        <v>6194</v>
      </c>
      <c r="B1605" s="290" t="s">
        <v>1190</v>
      </c>
      <c r="C1605" s="291" t="s">
        <v>4193</v>
      </c>
      <c r="D1605" s="290" t="s">
        <v>1470</v>
      </c>
      <c r="E1605" s="290" t="s">
        <v>1573</v>
      </c>
      <c r="F1605" s="292">
        <v>18</v>
      </c>
      <c r="G1605" s="293" t="s">
        <v>11</v>
      </c>
      <c r="H1605" s="294">
        <v>1</v>
      </c>
      <c r="I1605" s="278">
        <v>342.75</v>
      </c>
      <c r="J1605" s="278">
        <v>342.74999999999994</v>
      </c>
      <c r="K1605" s="277"/>
      <c r="L1605" s="278">
        <v>415.32</v>
      </c>
      <c r="M1605" s="278">
        <v>415.32</v>
      </c>
    </row>
    <row r="1606" spans="1:13" ht="12.75" thickTop="1" x14ac:dyDescent="0.2">
      <c r="A1606" s="265" t="s">
        <v>6195</v>
      </c>
      <c r="B1606" s="295" t="s">
        <v>1193</v>
      </c>
      <c r="C1606" s="296" t="s">
        <v>3160</v>
      </c>
      <c r="D1606" s="295" t="s">
        <v>1470</v>
      </c>
      <c r="E1606" s="295" t="s">
        <v>1202</v>
      </c>
      <c r="F1606" s="297" t="s">
        <v>1195</v>
      </c>
      <c r="G1606" s="298" t="s">
        <v>1196</v>
      </c>
      <c r="H1606" s="299">
        <v>1.3187</v>
      </c>
      <c r="I1606" s="300">
        <v>18.404</v>
      </c>
      <c r="J1606" s="300">
        <v>24.268999999999998</v>
      </c>
      <c r="K1606" s="277"/>
      <c r="L1606" s="300">
        <v>22.3</v>
      </c>
      <c r="M1606" s="300">
        <v>29.4</v>
      </c>
    </row>
    <row r="1607" spans="1:13" x14ac:dyDescent="0.2">
      <c r="A1607" s="265" t="s">
        <v>6196</v>
      </c>
      <c r="B1607" s="279" t="s">
        <v>1193</v>
      </c>
      <c r="C1607" s="280" t="s">
        <v>3156</v>
      </c>
      <c r="D1607" s="279" t="s">
        <v>1470</v>
      </c>
      <c r="E1607" s="279" t="s">
        <v>1206</v>
      </c>
      <c r="F1607" s="281" t="s">
        <v>1195</v>
      </c>
      <c r="G1607" s="282" t="s">
        <v>1196</v>
      </c>
      <c r="H1607" s="283">
        <v>1.2222999999999999</v>
      </c>
      <c r="I1607" s="284">
        <v>11.009</v>
      </c>
      <c r="J1607" s="284">
        <v>13.456</v>
      </c>
      <c r="K1607" s="277"/>
      <c r="L1607" s="284">
        <v>13.34</v>
      </c>
      <c r="M1607" s="284">
        <v>16.3</v>
      </c>
    </row>
    <row r="1608" spans="1:13" x14ac:dyDescent="0.2">
      <c r="A1608" s="265" t="s">
        <v>6197</v>
      </c>
      <c r="B1608" s="279" t="s">
        <v>1193</v>
      </c>
      <c r="C1608" s="280" t="s">
        <v>3426</v>
      </c>
      <c r="D1608" s="279" t="s">
        <v>1470</v>
      </c>
      <c r="E1608" s="279" t="s">
        <v>1208</v>
      </c>
      <c r="F1608" s="281" t="s">
        <v>1209</v>
      </c>
      <c r="G1608" s="282" t="s">
        <v>7</v>
      </c>
      <c r="H1608" s="283">
        <v>1.43E-2</v>
      </c>
      <c r="I1608" s="284">
        <v>148.578</v>
      </c>
      <c r="J1608" s="284">
        <v>2.1240000000000001</v>
      </c>
      <c r="K1608" s="277"/>
      <c r="L1608" s="284">
        <v>180.03</v>
      </c>
      <c r="M1608" s="284">
        <v>2.57</v>
      </c>
    </row>
    <row r="1609" spans="1:13" x14ac:dyDescent="0.2">
      <c r="A1609" s="265" t="s">
        <v>6198</v>
      </c>
      <c r="B1609" s="279" t="s">
        <v>1193</v>
      </c>
      <c r="C1609" s="280" t="s">
        <v>3191</v>
      </c>
      <c r="D1609" s="279" t="s">
        <v>1470</v>
      </c>
      <c r="E1609" s="279" t="s">
        <v>3192</v>
      </c>
      <c r="F1609" s="281" t="s">
        <v>1209</v>
      </c>
      <c r="G1609" s="282" t="s">
        <v>345</v>
      </c>
      <c r="H1609" s="283">
        <v>22.046299999999999</v>
      </c>
      <c r="I1609" s="284">
        <v>8.9280476942610481</v>
      </c>
      <c r="J1609" s="284">
        <v>196.83</v>
      </c>
      <c r="K1609" s="277"/>
      <c r="L1609" s="284">
        <v>10.82</v>
      </c>
      <c r="M1609" s="284">
        <v>238.54</v>
      </c>
    </row>
    <row r="1610" spans="1:13" x14ac:dyDescent="0.2">
      <c r="A1610" s="265" t="s">
        <v>6199</v>
      </c>
      <c r="B1610" s="301" t="s">
        <v>1193</v>
      </c>
      <c r="C1610" s="302" t="s">
        <v>3141</v>
      </c>
      <c r="D1610" s="301" t="s">
        <v>1470</v>
      </c>
      <c r="E1610" s="301" t="s">
        <v>1226</v>
      </c>
      <c r="F1610" s="303" t="s">
        <v>1209</v>
      </c>
      <c r="G1610" s="304" t="s">
        <v>345</v>
      </c>
      <c r="H1610" s="305">
        <v>5</v>
      </c>
      <c r="I1610" s="285">
        <v>0.51100000000000001</v>
      </c>
      <c r="J1610" s="285">
        <v>2.5550000000000002</v>
      </c>
      <c r="K1610" s="277"/>
      <c r="L1610" s="285">
        <v>0.62</v>
      </c>
      <c r="M1610" s="285">
        <v>3.1</v>
      </c>
    </row>
    <row r="1611" spans="1:13" ht="12.75" thickBot="1" x14ac:dyDescent="0.25">
      <c r="A1611" s="265" t="s">
        <v>6200</v>
      </c>
      <c r="B1611" s="301" t="s">
        <v>1193</v>
      </c>
      <c r="C1611" s="302" t="s">
        <v>3727</v>
      </c>
      <c r="D1611" s="301" t="s">
        <v>1470</v>
      </c>
      <c r="E1611" s="301" t="s">
        <v>1244</v>
      </c>
      <c r="F1611" s="303" t="s">
        <v>1209</v>
      </c>
      <c r="G1611" s="304" t="s">
        <v>73</v>
      </c>
      <c r="H1611" s="305">
        <v>0.48730000000000001</v>
      </c>
      <c r="I1611" s="285">
        <v>9.7710000000000008</v>
      </c>
      <c r="J1611" s="285">
        <v>4.7610000000000001</v>
      </c>
      <c r="K1611" s="277"/>
      <c r="L1611" s="285">
        <v>11.84</v>
      </c>
      <c r="M1611" s="285">
        <v>5.76</v>
      </c>
    </row>
    <row r="1612" spans="1:13" ht="12.75" thickTop="1" x14ac:dyDescent="0.2">
      <c r="A1612" s="265" t="s">
        <v>6201</v>
      </c>
      <c r="B1612" s="295" t="s">
        <v>1193</v>
      </c>
      <c r="C1612" s="296" t="s">
        <v>3775</v>
      </c>
      <c r="D1612" s="295" t="s">
        <v>1470</v>
      </c>
      <c r="E1612" s="295" t="s">
        <v>1324</v>
      </c>
      <c r="F1612" s="297" t="s">
        <v>1209</v>
      </c>
      <c r="G1612" s="298" t="s">
        <v>73</v>
      </c>
      <c r="H1612" s="299">
        <v>5.9499999999999997E-2</v>
      </c>
      <c r="I1612" s="300">
        <v>12.866</v>
      </c>
      <c r="J1612" s="300">
        <v>0.76500000000000001</v>
      </c>
      <c r="K1612" s="277"/>
      <c r="L1612" s="300">
        <v>15.59</v>
      </c>
      <c r="M1612" s="300">
        <v>0.92</v>
      </c>
    </row>
    <row r="1613" spans="1:13" x14ac:dyDescent="0.2">
      <c r="A1613" s="265" t="s">
        <v>6202</v>
      </c>
      <c r="B1613" s="279" t="s">
        <v>1193</v>
      </c>
      <c r="C1613" s="280" t="s">
        <v>3732</v>
      </c>
      <c r="D1613" s="279" t="s">
        <v>1470</v>
      </c>
      <c r="E1613" s="279" t="s">
        <v>1325</v>
      </c>
      <c r="F1613" s="281" t="s">
        <v>1209</v>
      </c>
      <c r="G1613" s="282" t="s">
        <v>345</v>
      </c>
      <c r="H1613" s="283">
        <v>0.2268</v>
      </c>
      <c r="I1613" s="284">
        <v>22.603999999999999</v>
      </c>
      <c r="J1613" s="284">
        <v>5.1260000000000003</v>
      </c>
      <c r="K1613" s="277"/>
      <c r="L1613" s="284">
        <v>27.39</v>
      </c>
      <c r="M1613" s="284">
        <v>6.21</v>
      </c>
    </row>
    <row r="1614" spans="1:13" x14ac:dyDescent="0.2">
      <c r="A1614" s="265" t="s">
        <v>6203</v>
      </c>
      <c r="B1614" s="279" t="s">
        <v>1193</v>
      </c>
      <c r="C1614" s="280" t="s">
        <v>4194</v>
      </c>
      <c r="D1614" s="279" t="s">
        <v>1470</v>
      </c>
      <c r="E1614" s="279" t="s">
        <v>1248</v>
      </c>
      <c r="F1614" s="281" t="s">
        <v>1209</v>
      </c>
      <c r="G1614" s="282" t="s">
        <v>73</v>
      </c>
      <c r="H1614" s="283">
        <v>1</v>
      </c>
      <c r="I1614" s="284">
        <v>85.822000000000003</v>
      </c>
      <c r="J1614" s="284">
        <v>85.822000000000003</v>
      </c>
      <c r="K1614" s="277"/>
      <c r="L1614" s="284">
        <v>103.99</v>
      </c>
      <c r="M1614" s="284">
        <v>103.99</v>
      </c>
    </row>
    <row r="1615" spans="1:13" x14ac:dyDescent="0.2">
      <c r="A1615" s="265" t="s">
        <v>6204</v>
      </c>
      <c r="B1615" s="279" t="s">
        <v>1193</v>
      </c>
      <c r="C1615" s="280" t="s">
        <v>3706</v>
      </c>
      <c r="D1615" s="279" t="s">
        <v>1470</v>
      </c>
      <c r="E1615" s="279" t="s">
        <v>1323</v>
      </c>
      <c r="F1615" s="281" t="s">
        <v>1209</v>
      </c>
      <c r="G1615" s="282" t="s">
        <v>73</v>
      </c>
      <c r="H1615" s="283">
        <v>0.29759999999999998</v>
      </c>
      <c r="I1615" s="284">
        <v>2.17</v>
      </c>
      <c r="J1615" s="284">
        <v>0.64500000000000002</v>
      </c>
      <c r="K1615" s="277"/>
      <c r="L1615" s="284">
        <v>2.63</v>
      </c>
      <c r="M1615" s="284">
        <v>0.78</v>
      </c>
    </row>
    <row r="1616" spans="1:13" x14ac:dyDescent="0.2">
      <c r="A1616" s="265" t="s">
        <v>6205</v>
      </c>
      <c r="B1616" s="279" t="s">
        <v>1193</v>
      </c>
      <c r="C1616" s="280" t="s">
        <v>3774</v>
      </c>
      <c r="D1616" s="279" t="s">
        <v>1470</v>
      </c>
      <c r="E1616" s="279" t="s">
        <v>1321</v>
      </c>
      <c r="F1616" s="281" t="s">
        <v>1209</v>
      </c>
      <c r="G1616" s="282" t="s">
        <v>345</v>
      </c>
      <c r="H1616" s="283">
        <v>0.23810000000000001</v>
      </c>
      <c r="I1616" s="284">
        <v>26.870999999999999</v>
      </c>
      <c r="J1616" s="284">
        <v>6.3970000000000002</v>
      </c>
      <c r="K1616" s="277"/>
      <c r="L1616" s="284">
        <v>32.56</v>
      </c>
      <c r="M1616" s="284">
        <v>7.75</v>
      </c>
    </row>
    <row r="1617" spans="1:13" x14ac:dyDescent="0.2">
      <c r="A1617" s="265" t="s">
        <v>6206</v>
      </c>
      <c r="B1617" s="266" t="s">
        <v>4195</v>
      </c>
      <c r="C1617" s="267" t="s">
        <v>36</v>
      </c>
      <c r="D1617" s="266" t="s">
        <v>37</v>
      </c>
      <c r="E1617" s="266" t="s">
        <v>38</v>
      </c>
      <c r="F1617" s="268" t="s">
        <v>1188</v>
      </c>
      <c r="G1617" s="269" t="s">
        <v>39</v>
      </c>
      <c r="H1617" s="267" t="s">
        <v>1189</v>
      </c>
      <c r="I1617" s="267" t="s">
        <v>40</v>
      </c>
      <c r="J1617" s="267" t="s">
        <v>41</v>
      </c>
      <c r="L1617" s="334"/>
      <c r="M1617" s="334"/>
    </row>
    <row r="1618" spans="1:13" x14ac:dyDescent="0.2">
      <c r="A1618" s="265" t="s">
        <v>6207</v>
      </c>
      <c r="B1618" s="290" t="s">
        <v>1190</v>
      </c>
      <c r="C1618" s="291" t="s">
        <v>3832</v>
      </c>
      <c r="D1618" s="290" t="s">
        <v>1470</v>
      </c>
      <c r="E1618" s="290" t="s">
        <v>248</v>
      </c>
      <c r="F1618" s="292">
        <v>19</v>
      </c>
      <c r="G1618" s="293" t="s">
        <v>11</v>
      </c>
      <c r="H1618" s="294">
        <v>1</v>
      </c>
      <c r="I1618" s="278">
        <v>168.41</v>
      </c>
      <c r="J1618" s="278">
        <v>168.41</v>
      </c>
      <c r="K1618" s="277"/>
      <c r="L1618" s="278">
        <v>204.07</v>
      </c>
      <c r="M1618" s="278">
        <v>204.07</v>
      </c>
    </row>
    <row r="1619" spans="1:13" ht="12.75" thickBot="1" x14ac:dyDescent="0.25">
      <c r="A1619" s="265" t="s">
        <v>6208</v>
      </c>
      <c r="B1619" s="301" t="s">
        <v>1193</v>
      </c>
      <c r="C1619" s="302" t="s">
        <v>3833</v>
      </c>
      <c r="D1619" s="301" t="s">
        <v>1470</v>
      </c>
      <c r="E1619" s="301" t="s">
        <v>3834</v>
      </c>
      <c r="F1619" s="303" t="s">
        <v>1209</v>
      </c>
      <c r="G1619" s="304" t="s">
        <v>11</v>
      </c>
      <c r="H1619" s="305">
        <v>1</v>
      </c>
      <c r="I1619" s="285">
        <v>168.41</v>
      </c>
      <c r="J1619" s="285">
        <v>168.41</v>
      </c>
      <c r="K1619" s="277"/>
      <c r="L1619" s="285">
        <v>204.07</v>
      </c>
      <c r="M1619" s="285">
        <v>204.07</v>
      </c>
    </row>
    <row r="1620" spans="1:13" ht="12.75" thickTop="1" x14ac:dyDescent="0.2">
      <c r="A1620" s="265" t="s">
        <v>6209</v>
      </c>
      <c r="B1620" s="306" t="s">
        <v>4196</v>
      </c>
      <c r="C1620" s="307" t="s">
        <v>36</v>
      </c>
      <c r="D1620" s="306" t="s">
        <v>37</v>
      </c>
      <c r="E1620" s="306" t="s">
        <v>38</v>
      </c>
      <c r="F1620" s="308" t="s">
        <v>1188</v>
      </c>
      <c r="G1620" s="309" t="s">
        <v>39</v>
      </c>
      <c r="H1620" s="307" t="s">
        <v>1189</v>
      </c>
      <c r="I1620" s="307" t="s">
        <v>40</v>
      </c>
      <c r="J1620" s="307" t="s">
        <v>41</v>
      </c>
      <c r="L1620" s="335"/>
      <c r="M1620" s="335"/>
    </row>
    <row r="1621" spans="1:13" x14ac:dyDescent="0.2">
      <c r="A1621" s="265" t="s">
        <v>6210</v>
      </c>
      <c r="B1621" s="271" t="s">
        <v>1190</v>
      </c>
      <c r="C1621" s="272" t="s">
        <v>4197</v>
      </c>
      <c r="D1621" s="271" t="s">
        <v>1470</v>
      </c>
      <c r="E1621" s="271" t="s">
        <v>434</v>
      </c>
      <c r="F1621" s="273">
        <v>19</v>
      </c>
      <c r="G1621" s="274" t="s">
        <v>11</v>
      </c>
      <c r="H1621" s="275">
        <v>1</v>
      </c>
      <c r="I1621" s="276">
        <v>154.88</v>
      </c>
      <c r="J1621" s="276">
        <v>154.88</v>
      </c>
      <c r="K1621" s="277"/>
      <c r="L1621" s="276">
        <v>187.67</v>
      </c>
      <c r="M1621" s="276">
        <v>187.67</v>
      </c>
    </row>
    <row r="1622" spans="1:13" x14ac:dyDescent="0.2">
      <c r="A1622" s="265" t="s">
        <v>6211</v>
      </c>
      <c r="B1622" s="279" t="s">
        <v>1193</v>
      </c>
      <c r="C1622" s="280" t="s">
        <v>4198</v>
      </c>
      <c r="D1622" s="279" t="s">
        <v>1470</v>
      </c>
      <c r="E1622" s="279" t="s">
        <v>4199</v>
      </c>
      <c r="F1622" s="281" t="s">
        <v>1209</v>
      </c>
      <c r="G1622" s="282" t="s">
        <v>11</v>
      </c>
      <c r="H1622" s="283">
        <v>1</v>
      </c>
      <c r="I1622" s="284">
        <v>154.88399999999999</v>
      </c>
      <c r="J1622" s="284">
        <v>154.88399999999999</v>
      </c>
      <c r="K1622" s="277"/>
      <c r="L1622" s="284">
        <v>187.67</v>
      </c>
      <c r="M1622" s="284">
        <v>187.67</v>
      </c>
    </row>
    <row r="1623" spans="1:13" x14ac:dyDescent="0.2">
      <c r="A1623" s="265" t="s">
        <v>6212</v>
      </c>
      <c r="B1623" s="266" t="s">
        <v>4200</v>
      </c>
      <c r="C1623" s="267" t="s">
        <v>36</v>
      </c>
      <c r="D1623" s="266" t="s">
        <v>37</v>
      </c>
      <c r="E1623" s="266" t="s">
        <v>38</v>
      </c>
      <c r="F1623" s="268" t="s">
        <v>1188</v>
      </c>
      <c r="G1623" s="269" t="s">
        <v>39</v>
      </c>
      <c r="H1623" s="267" t="s">
        <v>1189</v>
      </c>
      <c r="I1623" s="267" t="s">
        <v>40</v>
      </c>
      <c r="J1623" s="267" t="s">
        <v>41</v>
      </c>
      <c r="L1623" s="334"/>
      <c r="M1623" s="334"/>
    </row>
    <row r="1624" spans="1:13" x14ac:dyDescent="0.2">
      <c r="A1624" s="265" t="s">
        <v>6213</v>
      </c>
      <c r="B1624" s="271" t="s">
        <v>1190</v>
      </c>
      <c r="C1624" s="272" t="s">
        <v>3425</v>
      </c>
      <c r="D1624" s="271" t="s">
        <v>1470</v>
      </c>
      <c r="E1624" s="271" t="s">
        <v>66</v>
      </c>
      <c r="F1624" s="273">
        <v>20</v>
      </c>
      <c r="G1624" s="274" t="s">
        <v>11</v>
      </c>
      <c r="H1624" s="275">
        <v>1</v>
      </c>
      <c r="I1624" s="276">
        <v>4.76</v>
      </c>
      <c r="J1624" s="276">
        <v>4.76</v>
      </c>
      <c r="K1624" s="277"/>
      <c r="L1624" s="276">
        <v>5.78</v>
      </c>
      <c r="M1624" s="276">
        <v>5.78</v>
      </c>
    </row>
    <row r="1625" spans="1:13" x14ac:dyDescent="0.2">
      <c r="A1625" s="265" t="s">
        <v>6214</v>
      </c>
      <c r="B1625" s="279" t="s">
        <v>1193</v>
      </c>
      <c r="C1625" s="280" t="s">
        <v>3160</v>
      </c>
      <c r="D1625" s="279" t="s">
        <v>1470</v>
      </c>
      <c r="E1625" s="279" t="s">
        <v>1202</v>
      </c>
      <c r="F1625" s="281" t="s">
        <v>1195</v>
      </c>
      <c r="G1625" s="282" t="s">
        <v>1196</v>
      </c>
      <c r="H1625" s="283">
        <v>9.0700000000000003E-2</v>
      </c>
      <c r="I1625" s="284">
        <v>18.404</v>
      </c>
      <c r="J1625" s="284">
        <v>1.669</v>
      </c>
      <c r="K1625" s="277"/>
      <c r="L1625" s="284">
        <v>22.3</v>
      </c>
      <c r="M1625" s="284">
        <v>2.02</v>
      </c>
    </row>
    <row r="1626" spans="1:13" x14ac:dyDescent="0.2">
      <c r="A1626" s="265" t="s">
        <v>6215</v>
      </c>
      <c r="B1626" s="279" t="s">
        <v>1193</v>
      </c>
      <c r="C1626" s="280" t="s">
        <v>3156</v>
      </c>
      <c r="D1626" s="279" t="s">
        <v>1470</v>
      </c>
      <c r="E1626" s="279" t="s">
        <v>1206</v>
      </c>
      <c r="F1626" s="281" t="s">
        <v>1195</v>
      </c>
      <c r="G1626" s="282" t="s">
        <v>1196</v>
      </c>
      <c r="H1626" s="283">
        <v>0.1077</v>
      </c>
      <c r="I1626" s="284">
        <v>11.009</v>
      </c>
      <c r="J1626" s="284">
        <v>1.1850000000000001</v>
      </c>
      <c r="K1626" s="277"/>
      <c r="L1626" s="284">
        <v>13.34</v>
      </c>
      <c r="M1626" s="284">
        <v>1.43</v>
      </c>
    </row>
    <row r="1627" spans="1:13" x14ac:dyDescent="0.2">
      <c r="A1627" s="265" t="s">
        <v>6216</v>
      </c>
      <c r="B1627" s="279" t="s">
        <v>1193</v>
      </c>
      <c r="C1627" s="280" t="s">
        <v>3426</v>
      </c>
      <c r="D1627" s="279" t="s">
        <v>1470</v>
      </c>
      <c r="E1627" s="279" t="s">
        <v>1208</v>
      </c>
      <c r="F1627" s="281" t="s">
        <v>1209</v>
      </c>
      <c r="G1627" s="282" t="s">
        <v>7</v>
      </c>
      <c r="H1627" s="283">
        <v>5.1999999999999998E-3</v>
      </c>
      <c r="I1627" s="284">
        <v>148.578</v>
      </c>
      <c r="J1627" s="284">
        <v>0.77200000000000002</v>
      </c>
      <c r="K1627" s="277"/>
      <c r="L1627" s="284">
        <v>180.03</v>
      </c>
      <c r="M1627" s="284">
        <v>0.93</v>
      </c>
    </row>
    <row r="1628" spans="1:13" x14ac:dyDescent="0.2">
      <c r="A1628" s="265" t="s">
        <v>6217</v>
      </c>
      <c r="B1628" s="301" t="s">
        <v>1193</v>
      </c>
      <c r="C1628" s="302" t="s">
        <v>3141</v>
      </c>
      <c r="D1628" s="301" t="s">
        <v>1470</v>
      </c>
      <c r="E1628" s="301" t="s">
        <v>1226</v>
      </c>
      <c r="F1628" s="303" t="s">
        <v>1209</v>
      </c>
      <c r="G1628" s="304" t="s">
        <v>345</v>
      </c>
      <c r="H1628" s="305">
        <v>2.27</v>
      </c>
      <c r="I1628" s="285">
        <v>0.49938636363636374</v>
      </c>
      <c r="J1628" s="285">
        <v>1.133</v>
      </c>
      <c r="K1628" s="277"/>
      <c r="L1628" s="285">
        <v>0.62</v>
      </c>
      <c r="M1628" s="285">
        <v>1.4</v>
      </c>
    </row>
    <row r="1629" spans="1:13" ht="12.75" thickBot="1" x14ac:dyDescent="0.25">
      <c r="A1629" s="265" t="s">
        <v>6218</v>
      </c>
      <c r="B1629" s="286" t="s">
        <v>4201</v>
      </c>
      <c r="C1629" s="287" t="s">
        <v>36</v>
      </c>
      <c r="D1629" s="286" t="s">
        <v>37</v>
      </c>
      <c r="E1629" s="286" t="s">
        <v>38</v>
      </c>
      <c r="F1629" s="288" t="s">
        <v>1188</v>
      </c>
      <c r="G1629" s="289" t="s">
        <v>39</v>
      </c>
      <c r="H1629" s="287" t="s">
        <v>1189</v>
      </c>
      <c r="I1629" s="287" t="s">
        <v>40</v>
      </c>
      <c r="J1629" s="287" t="s">
        <v>41</v>
      </c>
      <c r="L1629" s="270"/>
      <c r="M1629" s="270"/>
    </row>
    <row r="1630" spans="1:13" ht="48.75" thickTop="1" x14ac:dyDescent="0.2">
      <c r="A1630" s="265" t="s">
        <v>6219</v>
      </c>
      <c r="B1630" s="310" t="s">
        <v>1190</v>
      </c>
      <c r="C1630" s="311" t="s">
        <v>3428</v>
      </c>
      <c r="D1630" s="310" t="s">
        <v>103</v>
      </c>
      <c r="E1630" s="310" t="s">
        <v>1485</v>
      </c>
      <c r="F1630" s="312" t="s">
        <v>3429</v>
      </c>
      <c r="G1630" s="313" t="s">
        <v>11</v>
      </c>
      <c r="H1630" s="314">
        <v>1</v>
      </c>
      <c r="I1630" s="315">
        <v>23.04</v>
      </c>
      <c r="J1630" s="315">
        <v>23.04</v>
      </c>
      <c r="K1630" s="277"/>
      <c r="L1630" s="315">
        <v>27.93</v>
      </c>
      <c r="M1630" s="315">
        <v>27.93</v>
      </c>
    </row>
    <row r="1631" spans="1:13" ht="36" x14ac:dyDescent="0.2">
      <c r="A1631" s="265" t="s">
        <v>6220</v>
      </c>
      <c r="B1631" s="316" t="s">
        <v>1236</v>
      </c>
      <c r="C1631" s="317" t="s">
        <v>3430</v>
      </c>
      <c r="D1631" s="316" t="s">
        <v>103</v>
      </c>
      <c r="E1631" s="316" t="s">
        <v>3431</v>
      </c>
      <c r="F1631" s="318" t="s">
        <v>1191</v>
      </c>
      <c r="G1631" s="319" t="s">
        <v>7</v>
      </c>
      <c r="H1631" s="320">
        <v>2.1299999999999999E-2</v>
      </c>
      <c r="I1631" s="321">
        <v>596.20950062500003</v>
      </c>
      <c r="J1631" s="321">
        <v>12.699</v>
      </c>
      <c r="K1631" s="277"/>
      <c r="L1631" s="321">
        <v>723.66</v>
      </c>
      <c r="M1631" s="321">
        <v>15.41</v>
      </c>
    </row>
    <row r="1632" spans="1:13" ht="24" x14ac:dyDescent="0.2">
      <c r="A1632" s="265" t="s">
        <v>6221</v>
      </c>
      <c r="B1632" s="316" t="s">
        <v>1236</v>
      </c>
      <c r="C1632" s="317" t="s">
        <v>3432</v>
      </c>
      <c r="D1632" s="316" t="s">
        <v>103</v>
      </c>
      <c r="E1632" s="316" t="s">
        <v>1237</v>
      </c>
      <c r="F1632" s="318" t="s">
        <v>1191</v>
      </c>
      <c r="G1632" s="319" t="s">
        <v>79</v>
      </c>
      <c r="H1632" s="320">
        <v>0.35</v>
      </c>
      <c r="I1632" s="321">
        <v>23.686</v>
      </c>
      <c r="J1632" s="321">
        <v>8.2899999999999991</v>
      </c>
      <c r="K1632" s="277"/>
      <c r="L1632" s="321">
        <v>28.7</v>
      </c>
      <c r="M1632" s="321">
        <v>10.039999999999999</v>
      </c>
    </row>
    <row r="1633" spans="1:13" ht="24" x14ac:dyDescent="0.2">
      <c r="A1633" s="265" t="s">
        <v>6222</v>
      </c>
      <c r="B1633" s="316" t="s">
        <v>1236</v>
      </c>
      <c r="C1633" s="317" t="s">
        <v>3433</v>
      </c>
      <c r="D1633" s="316" t="s">
        <v>103</v>
      </c>
      <c r="E1633" s="316" t="s">
        <v>1239</v>
      </c>
      <c r="F1633" s="318" t="s">
        <v>1191</v>
      </c>
      <c r="G1633" s="319" t="s">
        <v>79</v>
      </c>
      <c r="H1633" s="320">
        <v>0.128</v>
      </c>
      <c r="I1633" s="321">
        <v>16.027000000000001</v>
      </c>
      <c r="J1633" s="321">
        <v>2.0510000000000002</v>
      </c>
      <c r="K1633" s="277"/>
      <c r="L1633" s="321">
        <v>19.420000000000002</v>
      </c>
      <c r="M1633" s="321">
        <v>2.48</v>
      </c>
    </row>
    <row r="1634" spans="1:13" x14ac:dyDescent="0.2">
      <c r="A1634" s="265" t="s">
        <v>6223</v>
      </c>
      <c r="B1634" s="266" t="s">
        <v>4202</v>
      </c>
      <c r="C1634" s="267" t="s">
        <v>36</v>
      </c>
      <c r="D1634" s="266" t="s">
        <v>37</v>
      </c>
      <c r="E1634" s="266" t="s">
        <v>38</v>
      </c>
      <c r="F1634" s="268" t="s">
        <v>1188</v>
      </c>
      <c r="G1634" s="269" t="s">
        <v>39</v>
      </c>
      <c r="H1634" s="267" t="s">
        <v>1189</v>
      </c>
      <c r="I1634" s="267" t="s">
        <v>40</v>
      </c>
      <c r="J1634" s="267" t="s">
        <v>41</v>
      </c>
      <c r="L1634" s="334"/>
      <c r="M1634" s="334"/>
    </row>
    <row r="1635" spans="1:13" x14ac:dyDescent="0.2">
      <c r="A1635" s="265" t="s">
        <v>6224</v>
      </c>
      <c r="B1635" s="290" t="s">
        <v>1190</v>
      </c>
      <c r="C1635" s="291" t="s">
        <v>3666</v>
      </c>
      <c r="D1635" s="290" t="s">
        <v>1470</v>
      </c>
      <c r="E1635" s="290" t="s">
        <v>181</v>
      </c>
      <c r="F1635" s="292">
        <v>20</v>
      </c>
      <c r="G1635" s="293" t="s">
        <v>11</v>
      </c>
      <c r="H1635" s="294">
        <v>1</v>
      </c>
      <c r="I1635" s="278">
        <v>19.13</v>
      </c>
      <c r="J1635" s="278">
        <v>19.13</v>
      </c>
      <c r="K1635" s="277"/>
      <c r="L1635" s="278">
        <v>23.2</v>
      </c>
      <c r="M1635" s="278">
        <v>23.2</v>
      </c>
    </row>
    <row r="1636" spans="1:13" ht="12.75" thickBot="1" x14ac:dyDescent="0.25">
      <c r="A1636" s="265" t="s">
        <v>6225</v>
      </c>
      <c r="B1636" s="301" t="s">
        <v>1193</v>
      </c>
      <c r="C1636" s="302" t="s">
        <v>3160</v>
      </c>
      <c r="D1636" s="301" t="s">
        <v>1470</v>
      </c>
      <c r="E1636" s="301" t="s">
        <v>1202</v>
      </c>
      <c r="F1636" s="303" t="s">
        <v>1195</v>
      </c>
      <c r="G1636" s="304" t="s">
        <v>1196</v>
      </c>
      <c r="H1636" s="305">
        <v>0.3528</v>
      </c>
      <c r="I1636" s="285">
        <v>18.404</v>
      </c>
      <c r="J1636" s="285">
        <v>6.492</v>
      </c>
      <c r="K1636" s="277"/>
      <c r="L1636" s="285">
        <v>22.3</v>
      </c>
      <c r="M1636" s="285">
        <v>7.86</v>
      </c>
    </row>
    <row r="1637" spans="1:13" ht="12.75" thickTop="1" x14ac:dyDescent="0.2">
      <c r="A1637" s="265" t="s">
        <v>6226</v>
      </c>
      <c r="B1637" s="295" t="s">
        <v>1193</v>
      </c>
      <c r="C1637" s="296" t="s">
        <v>3141</v>
      </c>
      <c r="D1637" s="295" t="s">
        <v>1470</v>
      </c>
      <c r="E1637" s="295" t="s">
        <v>1226</v>
      </c>
      <c r="F1637" s="297" t="s">
        <v>1209</v>
      </c>
      <c r="G1637" s="298" t="s">
        <v>345</v>
      </c>
      <c r="H1637" s="299">
        <v>7.665</v>
      </c>
      <c r="I1637" s="300">
        <v>0.51100000000000001</v>
      </c>
      <c r="J1637" s="300">
        <v>3.9159999999999999</v>
      </c>
      <c r="K1637" s="277"/>
      <c r="L1637" s="300">
        <v>0.62</v>
      </c>
      <c r="M1637" s="300">
        <v>4.75</v>
      </c>
    </row>
    <row r="1638" spans="1:13" x14ac:dyDescent="0.2">
      <c r="A1638" s="265" t="s">
        <v>6227</v>
      </c>
      <c r="B1638" s="279" t="s">
        <v>1193</v>
      </c>
      <c r="C1638" s="280" t="s">
        <v>3156</v>
      </c>
      <c r="D1638" s="279" t="s">
        <v>1470</v>
      </c>
      <c r="E1638" s="279" t="s">
        <v>1206</v>
      </c>
      <c r="F1638" s="281" t="s">
        <v>1195</v>
      </c>
      <c r="G1638" s="282" t="s">
        <v>1196</v>
      </c>
      <c r="H1638" s="283">
        <v>0.4501</v>
      </c>
      <c r="I1638" s="284">
        <v>10.9627622</v>
      </c>
      <c r="J1638" s="284">
        <v>4.9340000000000002</v>
      </c>
      <c r="K1638" s="277"/>
      <c r="L1638" s="284">
        <v>13.34</v>
      </c>
      <c r="M1638" s="284">
        <v>6</v>
      </c>
    </row>
    <row r="1639" spans="1:13" x14ac:dyDescent="0.2">
      <c r="A1639" s="265" t="s">
        <v>6228</v>
      </c>
      <c r="B1639" s="279" t="s">
        <v>1193</v>
      </c>
      <c r="C1639" s="280" t="s">
        <v>3426</v>
      </c>
      <c r="D1639" s="279" t="s">
        <v>1470</v>
      </c>
      <c r="E1639" s="279" t="s">
        <v>1208</v>
      </c>
      <c r="F1639" s="281" t="s">
        <v>1209</v>
      </c>
      <c r="G1639" s="282" t="s">
        <v>7</v>
      </c>
      <c r="H1639" s="283">
        <v>2.5499999999999998E-2</v>
      </c>
      <c r="I1639" s="284">
        <v>148.578</v>
      </c>
      <c r="J1639" s="284">
        <v>3.7879999999999998</v>
      </c>
      <c r="K1639" s="277"/>
      <c r="L1639" s="284">
        <v>180.03</v>
      </c>
      <c r="M1639" s="284">
        <v>4.59</v>
      </c>
    </row>
    <row r="1640" spans="1:13" x14ac:dyDescent="0.2">
      <c r="A1640" s="265" t="s">
        <v>6229</v>
      </c>
      <c r="B1640" s="266" t="s">
        <v>4203</v>
      </c>
      <c r="C1640" s="267" t="s">
        <v>36</v>
      </c>
      <c r="D1640" s="266" t="s">
        <v>37</v>
      </c>
      <c r="E1640" s="266" t="s">
        <v>38</v>
      </c>
      <c r="F1640" s="268" t="s">
        <v>1188</v>
      </c>
      <c r="G1640" s="269" t="s">
        <v>39</v>
      </c>
      <c r="H1640" s="267" t="s">
        <v>1189</v>
      </c>
      <c r="I1640" s="267" t="s">
        <v>40</v>
      </c>
      <c r="J1640" s="267" t="s">
        <v>41</v>
      </c>
      <c r="L1640" s="334"/>
      <c r="M1640" s="334"/>
    </row>
    <row r="1641" spans="1:13" x14ac:dyDescent="0.2">
      <c r="A1641" s="265" t="s">
        <v>6230</v>
      </c>
      <c r="B1641" s="271" t="s">
        <v>1190</v>
      </c>
      <c r="C1641" s="272" t="s">
        <v>3668</v>
      </c>
      <c r="D1641" s="271" t="s">
        <v>1470</v>
      </c>
      <c r="E1641" s="271" t="s">
        <v>183</v>
      </c>
      <c r="F1641" s="273">
        <v>20</v>
      </c>
      <c r="G1641" s="274" t="s">
        <v>11</v>
      </c>
      <c r="H1641" s="275">
        <v>1</v>
      </c>
      <c r="I1641" s="276">
        <v>69.84</v>
      </c>
      <c r="J1641" s="276">
        <v>69.84</v>
      </c>
      <c r="K1641" s="277"/>
      <c r="L1641" s="276">
        <v>84.64</v>
      </c>
      <c r="M1641" s="276">
        <v>84.64</v>
      </c>
    </row>
    <row r="1642" spans="1:13" x14ac:dyDescent="0.2">
      <c r="A1642" s="265" t="s">
        <v>6231</v>
      </c>
      <c r="B1642" s="279" t="s">
        <v>1193</v>
      </c>
      <c r="C1642" s="280" t="s">
        <v>3669</v>
      </c>
      <c r="D1642" s="279" t="s">
        <v>1470</v>
      </c>
      <c r="E1642" s="279" t="s">
        <v>3670</v>
      </c>
      <c r="F1642" s="281" t="s">
        <v>1195</v>
      </c>
      <c r="G1642" s="282" t="s">
        <v>1196</v>
      </c>
      <c r="H1642" s="283">
        <v>0.58069999999999999</v>
      </c>
      <c r="I1642" s="284">
        <v>18.404</v>
      </c>
      <c r="J1642" s="284">
        <v>10.686999999999999</v>
      </c>
      <c r="K1642" s="277"/>
      <c r="L1642" s="284">
        <v>22.3</v>
      </c>
      <c r="M1642" s="284">
        <v>12.94</v>
      </c>
    </row>
    <row r="1643" spans="1:13" x14ac:dyDescent="0.2">
      <c r="A1643" s="265" t="s">
        <v>6232</v>
      </c>
      <c r="B1643" s="279" t="s">
        <v>1193</v>
      </c>
      <c r="C1643" s="280" t="s">
        <v>3671</v>
      </c>
      <c r="D1643" s="279" t="s">
        <v>1470</v>
      </c>
      <c r="E1643" s="279" t="s">
        <v>3672</v>
      </c>
      <c r="F1643" s="281" t="s">
        <v>1209</v>
      </c>
      <c r="G1643" s="282" t="s">
        <v>345</v>
      </c>
      <c r="H1643" s="283">
        <v>7.5</v>
      </c>
      <c r="I1643" s="284">
        <v>1.1299999999999999</v>
      </c>
      <c r="J1643" s="284">
        <v>8.4749999999999996</v>
      </c>
      <c r="K1643" s="277"/>
      <c r="L1643" s="284">
        <v>1.37</v>
      </c>
      <c r="M1643" s="284">
        <v>10.27</v>
      </c>
    </row>
    <row r="1644" spans="1:13" x14ac:dyDescent="0.2">
      <c r="A1644" s="265" t="s">
        <v>6233</v>
      </c>
      <c r="B1644" s="301" t="s">
        <v>1193</v>
      </c>
      <c r="C1644" s="302" t="s">
        <v>3673</v>
      </c>
      <c r="D1644" s="301" t="s">
        <v>1470</v>
      </c>
      <c r="E1644" s="301" t="s">
        <v>3674</v>
      </c>
      <c r="F1644" s="303" t="s">
        <v>1209</v>
      </c>
      <c r="G1644" s="304" t="s">
        <v>11</v>
      </c>
      <c r="H1644" s="305">
        <v>1.05</v>
      </c>
      <c r="I1644" s="285">
        <v>37.440422030456844</v>
      </c>
      <c r="J1644" s="285">
        <v>39.311999999999998</v>
      </c>
      <c r="K1644" s="277"/>
      <c r="L1644" s="285">
        <v>45.4</v>
      </c>
      <c r="M1644" s="285">
        <v>47.67</v>
      </c>
    </row>
    <row r="1645" spans="1:13" ht="12.75" thickBot="1" x14ac:dyDescent="0.25">
      <c r="A1645" s="265" t="s">
        <v>6234</v>
      </c>
      <c r="B1645" s="301" t="s">
        <v>1193</v>
      </c>
      <c r="C1645" s="302" t="s">
        <v>3156</v>
      </c>
      <c r="D1645" s="301" t="s">
        <v>1470</v>
      </c>
      <c r="E1645" s="301" t="s">
        <v>1206</v>
      </c>
      <c r="F1645" s="303" t="s">
        <v>1195</v>
      </c>
      <c r="G1645" s="304" t="s">
        <v>1196</v>
      </c>
      <c r="H1645" s="305">
        <v>0.94940000000000002</v>
      </c>
      <c r="I1645" s="285">
        <v>11.009</v>
      </c>
      <c r="J1645" s="285">
        <v>10.451000000000001</v>
      </c>
      <c r="K1645" s="277"/>
      <c r="L1645" s="285">
        <v>13.34</v>
      </c>
      <c r="M1645" s="285">
        <v>12.66</v>
      </c>
    </row>
    <row r="1646" spans="1:13" ht="12.75" thickTop="1" x14ac:dyDescent="0.2">
      <c r="A1646" s="265" t="s">
        <v>6235</v>
      </c>
      <c r="B1646" s="295" t="s">
        <v>1193</v>
      </c>
      <c r="C1646" s="296" t="s">
        <v>3675</v>
      </c>
      <c r="D1646" s="295" t="s">
        <v>1470</v>
      </c>
      <c r="E1646" s="295" t="s">
        <v>3676</v>
      </c>
      <c r="F1646" s="297" t="s">
        <v>1209</v>
      </c>
      <c r="G1646" s="298" t="s">
        <v>345</v>
      </c>
      <c r="H1646" s="299">
        <v>0.1464</v>
      </c>
      <c r="I1646" s="300">
        <v>6.2549999999999999</v>
      </c>
      <c r="J1646" s="300">
        <v>0.91500000000000004</v>
      </c>
      <c r="K1646" s="277"/>
      <c r="L1646" s="300">
        <v>7.58</v>
      </c>
      <c r="M1646" s="300">
        <v>1.1000000000000001</v>
      </c>
    </row>
    <row r="1647" spans="1:13" x14ac:dyDescent="0.2">
      <c r="A1647" s="265" t="s">
        <v>6236</v>
      </c>
      <c r="B1647" s="266" t="s">
        <v>4204</v>
      </c>
      <c r="C1647" s="267" t="s">
        <v>36</v>
      </c>
      <c r="D1647" s="266" t="s">
        <v>37</v>
      </c>
      <c r="E1647" s="266" t="s">
        <v>38</v>
      </c>
      <c r="F1647" s="268" t="s">
        <v>1188</v>
      </c>
      <c r="G1647" s="269" t="s">
        <v>39</v>
      </c>
      <c r="H1647" s="267" t="s">
        <v>1189</v>
      </c>
      <c r="I1647" s="267" t="s">
        <v>40</v>
      </c>
      <c r="J1647" s="267" t="s">
        <v>41</v>
      </c>
      <c r="L1647" s="334"/>
      <c r="M1647" s="334"/>
    </row>
    <row r="1648" spans="1:13" x14ac:dyDescent="0.2">
      <c r="A1648" s="265" t="s">
        <v>6237</v>
      </c>
      <c r="B1648" s="271" t="s">
        <v>1190</v>
      </c>
      <c r="C1648" s="272" t="s">
        <v>4205</v>
      </c>
      <c r="D1648" s="271" t="s">
        <v>1470</v>
      </c>
      <c r="E1648" s="271" t="s">
        <v>439</v>
      </c>
      <c r="F1648" s="273">
        <v>21</v>
      </c>
      <c r="G1648" s="274" t="s">
        <v>11</v>
      </c>
      <c r="H1648" s="275">
        <v>1</v>
      </c>
      <c r="I1648" s="276">
        <v>4.0199999999999996</v>
      </c>
      <c r="J1648" s="276">
        <v>4.0199999999999996</v>
      </c>
      <c r="K1648" s="277"/>
      <c r="L1648" s="276">
        <v>4.88</v>
      </c>
      <c r="M1648" s="276">
        <v>4.88</v>
      </c>
    </row>
    <row r="1649" spans="1:13" x14ac:dyDescent="0.2">
      <c r="A1649" s="265" t="s">
        <v>6238</v>
      </c>
      <c r="B1649" s="279" t="s">
        <v>1193</v>
      </c>
      <c r="C1649" s="280" t="s">
        <v>3214</v>
      </c>
      <c r="D1649" s="279" t="s">
        <v>1470</v>
      </c>
      <c r="E1649" s="279" t="s">
        <v>3215</v>
      </c>
      <c r="F1649" s="281" t="s">
        <v>1195</v>
      </c>
      <c r="G1649" s="282" t="s">
        <v>1196</v>
      </c>
      <c r="H1649" s="283">
        <v>5.5399999999999998E-2</v>
      </c>
      <c r="I1649" s="284">
        <v>18.404</v>
      </c>
      <c r="J1649" s="284">
        <v>1.0189999999999999</v>
      </c>
      <c r="K1649" s="277"/>
      <c r="L1649" s="284">
        <v>22.3</v>
      </c>
      <c r="M1649" s="284">
        <v>1.23</v>
      </c>
    </row>
    <row r="1650" spans="1:13" x14ac:dyDescent="0.2">
      <c r="A1650" s="265" t="s">
        <v>6239</v>
      </c>
      <c r="B1650" s="279" t="s">
        <v>1193</v>
      </c>
      <c r="C1650" s="280" t="s">
        <v>3426</v>
      </c>
      <c r="D1650" s="279" t="s">
        <v>1470</v>
      </c>
      <c r="E1650" s="279" t="s">
        <v>1208</v>
      </c>
      <c r="F1650" s="281" t="s">
        <v>1209</v>
      </c>
      <c r="G1650" s="282" t="s">
        <v>7</v>
      </c>
      <c r="H1650" s="283">
        <v>3.0000000000000001E-3</v>
      </c>
      <c r="I1650" s="284">
        <v>148.578</v>
      </c>
      <c r="J1650" s="284">
        <v>0.44500000000000001</v>
      </c>
      <c r="K1650" s="277"/>
      <c r="L1650" s="284">
        <v>180.03</v>
      </c>
      <c r="M1650" s="284">
        <v>0.54</v>
      </c>
    </row>
    <row r="1651" spans="1:13" x14ac:dyDescent="0.2">
      <c r="A1651" s="265" t="s">
        <v>6240</v>
      </c>
      <c r="B1651" s="279" t="s">
        <v>1193</v>
      </c>
      <c r="C1651" s="280" t="s">
        <v>3141</v>
      </c>
      <c r="D1651" s="279" t="s">
        <v>1470</v>
      </c>
      <c r="E1651" s="279" t="s">
        <v>1226</v>
      </c>
      <c r="F1651" s="281" t="s">
        <v>1209</v>
      </c>
      <c r="G1651" s="282" t="s">
        <v>345</v>
      </c>
      <c r="H1651" s="283">
        <v>1.2166999999999999</v>
      </c>
      <c r="I1651" s="284">
        <v>0.49396666666666711</v>
      </c>
      <c r="J1651" s="284">
        <v>0.60099999999999998</v>
      </c>
      <c r="K1651" s="277"/>
      <c r="L1651" s="284">
        <v>0.62</v>
      </c>
      <c r="M1651" s="284">
        <v>0.75</v>
      </c>
    </row>
    <row r="1652" spans="1:13" x14ac:dyDescent="0.2">
      <c r="A1652" s="265" t="s">
        <v>6241</v>
      </c>
      <c r="B1652" s="279" t="s">
        <v>1193</v>
      </c>
      <c r="C1652" s="280" t="s">
        <v>4206</v>
      </c>
      <c r="D1652" s="279" t="s">
        <v>1470</v>
      </c>
      <c r="E1652" s="279" t="s">
        <v>4207</v>
      </c>
      <c r="F1652" s="281" t="s">
        <v>1209</v>
      </c>
      <c r="G1652" s="282" t="s">
        <v>345</v>
      </c>
      <c r="H1652" s="283">
        <v>8.5999999999999993E-2</v>
      </c>
      <c r="I1652" s="284">
        <v>22.736999999999998</v>
      </c>
      <c r="J1652" s="284">
        <v>1.9550000000000001</v>
      </c>
      <c r="K1652" s="277"/>
      <c r="L1652" s="284">
        <v>27.55</v>
      </c>
      <c r="M1652" s="284">
        <v>2.36</v>
      </c>
    </row>
    <row r="1653" spans="1:13" x14ac:dyDescent="0.2">
      <c r="A1653" s="265" t="s">
        <v>6242</v>
      </c>
      <c r="B1653" s="286" t="s">
        <v>4208</v>
      </c>
      <c r="C1653" s="287" t="s">
        <v>36</v>
      </c>
      <c r="D1653" s="286" t="s">
        <v>37</v>
      </c>
      <c r="E1653" s="286" t="s">
        <v>38</v>
      </c>
      <c r="F1653" s="288" t="s">
        <v>1188</v>
      </c>
      <c r="G1653" s="289" t="s">
        <v>39</v>
      </c>
      <c r="H1653" s="287" t="s">
        <v>1189</v>
      </c>
      <c r="I1653" s="287" t="s">
        <v>40</v>
      </c>
      <c r="J1653" s="287" t="s">
        <v>41</v>
      </c>
      <c r="L1653" s="270"/>
      <c r="M1653" s="270"/>
    </row>
    <row r="1654" spans="1:13" ht="12.75" thickBot="1" x14ac:dyDescent="0.25">
      <c r="A1654" s="265" t="s">
        <v>6243</v>
      </c>
      <c r="B1654" s="290" t="s">
        <v>1190</v>
      </c>
      <c r="C1654" s="291" t="s">
        <v>4209</v>
      </c>
      <c r="D1654" s="290" t="s">
        <v>1470</v>
      </c>
      <c r="E1654" s="290" t="s">
        <v>441</v>
      </c>
      <c r="F1654" s="292">
        <v>21</v>
      </c>
      <c r="G1654" s="293" t="s">
        <v>11</v>
      </c>
      <c r="H1654" s="294">
        <v>1</v>
      </c>
      <c r="I1654" s="278">
        <v>16.489999999999998</v>
      </c>
      <c r="J1654" s="278">
        <v>16.490000000000002</v>
      </c>
      <c r="K1654" s="277"/>
      <c r="L1654" s="278">
        <v>19.989999999999998</v>
      </c>
      <c r="M1654" s="278">
        <v>19.989999999999998</v>
      </c>
    </row>
    <row r="1655" spans="1:13" ht="12.75" thickTop="1" x14ac:dyDescent="0.2">
      <c r="A1655" s="265" t="s">
        <v>6244</v>
      </c>
      <c r="B1655" s="295" t="s">
        <v>1193</v>
      </c>
      <c r="C1655" s="296" t="s">
        <v>3137</v>
      </c>
      <c r="D1655" s="295" t="s">
        <v>1470</v>
      </c>
      <c r="E1655" s="295" t="s">
        <v>1198</v>
      </c>
      <c r="F1655" s="297" t="s">
        <v>1195</v>
      </c>
      <c r="G1655" s="298" t="s">
        <v>1196</v>
      </c>
      <c r="H1655" s="299">
        <v>0.16</v>
      </c>
      <c r="I1655" s="300">
        <v>12.429</v>
      </c>
      <c r="J1655" s="300">
        <v>1.988</v>
      </c>
      <c r="K1655" s="277"/>
      <c r="L1655" s="300">
        <v>15.06</v>
      </c>
      <c r="M1655" s="300">
        <v>2.4</v>
      </c>
    </row>
    <row r="1656" spans="1:13" x14ac:dyDescent="0.2">
      <c r="A1656" s="265" t="s">
        <v>6245</v>
      </c>
      <c r="B1656" s="279" t="s">
        <v>1193</v>
      </c>
      <c r="C1656" s="280" t="s">
        <v>3214</v>
      </c>
      <c r="D1656" s="279" t="s">
        <v>1470</v>
      </c>
      <c r="E1656" s="279" t="s">
        <v>3215</v>
      </c>
      <c r="F1656" s="281" t="s">
        <v>1195</v>
      </c>
      <c r="G1656" s="282" t="s">
        <v>1196</v>
      </c>
      <c r="H1656" s="283">
        <v>0.52</v>
      </c>
      <c r="I1656" s="284">
        <v>18.404</v>
      </c>
      <c r="J1656" s="284">
        <v>9.57</v>
      </c>
      <c r="K1656" s="277"/>
      <c r="L1656" s="284">
        <v>22.3</v>
      </c>
      <c r="M1656" s="284">
        <v>11.59</v>
      </c>
    </row>
    <row r="1657" spans="1:13" x14ac:dyDescent="0.2">
      <c r="A1657" s="265" t="s">
        <v>6246</v>
      </c>
      <c r="B1657" s="279" t="s">
        <v>1193</v>
      </c>
      <c r="C1657" s="280" t="s">
        <v>4210</v>
      </c>
      <c r="D1657" s="279" t="s">
        <v>1470</v>
      </c>
      <c r="E1657" s="279" t="s">
        <v>4211</v>
      </c>
      <c r="F1657" s="281" t="s">
        <v>1209</v>
      </c>
      <c r="G1657" s="282" t="s">
        <v>345</v>
      </c>
      <c r="H1657" s="283">
        <v>6</v>
      </c>
      <c r="I1657" s="284">
        <v>0.82202999999999993</v>
      </c>
      <c r="J1657" s="284">
        <v>4.9320000000000004</v>
      </c>
      <c r="K1657" s="277"/>
      <c r="L1657" s="284">
        <v>1</v>
      </c>
      <c r="M1657" s="284">
        <v>6</v>
      </c>
    </row>
    <row r="1658" spans="1:13" x14ac:dyDescent="0.2">
      <c r="A1658" s="265" t="s">
        <v>6247</v>
      </c>
      <c r="B1658" s="266" t="s">
        <v>4212</v>
      </c>
      <c r="C1658" s="267" t="s">
        <v>36</v>
      </c>
      <c r="D1658" s="266" t="s">
        <v>37</v>
      </c>
      <c r="E1658" s="266" t="s">
        <v>38</v>
      </c>
      <c r="F1658" s="268" t="s">
        <v>1188</v>
      </c>
      <c r="G1658" s="269" t="s">
        <v>39</v>
      </c>
      <c r="H1658" s="267" t="s">
        <v>1189</v>
      </c>
      <c r="I1658" s="267" t="s">
        <v>40</v>
      </c>
      <c r="J1658" s="267" t="s">
        <v>41</v>
      </c>
      <c r="L1658" s="334"/>
      <c r="M1658" s="334"/>
    </row>
    <row r="1659" spans="1:13" ht="24" x14ac:dyDescent="0.2">
      <c r="A1659" s="265" t="s">
        <v>6248</v>
      </c>
      <c r="B1659" s="271" t="s">
        <v>1190</v>
      </c>
      <c r="C1659" s="272" t="s">
        <v>3739</v>
      </c>
      <c r="D1659" s="271" t="s">
        <v>1470</v>
      </c>
      <c r="E1659" s="271" t="s">
        <v>1529</v>
      </c>
      <c r="F1659" s="273">
        <v>22</v>
      </c>
      <c r="G1659" s="274" t="s">
        <v>11</v>
      </c>
      <c r="H1659" s="275">
        <v>1</v>
      </c>
      <c r="I1659" s="276">
        <v>31.2</v>
      </c>
      <c r="J1659" s="276">
        <v>31.200000000000003</v>
      </c>
      <c r="K1659" s="277"/>
      <c r="L1659" s="276">
        <v>37.82</v>
      </c>
      <c r="M1659" s="276">
        <v>37.82</v>
      </c>
    </row>
    <row r="1660" spans="1:13" x14ac:dyDescent="0.2">
      <c r="A1660" s="265" t="s">
        <v>6249</v>
      </c>
      <c r="B1660" s="279" t="s">
        <v>1193</v>
      </c>
      <c r="C1660" s="280" t="s">
        <v>3160</v>
      </c>
      <c r="D1660" s="279" t="s">
        <v>1470</v>
      </c>
      <c r="E1660" s="279" t="s">
        <v>1202</v>
      </c>
      <c r="F1660" s="281" t="s">
        <v>1195</v>
      </c>
      <c r="G1660" s="282" t="s">
        <v>1196</v>
      </c>
      <c r="H1660" s="283">
        <v>0.17219999999999999</v>
      </c>
      <c r="I1660" s="284">
        <v>18.404</v>
      </c>
      <c r="J1660" s="284">
        <v>3.169</v>
      </c>
      <c r="K1660" s="277"/>
      <c r="L1660" s="284">
        <v>22.3</v>
      </c>
      <c r="M1660" s="284">
        <v>3.84</v>
      </c>
    </row>
    <row r="1661" spans="1:13" x14ac:dyDescent="0.2">
      <c r="A1661" s="265" t="s">
        <v>6250</v>
      </c>
      <c r="B1661" s="279" t="s">
        <v>1193</v>
      </c>
      <c r="C1661" s="280" t="s">
        <v>3161</v>
      </c>
      <c r="D1661" s="279" t="s">
        <v>1470</v>
      </c>
      <c r="E1661" s="279" t="s">
        <v>3162</v>
      </c>
      <c r="F1661" s="281" t="s">
        <v>1209</v>
      </c>
      <c r="G1661" s="282" t="s">
        <v>7</v>
      </c>
      <c r="H1661" s="283">
        <v>3.5000000000000003E-2</v>
      </c>
      <c r="I1661" s="284">
        <v>141.94300000000001</v>
      </c>
      <c r="J1661" s="284">
        <v>4.968</v>
      </c>
      <c r="K1661" s="277"/>
      <c r="L1661" s="284">
        <v>171.99</v>
      </c>
      <c r="M1661" s="284">
        <v>6.01</v>
      </c>
    </row>
    <row r="1662" spans="1:13" x14ac:dyDescent="0.2">
      <c r="A1662" s="265" t="s">
        <v>6251</v>
      </c>
      <c r="B1662" s="301" t="s">
        <v>1193</v>
      </c>
      <c r="C1662" s="302" t="s">
        <v>3167</v>
      </c>
      <c r="D1662" s="301" t="s">
        <v>1470</v>
      </c>
      <c r="E1662" s="301" t="s">
        <v>1213</v>
      </c>
      <c r="F1662" s="303" t="s">
        <v>1209</v>
      </c>
      <c r="G1662" s="304" t="s">
        <v>7</v>
      </c>
      <c r="H1662" s="305">
        <v>2.1999999999999999E-2</v>
      </c>
      <c r="I1662" s="285">
        <v>121.63200000000001</v>
      </c>
      <c r="J1662" s="285">
        <v>2.6749999999999998</v>
      </c>
      <c r="K1662" s="277"/>
      <c r="L1662" s="285">
        <v>147.38</v>
      </c>
      <c r="M1662" s="285">
        <v>3.24</v>
      </c>
    </row>
    <row r="1663" spans="1:13" ht="24.75" thickBot="1" x14ac:dyDescent="0.25">
      <c r="A1663" s="265" t="s">
        <v>6252</v>
      </c>
      <c r="B1663" s="301" t="s">
        <v>1193</v>
      </c>
      <c r="C1663" s="302" t="s">
        <v>3740</v>
      </c>
      <c r="D1663" s="301" t="s">
        <v>1470</v>
      </c>
      <c r="E1663" s="301" t="s">
        <v>3741</v>
      </c>
      <c r="F1663" s="303" t="s">
        <v>1209</v>
      </c>
      <c r="G1663" s="304" t="s">
        <v>345</v>
      </c>
      <c r="H1663" s="305">
        <v>1</v>
      </c>
      <c r="I1663" s="285">
        <v>6.2469999999999999</v>
      </c>
      <c r="J1663" s="285">
        <v>6.2469999999999999</v>
      </c>
      <c r="K1663" s="277"/>
      <c r="L1663" s="285">
        <v>7.57</v>
      </c>
      <c r="M1663" s="285">
        <v>7.57</v>
      </c>
    </row>
    <row r="1664" spans="1:13" ht="12.75" thickTop="1" x14ac:dyDescent="0.2">
      <c r="A1664" s="265" t="s">
        <v>6253</v>
      </c>
      <c r="B1664" s="295" t="s">
        <v>1193</v>
      </c>
      <c r="C1664" s="296" t="s">
        <v>3190</v>
      </c>
      <c r="D1664" s="295" t="s">
        <v>1470</v>
      </c>
      <c r="E1664" s="295" t="s">
        <v>1211</v>
      </c>
      <c r="F1664" s="297" t="s">
        <v>1209</v>
      </c>
      <c r="G1664" s="298" t="s">
        <v>7</v>
      </c>
      <c r="H1664" s="299">
        <v>2.1999999999999999E-2</v>
      </c>
      <c r="I1664" s="300">
        <v>117.539</v>
      </c>
      <c r="J1664" s="300">
        <v>2.585</v>
      </c>
      <c r="K1664" s="277"/>
      <c r="L1664" s="300">
        <v>142.41999999999999</v>
      </c>
      <c r="M1664" s="300">
        <v>3.13</v>
      </c>
    </row>
    <row r="1665" spans="1:13" x14ac:dyDescent="0.2">
      <c r="A1665" s="265" t="s">
        <v>6254</v>
      </c>
      <c r="B1665" s="279" t="s">
        <v>1193</v>
      </c>
      <c r="C1665" s="280" t="s">
        <v>3141</v>
      </c>
      <c r="D1665" s="279" t="s">
        <v>1470</v>
      </c>
      <c r="E1665" s="279" t="s">
        <v>1226</v>
      </c>
      <c r="F1665" s="281" t="s">
        <v>1209</v>
      </c>
      <c r="G1665" s="282" t="s">
        <v>345</v>
      </c>
      <c r="H1665" s="283">
        <v>11</v>
      </c>
      <c r="I1665" s="284">
        <v>0.50929666666666662</v>
      </c>
      <c r="J1665" s="284">
        <v>5.6020000000000003</v>
      </c>
      <c r="K1665" s="277"/>
      <c r="L1665" s="284">
        <v>0.62</v>
      </c>
      <c r="M1665" s="284">
        <v>6.82</v>
      </c>
    </row>
    <row r="1666" spans="1:13" x14ac:dyDescent="0.2">
      <c r="A1666" s="265" t="s">
        <v>6255</v>
      </c>
      <c r="B1666" s="279" t="s">
        <v>1193</v>
      </c>
      <c r="C1666" s="280" t="s">
        <v>3213</v>
      </c>
      <c r="D1666" s="279" t="s">
        <v>1470</v>
      </c>
      <c r="E1666" s="279" t="s">
        <v>1204</v>
      </c>
      <c r="F1666" s="281" t="s">
        <v>1195</v>
      </c>
      <c r="G1666" s="282" t="s">
        <v>1196</v>
      </c>
      <c r="H1666" s="283">
        <v>0.1109</v>
      </c>
      <c r="I1666" s="284">
        <v>13.204000000000001</v>
      </c>
      <c r="J1666" s="284">
        <v>1.464</v>
      </c>
      <c r="K1666" s="277"/>
      <c r="L1666" s="284">
        <v>16</v>
      </c>
      <c r="M1666" s="284">
        <v>1.77</v>
      </c>
    </row>
    <row r="1667" spans="1:13" x14ac:dyDescent="0.2">
      <c r="A1667" s="265" t="s">
        <v>6256</v>
      </c>
      <c r="B1667" s="279" t="s">
        <v>1193</v>
      </c>
      <c r="C1667" s="280" t="s">
        <v>3156</v>
      </c>
      <c r="D1667" s="279" t="s">
        <v>1470</v>
      </c>
      <c r="E1667" s="279" t="s">
        <v>1206</v>
      </c>
      <c r="F1667" s="281" t="s">
        <v>1195</v>
      </c>
      <c r="G1667" s="282" t="s">
        <v>1196</v>
      </c>
      <c r="H1667" s="283">
        <v>0.40789999999999998</v>
      </c>
      <c r="I1667" s="284">
        <v>11.009</v>
      </c>
      <c r="J1667" s="284">
        <v>4.49</v>
      </c>
      <c r="K1667" s="277"/>
      <c r="L1667" s="284">
        <v>13.34</v>
      </c>
      <c r="M1667" s="284">
        <v>5.44</v>
      </c>
    </row>
    <row r="1668" spans="1:13" x14ac:dyDescent="0.2">
      <c r="A1668" s="265" t="s">
        <v>6257</v>
      </c>
      <c r="B1668" s="266" t="s">
        <v>4213</v>
      </c>
      <c r="C1668" s="267" t="s">
        <v>36</v>
      </c>
      <c r="D1668" s="266" t="s">
        <v>37</v>
      </c>
      <c r="E1668" s="266" t="s">
        <v>38</v>
      </c>
      <c r="F1668" s="268" t="s">
        <v>1188</v>
      </c>
      <c r="G1668" s="269" t="s">
        <v>39</v>
      </c>
      <c r="H1668" s="267" t="s">
        <v>1189</v>
      </c>
      <c r="I1668" s="267" t="s">
        <v>40</v>
      </c>
      <c r="J1668" s="267" t="s">
        <v>41</v>
      </c>
      <c r="L1668" s="334"/>
      <c r="M1668" s="334"/>
    </row>
    <row r="1669" spans="1:13" ht="24" x14ac:dyDescent="0.2">
      <c r="A1669" s="265" t="s">
        <v>6258</v>
      </c>
      <c r="B1669" s="271" t="s">
        <v>1190</v>
      </c>
      <c r="C1669" s="272" t="s">
        <v>3743</v>
      </c>
      <c r="D1669" s="271" t="s">
        <v>1470</v>
      </c>
      <c r="E1669" s="271" t="s">
        <v>1530</v>
      </c>
      <c r="F1669" s="273">
        <v>22</v>
      </c>
      <c r="G1669" s="274" t="s">
        <v>11</v>
      </c>
      <c r="H1669" s="275">
        <v>1</v>
      </c>
      <c r="I1669" s="276">
        <v>72</v>
      </c>
      <c r="J1669" s="276">
        <v>72</v>
      </c>
      <c r="K1669" s="277"/>
      <c r="L1669" s="276">
        <v>87.25</v>
      </c>
      <c r="M1669" s="276">
        <v>87.25</v>
      </c>
    </row>
    <row r="1670" spans="1:13" x14ac:dyDescent="0.2">
      <c r="A1670" s="265" t="s">
        <v>6259</v>
      </c>
      <c r="B1670" s="279" t="s">
        <v>1193</v>
      </c>
      <c r="C1670" s="280" t="s">
        <v>3160</v>
      </c>
      <c r="D1670" s="279" t="s">
        <v>1470</v>
      </c>
      <c r="E1670" s="279" t="s">
        <v>1202</v>
      </c>
      <c r="F1670" s="281" t="s">
        <v>1195</v>
      </c>
      <c r="G1670" s="282" t="s">
        <v>1196</v>
      </c>
      <c r="H1670" s="283">
        <v>0.45689999999999997</v>
      </c>
      <c r="I1670" s="284">
        <v>18.404</v>
      </c>
      <c r="J1670" s="284">
        <v>8.4079999999999995</v>
      </c>
      <c r="K1670" s="277"/>
      <c r="L1670" s="284">
        <v>22.3</v>
      </c>
      <c r="M1670" s="284">
        <v>10.18</v>
      </c>
    </row>
    <row r="1671" spans="1:13" x14ac:dyDescent="0.2">
      <c r="A1671" s="265" t="s">
        <v>6260</v>
      </c>
      <c r="B1671" s="301" t="s">
        <v>1193</v>
      </c>
      <c r="C1671" s="302" t="s">
        <v>3141</v>
      </c>
      <c r="D1671" s="301" t="s">
        <v>1470</v>
      </c>
      <c r="E1671" s="301" t="s">
        <v>1226</v>
      </c>
      <c r="F1671" s="303" t="s">
        <v>1209</v>
      </c>
      <c r="G1671" s="304" t="s">
        <v>345</v>
      </c>
      <c r="H1671" s="305">
        <v>17.72</v>
      </c>
      <c r="I1671" s="285">
        <v>0.51026188888888935</v>
      </c>
      <c r="J1671" s="285">
        <v>9.0410000000000004</v>
      </c>
      <c r="K1671" s="277"/>
      <c r="L1671" s="285">
        <v>0.62</v>
      </c>
      <c r="M1671" s="285">
        <v>10.98</v>
      </c>
    </row>
    <row r="1672" spans="1:13" ht="24.75" thickBot="1" x14ac:dyDescent="0.25">
      <c r="A1672" s="265" t="s">
        <v>6261</v>
      </c>
      <c r="B1672" s="301" t="s">
        <v>1193</v>
      </c>
      <c r="C1672" s="302" t="s">
        <v>3744</v>
      </c>
      <c r="D1672" s="301" t="s">
        <v>1470</v>
      </c>
      <c r="E1672" s="301" t="s">
        <v>3745</v>
      </c>
      <c r="F1672" s="303" t="s">
        <v>1209</v>
      </c>
      <c r="G1672" s="304" t="s">
        <v>11</v>
      </c>
      <c r="H1672" s="305">
        <v>1</v>
      </c>
      <c r="I1672" s="285">
        <v>44.235999999999997</v>
      </c>
      <c r="J1672" s="285">
        <v>44.235999999999997</v>
      </c>
      <c r="K1672" s="277"/>
      <c r="L1672" s="285">
        <v>53.6</v>
      </c>
      <c r="M1672" s="285">
        <v>53.6</v>
      </c>
    </row>
    <row r="1673" spans="1:13" ht="12.75" thickTop="1" x14ac:dyDescent="0.2">
      <c r="A1673" s="265" t="s">
        <v>6262</v>
      </c>
      <c r="B1673" s="295" t="s">
        <v>1193</v>
      </c>
      <c r="C1673" s="296" t="s">
        <v>3156</v>
      </c>
      <c r="D1673" s="295" t="s">
        <v>1470</v>
      </c>
      <c r="E1673" s="295" t="s">
        <v>1206</v>
      </c>
      <c r="F1673" s="297" t="s">
        <v>1195</v>
      </c>
      <c r="G1673" s="298" t="s">
        <v>1196</v>
      </c>
      <c r="H1673" s="299">
        <v>0.60909999999999997</v>
      </c>
      <c r="I1673" s="300">
        <v>11.009</v>
      </c>
      <c r="J1673" s="300">
        <v>6.7050000000000001</v>
      </c>
      <c r="K1673" s="277"/>
      <c r="L1673" s="300">
        <v>13.34</v>
      </c>
      <c r="M1673" s="300">
        <v>8.1199999999999992</v>
      </c>
    </row>
    <row r="1674" spans="1:13" x14ac:dyDescent="0.2">
      <c r="A1674" s="265" t="s">
        <v>6263</v>
      </c>
      <c r="B1674" s="279" t="s">
        <v>1193</v>
      </c>
      <c r="C1674" s="280" t="s">
        <v>3426</v>
      </c>
      <c r="D1674" s="279" t="s">
        <v>1470</v>
      </c>
      <c r="E1674" s="279" t="s">
        <v>1208</v>
      </c>
      <c r="F1674" s="281" t="s">
        <v>1209</v>
      </c>
      <c r="G1674" s="282" t="s">
        <v>7</v>
      </c>
      <c r="H1674" s="283">
        <v>2.4299999999999999E-2</v>
      </c>
      <c r="I1674" s="284">
        <v>148.578</v>
      </c>
      <c r="J1674" s="284">
        <v>3.61</v>
      </c>
      <c r="K1674" s="277"/>
      <c r="L1674" s="284">
        <v>180.03</v>
      </c>
      <c r="M1674" s="284">
        <v>4.37</v>
      </c>
    </row>
    <row r="1675" spans="1:13" x14ac:dyDescent="0.2">
      <c r="A1675" s="265" t="s">
        <v>6264</v>
      </c>
      <c r="B1675" s="266" t="s">
        <v>4214</v>
      </c>
      <c r="C1675" s="267" t="s">
        <v>36</v>
      </c>
      <c r="D1675" s="266" t="s">
        <v>37</v>
      </c>
      <c r="E1675" s="266" t="s">
        <v>38</v>
      </c>
      <c r="F1675" s="268" t="s">
        <v>1188</v>
      </c>
      <c r="G1675" s="269" t="s">
        <v>39</v>
      </c>
      <c r="H1675" s="267" t="s">
        <v>1189</v>
      </c>
      <c r="I1675" s="267" t="s">
        <v>40</v>
      </c>
      <c r="J1675" s="267" t="s">
        <v>41</v>
      </c>
      <c r="L1675" s="334"/>
      <c r="M1675" s="334"/>
    </row>
    <row r="1676" spans="1:13" ht="24" x14ac:dyDescent="0.2">
      <c r="A1676" s="265" t="s">
        <v>6265</v>
      </c>
      <c r="B1676" s="271" t="s">
        <v>1190</v>
      </c>
      <c r="C1676" s="272" t="s">
        <v>4215</v>
      </c>
      <c r="D1676" s="271" t="s">
        <v>1470</v>
      </c>
      <c r="E1676" s="271" t="s">
        <v>1575</v>
      </c>
      <c r="F1676" s="273">
        <v>22</v>
      </c>
      <c r="G1676" s="274" t="s">
        <v>11</v>
      </c>
      <c r="H1676" s="275">
        <v>1</v>
      </c>
      <c r="I1676" s="276">
        <v>94.97</v>
      </c>
      <c r="J1676" s="276">
        <v>94.97</v>
      </c>
      <c r="K1676" s="277"/>
      <c r="L1676" s="276">
        <v>115.09</v>
      </c>
      <c r="M1676" s="276">
        <v>115.09</v>
      </c>
    </row>
    <row r="1677" spans="1:13" x14ac:dyDescent="0.2">
      <c r="A1677" s="265" t="s">
        <v>6266</v>
      </c>
      <c r="B1677" s="301" t="s">
        <v>1193</v>
      </c>
      <c r="C1677" s="302" t="s">
        <v>3160</v>
      </c>
      <c r="D1677" s="301" t="s">
        <v>1470</v>
      </c>
      <c r="E1677" s="301" t="s">
        <v>1202</v>
      </c>
      <c r="F1677" s="303" t="s">
        <v>1195</v>
      </c>
      <c r="G1677" s="304" t="s">
        <v>1196</v>
      </c>
      <c r="H1677" s="305">
        <v>0.45689999999999997</v>
      </c>
      <c r="I1677" s="285">
        <v>18.404</v>
      </c>
      <c r="J1677" s="285">
        <v>8.4079999999999995</v>
      </c>
      <c r="K1677" s="277"/>
      <c r="L1677" s="285">
        <v>22.3</v>
      </c>
      <c r="M1677" s="285">
        <v>10.18</v>
      </c>
    </row>
    <row r="1678" spans="1:13" ht="12.75" thickBot="1" x14ac:dyDescent="0.25">
      <c r="A1678" s="265" t="s">
        <v>6267</v>
      </c>
      <c r="B1678" s="301" t="s">
        <v>1193</v>
      </c>
      <c r="C1678" s="302" t="s">
        <v>4216</v>
      </c>
      <c r="D1678" s="301" t="s">
        <v>1470</v>
      </c>
      <c r="E1678" s="301" t="s">
        <v>4217</v>
      </c>
      <c r="F1678" s="303" t="s">
        <v>1209</v>
      </c>
      <c r="G1678" s="304" t="s">
        <v>345</v>
      </c>
      <c r="H1678" s="305">
        <v>0.60750000000000004</v>
      </c>
      <c r="I1678" s="285">
        <v>37.823</v>
      </c>
      <c r="J1678" s="285">
        <v>22.977</v>
      </c>
      <c r="K1678" s="277"/>
      <c r="L1678" s="285">
        <v>45.83</v>
      </c>
      <c r="M1678" s="285">
        <v>27.84</v>
      </c>
    </row>
    <row r="1679" spans="1:13" ht="12.75" thickTop="1" x14ac:dyDescent="0.2">
      <c r="A1679" s="265" t="s">
        <v>6268</v>
      </c>
      <c r="B1679" s="295" t="s">
        <v>1193</v>
      </c>
      <c r="C1679" s="296" t="s">
        <v>3141</v>
      </c>
      <c r="D1679" s="295" t="s">
        <v>1470</v>
      </c>
      <c r="E1679" s="295" t="s">
        <v>1226</v>
      </c>
      <c r="F1679" s="297" t="s">
        <v>1209</v>
      </c>
      <c r="G1679" s="298" t="s">
        <v>345</v>
      </c>
      <c r="H1679" s="299">
        <v>17.72</v>
      </c>
      <c r="I1679" s="300">
        <v>0.50986444444444479</v>
      </c>
      <c r="J1679" s="300">
        <v>9.0340000000000007</v>
      </c>
      <c r="K1679" s="277"/>
      <c r="L1679" s="300">
        <v>0.62</v>
      </c>
      <c r="M1679" s="300">
        <v>10.98</v>
      </c>
    </row>
    <row r="1680" spans="1:13" ht="24" x14ac:dyDescent="0.2">
      <c r="A1680" s="265" t="s">
        <v>6269</v>
      </c>
      <c r="B1680" s="279" t="s">
        <v>1193</v>
      </c>
      <c r="C1680" s="280" t="s">
        <v>3744</v>
      </c>
      <c r="D1680" s="279" t="s">
        <v>1470</v>
      </c>
      <c r="E1680" s="279" t="s">
        <v>3745</v>
      </c>
      <c r="F1680" s="281" t="s">
        <v>1209</v>
      </c>
      <c r="G1680" s="282" t="s">
        <v>11</v>
      </c>
      <c r="H1680" s="283">
        <v>1</v>
      </c>
      <c r="I1680" s="284">
        <v>44.235999999999997</v>
      </c>
      <c r="J1680" s="284">
        <v>44.235999999999997</v>
      </c>
      <c r="K1680" s="277"/>
      <c r="L1680" s="284">
        <v>53.6</v>
      </c>
      <c r="M1680" s="284">
        <v>53.6</v>
      </c>
    </row>
    <row r="1681" spans="1:13" x14ac:dyDescent="0.2">
      <c r="A1681" s="265" t="s">
        <v>6270</v>
      </c>
      <c r="B1681" s="279" t="s">
        <v>1193</v>
      </c>
      <c r="C1681" s="280" t="s">
        <v>3156</v>
      </c>
      <c r="D1681" s="279" t="s">
        <v>1470</v>
      </c>
      <c r="E1681" s="279" t="s">
        <v>1206</v>
      </c>
      <c r="F1681" s="281" t="s">
        <v>1195</v>
      </c>
      <c r="G1681" s="282" t="s">
        <v>1196</v>
      </c>
      <c r="H1681" s="283">
        <v>0.60909999999999997</v>
      </c>
      <c r="I1681" s="284">
        <v>11.009</v>
      </c>
      <c r="J1681" s="284">
        <v>6.7050000000000001</v>
      </c>
      <c r="K1681" s="277"/>
      <c r="L1681" s="284">
        <v>13.34</v>
      </c>
      <c r="M1681" s="284">
        <v>8.1199999999999992</v>
      </c>
    </row>
    <row r="1682" spans="1:13" x14ac:dyDescent="0.2">
      <c r="A1682" s="265" t="s">
        <v>6271</v>
      </c>
      <c r="B1682" s="279" t="s">
        <v>1193</v>
      </c>
      <c r="C1682" s="280" t="s">
        <v>3426</v>
      </c>
      <c r="D1682" s="279" t="s">
        <v>1470</v>
      </c>
      <c r="E1682" s="279" t="s">
        <v>1208</v>
      </c>
      <c r="F1682" s="281" t="s">
        <v>1209</v>
      </c>
      <c r="G1682" s="282" t="s">
        <v>7</v>
      </c>
      <c r="H1682" s="283">
        <v>2.4299999999999999E-2</v>
      </c>
      <c r="I1682" s="284">
        <v>148.578</v>
      </c>
      <c r="J1682" s="284">
        <v>3.61</v>
      </c>
      <c r="K1682" s="277"/>
      <c r="L1682" s="284">
        <v>180.03</v>
      </c>
      <c r="M1682" s="284">
        <v>4.37</v>
      </c>
    </row>
    <row r="1683" spans="1:13" x14ac:dyDescent="0.2">
      <c r="A1683" s="265" t="s">
        <v>6272</v>
      </c>
      <c r="B1683" s="286" t="s">
        <v>4218</v>
      </c>
      <c r="C1683" s="287" t="s">
        <v>36</v>
      </c>
      <c r="D1683" s="286" t="s">
        <v>37</v>
      </c>
      <c r="E1683" s="286" t="s">
        <v>38</v>
      </c>
      <c r="F1683" s="288" t="s">
        <v>1188</v>
      </c>
      <c r="G1683" s="289" t="s">
        <v>39</v>
      </c>
      <c r="H1683" s="287" t="s">
        <v>1189</v>
      </c>
      <c r="I1683" s="287" t="s">
        <v>40</v>
      </c>
      <c r="J1683" s="287" t="s">
        <v>41</v>
      </c>
      <c r="L1683" s="270"/>
      <c r="M1683" s="270"/>
    </row>
    <row r="1684" spans="1:13" ht="12.75" thickBot="1" x14ac:dyDescent="0.25">
      <c r="A1684" s="265" t="s">
        <v>6273</v>
      </c>
      <c r="B1684" s="290" t="s">
        <v>1190</v>
      </c>
      <c r="C1684" s="291" t="s">
        <v>4219</v>
      </c>
      <c r="D1684" s="290" t="s">
        <v>1470</v>
      </c>
      <c r="E1684" s="290" t="s">
        <v>446</v>
      </c>
      <c r="F1684" s="292">
        <v>22</v>
      </c>
      <c r="G1684" s="293" t="s">
        <v>11</v>
      </c>
      <c r="H1684" s="294">
        <v>1</v>
      </c>
      <c r="I1684" s="278">
        <v>28.93</v>
      </c>
      <c r="J1684" s="278">
        <v>28.93</v>
      </c>
      <c r="K1684" s="277"/>
      <c r="L1684" s="278">
        <v>35.07</v>
      </c>
      <c r="M1684" s="278">
        <v>35.07</v>
      </c>
    </row>
    <row r="1685" spans="1:13" ht="12.75" thickTop="1" x14ac:dyDescent="0.2">
      <c r="A1685" s="265" t="s">
        <v>6274</v>
      </c>
      <c r="B1685" s="295" t="s">
        <v>1193</v>
      </c>
      <c r="C1685" s="296" t="s">
        <v>3213</v>
      </c>
      <c r="D1685" s="295" t="s">
        <v>1470</v>
      </c>
      <c r="E1685" s="295" t="s">
        <v>1204</v>
      </c>
      <c r="F1685" s="297" t="s">
        <v>1195</v>
      </c>
      <c r="G1685" s="298" t="s">
        <v>1196</v>
      </c>
      <c r="H1685" s="299">
        <v>0.1109</v>
      </c>
      <c r="I1685" s="300">
        <v>13.204000000000001</v>
      </c>
      <c r="J1685" s="300">
        <v>1.464</v>
      </c>
      <c r="K1685" s="277"/>
      <c r="L1685" s="300">
        <v>16</v>
      </c>
      <c r="M1685" s="300">
        <v>1.77</v>
      </c>
    </row>
    <row r="1686" spans="1:13" x14ac:dyDescent="0.2">
      <c r="A1686" s="265" t="s">
        <v>6275</v>
      </c>
      <c r="B1686" s="279" t="s">
        <v>1193</v>
      </c>
      <c r="C1686" s="280" t="s">
        <v>3160</v>
      </c>
      <c r="D1686" s="279" t="s">
        <v>1470</v>
      </c>
      <c r="E1686" s="279" t="s">
        <v>1202</v>
      </c>
      <c r="F1686" s="281" t="s">
        <v>1195</v>
      </c>
      <c r="G1686" s="282" t="s">
        <v>1196</v>
      </c>
      <c r="H1686" s="283">
        <v>0.1658</v>
      </c>
      <c r="I1686" s="284">
        <v>18.404</v>
      </c>
      <c r="J1686" s="284">
        <v>3.0510000000000002</v>
      </c>
      <c r="K1686" s="277"/>
      <c r="L1686" s="284">
        <v>22.3</v>
      </c>
      <c r="M1686" s="284">
        <v>3.69</v>
      </c>
    </row>
    <row r="1687" spans="1:13" x14ac:dyDescent="0.2">
      <c r="A1687" s="265" t="s">
        <v>6276</v>
      </c>
      <c r="B1687" s="279" t="s">
        <v>1193</v>
      </c>
      <c r="C1687" s="280" t="s">
        <v>3156</v>
      </c>
      <c r="D1687" s="279" t="s">
        <v>1470</v>
      </c>
      <c r="E1687" s="279" t="s">
        <v>1206</v>
      </c>
      <c r="F1687" s="281" t="s">
        <v>1195</v>
      </c>
      <c r="G1687" s="282" t="s">
        <v>1196</v>
      </c>
      <c r="H1687" s="283">
        <v>0.54810000000000003</v>
      </c>
      <c r="I1687" s="284">
        <v>11.009</v>
      </c>
      <c r="J1687" s="284">
        <v>6.0339999999999998</v>
      </c>
      <c r="K1687" s="277"/>
      <c r="L1687" s="284">
        <v>13.34</v>
      </c>
      <c r="M1687" s="284">
        <v>7.31</v>
      </c>
    </row>
    <row r="1688" spans="1:13" x14ac:dyDescent="0.2">
      <c r="A1688" s="265" t="s">
        <v>6277</v>
      </c>
      <c r="B1688" s="279" t="s">
        <v>1193</v>
      </c>
      <c r="C1688" s="280" t="s">
        <v>3161</v>
      </c>
      <c r="D1688" s="279" t="s">
        <v>1470</v>
      </c>
      <c r="E1688" s="279" t="s">
        <v>3162</v>
      </c>
      <c r="F1688" s="281" t="s">
        <v>1209</v>
      </c>
      <c r="G1688" s="282" t="s">
        <v>7</v>
      </c>
      <c r="H1688" s="283">
        <v>3.3099999999999997E-2</v>
      </c>
      <c r="I1688" s="284">
        <v>141.94300000000001</v>
      </c>
      <c r="J1688" s="284">
        <v>4.6980000000000004</v>
      </c>
      <c r="K1688" s="277"/>
      <c r="L1688" s="284">
        <v>171.99</v>
      </c>
      <c r="M1688" s="284">
        <v>5.69</v>
      </c>
    </row>
    <row r="1689" spans="1:13" x14ac:dyDescent="0.2">
      <c r="A1689" s="265" t="s">
        <v>6278</v>
      </c>
      <c r="B1689" s="279" t="s">
        <v>1193</v>
      </c>
      <c r="C1689" s="280" t="s">
        <v>3167</v>
      </c>
      <c r="D1689" s="279" t="s">
        <v>1470</v>
      </c>
      <c r="E1689" s="279" t="s">
        <v>1213</v>
      </c>
      <c r="F1689" s="281" t="s">
        <v>1209</v>
      </c>
      <c r="G1689" s="282" t="s">
        <v>7</v>
      </c>
      <c r="H1689" s="283">
        <v>1.8100000000000002E-2</v>
      </c>
      <c r="I1689" s="284">
        <v>121.63200000000001</v>
      </c>
      <c r="J1689" s="284">
        <v>2.2010000000000001</v>
      </c>
      <c r="K1689" s="277"/>
      <c r="L1689" s="284">
        <v>147.38</v>
      </c>
      <c r="M1689" s="284">
        <v>2.66</v>
      </c>
    </row>
    <row r="1690" spans="1:13" x14ac:dyDescent="0.2">
      <c r="A1690" s="265" t="s">
        <v>6279</v>
      </c>
      <c r="B1690" s="279" t="s">
        <v>1193</v>
      </c>
      <c r="C1690" s="280" t="s">
        <v>3190</v>
      </c>
      <c r="D1690" s="279" t="s">
        <v>1470</v>
      </c>
      <c r="E1690" s="279" t="s">
        <v>1211</v>
      </c>
      <c r="F1690" s="281" t="s">
        <v>1209</v>
      </c>
      <c r="G1690" s="282" t="s">
        <v>7</v>
      </c>
      <c r="H1690" s="283">
        <v>1.8100000000000002E-2</v>
      </c>
      <c r="I1690" s="284">
        <v>117.539</v>
      </c>
      <c r="J1690" s="284">
        <v>2.1269999999999998</v>
      </c>
      <c r="K1690" s="277"/>
      <c r="L1690" s="284">
        <v>142.41999999999999</v>
      </c>
      <c r="M1690" s="284">
        <v>2.57</v>
      </c>
    </row>
    <row r="1691" spans="1:13" x14ac:dyDescent="0.2">
      <c r="A1691" s="265" t="s">
        <v>6280</v>
      </c>
      <c r="B1691" s="301" t="s">
        <v>1193</v>
      </c>
      <c r="C1691" s="302" t="s">
        <v>3141</v>
      </c>
      <c r="D1691" s="301" t="s">
        <v>1470</v>
      </c>
      <c r="E1691" s="301" t="s">
        <v>1226</v>
      </c>
      <c r="F1691" s="303" t="s">
        <v>1209</v>
      </c>
      <c r="G1691" s="304" t="s">
        <v>345</v>
      </c>
      <c r="H1691" s="305">
        <v>14.65</v>
      </c>
      <c r="I1691" s="285">
        <v>0.50875160000000008</v>
      </c>
      <c r="J1691" s="285">
        <v>7.4530000000000003</v>
      </c>
      <c r="K1691" s="277"/>
      <c r="L1691" s="285">
        <v>0.62</v>
      </c>
      <c r="M1691" s="285">
        <v>9.08</v>
      </c>
    </row>
    <row r="1692" spans="1:13" ht="12.75" thickBot="1" x14ac:dyDescent="0.25">
      <c r="A1692" s="265" t="s">
        <v>6281</v>
      </c>
      <c r="B1692" s="301" t="s">
        <v>1193</v>
      </c>
      <c r="C1692" s="302" t="s">
        <v>3241</v>
      </c>
      <c r="D1692" s="301" t="s">
        <v>1470</v>
      </c>
      <c r="E1692" s="301" t="s">
        <v>1234</v>
      </c>
      <c r="F1692" s="303" t="s">
        <v>1209</v>
      </c>
      <c r="G1692" s="304" t="s">
        <v>61</v>
      </c>
      <c r="H1692" s="305">
        <v>0.1575</v>
      </c>
      <c r="I1692" s="285">
        <v>12.082000000000001</v>
      </c>
      <c r="J1692" s="285">
        <v>1.9019999999999999</v>
      </c>
      <c r="K1692" s="277"/>
      <c r="L1692" s="285">
        <v>14.64</v>
      </c>
      <c r="M1692" s="285">
        <v>2.2999999999999998</v>
      </c>
    </row>
    <row r="1693" spans="1:13" ht="12.75" thickTop="1" x14ac:dyDescent="0.2">
      <c r="A1693" s="265" t="s">
        <v>6282</v>
      </c>
      <c r="B1693" s="306" t="s">
        <v>4220</v>
      </c>
      <c r="C1693" s="307" t="s">
        <v>36</v>
      </c>
      <c r="D1693" s="306" t="s">
        <v>37</v>
      </c>
      <c r="E1693" s="306" t="s">
        <v>38</v>
      </c>
      <c r="F1693" s="308" t="s">
        <v>1188</v>
      </c>
      <c r="G1693" s="309" t="s">
        <v>39</v>
      </c>
      <c r="H1693" s="307" t="s">
        <v>1189</v>
      </c>
      <c r="I1693" s="307" t="s">
        <v>40</v>
      </c>
      <c r="J1693" s="307" t="s">
        <v>41</v>
      </c>
      <c r="L1693" s="335"/>
      <c r="M1693" s="335"/>
    </row>
    <row r="1694" spans="1:13" x14ac:dyDescent="0.2">
      <c r="A1694" s="265" t="s">
        <v>6283</v>
      </c>
      <c r="B1694" s="271" t="s">
        <v>1190</v>
      </c>
      <c r="C1694" s="272" t="s">
        <v>4221</v>
      </c>
      <c r="D1694" s="271" t="s">
        <v>1470</v>
      </c>
      <c r="E1694" s="271" t="s">
        <v>448</v>
      </c>
      <c r="F1694" s="273">
        <v>22</v>
      </c>
      <c r="G1694" s="274" t="s">
        <v>61</v>
      </c>
      <c r="H1694" s="275">
        <v>1</v>
      </c>
      <c r="I1694" s="276">
        <v>8.120000000000001</v>
      </c>
      <c r="J1694" s="276">
        <v>8.1199999999999992</v>
      </c>
      <c r="K1694" s="277"/>
      <c r="L1694" s="276">
        <v>9.85</v>
      </c>
      <c r="M1694" s="276">
        <v>9.85</v>
      </c>
    </row>
    <row r="1695" spans="1:13" x14ac:dyDescent="0.2">
      <c r="A1695" s="265" t="s">
        <v>6284</v>
      </c>
      <c r="B1695" s="279" t="s">
        <v>1193</v>
      </c>
      <c r="C1695" s="280" t="s">
        <v>3160</v>
      </c>
      <c r="D1695" s="279" t="s">
        <v>1470</v>
      </c>
      <c r="E1695" s="279" t="s">
        <v>1202</v>
      </c>
      <c r="F1695" s="281" t="s">
        <v>1195</v>
      </c>
      <c r="G1695" s="282" t="s">
        <v>1196</v>
      </c>
      <c r="H1695" s="283">
        <v>0.25</v>
      </c>
      <c r="I1695" s="284">
        <v>18.404</v>
      </c>
      <c r="J1695" s="284">
        <v>4.601</v>
      </c>
      <c r="K1695" s="277"/>
      <c r="L1695" s="284">
        <v>22.3</v>
      </c>
      <c r="M1695" s="284">
        <v>5.57</v>
      </c>
    </row>
    <row r="1696" spans="1:13" x14ac:dyDescent="0.2">
      <c r="A1696" s="265" t="s">
        <v>6285</v>
      </c>
      <c r="B1696" s="279" t="s">
        <v>1193</v>
      </c>
      <c r="C1696" s="280" t="s">
        <v>3156</v>
      </c>
      <c r="D1696" s="279" t="s">
        <v>1470</v>
      </c>
      <c r="E1696" s="279" t="s">
        <v>1206</v>
      </c>
      <c r="F1696" s="281" t="s">
        <v>1195</v>
      </c>
      <c r="G1696" s="282" t="s">
        <v>1196</v>
      </c>
      <c r="H1696" s="283">
        <v>0.21</v>
      </c>
      <c r="I1696" s="284">
        <v>11.009</v>
      </c>
      <c r="J1696" s="284">
        <v>2.3109999999999999</v>
      </c>
      <c r="K1696" s="277"/>
      <c r="L1696" s="284">
        <v>13.34</v>
      </c>
      <c r="M1696" s="284">
        <v>2.8</v>
      </c>
    </row>
    <row r="1697" spans="1:13" x14ac:dyDescent="0.2">
      <c r="A1697" s="265" t="s">
        <v>6286</v>
      </c>
      <c r="B1697" s="301" t="s">
        <v>1193</v>
      </c>
      <c r="C1697" s="302" t="s">
        <v>3426</v>
      </c>
      <c r="D1697" s="301" t="s">
        <v>1470</v>
      </c>
      <c r="E1697" s="301" t="s">
        <v>1208</v>
      </c>
      <c r="F1697" s="303" t="s">
        <v>1209</v>
      </c>
      <c r="G1697" s="304" t="s">
        <v>7</v>
      </c>
      <c r="H1697" s="305">
        <v>2.3999999999999998E-3</v>
      </c>
      <c r="I1697" s="285">
        <v>148.578</v>
      </c>
      <c r="J1697" s="285">
        <v>0.35599999999999998</v>
      </c>
      <c r="K1697" s="277"/>
      <c r="L1697" s="285">
        <v>180.03</v>
      </c>
      <c r="M1697" s="285">
        <v>0.43</v>
      </c>
    </row>
    <row r="1698" spans="1:13" ht="12.75" thickBot="1" x14ac:dyDescent="0.25">
      <c r="A1698" s="265" t="s">
        <v>6287</v>
      </c>
      <c r="B1698" s="301" t="s">
        <v>1193</v>
      </c>
      <c r="C1698" s="302" t="s">
        <v>3141</v>
      </c>
      <c r="D1698" s="301" t="s">
        <v>1470</v>
      </c>
      <c r="E1698" s="301" t="s">
        <v>1226</v>
      </c>
      <c r="F1698" s="303" t="s">
        <v>1209</v>
      </c>
      <c r="G1698" s="304" t="s">
        <v>345</v>
      </c>
      <c r="H1698" s="305">
        <v>1.113</v>
      </c>
      <c r="I1698" s="285">
        <v>0.49437546666666787</v>
      </c>
      <c r="J1698" s="285">
        <v>0.55000000000000004</v>
      </c>
      <c r="K1698" s="277"/>
      <c r="L1698" s="285">
        <v>0.62</v>
      </c>
      <c r="M1698" s="285">
        <v>0.69</v>
      </c>
    </row>
    <row r="1699" spans="1:13" ht="12.75" thickTop="1" x14ac:dyDescent="0.2">
      <c r="A1699" s="265" t="s">
        <v>6288</v>
      </c>
      <c r="B1699" s="295" t="s">
        <v>1193</v>
      </c>
      <c r="C1699" s="296" t="s">
        <v>4216</v>
      </c>
      <c r="D1699" s="295" t="s">
        <v>1470</v>
      </c>
      <c r="E1699" s="295" t="s">
        <v>4217</v>
      </c>
      <c r="F1699" s="297" t="s">
        <v>1209</v>
      </c>
      <c r="G1699" s="298" t="s">
        <v>345</v>
      </c>
      <c r="H1699" s="299">
        <v>8.0000000000000002E-3</v>
      </c>
      <c r="I1699" s="300">
        <v>37.823</v>
      </c>
      <c r="J1699" s="300">
        <v>0.30199999999999999</v>
      </c>
      <c r="K1699" s="277"/>
      <c r="L1699" s="300">
        <v>45.83</v>
      </c>
      <c r="M1699" s="300">
        <v>0.36</v>
      </c>
    </row>
    <row r="1700" spans="1:13" x14ac:dyDescent="0.2">
      <c r="A1700" s="265" t="s">
        <v>6289</v>
      </c>
      <c r="B1700" s="266" t="s">
        <v>4222</v>
      </c>
      <c r="C1700" s="267" t="s">
        <v>36</v>
      </c>
      <c r="D1700" s="266" t="s">
        <v>37</v>
      </c>
      <c r="E1700" s="266" t="s">
        <v>38</v>
      </c>
      <c r="F1700" s="268" t="s">
        <v>1188</v>
      </c>
      <c r="G1700" s="269" t="s">
        <v>39</v>
      </c>
      <c r="H1700" s="267" t="s">
        <v>1189</v>
      </c>
      <c r="I1700" s="267" t="s">
        <v>40</v>
      </c>
      <c r="J1700" s="267" t="s">
        <v>41</v>
      </c>
      <c r="L1700" s="334"/>
      <c r="M1700" s="334"/>
    </row>
    <row r="1701" spans="1:13" ht="24" x14ac:dyDescent="0.2">
      <c r="A1701" s="265" t="s">
        <v>6290</v>
      </c>
      <c r="B1701" s="271" t="s">
        <v>1190</v>
      </c>
      <c r="C1701" s="272" t="s">
        <v>4223</v>
      </c>
      <c r="D1701" s="271" t="s">
        <v>1470</v>
      </c>
      <c r="E1701" s="271" t="s">
        <v>1578</v>
      </c>
      <c r="F1701" s="273">
        <v>22</v>
      </c>
      <c r="G1701" s="274" t="s">
        <v>11</v>
      </c>
      <c r="H1701" s="275">
        <v>1</v>
      </c>
      <c r="I1701" s="276">
        <v>71.930000000000007</v>
      </c>
      <c r="J1701" s="276">
        <v>71.929999999999993</v>
      </c>
      <c r="K1701" s="277"/>
      <c r="L1701" s="276">
        <v>87.16</v>
      </c>
      <c r="M1701" s="276">
        <v>87.16</v>
      </c>
    </row>
    <row r="1702" spans="1:13" x14ac:dyDescent="0.2">
      <c r="A1702" s="265" t="s">
        <v>6291</v>
      </c>
      <c r="B1702" s="279" t="s">
        <v>1193</v>
      </c>
      <c r="C1702" s="280" t="s">
        <v>3160</v>
      </c>
      <c r="D1702" s="279" t="s">
        <v>1470</v>
      </c>
      <c r="E1702" s="279" t="s">
        <v>1202</v>
      </c>
      <c r="F1702" s="281" t="s">
        <v>1195</v>
      </c>
      <c r="G1702" s="282" t="s">
        <v>1196</v>
      </c>
      <c r="H1702" s="283">
        <v>0.41720000000000002</v>
      </c>
      <c r="I1702" s="284">
        <v>18.404</v>
      </c>
      <c r="J1702" s="284">
        <v>7.6779999999999999</v>
      </c>
      <c r="K1702" s="277"/>
      <c r="L1702" s="284">
        <v>22.3</v>
      </c>
      <c r="M1702" s="284">
        <v>9.3000000000000007</v>
      </c>
    </row>
    <row r="1703" spans="1:13" x14ac:dyDescent="0.2">
      <c r="A1703" s="265" t="s">
        <v>6292</v>
      </c>
      <c r="B1703" s="279" t="s">
        <v>1193</v>
      </c>
      <c r="C1703" s="280" t="s">
        <v>3161</v>
      </c>
      <c r="D1703" s="279" t="s">
        <v>1470</v>
      </c>
      <c r="E1703" s="279" t="s">
        <v>3162</v>
      </c>
      <c r="F1703" s="281" t="s">
        <v>1209</v>
      </c>
      <c r="G1703" s="282" t="s">
        <v>7</v>
      </c>
      <c r="H1703" s="283">
        <v>6.0299999999999999E-2</v>
      </c>
      <c r="I1703" s="284">
        <v>141.94300000000001</v>
      </c>
      <c r="J1703" s="284">
        <v>8.5589999999999993</v>
      </c>
      <c r="K1703" s="277"/>
      <c r="L1703" s="284">
        <v>171.99</v>
      </c>
      <c r="M1703" s="284">
        <v>10.37</v>
      </c>
    </row>
    <row r="1704" spans="1:13" ht="24" x14ac:dyDescent="0.2">
      <c r="A1704" s="265" t="s">
        <v>6293</v>
      </c>
      <c r="B1704" s="279" t="s">
        <v>1193</v>
      </c>
      <c r="C1704" s="280" t="s">
        <v>4224</v>
      </c>
      <c r="D1704" s="279" t="s">
        <v>1470</v>
      </c>
      <c r="E1704" s="279" t="s">
        <v>4225</v>
      </c>
      <c r="F1704" s="281" t="s">
        <v>1209</v>
      </c>
      <c r="G1704" s="282" t="s">
        <v>3176</v>
      </c>
      <c r="H1704" s="283">
        <v>1.7500000000000002E-2</v>
      </c>
      <c r="I1704" s="284">
        <v>13.279</v>
      </c>
      <c r="J1704" s="284">
        <v>0.23200000000000001</v>
      </c>
      <c r="K1704" s="277"/>
      <c r="L1704" s="284">
        <v>16.09</v>
      </c>
      <c r="M1704" s="284">
        <v>0.28000000000000003</v>
      </c>
    </row>
    <row r="1705" spans="1:13" x14ac:dyDescent="0.2">
      <c r="A1705" s="265" t="s">
        <v>6294</v>
      </c>
      <c r="B1705" s="279" t="s">
        <v>1193</v>
      </c>
      <c r="C1705" s="280" t="s">
        <v>3167</v>
      </c>
      <c r="D1705" s="279" t="s">
        <v>1470</v>
      </c>
      <c r="E1705" s="279" t="s">
        <v>1213</v>
      </c>
      <c r="F1705" s="281" t="s">
        <v>1209</v>
      </c>
      <c r="G1705" s="282" t="s">
        <v>7</v>
      </c>
      <c r="H1705" s="283">
        <v>2.6499999999999999E-2</v>
      </c>
      <c r="I1705" s="284">
        <v>121.63200000000001</v>
      </c>
      <c r="J1705" s="284">
        <v>3.2229999999999999</v>
      </c>
      <c r="K1705" s="277"/>
      <c r="L1705" s="284">
        <v>147.38</v>
      </c>
      <c r="M1705" s="284">
        <v>3.9</v>
      </c>
    </row>
    <row r="1706" spans="1:13" x14ac:dyDescent="0.2">
      <c r="A1706" s="265" t="s">
        <v>6295</v>
      </c>
      <c r="B1706" s="279" t="s">
        <v>1193</v>
      </c>
      <c r="C1706" s="280" t="s">
        <v>3138</v>
      </c>
      <c r="D1706" s="279" t="s">
        <v>1470</v>
      </c>
      <c r="E1706" s="279" t="s">
        <v>1194</v>
      </c>
      <c r="F1706" s="281" t="s">
        <v>1195</v>
      </c>
      <c r="G1706" s="282" t="s">
        <v>1196</v>
      </c>
      <c r="H1706" s="283">
        <v>0.1497</v>
      </c>
      <c r="I1706" s="284">
        <v>18.404</v>
      </c>
      <c r="J1706" s="284">
        <v>2.7549999999999999</v>
      </c>
      <c r="K1706" s="277"/>
      <c r="L1706" s="284">
        <v>22.3</v>
      </c>
      <c r="M1706" s="284">
        <v>3.33</v>
      </c>
    </row>
    <row r="1707" spans="1:13" x14ac:dyDescent="0.2">
      <c r="A1707" s="265" t="s">
        <v>6296</v>
      </c>
      <c r="B1707" s="301" t="s">
        <v>1193</v>
      </c>
      <c r="C1707" s="302" t="s">
        <v>3190</v>
      </c>
      <c r="D1707" s="301" t="s">
        <v>1470</v>
      </c>
      <c r="E1707" s="301" t="s">
        <v>1211</v>
      </c>
      <c r="F1707" s="303" t="s">
        <v>1209</v>
      </c>
      <c r="G1707" s="304" t="s">
        <v>7</v>
      </c>
      <c r="H1707" s="305">
        <v>2.6499999999999999E-2</v>
      </c>
      <c r="I1707" s="285">
        <v>117.539</v>
      </c>
      <c r="J1707" s="285">
        <v>3.1139999999999999</v>
      </c>
      <c r="K1707" s="277"/>
      <c r="L1707" s="285">
        <v>142.41999999999999</v>
      </c>
      <c r="M1707" s="285">
        <v>3.77</v>
      </c>
    </row>
    <row r="1708" spans="1:13" ht="12.75" thickBot="1" x14ac:dyDescent="0.25">
      <c r="A1708" s="265" t="s">
        <v>6297</v>
      </c>
      <c r="B1708" s="301" t="s">
        <v>1193</v>
      </c>
      <c r="C1708" s="302" t="s">
        <v>3141</v>
      </c>
      <c r="D1708" s="301" t="s">
        <v>1470</v>
      </c>
      <c r="E1708" s="301" t="s">
        <v>1226</v>
      </c>
      <c r="F1708" s="303" t="s">
        <v>1209</v>
      </c>
      <c r="G1708" s="304" t="s">
        <v>345</v>
      </c>
      <c r="H1708" s="305">
        <v>23.934999999999999</v>
      </c>
      <c r="I1708" s="285">
        <v>0.50957590163934463</v>
      </c>
      <c r="J1708" s="285">
        <v>12.196</v>
      </c>
      <c r="K1708" s="277"/>
      <c r="L1708" s="285">
        <v>0.62</v>
      </c>
      <c r="M1708" s="285">
        <v>14.83</v>
      </c>
    </row>
    <row r="1709" spans="1:13" ht="12.75" thickTop="1" x14ac:dyDescent="0.2">
      <c r="A1709" s="265" t="s">
        <v>6298</v>
      </c>
      <c r="B1709" s="295" t="s">
        <v>1193</v>
      </c>
      <c r="C1709" s="296" t="s">
        <v>3213</v>
      </c>
      <c r="D1709" s="295" t="s">
        <v>1470</v>
      </c>
      <c r="E1709" s="295" t="s">
        <v>1204</v>
      </c>
      <c r="F1709" s="297" t="s">
        <v>1195</v>
      </c>
      <c r="G1709" s="298" t="s">
        <v>1196</v>
      </c>
      <c r="H1709" s="299">
        <v>0.1497</v>
      </c>
      <c r="I1709" s="300">
        <v>13.204000000000001</v>
      </c>
      <c r="J1709" s="300">
        <v>1.976</v>
      </c>
      <c r="K1709" s="277"/>
      <c r="L1709" s="300">
        <v>16</v>
      </c>
      <c r="M1709" s="300">
        <v>2.39</v>
      </c>
    </row>
    <row r="1710" spans="1:13" x14ac:dyDescent="0.2">
      <c r="A1710" s="265" t="s">
        <v>6299</v>
      </c>
      <c r="B1710" s="279" t="s">
        <v>1193</v>
      </c>
      <c r="C1710" s="280" t="s">
        <v>3156</v>
      </c>
      <c r="D1710" s="279" t="s">
        <v>1470</v>
      </c>
      <c r="E1710" s="279" t="s">
        <v>1206</v>
      </c>
      <c r="F1710" s="281" t="s">
        <v>1195</v>
      </c>
      <c r="G1710" s="282" t="s">
        <v>1196</v>
      </c>
      <c r="H1710" s="283">
        <v>1.8222</v>
      </c>
      <c r="I1710" s="284">
        <v>11.009</v>
      </c>
      <c r="J1710" s="284">
        <v>20.059999999999999</v>
      </c>
      <c r="K1710" s="277"/>
      <c r="L1710" s="284">
        <v>13.34</v>
      </c>
      <c r="M1710" s="284">
        <v>24.3</v>
      </c>
    </row>
    <row r="1711" spans="1:13" x14ac:dyDescent="0.2">
      <c r="A1711" s="265" t="s">
        <v>6300</v>
      </c>
      <c r="B1711" s="279" t="s">
        <v>1193</v>
      </c>
      <c r="C1711" s="280" t="s">
        <v>3224</v>
      </c>
      <c r="D1711" s="279" t="s">
        <v>1470</v>
      </c>
      <c r="E1711" s="279" t="s">
        <v>1230</v>
      </c>
      <c r="F1711" s="281" t="s">
        <v>1209</v>
      </c>
      <c r="G1711" s="282" t="s">
        <v>61</v>
      </c>
      <c r="H1711" s="283">
        <v>0.70620000000000005</v>
      </c>
      <c r="I1711" s="284">
        <v>7.0890000000000004</v>
      </c>
      <c r="J1711" s="284">
        <v>5.0060000000000002</v>
      </c>
      <c r="K1711" s="277"/>
      <c r="L1711" s="284">
        <v>8.59</v>
      </c>
      <c r="M1711" s="284">
        <v>6.06</v>
      </c>
    </row>
    <row r="1712" spans="1:13" x14ac:dyDescent="0.2">
      <c r="A1712" s="265" t="s">
        <v>6301</v>
      </c>
      <c r="B1712" s="279" t="s">
        <v>1193</v>
      </c>
      <c r="C1712" s="280" t="s">
        <v>3227</v>
      </c>
      <c r="D1712" s="279" t="s">
        <v>1470</v>
      </c>
      <c r="E1712" s="279" t="s">
        <v>1228</v>
      </c>
      <c r="F1712" s="281" t="s">
        <v>1209</v>
      </c>
      <c r="G1712" s="282" t="s">
        <v>345</v>
      </c>
      <c r="H1712" s="283">
        <v>4.3799999999999999E-2</v>
      </c>
      <c r="I1712" s="284">
        <v>20.995000000000001</v>
      </c>
      <c r="J1712" s="284">
        <v>0.91900000000000004</v>
      </c>
      <c r="K1712" s="277"/>
      <c r="L1712" s="284">
        <v>25.44</v>
      </c>
      <c r="M1712" s="284">
        <v>1.1100000000000001</v>
      </c>
    </row>
    <row r="1713" spans="1:13" x14ac:dyDescent="0.2">
      <c r="A1713" s="265" t="s">
        <v>6302</v>
      </c>
      <c r="B1713" s="279" t="s">
        <v>1193</v>
      </c>
      <c r="C1713" s="280" t="s">
        <v>3241</v>
      </c>
      <c r="D1713" s="279" t="s">
        <v>1470</v>
      </c>
      <c r="E1713" s="279" t="s">
        <v>1234</v>
      </c>
      <c r="F1713" s="281" t="s">
        <v>1209</v>
      </c>
      <c r="G1713" s="282" t="s">
        <v>61</v>
      </c>
      <c r="H1713" s="283">
        <v>0.51419999999999999</v>
      </c>
      <c r="I1713" s="284">
        <v>12.082000000000001</v>
      </c>
      <c r="J1713" s="284">
        <v>6.2119999999999997</v>
      </c>
      <c r="K1713" s="277"/>
      <c r="L1713" s="284">
        <v>14.64</v>
      </c>
      <c r="M1713" s="284">
        <v>7.52</v>
      </c>
    </row>
    <row r="1714" spans="1:13" x14ac:dyDescent="0.2">
      <c r="A1714" s="265" t="s">
        <v>6303</v>
      </c>
      <c r="B1714" s="266" t="s">
        <v>4226</v>
      </c>
      <c r="C1714" s="267" t="s">
        <v>36</v>
      </c>
      <c r="D1714" s="266" t="s">
        <v>37</v>
      </c>
      <c r="E1714" s="266" t="s">
        <v>38</v>
      </c>
      <c r="F1714" s="268" t="s">
        <v>1188</v>
      </c>
      <c r="G1714" s="269" t="s">
        <v>39</v>
      </c>
      <c r="H1714" s="267" t="s">
        <v>1189</v>
      </c>
      <c r="I1714" s="267" t="s">
        <v>40</v>
      </c>
      <c r="J1714" s="267" t="s">
        <v>41</v>
      </c>
      <c r="L1714" s="334"/>
      <c r="M1714" s="334"/>
    </row>
    <row r="1715" spans="1:13" x14ac:dyDescent="0.2">
      <c r="A1715" s="265" t="s">
        <v>6304</v>
      </c>
      <c r="B1715" s="271" t="s">
        <v>1190</v>
      </c>
      <c r="C1715" s="272" t="s">
        <v>3680</v>
      </c>
      <c r="D1715" s="271" t="s">
        <v>1470</v>
      </c>
      <c r="E1715" s="271" t="s">
        <v>191</v>
      </c>
      <c r="F1715" s="273">
        <v>26</v>
      </c>
      <c r="G1715" s="274" t="s">
        <v>11</v>
      </c>
      <c r="H1715" s="275">
        <v>1</v>
      </c>
      <c r="I1715" s="276">
        <v>9.77</v>
      </c>
      <c r="J1715" s="276">
        <v>9.77</v>
      </c>
      <c r="K1715" s="277"/>
      <c r="L1715" s="276">
        <v>11.85</v>
      </c>
      <c r="M1715" s="276">
        <v>11.85</v>
      </c>
    </row>
    <row r="1716" spans="1:13" x14ac:dyDescent="0.2">
      <c r="A1716" s="265" t="s">
        <v>6305</v>
      </c>
      <c r="B1716" s="279" t="s">
        <v>1193</v>
      </c>
      <c r="C1716" s="280" t="s">
        <v>3137</v>
      </c>
      <c r="D1716" s="279" t="s">
        <v>1470</v>
      </c>
      <c r="E1716" s="279" t="s">
        <v>1198</v>
      </c>
      <c r="F1716" s="281" t="s">
        <v>1195</v>
      </c>
      <c r="G1716" s="282" t="s">
        <v>1196</v>
      </c>
      <c r="H1716" s="283">
        <v>0.2</v>
      </c>
      <c r="I1716" s="284">
        <v>12.429</v>
      </c>
      <c r="J1716" s="284">
        <v>2.4849999999999999</v>
      </c>
      <c r="K1716" s="277"/>
      <c r="L1716" s="284">
        <v>15.06</v>
      </c>
      <c r="M1716" s="284">
        <v>3.01</v>
      </c>
    </row>
    <row r="1717" spans="1:13" x14ac:dyDescent="0.2">
      <c r="A1717" s="265" t="s">
        <v>6306</v>
      </c>
      <c r="B1717" s="301" t="s">
        <v>1193</v>
      </c>
      <c r="C1717" s="302" t="s">
        <v>3214</v>
      </c>
      <c r="D1717" s="301" t="s">
        <v>1470</v>
      </c>
      <c r="E1717" s="301" t="s">
        <v>3215</v>
      </c>
      <c r="F1717" s="303" t="s">
        <v>1195</v>
      </c>
      <c r="G1717" s="304" t="s">
        <v>1196</v>
      </c>
      <c r="H1717" s="305">
        <v>0.3</v>
      </c>
      <c r="I1717" s="285">
        <v>18.404</v>
      </c>
      <c r="J1717" s="285">
        <v>5.5209999999999999</v>
      </c>
      <c r="K1717" s="277"/>
      <c r="L1717" s="285">
        <v>22.3</v>
      </c>
      <c r="M1717" s="285">
        <v>6.69</v>
      </c>
    </row>
    <row r="1718" spans="1:13" ht="12.75" thickBot="1" x14ac:dyDescent="0.25">
      <c r="A1718" s="265" t="s">
        <v>6307</v>
      </c>
      <c r="B1718" s="301" t="s">
        <v>1193</v>
      </c>
      <c r="C1718" s="302" t="s">
        <v>3681</v>
      </c>
      <c r="D1718" s="301" t="s">
        <v>1470</v>
      </c>
      <c r="E1718" s="301" t="s">
        <v>3682</v>
      </c>
      <c r="F1718" s="303" t="s">
        <v>1209</v>
      </c>
      <c r="G1718" s="304" t="s">
        <v>73</v>
      </c>
      <c r="H1718" s="305">
        <v>0.15</v>
      </c>
      <c r="I1718" s="285">
        <v>0.88300000000000001</v>
      </c>
      <c r="J1718" s="285">
        <v>0.13200000000000001</v>
      </c>
      <c r="K1718" s="277"/>
      <c r="L1718" s="285">
        <v>1.07</v>
      </c>
      <c r="M1718" s="285">
        <v>0.16</v>
      </c>
    </row>
    <row r="1719" spans="1:13" ht="12.75" thickTop="1" x14ac:dyDescent="0.2">
      <c r="A1719" s="265" t="s">
        <v>6308</v>
      </c>
      <c r="B1719" s="295" t="s">
        <v>1193</v>
      </c>
      <c r="C1719" s="296" t="s">
        <v>3683</v>
      </c>
      <c r="D1719" s="295" t="s">
        <v>1470</v>
      </c>
      <c r="E1719" s="295" t="s">
        <v>3684</v>
      </c>
      <c r="F1719" s="297" t="s">
        <v>1209</v>
      </c>
      <c r="G1719" s="298" t="s">
        <v>345</v>
      </c>
      <c r="H1719" s="299">
        <v>0.7</v>
      </c>
      <c r="I1719" s="300">
        <v>2.3326305882352942</v>
      </c>
      <c r="J1719" s="300">
        <v>1.6319999999999999</v>
      </c>
      <c r="K1719" s="277"/>
      <c r="L1719" s="300">
        <v>2.85</v>
      </c>
      <c r="M1719" s="300">
        <v>1.99</v>
      </c>
    </row>
    <row r="1720" spans="1:13" x14ac:dyDescent="0.2">
      <c r="A1720" s="265" t="s">
        <v>6309</v>
      </c>
      <c r="B1720" s="266" t="s">
        <v>4227</v>
      </c>
      <c r="C1720" s="267" t="s">
        <v>36</v>
      </c>
      <c r="D1720" s="266" t="s">
        <v>37</v>
      </c>
      <c r="E1720" s="266" t="s">
        <v>38</v>
      </c>
      <c r="F1720" s="268" t="s">
        <v>1188</v>
      </c>
      <c r="G1720" s="269" t="s">
        <v>39</v>
      </c>
      <c r="H1720" s="267" t="s">
        <v>1189</v>
      </c>
      <c r="I1720" s="267" t="s">
        <v>40</v>
      </c>
      <c r="J1720" s="267" t="s">
        <v>41</v>
      </c>
      <c r="L1720" s="334"/>
      <c r="M1720" s="334"/>
    </row>
    <row r="1721" spans="1:13" x14ac:dyDescent="0.2">
      <c r="A1721" s="265" t="s">
        <v>6310</v>
      </c>
      <c r="B1721" s="271" t="s">
        <v>1190</v>
      </c>
      <c r="C1721" s="272" t="s">
        <v>3686</v>
      </c>
      <c r="D1721" s="271" t="s">
        <v>1470</v>
      </c>
      <c r="E1721" s="271" t="s">
        <v>193</v>
      </c>
      <c r="F1721" s="273">
        <v>26</v>
      </c>
      <c r="G1721" s="274" t="s">
        <v>11</v>
      </c>
      <c r="H1721" s="275">
        <v>1</v>
      </c>
      <c r="I1721" s="276">
        <v>10.11</v>
      </c>
      <c r="J1721" s="276">
        <v>10.11</v>
      </c>
      <c r="K1721" s="277"/>
      <c r="L1721" s="276">
        <v>12.26</v>
      </c>
      <c r="M1721" s="276">
        <v>12.26</v>
      </c>
    </row>
    <row r="1722" spans="1:13" x14ac:dyDescent="0.2">
      <c r="A1722" s="265" t="s">
        <v>6311</v>
      </c>
      <c r="B1722" s="279" t="s">
        <v>1193</v>
      </c>
      <c r="C1722" s="280" t="s">
        <v>3137</v>
      </c>
      <c r="D1722" s="279" t="s">
        <v>1470</v>
      </c>
      <c r="E1722" s="279" t="s">
        <v>1198</v>
      </c>
      <c r="F1722" s="281" t="s">
        <v>1195</v>
      </c>
      <c r="G1722" s="282" t="s">
        <v>1196</v>
      </c>
      <c r="H1722" s="283">
        <v>8.2199999999999995E-2</v>
      </c>
      <c r="I1722" s="284">
        <v>12.429</v>
      </c>
      <c r="J1722" s="284">
        <v>1.0209999999999999</v>
      </c>
      <c r="K1722" s="277"/>
      <c r="L1722" s="284">
        <v>15.06</v>
      </c>
      <c r="M1722" s="284">
        <v>1.23</v>
      </c>
    </row>
    <row r="1723" spans="1:13" x14ac:dyDescent="0.2">
      <c r="A1723" s="265" t="s">
        <v>6312</v>
      </c>
      <c r="B1723" s="279" t="s">
        <v>1193</v>
      </c>
      <c r="C1723" s="280" t="s">
        <v>3681</v>
      </c>
      <c r="D1723" s="279" t="s">
        <v>1470</v>
      </c>
      <c r="E1723" s="279" t="s">
        <v>3682</v>
      </c>
      <c r="F1723" s="281" t="s">
        <v>1209</v>
      </c>
      <c r="G1723" s="282" t="s">
        <v>73</v>
      </c>
      <c r="H1723" s="283">
        <v>0.1</v>
      </c>
      <c r="I1723" s="284">
        <v>0.88300000000000001</v>
      </c>
      <c r="J1723" s="284">
        <v>8.7999999999999995E-2</v>
      </c>
      <c r="K1723" s="277"/>
      <c r="L1723" s="284">
        <v>1.07</v>
      </c>
      <c r="M1723" s="284">
        <v>0.1</v>
      </c>
    </row>
    <row r="1724" spans="1:13" x14ac:dyDescent="0.2">
      <c r="A1724" s="265" t="s">
        <v>6313</v>
      </c>
      <c r="B1724" s="301" t="s">
        <v>1193</v>
      </c>
      <c r="C1724" s="302" t="s">
        <v>3214</v>
      </c>
      <c r="D1724" s="301" t="s">
        <v>1470</v>
      </c>
      <c r="E1724" s="301" t="s">
        <v>3215</v>
      </c>
      <c r="F1724" s="303" t="s">
        <v>1195</v>
      </c>
      <c r="G1724" s="304" t="s">
        <v>1196</v>
      </c>
      <c r="H1724" s="305">
        <v>0.3</v>
      </c>
      <c r="I1724" s="285">
        <v>18.404</v>
      </c>
      <c r="J1724" s="285">
        <v>5.5209999999999999</v>
      </c>
      <c r="K1724" s="277"/>
      <c r="L1724" s="285">
        <v>22.3</v>
      </c>
      <c r="M1724" s="285">
        <v>6.69</v>
      </c>
    </row>
    <row r="1725" spans="1:13" ht="12.75" thickBot="1" x14ac:dyDescent="0.25">
      <c r="A1725" s="265" t="s">
        <v>6314</v>
      </c>
      <c r="B1725" s="301" t="s">
        <v>1193</v>
      </c>
      <c r="C1725" s="302" t="s">
        <v>3687</v>
      </c>
      <c r="D1725" s="301" t="s">
        <v>1470</v>
      </c>
      <c r="E1725" s="301" t="s">
        <v>3688</v>
      </c>
      <c r="F1725" s="303" t="s">
        <v>1209</v>
      </c>
      <c r="G1725" s="304" t="s">
        <v>3176</v>
      </c>
      <c r="H1725" s="305">
        <v>0.16</v>
      </c>
      <c r="I1725" s="285">
        <v>21.752982857142861</v>
      </c>
      <c r="J1725" s="285">
        <v>3.48</v>
      </c>
      <c r="K1725" s="277"/>
      <c r="L1725" s="285">
        <v>26.51</v>
      </c>
      <c r="M1725" s="285">
        <v>4.24</v>
      </c>
    </row>
    <row r="1726" spans="1:13" ht="12.75" thickTop="1" x14ac:dyDescent="0.2">
      <c r="A1726" s="265" t="s">
        <v>6315</v>
      </c>
      <c r="B1726" s="306" t="s">
        <v>4228</v>
      </c>
      <c r="C1726" s="307" t="s">
        <v>36</v>
      </c>
      <c r="D1726" s="306" t="s">
        <v>37</v>
      </c>
      <c r="E1726" s="306" t="s">
        <v>38</v>
      </c>
      <c r="F1726" s="308" t="s">
        <v>1188</v>
      </c>
      <c r="G1726" s="309" t="s">
        <v>39</v>
      </c>
      <c r="H1726" s="307" t="s">
        <v>1189</v>
      </c>
      <c r="I1726" s="307" t="s">
        <v>40</v>
      </c>
      <c r="J1726" s="307" t="s">
        <v>41</v>
      </c>
      <c r="L1726" s="335"/>
      <c r="M1726" s="335"/>
    </row>
    <row r="1727" spans="1:13" x14ac:dyDescent="0.2">
      <c r="A1727" s="265" t="s">
        <v>6316</v>
      </c>
      <c r="B1727" s="271" t="s">
        <v>1190</v>
      </c>
      <c r="C1727" s="272" t="s">
        <v>4229</v>
      </c>
      <c r="D1727" s="271" t="s">
        <v>1470</v>
      </c>
      <c r="E1727" s="271" t="s">
        <v>456</v>
      </c>
      <c r="F1727" s="273">
        <v>26</v>
      </c>
      <c r="G1727" s="274" t="s">
        <v>11</v>
      </c>
      <c r="H1727" s="275">
        <v>1</v>
      </c>
      <c r="I1727" s="276">
        <v>6.67</v>
      </c>
      <c r="J1727" s="276">
        <v>6.67</v>
      </c>
      <c r="K1727" s="277"/>
      <c r="L1727" s="276">
        <v>8.1</v>
      </c>
      <c r="M1727" s="276">
        <v>8.1</v>
      </c>
    </row>
    <row r="1728" spans="1:13" x14ac:dyDescent="0.2">
      <c r="A1728" s="265" t="s">
        <v>6317</v>
      </c>
      <c r="B1728" s="279" t="s">
        <v>1193</v>
      </c>
      <c r="C1728" s="280" t="s">
        <v>3137</v>
      </c>
      <c r="D1728" s="279" t="s">
        <v>1470</v>
      </c>
      <c r="E1728" s="279" t="s">
        <v>1198</v>
      </c>
      <c r="F1728" s="281" t="s">
        <v>1195</v>
      </c>
      <c r="G1728" s="282" t="s">
        <v>1196</v>
      </c>
      <c r="H1728" s="283">
        <v>0.14849999999999999</v>
      </c>
      <c r="I1728" s="284">
        <v>12.429</v>
      </c>
      <c r="J1728" s="284">
        <v>1.845</v>
      </c>
      <c r="K1728" s="277"/>
      <c r="L1728" s="284">
        <v>15.06</v>
      </c>
      <c r="M1728" s="284">
        <v>2.23</v>
      </c>
    </row>
    <row r="1729" spans="1:13" x14ac:dyDescent="0.2">
      <c r="A1729" s="265" t="s">
        <v>6318</v>
      </c>
      <c r="B1729" s="279" t="s">
        <v>1193</v>
      </c>
      <c r="C1729" s="280" t="s">
        <v>3214</v>
      </c>
      <c r="D1729" s="279" t="s">
        <v>1470</v>
      </c>
      <c r="E1729" s="279" t="s">
        <v>3215</v>
      </c>
      <c r="F1729" s="281" t="s">
        <v>1195</v>
      </c>
      <c r="G1729" s="282" t="s">
        <v>1196</v>
      </c>
      <c r="H1729" s="283">
        <v>0.2016</v>
      </c>
      <c r="I1729" s="284">
        <v>18.404</v>
      </c>
      <c r="J1729" s="284">
        <v>3.71</v>
      </c>
      <c r="K1729" s="277"/>
      <c r="L1729" s="284">
        <v>22.3</v>
      </c>
      <c r="M1729" s="284">
        <v>4.49</v>
      </c>
    </row>
    <row r="1730" spans="1:13" x14ac:dyDescent="0.2">
      <c r="A1730" s="265" t="s">
        <v>6319</v>
      </c>
      <c r="B1730" s="301" t="s">
        <v>1193</v>
      </c>
      <c r="C1730" s="302" t="s">
        <v>3681</v>
      </c>
      <c r="D1730" s="301" t="s">
        <v>1470</v>
      </c>
      <c r="E1730" s="301" t="s">
        <v>3682</v>
      </c>
      <c r="F1730" s="303" t="s">
        <v>1209</v>
      </c>
      <c r="G1730" s="304" t="s">
        <v>73</v>
      </c>
      <c r="H1730" s="305">
        <v>0.1</v>
      </c>
      <c r="I1730" s="285">
        <v>0.88300000000000001</v>
      </c>
      <c r="J1730" s="285">
        <v>8.7999999999999995E-2</v>
      </c>
      <c r="K1730" s="277"/>
      <c r="L1730" s="285">
        <v>1.07</v>
      </c>
      <c r="M1730" s="285">
        <v>0.1</v>
      </c>
    </row>
    <row r="1731" spans="1:13" ht="12.75" thickBot="1" x14ac:dyDescent="0.25">
      <c r="A1731" s="265" t="s">
        <v>6320</v>
      </c>
      <c r="B1731" s="301" t="s">
        <v>1193</v>
      </c>
      <c r="C1731" s="302" t="s">
        <v>3683</v>
      </c>
      <c r="D1731" s="301" t="s">
        <v>1470</v>
      </c>
      <c r="E1731" s="301" t="s">
        <v>3684</v>
      </c>
      <c r="F1731" s="303" t="s">
        <v>1209</v>
      </c>
      <c r="G1731" s="304" t="s">
        <v>345</v>
      </c>
      <c r="H1731" s="305">
        <v>0.45</v>
      </c>
      <c r="I1731" s="285">
        <v>2.2857163636363649</v>
      </c>
      <c r="J1731" s="285">
        <v>1.028</v>
      </c>
      <c r="K1731" s="277"/>
      <c r="L1731" s="285">
        <v>2.85</v>
      </c>
      <c r="M1731" s="285">
        <v>1.28</v>
      </c>
    </row>
    <row r="1732" spans="1:13" ht="12.75" thickTop="1" x14ac:dyDescent="0.2">
      <c r="A1732" s="265" t="s">
        <v>6321</v>
      </c>
      <c r="B1732" s="306" t="s">
        <v>4230</v>
      </c>
      <c r="C1732" s="307" t="s">
        <v>36</v>
      </c>
      <c r="D1732" s="306" t="s">
        <v>37</v>
      </c>
      <c r="E1732" s="306" t="s">
        <v>38</v>
      </c>
      <c r="F1732" s="308" t="s">
        <v>1188</v>
      </c>
      <c r="G1732" s="309" t="s">
        <v>39</v>
      </c>
      <c r="H1732" s="307" t="s">
        <v>1189</v>
      </c>
      <c r="I1732" s="307" t="s">
        <v>40</v>
      </c>
      <c r="J1732" s="307" t="s">
        <v>41</v>
      </c>
      <c r="L1732" s="335"/>
      <c r="M1732" s="335"/>
    </row>
    <row r="1733" spans="1:13" x14ac:dyDescent="0.2">
      <c r="A1733" s="265" t="s">
        <v>6322</v>
      </c>
      <c r="B1733" s="271" t="s">
        <v>1190</v>
      </c>
      <c r="C1733" s="272" t="s">
        <v>3701</v>
      </c>
      <c r="D1733" s="271" t="s">
        <v>1470</v>
      </c>
      <c r="E1733" s="271" t="s">
        <v>203</v>
      </c>
      <c r="F1733" s="273">
        <v>26</v>
      </c>
      <c r="G1733" s="274" t="s">
        <v>11</v>
      </c>
      <c r="H1733" s="275">
        <v>1</v>
      </c>
      <c r="I1733" s="276">
        <v>7.84</v>
      </c>
      <c r="J1733" s="276">
        <v>7.84</v>
      </c>
      <c r="K1733" s="277"/>
      <c r="L1733" s="276">
        <v>9.51</v>
      </c>
      <c r="M1733" s="276">
        <v>9.51</v>
      </c>
    </row>
    <row r="1734" spans="1:13" x14ac:dyDescent="0.2">
      <c r="A1734" s="265" t="s">
        <v>6323</v>
      </c>
      <c r="B1734" s="279" t="s">
        <v>1193</v>
      </c>
      <c r="C1734" s="280" t="s">
        <v>3137</v>
      </c>
      <c r="D1734" s="279" t="s">
        <v>1470</v>
      </c>
      <c r="E1734" s="279" t="s">
        <v>1198</v>
      </c>
      <c r="F1734" s="281" t="s">
        <v>1195</v>
      </c>
      <c r="G1734" s="282" t="s">
        <v>1196</v>
      </c>
      <c r="H1734" s="283">
        <v>8.2199999999999995E-2</v>
      </c>
      <c r="I1734" s="284">
        <v>12.429</v>
      </c>
      <c r="J1734" s="284">
        <v>1.0209999999999999</v>
      </c>
      <c r="K1734" s="277"/>
      <c r="L1734" s="284">
        <v>15.06</v>
      </c>
      <c r="M1734" s="284">
        <v>1.23</v>
      </c>
    </row>
    <row r="1735" spans="1:13" x14ac:dyDescent="0.2">
      <c r="A1735" s="265" t="s">
        <v>6324</v>
      </c>
      <c r="B1735" s="279" t="s">
        <v>1193</v>
      </c>
      <c r="C1735" s="280" t="s">
        <v>3681</v>
      </c>
      <c r="D1735" s="279" t="s">
        <v>1470</v>
      </c>
      <c r="E1735" s="279" t="s">
        <v>3682</v>
      </c>
      <c r="F1735" s="281" t="s">
        <v>1209</v>
      </c>
      <c r="G1735" s="282" t="s">
        <v>73</v>
      </c>
      <c r="H1735" s="283">
        <v>0.1</v>
      </c>
      <c r="I1735" s="284">
        <v>0.88300000000000001</v>
      </c>
      <c r="J1735" s="284">
        <v>8.7999999999999995E-2</v>
      </c>
      <c r="K1735" s="277"/>
      <c r="L1735" s="284">
        <v>1.07</v>
      </c>
      <c r="M1735" s="284">
        <v>0.1</v>
      </c>
    </row>
    <row r="1736" spans="1:13" x14ac:dyDescent="0.2">
      <c r="A1736" s="265" t="s">
        <v>6325</v>
      </c>
      <c r="B1736" s="279" t="s">
        <v>1193</v>
      </c>
      <c r="C1736" s="280" t="s">
        <v>3214</v>
      </c>
      <c r="D1736" s="279" t="s">
        <v>1470</v>
      </c>
      <c r="E1736" s="279" t="s">
        <v>3215</v>
      </c>
      <c r="F1736" s="281" t="s">
        <v>1195</v>
      </c>
      <c r="G1736" s="282" t="s">
        <v>1196</v>
      </c>
      <c r="H1736" s="283">
        <v>0.2</v>
      </c>
      <c r="I1736" s="284">
        <v>18.404</v>
      </c>
      <c r="J1736" s="284">
        <v>3.68</v>
      </c>
      <c r="K1736" s="277"/>
      <c r="L1736" s="284">
        <v>22.3</v>
      </c>
      <c r="M1736" s="284">
        <v>4.46</v>
      </c>
    </row>
    <row r="1737" spans="1:13" x14ac:dyDescent="0.2">
      <c r="A1737" s="265" t="s">
        <v>6326</v>
      </c>
      <c r="B1737" s="279" t="s">
        <v>1193</v>
      </c>
      <c r="C1737" s="280" t="s">
        <v>3702</v>
      </c>
      <c r="D1737" s="279" t="s">
        <v>1470</v>
      </c>
      <c r="E1737" s="279" t="s">
        <v>3703</v>
      </c>
      <c r="F1737" s="281" t="s">
        <v>1209</v>
      </c>
      <c r="G1737" s="282" t="s">
        <v>3176</v>
      </c>
      <c r="H1737" s="283">
        <v>0.17</v>
      </c>
      <c r="I1737" s="284">
        <v>17.948451612903227</v>
      </c>
      <c r="J1737" s="284">
        <v>3.0510000000000002</v>
      </c>
      <c r="K1737" s="277"/>
      <c r="L1737" s="284">
        <v>21.89</v>
      </c>
      <c r="M1737" s="284">
        <v>3.72</v>
      </c>
    </row>
    <row r="1738" spans="1:13" x14ac:dyDescent="0.2">
      <c r="A1738" s="265" t="s">
        <v>6327</v>
      </c>
      <c r="B1738" s="266" t="s">
        <v>4231</v>
      </c>
      <c r="C1738" s="267" t="s">
        <v>36</v>
      </c>
      <c r="D1738" s="266" t="s">
        <v>37</v>
      </c>
      <c r="E1738" s="266" t="s">
        <v>38</v>
      </c>
      <c r="F1738" s="268" t="s">
        <v>1188</v>
      </c>
      <c r="G1738" s="269" t="s">
        <v>39</v>
      </c>
      <c r="H1738" s="267" t="s">
        <v>1189</v>
      </c>
      <c r="I1738" s="267" t="s">
        <v>40</v>
      </c>
      <c r="J1738" s="267" t="s">
        <v>41</v>
      </c>
      <c r="L1738" s="334"/>
      <c r="M1738" s="334"/>
    </row>
    <row r="1739" spans="1:13" x14ac:dyDescent="0.2">
      <c r="A1739" s="265" t="s">
        <v>6328</v>
      </c>
      <c r="B1739" s="290" t="s">
        <v>1190</v>
      </c>
      <c r="C1739" s="291" t="s">
        <v>3698</v>
      </c>
      <c r="D1739" s="290" t="s">
        <v>1470</v>
      </c>
      <c r="E1739" s="290" t="s">
        <v>198</v>
      </c>
      <c r="F1739" s="292">
        <v>26</v>
      </c>
      <c r="G1739" s="293" t="s">
        <v>11</v>
      </c>
      <c r="H1739" s="294">
        <v>1</v>
      </c>
      <c r="I1739" s="278">
        <v>11.05</v>
      </c>
      <c r="J1739" s="278">
        <v>11.05</v>
      </c>
      <c r="K1739" s="277"/>
      <c r="L1739" s="278">
        <v>13.41</v>
      </c>
      <c r="M1739" s="278">
        <v>13.41</v>
      </c>
    </row>
    <row r="1740" spans="1:13" ht="12.75" thickBot="1" x14ac:dyDescent="0.25">
      <c r="A1740" s="265" t="s">
        <v>6329</v>
      </c>
      <c r="B1740" s="301" t="s">
        <v>1193</v>
      </c>
      <c r="C1740" s="302" t="s">
        <v>3137</v>
      </c>
      <c r="D1740" s="301" t="s">
        <v>1470</v>
      </c>
      <c r="E1740" s="301" t="s">
        <v>1198</v>
      </c>
      <c r="F1740" s="303" t="s">
        <v>1195</v>
      </c>
      <c r="G1740" s="304" t="s">
        <v>1196</v>
      </c>
      <c r="H1740" s="305">
        <v>8.2199999999999995E-2</v>
      </c>
      <c r="I1740" s="285">
        <v>12.429</v>
      </c>
      <c r="J1740" s="285">
        <v>1.0209999999999999</v>
      </c>
      <c r="K1740" s="277"/>
      <c r="L1740" s="285">
        <v>15.06</v>
      </c>
      <c r="M1740" s="285">
        <v>1.23</v>
      </c>
    </row>
    <row r="1741" spans="1:13" ht="12.75" thickTop="1" x14ac:dyDescent="0.2">
      <c r="A1741" s="265" t="s">
        <v>6330</v>
      </c>
      <c r="B1741" s="295" t="s">
        <v>1193</v>
      </c>
      <c r="C1741" s="296" t="s">
        <v>3214</v>
      </c>
      <c r="D1741" s="295" t="s">
        <v>1470</v>
      </c>
      <c r="E1741" s="295" t="s">
        <v>3215</v>
      </c>
      <c r="F1741" s="297" t="s">
        <v>1195</v>
      </c>
      <c r="G1741" s="298" t="s">
        <v>1196</v>
      </c>
      <c r="H1741" s="299">
        <v>0.30209999999999998</v>
      </c>
      <c r="I1741" s="300">
        <v>18.404</v>
      </c>
      <c r="J1741" s="300">
        <v>5.5590000000000002</v>
      </c>
      <c r="K1741" s="277"/>
      <c r="L1741" s="300">
        <v>22.3</v>
      </c>
      <c r="M1741" s="300">
        <v>6.73</v>
      </c>
    </row>
    <row r="1742" spans="1:13" x14ac:dyDescent="0.2">
      <c r="A1742" s="265" t="s">
        <v>6331</v>
      </c>
      <c r="B1742" s="279" t="s">
        <v>1193</v>
      </c>
      <c r="C1742" s="280" t="s">
        <v>3681</v>
      </c>
      <c r="D1742" s="279" t="s">
        <v>1470</v>
      </c>
      <c r="E1742" s="279" t="s">
        <v>3682</v>
      </c>
      <c r="F1742" s="281" t="s">
        <v>1209</v>
      </c>
      <c r="G1742" s="282" t="s">
        <v>73</v>
      </c>
      <c r="H1742" s="283">
        <v>0.1</v>
      </c>
      <c r="I1742" s="284">
        <v>0.88300000000000001</v>
      </c>
      <c r="J1742" s="284">
        <v>8.7999999999999995E-2</v>
      </c>
      <c r="K1742" s="277"/>
      <c r="L1742" s="284">
        <v>1.07</v>
      </c>
      <c r="M1742" s="284">
        <v>0.1</v>
      </c>
    </row>
    <row r="1743" spans="1:13" x14ac:dyDescent="0.2">
      <c r="A1743" s="265" t="s">
        <v>6332</v>
      </c>
      <c r="B1743" s="279" t="s">
        <v>1193</v>
      </c>
      <c r="C1743" s="280" t="s">
        <v>3691</v>
      </c>
      <c r="D1743" s="279" t="s">
        <v>1470</v>
      </c>
      <c r="E1743" s="279" t="s">
        <v>3692</v>
      </c>
      <c r="F1743" s="281" t="s">
        <v>1209</v>
      </c>
      <c r="G1743" s="282" t="s">
        <v>3176</v>
      </c>
      <c r="H1743" s="283">
        <v>0.12</v>
      </c>
      <c r="I1743" s="284">
        <v>7.6909999999999998</v>
      </c>
      <c r="J1743" s="284">
        <v>0.92200000000000004</v>
      </c>
      <c r="K1743" s="277"/>
      <c r="L1743" s="284">
        <v>9.32</v>
      </c>
      <c r="M1743" s="284">
        <v>1.1100000000000001</v>
      </c>
    </row>
    <row r="1744" spans="1:13" x14ac:dyDescent="0.2">
      <c r="A1744" s="265" t="s">
        <v>6333</v>
      </c>
      <c r="B1744" s="279" t="s">
        <v>1193</v>
      </c>
      <c r="C1744" s="280" t="s">
        <v>3687</v>
      </c>
      <c r="D1744" s="279" t="s">
        <v>1470</v>
      </c>
      <c r="E1744" s="279" t="s">
        <v>3688</v>
      </c>
      <c r="F1744" s="281" t="s">
        <v>1209</v>
      </c>
      <c r="G1744" s="282" t="s">
        <v>3176</v>
      </c>
      <c r="H1744" s="283">
        <v>0.16</v>
      </c>
      <c r="I1744" s="284">
        <v>21.627965714285722</v>
      </c>
      <c r="J1744" s="284">
        <v>3.46</v>
      </c>
      <c r="K1744" s="277"/>
      <c r="L1744" s="284">
        <v>26.51</v>
      </c>
      <c r="M1744" s="284">
        <v>4.24</v>
      </c>
    </row>
    <row r="1745" spans="1:13" x14ac:dyDescent="0.2">
      <c r="A1745" s="265" t="s">
        <v>6334</v>
      </c>
      <c r="B1745" s="266" t="s">
        <v>4232</v>
      </c>
      <c r="C1745" s="267" t="s">
        <v>36</v>
      </c>
      <c r="D1745" s="266" t="s">
        <v>37</v>
      </c>
      <c r="E1745" s="266" t="s">
        <v>38</v>
      </c>
      <c r="F1745" s="268" t="s">
        <v>1188</v>
      </c>
      <c r="G1745" s="269" t="s">
        <v>39</v>
      </c>
      <c r="H1745" s="267" t="s">
        <v>1189</v>
      </c>
      <c r="I1745" s="267" t="s">
        <v>40</v>
      </c>
      <c r="J1745" s="267" t="s">
        <v>41</v>
      </c>
      <c r="L1745" s="334"/>
      <c r="M1745" s="334"/>
    </row>
    <row r="1746" spans="1:13" ht="24" x14ac:dyDescent="0.2">
      <c r="A1746" s="265" t="s">
        <v>6335</v>
      </c>
      <c r="B1746" s="271" t="s">
        <v>1190</v>
      </c>
      <c r="C1746" s="272" t="s">
        <v>3705</v>
      </c>
      <c r="D1746" s="271" t="s">
        <v>1470</v>
      </c>
      <c r="E1746" s="271" t="s">
        <v>1527</v>
      </c>
      <c r="F1746" s="273">
        <v>26</v>
      </c>
      <c r="G1746" s="274" t="s">
        <v>11</v>
      </c>
      <c r="H1746" s="275">
        <v>1</v>
      </c>
      <c r="I1746" s="276">
        <v>21.71</v>
      </c>
      <c r="J1746" s="276">
        <v>21.71</v>
      </c>
      <c r="K1746" s="277"/>
      <c r="L1746" s="276">
        <v>26.32</v>
      </c>
      <c r="M1746" s="276">
        <v>26.32</v>
      </c>
    </row>
    <row r="1747" spans="1:13" x14ac:dyDescent="0.2">
      <c r="A1747" s="265" t="s">
        <v>6336</v>
      </c>
      <c r="B1747" s="279" t="s">
        <v>1193</v>
      </c>
      <c r="C1747" s="280" t="s">
        <v>3137</v>
      </c>
      <c r="D1747" s="279" t="s">
        <v>1470</v>
      </c>
      <c r="E1747" s="279" t="s">
        <v>1198</v>
      </c>
      <c r="F1747" s="281" t="s">
        <v>1195</v>
      </c>
      <c r="G1747" s="282" t="s">
        <v>1196</v>
      </c>
      <c r="H1747" s="283">
        <v>0.27350000000000002</v>
      </c>
      <c r="I1747" s="284">
        <v>12.429</v>
      </c>
      <c r="J1747" s="284">
        <v>3.399</v>
      </c>
      <c r="K1747" s="277"/>
      <c r="L1747" s="284">
        <v>15.06</v>
      </c>
      <c r="M1747" s="284">
        <v>4.1100000000000003</v>
      </c>
    </row>
    <row r="1748" spans="1:13" x14ac:dyDescent="0.2">
      <c r="A1748" s="265" t="s">
        <v>6337</v>
      </c>
      <c r="B1748" s="301" t="s">
        <v>1193</v>
      </c>
      <c r="C1748" s="302" t="s">
        <v>3214</v>
      </c>
      <c r="D1748" s="301" t="s">
        <v>1470</v>
      </c>
      <c r="E1748" s="301" t="s">
        <v>3215</v>
      </c>
      <c r="F1748" s="303" t="s">
        <v>1195</v>
      </c>
      <c r="G1748" s="304" t="s">
        <v>1196</v>
      </c>
      <c r="H1748" s="305">
        <v>0.48220000000000002</v>
      </c>
      <c r="I1748" s="285">
        <v>18.404</v>
      </c>
      <c r="J1748" s="285">
        <v>8.8740000000000006</v>
      </c>
      <c r="K1748" s="277"/>
      <c r="L1748" s="285">
        <v>22.3</v>
      </c>
      <c r="M1748" s="285">
        <v>10.75</v>
      </c>
    </row>
    <row r="1749" spans="1:13" ht="36.75" thickBot="1" x14ac:dyDescent="0.25">
      <c r="A1749" s="265" t="s">
        <v>6338</v>
      </c>
      <c r="B1749" s="301" t="s">
        <v>1193</v>
      </c>
      <c r="C1749" s="302" t="s">
        <v>3199</v>
      </c>
      <c r="D1749" s="301" t="s">
        <v>1470</v>
      </c>
      <c r="E1749" s="301" t="s">
        <v>3200</v>
      </c>
      <c r="F1749" s="303" t="s">
        <v>1209</v>
      </c>
      <c r="G1749" s="304" t="s">
        <v>73</v>
      </c>
      <c r="H1749" s="305">
        <v>5.3E-3</v>
      </c>
      <c r="I1749" s="285">
        <v>2.4670000000000001</v>
      </c>
      <c r="J1749" s="285">
        <v>1.2999999999999999E-2</v>
      </c>
      <c r="K1749" s="277"/>
      <c r="L1749" s="285">
        <v>2.99</v>
      </c>
      <c r="M1749" s="285">
        <v>0.01</v>
      </c>
    </row>
    <row r="1750" spans="1:13" ht="12.75" thickTop="1" x14ac:dyDescent="0.2">
      <c r="A1750" s="265" t="s">
        <v>6339</v>
      </c>
      <c r="B1750" s="295" t="s">
        <v>1193</v>
      </c>
      <c r="C1750" s="296" t="s">
        <v>3174</v>
      </c>
      <c r="D1750" s="295" t="s">
        <v>1470</v>
      </c>
      <c r="E1750" s="295" t="s">
        <v>3175</v>
      </c>
      <c r="F1750" s="297" t="s">
        <v>1209</v>
      </c>
      <c r="G1750" s="298" t="s">
        <v>3176</v>
      </c>
      <c r="H1750" s="299">
        <v>7.1499999999999994E-2</v>
      </c>
      <c r="I1750" s="300">
        <v>17.224</v>
      </c>
      <c r="J1750" s="300">
        <v>1.2310000000000001</v>
      </c>
      <c r="K1750" s="277"/>
      <c r="L1750" s="300">
        <v>20.87</v>
      </c>
      <c r="M1750" s="300">
        <v>1.49</v>
      </c>
    </row>
    <row r="1751" spans="1:13" x14ac:dyDescent="0.2">
      <c r="A1751" s="265" t="s">
        <v>6340</v>
      </c>
      <c r="B1751" s="279" t="s">
        <v>1193</v>
      </c>
      <c r="C1751" s="280" t="s">
        <v>3706</v>
      </c>
      <c r="D1751" s="279" t="s">
        <v>1470</v>
      </c>
      <c r="E1751" s="279" t="s">
        <v>1323</v>
      </c>
      <c r="F1751" s="281" t="s">
        <v>1209</v>
      </c>
      <c r="G1751" s="282" t="s">
        <v>73</v>
      </c>
      <c r="H1751" s="283">
        <v>0.18</v>
      </c>
      <c r="I1751" s="284">
        <v>2.17</v>
      </c>
      <c r="J1751" s="284">
        <v>0.39</v>
      </c>
      <c r="K1751" s="277"/>
      <c r="L1751" s="284">
        <v>2.63</v>
      </c>
      <c r="M1751" s="284">
        <v>0.47</v>
      </c>
    </row>
    <row r="1752" spans="1:13" x14ac:dyDescent="0.2">
      <c r="A1752" s="265" t="s">
        <v>6341</v>
      </c>
      <c r="B1752" s="279" t="s">
        <v>1193</v>
      </c>
      <c r="C1752" s="280" t="s">
        <v>3258</v>
      </c>
      <c r="D1752" s="279" t="s">
        <v>1470</v>
      </c>
      <c r="E1752" s="279" t="s">
        <v>3259</v>
      </c>
      <c r="F1752" s="281" t="s">
        <v>1209</v>
      </c>
      <c r="G1752" s="282" t="s">
        <v>3176</v>
      </c>
      <c r="H1752" s="283">
        <v>0.109</v>
      </c>
      <c r="I1752" s="284">
        <v>29.603000000000002</v>
      </c>
      <c r="J1752" s="284">
        <v>3.226</v>
      </c>
      <c r="K1752" s="277"/>
      <c r="L1752" s="284">
        <v>35.869999999999997</v>
      </c>
      <c r="M1752" s="284">
        <v>3.9</v>
      </c>
    </row>
    <row r="1753" spans="1:13" x14ac:dyDescent="0.2">
      <c r="A1753" s="265" t="s">
        <v>6342</v>
      </c>
      <c r="B1753" s="279" t="s">
        <v>1193</v>
      </c>
      <c r="C1753" s="280" t="s">
        <v>3707</v>
      </c>
      <c r="D1753" s="279" t="s">
        <v>1470</v>
      </c>
      <c r="E1753" s="279" t="s">
        <v>3708</v>
      </c>
      <c r="F1753" s="281" t="s">
        <v>1209</v>
      </c>
      <c r="G1753" s="282" t="s">
        <v>3176</v>
      </c>
      <c r="H1753" s="283">
        <v>0.12859999999999999</v>
      </c>
      <c r="I1753" s="284">
        <v>35.595367826086957</v>
      </c>
      <c r="J1753" s="284">
        <v>4.577</v>
      </c>
      <c r="K1753" s="277"/>
      <c r="L1753" s="284">
        <v>43.48</v>
      </c>
      <c r="M1753" s="284">
        <v>5.59</v>
      </c>
    </row>
    <row r="1754" spans="1:13" x14ac:dyDescent="0.2">
      <c r="A1754" s="265" t="s">
        <v>6343</v>
      </c>
      <c r="B1754" s="266" t="s">
        <v>4233</v>
      </c>
      <c r="C1754" s="267" t="s">
        <v>36</v>
      </c>
      <c r="D1754" s="266" t="s">
        <v>37</v>
      </c>
      <c r="E1754" s="266" t="s">
        <v>38</v>
      </c>
      <c r="F1754" s="268" t="s">
        <v>1188</v>
      </c>
      <c r="G1754" s="269" t="s">
        <v>39</v>
      </c>
      <c r="H1754" s="267" t="s">
        <v>1189</v>
      </c>
      <c r="I1754" s="267" t="s">
        <v>40</v>
      </c>
      <c r="J1754" s="267" t="s">
        <v>41</v>
      </c>
      <c r="L1754" s="334"/>
      <c r="M1754" s="334"/>
    </row>
    <row r="1755" spans="1:13" x14ac:dyDescent="0.2">
      <c r="A1755" s="265" t="s">
        <v>6344</v>
      </c>
      <c r="B1755" s="271" t="s">
        <v>1190</v>
      </c>
      <c r="C1755" s="272" t="s">
        <v>3710</v>
      </c>
      <c r="D1755" s="271" t="s">
        <v>1470</v>
      </c>
      <c r="E1755" s="271" t="s">
        <v>210</v>
      </c>
      <c r="F1755" s="273">
        <v>26</v>
      </c>
      <c r="G1755" s="274" t="s">
        <v>11</v>
      </c>
      <c r="H1755" s="275">
        <v>1</v>
      </c>
      <c r="I1755" s="276">
        <v>11.18</v>
      </c>
      <c r="J1755" s="276">
        <v>11.18</v>
      </c>
      <c r="K1755" s="277"/>
      <c r="L1755" s="276">
        <v>13.56</v>
      </c>
      <c r="M1755" s="276">
        <v>13.56</v>
      </c>
    </row>
    <row r="1756" spans="1:13" x14ac:dyDescent="0.2">
      <c r="A1756" s="265" t="s">
        <v>6345</v>
      </c>
      <c r="B1756" s="279" t="s">
        <v>1193</v>
      </c>
      <c r="C1756" s="280" t="s">
        <v>3137</v>
      </c>
      <c r="D1756" s="279" t="s">
        <v>1470</v>
      </c>
      <c r="E1756" s="279" t="s">
        <v>1198</v>
      </c>
      <c r="F1756" s="281" t="s">
        <v>1195</v>
      </c>
      <c r="G1756" s="282" t="s">
        <v>1196</v>
      </c>
      <c r="H1756" s="283">
        <v>7.0000000000000007E-2</v>
      </c>
      <c r="I1756" s="284">
        <v>12.429</v>
      </c>
      <c r="J1756" s="284">
        <v>0.87</v>
      </c>
      <c r="K1756" s="277"/>
      <c r="L1756" s="284">
        <v>15.06</v>
      </c>
      <c r="M1756" s="284">
        <v>1.05</v>
      </c>
    </row>
    <row r="1757" spans="1:13" x14ac:dyDescent="0.2">
      <c r="A1757" s="265" t="s">
        <v>6346</v>
      </c>
      <c r="B1757" s="301" t="s">
        <v>1193</v>
      </c>
      <c r="C1757" s="302" t="s">
        <v>3214</v>
      </c>
      <c r="D1757" s="301" t="s">
        <v>1470</v>
      </c>
      <c r="E1757" s="301" t="s">
        <v>3215</v>
      </c>
      <c r="F1757" s="303" t="s">
        <v>1195</v>
      </c>
      <c r="G1757" s="304" t="s">
        <v>1196</v>
      </c>
      <c r="H1757" s="305">
        <v>0.13</v>
      </c>
      <c r="I1757" s="285">
        <v>18.404</v>
      </c>
      <c r="J1757" s="285">
        <v>2.3919999999999999</v>
      </c>
      <c r="K1757" s="277"/>
      <c r="L1757" s="285">
        <v>22.3</v>
      </c>
      <c r="M1757" s="285">
        <v>2.89</v>
      </c>
    </row>
    <row r="1758" spans="1:13" ht="36.75" thickBot="1" x14ac:dyDescent="0.25">
      <c r="A1758" s="265" t="s">
        <v>6347</v>
      </c>
      <c r="B1758" s="301" t="s">
        <v>1193</v>
      </c>
      <c r="C1758" s="302" t="s">
        <v>3199</v>
      </c>
      <c r="D1758" s="301" t="s">
        <v>1470</v>
      </c>
      <c r="E1758" s="301" t="s">
        <v>3200</v>
      </c>
      <c r="F1758" s="303" t="s">
        <v>1209</v>
      </c>
      <c r="G1758" s="304" t="s">
        <v>73</v>
      </c>
      <c r="H1758" s="305">
        <v>5.3E-3</v>
      </c>
      <c r="I1758" s="285">
        <v>2.4670000000000001</v>
      </c>
      <c r="J1758" s="285">
        <v>1.2999999999999999E-2</v>
      </c>
      <c r="K1758" s="277"/>
      <c r="L1758" s="285">
        <v>2.99</v>
      </c>
      <c r="M1758" s="285">
        <v>0.01</v>
      </c>
    </row>
    <row r="1759" spans="1:13" ht="12.75" thickTop="1" x14ac:dyDescent="0.2">
      <c r="A1759" s="265" t="s">
        <v>6348</v>
      </c>
      <c r="B1759" s="295" t="s">
        <v>1193</v>
      </c>
      <c r="C1759" s="296" t="s">
        <v>3711</v>
      </c>
      <c r="D1759" s="295" t="s">
        <v>1470</v>
      </c>
      <c r="E1759" s="295" t="s">
        <v>3712</v>
      </c>
      <c r="F1759" s="297" t="s">
        <v>1209</v>
      </c>
      <c r="G1759" s="298" t="s">
        <v>3176</v>
      </c>
      <c r="H1759" s="299">
        <v>0.03</v>
      </c>
      <c r="I1759" s="300">
        <v>22.283000000000001</v>
      </c>
      <c r="J1759" s="300">
        <v>0.66800000000000004</v>
      </c>
      <c r="K1759" s="277"/>
      <c r="L1759" s="300">
        <v>27</v>
      </c>
      <c r="M1759" s="300">
        <v>0.81</v>
      </c>
    </row>
    <row r="1760" spans="1:13" x14ac:dyDescent="0.2">
      <c r="A1760" s="265" t="s">
        <v>6349</v>
      </c>
      <c r="B1760" s="279" t="s">
        <v>1193</v>
      </c>
      <c r="C1760" s="280" t="s">
        <v>3706</v>
      </c>
      <c r="D1760" s="279" t="s">
        <v>1470</v>
      </c>
      <c r="E1760" s="279" t="s">
        <v>1323</v>
      </c>
      <c r="F1760" s="281" t="s">
        <v>1209</v>
      </c>
      <c r="G1760" s="282" t="s">
        <v>73</v>
      </c>
      <c r="H1760" s="283">
        <v>0.25</v>
      </c>
      <c r="I1760" s="284">
        <v>2.17</v>
      </c>
      <c r="J1760" s="284">
        <v>0.54200000000000004</v>
      </c>
      <c r="K1760" s="277"/>
      <c r="L1760" s="284">
        <v>2.63</v>
      </c>
      <c r="M1760" s="284">
        <v>0.65</v>
      </c>
    </row>
    <row r="1761" spans="1:13" ht="24" x14ac:dyDescent="0.2">
      <c r="A1761" s="265" t="s">
        <v>6350</v>
      </c>
      <c r="B1761" s="279" t="s">
        <v>1193</v>
      </c>
      <c r="C1761" s="280" t="s">
        <v>3713</v>
      </c>
      <c r="D1761" s="279" t="s">
        <v>1470</v>
      </c>
      <c r="E1761" s="279" t="s">
        <v>3714</v>
      </c>
      <c r="F1761" s="281" t="s">
        <v>1209</v>
      </c>
      <c r="G1761" s="282" t="s">
        <v>3176</v>
      </c>
      <c r="H1761" s="283">
        <v>0.16</v>
      </c>
      <c r="I1761" s="284">
        <v>41.846936119402976</v>
      </c>
      <c r="J1761" s="284">
        <v>6.6950000000000003</v>
      </c>
      <c r="K1761" s="277"/>
      <c r="L1761" s="284">
        <v>50.98</v>
      </c>
      <c r="M1761" s="284">
        <v>8.15</v>
      </c>
    </row>
    <row r="1762" spans="1:13" x14ac:dyDescent="0.2">
      <c r="A1762" s="265" t="s">
        <v>6351</v>
      </c>
      <c r="B1762" s="266" t="s">
        <v>4234</v>
      </c>
      <c r="C1762" s="267" t="s">
        <v>36</v>
      </c>
      <c r="D1762" s="266" t="s">
        <v>37</v>
      </c>
      <c r="E1762" s="266" t="s">
        <v>38</v>
      </c>
      <c r="F1762" s="268" t="s">
        <v>1188</v>
      </c>
      <c r="G1762" s="269" t="s">
        <v>39</v>
      </c>
      <c r="H1762" s="267" t="s">
        <v>1189</v>
      </c>
      <c r="I1762" s="267" t="s">
        <v>40</v>
      </c>
      <c r="J1762" s="267" t="s">
        <v>41</v>
      </c>
      <c r="L1762" s="334"/>
      <c r="M1762" s="334"/>
    </row>
    <row r="1763" spans="1:13" ht="24" x14ac:dyDescent="0.2">
      <c r="A1763" s="265" t="s">
        <v>6352</v>
      </c>
      <c r="B1763" s="271" t="s">
        <v>1190</v>
      </c>
      <c r="C1763" s="272" t="s">
        <v>4235</v>
      </c>
      <c r="D1763" s="271" t="s">
        <v>1470</v>
      </c>
      <c r="E1763" s="271" t="s">
        <v>1579</v>
      </c>
      <c r="F1763" s="273">
        <v>27</v>
      </c>
      <c r="G1763" s="274" t="s">
        <v>289</v>
      </c>
      <c r="H1763" s="275">
        <v>1</v>
      </c>
      <c r="I1763" s="276">
        <v>303.64</v>
      </c>
      <c r="J1763" s="276">
        <v>303.64000000000004</v>
      </c>
      <c r="K1763" s="277"/>
      <c r="L1763" s="276">
        <v>367.93</v>
      </c>
      <c r="M1763" s="276">
        <v>367.93</v>
      </c>
    </row>
    <row r="1764" spans="1:13" x14ac:dyDescent="0.2">
      <c r="A1764" s="265" t="s">
        <v>6353</v>
      </c>
      <c r="B1764" s="279" t="s">
        <v>1193</v>
      </c>
      <c r="C1764" s="280" t="s">
        <v>3160</v>
      </c>
      <c r="D1764" s="279" t="s">
        <v>1470</v>
      </c>
      <c r="E1764" s="279" t="s">
        <v>1202</v>
      </c>
      <c r="F1764" s="281" t="s">
        <v>1195</v>
      </c>
      <c r="G1764" s="282" t="s">
        <v>1196</v>
      </c>
      <c r="H1764" s="283">
        <v>0.9355</v>
      </c>
      <c r="I1764" s="284">
        <v>18.404</v>
      </c>
      <c r="J1764" s="284">
        <v>17.216000000000001</v>
      </c>
      <c r="K1764" s="277"/>
      <c r="L1764" s="284">
        <v>22.3</v>
      </c>
      <c r="M1764" s="284">
        <v>20.86</v>
      </c>
    </row>
    <row r="1765" spans="1:13" x14ac:dyDescent="0.2">
      <c r="A1765" s="265" t="s">
        <v>6354</v>
      </c>
      <c r="B1765" s="279" t="s">
        <v>1193</v>
      </c>
      <c r="C1765" s="280" t="s">
        <v>3161</v>
      </c>
      <c r="D1765" s="279" t="s">
        <v>1470</v>
      </c>
      <c r="E1765" s="279" t="s">
        <v>3162</v>
      </c>
      <c r="F1765" s="281" t="s">
        <v>1209</v>
      </c>
      <c r="G1765" s="282" t="s">
        <v>7</v>
      </c>
      <c r="H1765" s="283">
        <v>9.5299999999999996E-2</v>
      </c>
      <c r="I1765" s="284">
        <v>141.94300000000001</v>
      </c>
      <c r="J1765" s="284">
        <v>13.526999999999999</v>
      </c>
      <c r="K1765" s="277"/>
      <c r="L1765" s="284">
        <v>171.99</v>
      </c>
      <c r="M1765" s="284">
        <v>16.39</v>
      </c>
    </row>
    <row r="1766" spans="1:13" x14ac:dyDescent="0.2">
      <c r="A1766" s="265" t="s">
        <v>6355</v>
      </c>
      <c r="B1766" s="301" t="s">
        <v>1193</v>
      </c>
      <c r="C1766" s="302" t="s">
        <v>3137</v>
      </c>
      <c r="D1766" s="301" t="s">
        <v>1470</v>
      </c>
      <c r="E1766" s="301" t="s">
        <v>1198</v>
      </c>
      <c r="F1766" s="303" t="s">
        <v>1195</v>
      </c>
      <c r="G1766" s="304" t="s">
        <v>1196</v>
      </c>
      <c r="H1766" s="305">
        <v>1.1353</v>
      </c>
      <c r="I1766" s="285">
        <v>12.429</v>
      </c>
      <c r="J1766" s="285">
        <v>14.11</v>
      </c>
      <c r="K1766" s="277"/>
      <c r="L1766" s="285">
        <v>15.06</v>
      </c>
      <c r="M1766" s="285">
        <v>17.09</v>
      </c>
    </row>
    <row r="1767" spans="1:13" ht="12.75" thickBot="1" x14ac:dyDescent="0.25">
      <c r="A1767" s="265" t="s">
        <v>6356</v>
      </c>
      <c r="B1767" s="301" t="s">
        <v>1193</v>
      </c>
      <c r="C1767" s="302" t="s">
        <v>3854</v>
      </c>
      <c r="D1767" s="301" t="s">
        <v>1470</v>
      </c>
      <c r="E1767" s="301" t="s">
        <v>1220</v>
      </c>
      <c r="F1767" s="303" t="s">
        <v>1209</v>
      </c>
      <c r="G1767" s="304" t="s">
        <v>345</v>
      </c>
      <c r="H1767" s="305">
        <v>7.3333000000000004</v>
      </c>
      <c r="I1767" s="285">
        <v>6.6717764081632573</v>
      </c>
      <c r="J1767" s="285">
        <v>48.926000000000002</v>
      </c>
      <c r="K1767" s="277"/>
      <c r="L1767" s="285">
        <v>8.09</v>
      </c>
      <c r="M1767" s="285">
        <v>59.32</v>
      </c>
    </row>
    <row r="1768" spans="1:13" ht="12.75" thickTop="1" x14ac:dyDescent="0.2">
      <c r="A1768" s="265" t="s">
        <v>6357</v>
      </c>
      <c r="B1768" s="295" t="s">
        <v>1193</v>
      </c>
      <c r="C1768" s="296" t="s">
        <v>3167</v>
      </c>
      <c r="D1768" s="295" t="s">
        <v>1470</v>
      </c>
      <c r="E1768" s="295" t="s">
        <v>1213</v>
      </c>
      <c r="F1768" s="297" t="s">
        <v>1209</v>
      </c>
      <c r="G1768" s="298" t="s">
        <v>7</v>
      </c>
      <c r="H1768" s="299">
        <v>2.8199999999999999E-2</v>
      </c>
      <c r="I1768" s="300">
        <v>121.63200000000001</v>
      </c>
      <c r="J1768" s="300">
        <v>3.43</v>
      </c>
      <c r="K1768" s="277"/>
      <c r="L1768" s="300">
        <v>147.38</v>
      </c>
      <c r="M1768" s="300">
        <v>4.1500000000000004</v>
      </c>
    </row>
    <row r="1769" spans="1:13" x14ac:dyDescent="0.2">
      <c r="A1769" s="265" t="s">
        <v>6358</v>
      </c>
      <c r="B1769" s="279" t="s">
        <v>1193</v>
      </c>
      <c r="C1769" s="280" t="s">
        <v>3138</v>
      </c>
      <c r="D1769" s="279" t="s">
        <v>1470</v>
      </c>
      <c r="E1769" s="279" t="s">
        <v>1194</v>
      </c>
      <c r="F1769" s="281" t="s">
        <v>1195</v>
      </c>
      <c r="G1769" s="282" t="s">
        <v>1196</v>
      </c>
      <c r="H1769" s="283">
        <v>0.34079999999999999</v>
      </c>
      <c r="I1769" s="284">
        <v>18.404</v>
      </c>
      <c r="J1769" s="284">
        <v>6.2720000000000002</v>
      </c>
      <c r="K1769" s="277"/>
      <c r="L1769" s="284">
        <v>22.3</v>
      </c>
      <c r="M1769" s="284">
        <v>7.59</v>
      </c>
    </row>
    <row r="1770" spans="1:13" x14ac:dyDescent="0.2">
      <c r="A1770" s="265" t="s">
        <v>6359</v>
      </c>
      <c r="B1770" s="279" t="s">
        <v>1193</v>
      </c>
      <c r="C1770" s="280" t="s">
        <v>3189</v>
      </c>
      <c r="D1770" s="279" t="s">
        <v>1470</v>
      </c>
      <c r="E1770" s="279" t="s">
        <v>1259</v>
      </c>
      <c r="F1770" s="281" t="s">
        <v>1195</v>
      </c>
      <c r="G1770" s="282" t="s">
        <v>1196</v>
      </c>
      <c r="H1770" s="283">
        <v>0.1837</v>
      </c>
      <c r="I1770" s="284">
        <v>18.404</v>
      </c>
      <c r="J1770" s="284">
        <v>3.38</v>
      </c>
      <c r="K1770" s="277"/>
      <c r="L1770" s="284">
        <v>22.3</v>
      </c>
      <c r="M1770" s="284">
        <v>4.09</v>
      </c>
    </row>
    <row r="1771" spans="1:13" x14ac:dyDescent="0.2">
      <c r="A1771" s="265" t="s">
        <v>6360</v>
      </c>
      <c r="B1771" s="279" t="s">
        <v>1193</v>
      </c>
      <c r="C1771" s="280" t="s">
        <v>3190</v>
      </c>
      <c r="D1771" s="279" t="s">
        <v>1470</v>
      </c>
      <c r="E1771" s="279" t="s">
        <v>1211</v>
      </c>
      <c r="F1771" s="281" t="s">
        <v>1209</v>
      </c>
      <c r="G1771" s="282" t="s">
        <v>7</v>
      </c>
      <c r="H1771" s="283">
        <v>7.6899999999999996E-2</v>
      </c>
      <c r="I1771" s="284">
        <v>117.539</v>
      </c>
      <c r="J1771" s="284">
        <v>9.0380000000000003</v>
      </c>
      <c r="K1771" s="277"/>
      <c r="L1771" s="284">
        <v>142.41999999999999</v>
      </c>
      <c r="M1771" s="284">
        <v>10.95</v>
      </c>
    </row>
    <row r="1772" spans="1:13" x14ac:dyDescent="0.2">
      <c r="A1772" s="265" t="s">
        <v>6361</v>
      </c>
      <c r="B1772" s="279" t="s">
        <v>1193</v>
      </c>
      <c r="C1772" s="280" t="s">
        <v>3141</v>
      </c>
      <c r="D1772" s="279" t="s">
        <v>1470</v>
      </c>
      <c r="E1772" s="279" t="s">
        <v>1226</v>
      </c>
      <c r="F1772" s="281" t="s">
        <v>1209</v>
      </c>
      <c r="G1772" s="282" t="s">
        <v>345</v>
      </c>
      <c r="H1772" s="283">
        <v>36.663899999999998</v>
      </c>
      <c r="I1772" s="284">
        <v>0.51100000000000001</v>
      </c>
      <c r="J1772" s="284">
        <v>18.734999999999999</v>
      </c>
      <c r="K1772" s="277"/>
      <c r="L1772" s="284">
        <v>0.62</v>
      </c>
      <c r="M1772" s="284">
        <v>22.73</v>
      </c>
    </row>
    <row r="1773" spans="1:13" x14ac:dyDescent="0.2">
      <c r="A1773" s="265" t="s">
        <v>6362</v>
      </c>
      <c r="B1773" s="279" t="s">
        <v>1193</v>
      </c>
      <c r="C1773" s="280" t="s">
        <v>4236</v>
      </c>
      <c r="D1773" s="279" t="s">
        <v>1470</v>
      </c>
      <c r="E1773" s="279" t="s">
        <v>4237</v>
      </c>
      <c r="F1773" s="281" t="s">
        <v>1209</v>
      </c>
      <c r="G1773" s="282" t="s">
        <v>11</v>
      </c>
      <c r="H1773" s="283">
        <v>0.62129999999999996</v>
      </c>
      <c r="I1773" s="284">
        <v>2.4750000000000001</v>
      </c>
      <c r="J1773" s="284">
        <v>1.5369999999999999</v>
      </c>
      <c r="K1773" s="277"/>
      <c r="L1773" s="284">
        <v>3</v>
      </c>
      <c r="M1773" s="284">
        <v>1.86</v>
      </c>
    </row>
    <row r="1774" spans="1:13" x14ac:dyDescent="0.2">
      <c r="A1774" s="265" t="s">
        <v>6363</v>
      </c>
      <c r="B1774" s="279" t="s">
        <v>1193</v>
      </c>
      <c r="C1774" s="280" t="s">
        <v>3853</v>
      </c>
      <c r="D1774" s="279" t="s">
        <v>1470</v>
      </c>
      <c r="E1774" s="279" t="s">
        <v>1200</v>
      </c>
      <c r="F1774" s="281" t="s">
        <v>1195</v>
      </c>
      <c r="G1774" s="282" t="s">
        <v>1196</v>
      </c>
      <c r="H1774" s="283">
        <v>0.72</v>
      </c>
      <c r="I1774" s="284">
        <v>18.404</v>
      </c>
      <c r="J1774" s="284">
        <v>13.25</v>
      </c>
      <c r="K1774" s="277"/>
      <c r="L1774" s="284">
        <v>22.3</v>
      </c>
      <c r="M1774" s="284">
        <v>16.05</v>
      </c>
    </row>
    <row r="1775" spans="1:13" x14ac:dyDescent="0.2">
      <c r="A1775" s="265" t="s">
        <v>6364</v>
      </c>
      <c r="B1775" s="301" t="s">
        <v>1193</v>
      </c>
      <c r="C1775" s="302" t="s">
        <v>3213</v>
      </c>
      <c r="D1775" s="301" t="s">
        <v>1470</v>
      </c>
      <c r="E1775" s="301" t="s">
        <v>1204</v>
      </c>
      <c r="F1775" s="303" t="s">
        <v>1195</v>
      </c>
      <c r="G1775" s="304" t="s">
        <v>1196</v>
      </c>
      <c r="H1775" s="305">
        <v>5.0700000000000002E-2</v>
      </c>
      <c r="I1775" s="285">
        <v>13.204000000000001</v>
      </c>
      <c r="J1775" s="285">
        <v>0.66900000000000004</v>
      </c>
      <c r="K1775" s="277"/>
      <c r="L1775" s="285">
        <v>16</v>
      </c>
      <c r="M1775" s="285">
        <v>0.81</v>
      </c>
    </row>
    <row r="1776" spans="1:13" ht="12.75" thickBot="1" x14ac:dyDescent="0.25">
      <c r="A1776" s="265" t="s">
        <v>6365</v>
      </c>
      <c r="B1776" s="301" t="s">
        <v>1193</v>
      </c>
      <c r="C1776" s="302" t="s">
        <v>3214</v>
      </c>
      <c r="D1776" s="301" t="s">
        <v>1470</v>
      </c>
      <c r="E1776" s="301" t="s">
        <v>3215</v>
      </c>
      <c r="F1776" s="303" t="s">
        <v>1195</v>
      </c>
      <c r="G1776" s="304" t="s">
        <v>1196</v>
      </c>
      <c r="H1776" s="305">
        <v>1.9300000000000001E-2</v>
      </c>
      <c r="I1776" s="285">
        <v>18.404</v>
      </c>
      <c r="J1776" s="285">
        <v>0.35499999999999998</v>
      </c>
      <c r="K1776" s="277"/>
      <c r="L1776" s="285">
        <v>22.3</v>
      </c>
      <c r="M1776" s="285">
        <v>0.43</v>
      </c>
    </row>
    <row r="1777" spans="1:13" ht="12.75" thickTop="1" x14ac:dyDescent="0.2">
      <c r="A1777" s="265" t="s">
        <v>6366</v>
      </c>
      <c r="B1777" s="295" t="s">
        <v>1193</v>
      </c>
      <c r="C1777" s="296" t="s">
        <v>3156</v>
      </c>
      <c r="D1777" s="295" t="s">
        <v>1470</v>
      </c>
      <c r="E1777" s="295" t="s">
        <v>1206</v>
      </c>
      <c r="F1777" s="297" t="s">
        <v>1195</v>
      </c>
      <c r="G1777" s="298" t="s">
        <v>1196</v>
      </c>
      <c r="H1777" s="299">
        <v>4.1382000000000003</v>
      </c>
      <c r="I1777" s="300">
        <v>11.009</v>
      </c>
      <c r="J1777" s="300">
        <v>45.557000000000002</v>
      </c>
      <c r="K1777" s="277"/>
      <c r="L1777" s="300">
        <v>13.34</v>
      </c>
      <c r="M1777" s="300">
        <v>55.2</v>
      </c>
    </row>
    <row r="1778" spans="1:13" x14ac:dyDescent="0.2">
      <c r="A1778" s="265" t="s">
        <v>6367</v>
      </c>
      <c r="B1778" s="279" t="s">
        <v>1193</v>
      </c>
      <c r="C1778" s="280" t="s">
        <v>3855</v>
      </c>
      <c r="D1778" s="279" t="s">
        <v>1470</v>
      </c>
      <c r="E1778" s="279" t="s">
        <v>1218</v>
      </c>
      <c r="F1778" s="281" t="s">
        <v>1209</v>
      </c>
      <c r="G1778" s="282" t="s">
        <v>345</v>
      </c>
      <c r="H1778" s="283">
        <v>2.9333</v>
      </c>
      <c r="I1778" s="284">
        <v>9.1519999999999992</v>
      </c>
      <c r="J1778" s="284">
        <v>26.844999999999999</v>
      </c>
      <c r="K1778" s="277"/>
      <c r="L1778" s="284">
        <v>11.09</v>
      </c>
      <c r="M1778" s="284">
        <v>32.53</v>
      </c>
    </row>
    <row r="1779" spans="1:13" x14ac:dyDescent="0.2">
      <c r="A1779" s="265" t="s">
        <v>6368</v>
      </c>
      <c r="B1779" s="279" t="s">
        <v>1193</v>
      </c>
      <c r="C1779" s="280" t="s">
        <v>4100</v>
      </c>
      <c r="D1779" s="279" t="s">
        <v>1470</v>
      </c>
      <c r="E1779" s="279" t="s">
        <v>1216</v>
      </c>
      <c r="F1779" s="281" t="s">
        <v>1209</v>
      </c>
      <c r="G1779" s="282" t="s">
        <v>345</v>
      </c>
      <c r="H1779" s="283">
        <v>1.47E-2</v>
      </c>
      <c r="I1779" s="284">
        <v>17.57</v>
      </c>
      <c r="J1779" s="284">
        <v>0.25800000000000001</v>
      </c>
      <c r="K1779" s="277"/>
      <c r="L1779" s="284">
        <v>21.29</v>
      </c>
      <c r="M1779" s="284">
        <v>0.31</v>
      </c>
    </row>
    <row r="1780" spans="1:13" x14ac:dyDescent="0.2">
      <c r="A1780" s="265" t="s">
        <v>6369</v>
      </c>
      <c r="B1780" s="279" t="s">
        <v>1193</v>
      </c>
      <c r="C1780" s="280" t="s">
        <v>3856</v>
      </c>
      <c r="D1780" s="279" t="s">
        <v>1470</v>
      </c>
      <c r="E1780" s="279" t="s">
        <v>1214</v>
      </c>
      <c r="F1780" s="281" t="s">
        <v>1209</v>
      </c>
      <c r="G1780" s="282" t="s">
        <v>345</v>
      </c>
      <c r="H1780" s="283">
        <v>0.1867</v>
      </c>
      <c r="I1780" s="284">
        <v>20.228000000000002</v>
      </c>
      <c r="J1780" s="284">
        <v>3.7759999999999998</v>
      </c>
      <c r="K1780" s="277"/>
      <c r="L1780" s="284">
        <v>24.51</v>
      </c>
      <c r="M1780" s="284">
        <v>4.57</v>
      </c>
    </row>
    <row r="1781" spans="1:13" x14ac:dyDescent="0.2">
      <c r="A1781" s="265" t="s">
        <v>6370</v>
      </c>
      <c r="B1781" s="279" t="s">
        <v>1193</v>
      </c>
      <c r="C1781" s="280" t="s">
        <v>3426</v>
      </c>
      <c r="D1781" s="279" t="s">
        <v>1470</v>
      </c>
      <c r="E1781" s="279" t="s">
        <v>1208</v>
      </c>
      <c r="F1781" s="281" t="s">
        <v>1209</v>
      </c>
      <c r="G1781" s="282" t="s">
        <v>7</v>
      </c>
      <c r="H1781" s="283">
        <v>1.06E-2</v>
      </c>
      <c r="I1781" s="284">
        <v>148.578</v>
      </c>
      <c r="J1781" s="284">
        <v>1.5740000000000001</v>
      </c>
      <c r="K1781" s="277"/>
      <c r="L1781" s="284">
        <v>180.03</v>
      </c>
      <c r="M1781" s="284">
        <v>1.9</v>
      </c>
    </row>
    <row r="1782" spans="1:13" x14ac:dyDescent="0.2">
      <c r="A1782" s="265" t="s">
        <v>6371</v>
      </c>
      <c r="B1782" s="279" t="s">
        <v>1193</v>
      </c>
      <c r="C1782" s="280" t="s">
        <v>3572</v>
      </c>
      <c r="D1782" s="279" t="s">
        <v>1470</v>
      </c>
      <c r="E1782" s="279" t="s">
        <v>1224</v>
      </c>
      <c r="F1782" s="281" t="s">
        <v>1209</v>
      </c>
      <c r="G1782" s="282" t="s">
        <v>345</v>
      </c>
      <c r="H1782" s="283">
        <v>1.272</v>
      </c>
      <c r="I1782" s="284">
        <v>0.86599999999999999</v>
      </c>
      <c r="J1782" s="284">
        <v>1.101</v>
      </c>
      <c r="K1782" s="277"/>
      <c r="L1782" s="284">
        <v>1.05</v>
      </c>
      <c r="M1782" s="284">
        <v>1.33</v>
      </c>
    </row>
    <row r="1783" spans="1:13" x14ac:dyDescent="0.2">
      <c r="A1783" s="265" t="s">
        <v>6372</v>
      </c>
      <c r="B1783" s="279" t="s">
        <v>1193</v>
      </c>
      <c r="C1783" s="280" t="s">
        <v>3224</v>
      </c>
      <c r="D1783" s="279" t="s">
        <v>1470</v>
      </c>
      <c r="E1783" s="279" t="s">
        <v>1230</v>
      </c>
      <c r="F1783" s="281" t="s">
        <v>1209</v>
      </c>
      <c r="G1783" s="282" t="s">
        <v>61</v>
      </c>
      <c r="H1783" s="283">
        <v>0.75800000000000001</v>
      </c>
      <c r="I1783" s="284">
        <v>7.0890000000000004</v>
      </c>
      <c r="J1783" s="284">
        <v>5.3730000000000002</v>
      </c>
      <c r="K1783" s="277"/>
      <c r="L1783" s="284">
        <v>8.59</v>
      </c>
      <c r="M1783" s="284">
        <v>6.51</v>
      </c>
    </row>
    <row r="1784" spans="1:13" x14ac:dyDescent="0.2">
      <c r="A1784" s="265" t="s">
        <v>6373</v>
      </c>
      <c r="B1784" s="301" t="s">
        <v>1193</v>
      </c>
      <c r="C1784" s="302" t="s">
        <v>3227</v>
      </c>
      <c r="D1784" s="301" t="s">
        <v>1470</v>
      </c>
      <c r="E1784" s="301" t="s">
        <v>1228</v>
      </c>
      <c r="F1784" s="303" t="s">
        <v>1209</v>
      </c>
      <c r="G1784" s="304" t="s">
        <v>345</v>
      </c>
      <c r="H1784" s="305">
        <v>8.0500000000000002E-2</v>
      </c>
      <c r="I1784" s="285">
        <v>20.995000000000001</v>
      </c>
      <c r="J1784" s="285">
        <v>1.69</v>
      </c>
      <c r="K1784" s="277"/>
      <c r="L1784" s="285">
        <v>25.44</v>
      </c>
      <c r="M1784" s="285">
        <v>2.04</v>
      </c>
    </row>
    <row r="1785" spans="1:13" ht="12.75" thickBot="1" x14ac:dyDescent="0.25">
      <c r="A1785" s="265" t="s">
        <v>6374</v>
      </c>
      <c r="B1785" s="301" t="s">
        <v>1193</v>
      </c>
      <c r="C1785" s="302" t="s">
        <v>3241</v>
      </c>
      <c r="D1785" s="301" t="s">
        <v>1470</v>
      </c>
      <c r="E1785" s="301" t="s">
        <v>1234</v>
      </c>
      <c r="F1785" s="303" t="s">
        <v>1209</v>
      </c>
      <c r="G1785" s="304" t="s">
        <v>61</v>
      </c>
      <c r="H1785" s="305">
        <v>1.0698000000000001</v>
      </c>
      <c r="I1785" s="285">
        <v>12.082000000000001</v>
      </c>
      <c r="J1785" s="285">
        <v>12.925000000000001</v>
      </c>
      <c r="K1785" s="277"/>
      <c r="L1785" s="285">
        <v>14.64</v>
      </c>
      <c r="M1785" s="285">
        <v>15.66</v>
      </c>
    </row>
    <row r="1786" spans="1:13" ht="12.75" thickTop="1" x14ac:dyDescent="0.2">
      <c r="A1786" s="265" t="s">
        <v>6375</v>
      </c>
      <c r="B1786" s="295" t="s">
        <v>1193</v>
      </c>
      <c r="C1786" s="296" t="s">
        <v>4238</v>
      </c>
      <c r="D1786" s="295" t="s">
        <v>1470</v>
      </c>
      <c r="E1786" s="295" t="s">
        <v>4239</v>
      </c>
      <c r="F1786" s="297" t="s">
        <v>1209</v>
      </c>
      <c r="G1786" s="298" t="s">
        <v>73</v>
      </c>
      <c r="H1786" s="299">
        <v>23.76</v>
      </c>
      <c r="I1786" s="300">
        <v>2.2109999999999999</v>
      </c>
      <c r="J1786" s="300">
        <v>52.533000000000001</v>
      </c>
      <c r="K1786" s="277"/>
      <c r="L1786" s="300">
        <v>2.68</v>
      </c>
      <c r="M1786" s="300">
        <v>63.67</v>
      </c>
    </row>
    <row r="1787" spans="1:13" x14ac:dyDescent="0.2">
      <c r="A1787" s="265" t="s">
        <v>6376</v>
      </c>
      <c r="B1787" s="279" t="s">
        <v>1193</v>
      </c>
      <c r="C1787" s="280" t="s">
        <v>4240</v>
      </c>
      <c r="D1787" s="279" t="s">
        <v>1470</v>
      </c>
      <c r="E1787" s="279" t="s">
        <v>4241</v>
      </c>
      <c r="F1787" s="281" t="s">
        <v>1209</v>
      </c>
      <c r="G1787" s="282" t="s">
        <v>3176</v>
      </c>
      <c r="H1787" s="283">
        <v>7.1300000000000002E-2</v>
      </c>
      <c r="I1787" s="284">
        <v>21.928000000000001</v>
      </c>
      <c r="J1787" s="284">
        <v>1.5629999999999999</v>
      </c>
      <c r="K1787" s="277"/>
      <c r="L1787" s="284">
        <v>26.57</v>
      </c>
      <c r="M1787" s="284">
        <v>1.89</v>
      </c>
    </row>
    <row r="1788" spans="1:13" x14ac:dyDescent="0.2">
      <c r="A1788" s="265" t="s">
        <v>6377</v>
      </c>
      <c r="B1788" s="266" t="s">
        <v>4242</v>
      </c>
      <c r="C1788" s="267" t="s">
        <v>36</v>
      </c>
      <c r="D1788" s="266" t="s">
        <v>37</v>
      </c>
      <c r="E1788" s="266" t="s">
        <v>38</v>
      </c>
      <c r="F1788" s="268" t="s">
        <v>1188</v>
      </c>
      <c r="G1788" s="269" t="s">
        <v>39</v>
      </c>
      <c r="H1788" s="267" t="s">
        <v>1189</v>
      </c>
      <c r="I1788" s="267" t="s">
        <v>40</v>
      </c>
      <c r="J1788" s="267" t="s">
        <v>41</v>
      </c>
      <c r="L1788" s="334"/>
      <c r="M1788" s="334"/>
    </row>
    <row r="1789" spans="1:13" x14ac:dyDescent="0.2">
      <c r="A1789" s="265" t="s">
        <v>6378</v>
      </c>
      <c r="B1789" s="271" t="s">
        <v>1190</v>
      </c>
      <c r="C1789" s="272" t="s">
        <v>3836</v>
      </c>
      <c r="D1789" s="271" t="s">
        <v>1470</v>
      </c>
      <c r="E1789" s="271" t="s">
        <v>251</v>
      </c>
      <c r="F1789" s="273">
        <v>27</v>
      </c>
      <c r="G1789" s="274" t="s">
        <v>11</v>
      </c>
      <c r="H1789" s="275">
        <v>1</v>
      </c>
      <c r="I1789" s="276">
        <v>415.93</v>
      </c>
      <c r="J1789" s="276">
        <v>415.93</v>
      </c>
      <c r="K1789" s="277"/>
      <c r="L1789" s="276">
        <v>503.98</v>
      </c>
      <c r="M1789" s="276">
        <v>503.98</v>
      </c>
    </row>
    <row r="1790" spans="1:13" x14ac:dyDescent="0.2">
      <c r="A1790" s="265" t="s">
        <v>6379</v>
      </c>
      <c r="B1790" s="279" t="s">
        <v>1193</v>
      </c>
      <c r="C1790" s="280" t="s">
        <v>3160</v>
      </c>
      <c r="D1790" s="279" t="s">
        <v>1470</v>
      </c>
      <c r="E1790" s="279" t="s">
        <v>1202</v>
      </c>
      <c r="F1790" s="281" t="s">
        <v>1195</v>
      </c>
      <c r="G1790" s="282" t="s">
        <v>1196</v>
      </c>
      <c r="H1790" s="283">
        <v>1.5371999999999999</v>
      </c>
      <c r="I1790" s="284">
        <v>18.404</v>
      </c>
      <c r="J1790" s="284">
        <v>28.29</v>
      </c>
      <c r="K1790" s="277"/>
      <c r="L1790" s="284">
        <v>22.3</v>
      </c>
      <c r="M1790" s="284">
        <v>34.270000000000003</v>
      </c>
    </row>
    <row r="1791" spans="1:13" x14ac:dyDescent="0.2">
      <c r="A1791" s="265" t="s">
        <v>6380</v>
      </c>
      <c r="B1791" s="279" t="s">
        <v>1193</v>
      </c>
      <c r="C1791" s="280" t="s">
        <v>3156</v>
      </c>
      <c r="D1791" s="279" t="s">
        <v>1470</v>
      </c>
      <c r="E1791" s="279" t="s">
        <v>1206</v>
      </c>
      <c r="F1791" s="281" t="s">
        <v>1195</v>
      </c>
      <c r="G1791" s="282" t="s">
        <v>1196</v>
      </c>
      <c r="H1791" s="283">
        <v>1.2844</v>
      </c>
      <c r="I1791" s="284">
        <v>11.009</v>
      </c>
      <c r="J1791" s="284">
        <v>14.138999999999999</v>
      </c>
      <c r="K1791" s="277"/>
      <c r="L1791" s="284">
        <v>13.34</v>
      </c>
      <c r="M1791" s="284">
        <v>17.13</v>
      </c>
    </row>
    <row r="1792" spans="1:13" x14ac:dyDescent="0.2">
      <c r="A1792" s="265" t="s">
        <v>6381</v>
      </c>
      <c r="B1792" s="279" t="s">
        <v>1193</v>
      </c>
      <c r="C1792" s="280" t="s">
        <v>3426</v>
      </c>
      <c r="D1792" s="279" t="s">
        <v>1470</v>
      </c>
      <c r="E1792" s="279" t="s">
        <v>1208</v>
      </c>
      <c r="F1792" s="281" t="s">
        <v>1209</v>
      </c>
      <c r="G1792" s="282" t="s">
        <v>7</v>
      </c>
      <c r="H1792" s="283">
        <v>1.04E-2</v>
      </c>
      <c r="I1792" s="284">
        <v>148.578</v>
      </c>
      <c r="J1792" s="284">
        <v>1.5449999999999999</v>
      </c>
      <c r="K1792" s="277"/>
      <c r="L1792" s="284">
        <v>180.03</v>
      </c>
      <c r="M1792" s="284">
        <v>1.87</v>
      </c>
    </row>
    <row r="1793" spans="1:13" x14ac:dyDescent="0.2">
      <c r="A1793" s="265" t="s">
        <v>6382</v>
      </c>
      <c r="B1793" s="279" t="s">
        <v>1193</v>
      </c>
      <c r="C1793" s="280" t="s">
        <v>3141</v>
      </c>
      <c r="D1793" s="279" t="s">
        <v>1470</v>
      </c>
      <c r="E1793" s="279" t="s">
        <v>1226</v>
      </c>
      <c r="F1793" s="281" t="s">
        <v>1209</v>
      </c>
      <c r="G1793" s="282" t="s">
        <v>345</v>
      </c>
      <c r="H1793" s="283">
        <v>4.54</v>
      </c>
      <c r="I1793" s="284">
        <v>0.51100000000000001</v>
      </c>
      <c r="J1793" s="284">
        <v>2.319</v>
      </c>
      <c r="K1793" s="277"/>
      <c r="L1793" s="284">
        <v>0.62</v>
      </c>
      <c r="M1793" s="284">
        <v>2.81</v>
      </c>
    </row>
    <row r="1794" spans="1:13" x14ac:dyDescent="0.2">
      <c r="A1794" s="265" t="s">
        <v>6383</v>
      </c>
      <c r="B1794" s="279" t="s">
        <v>1193</v>
      </c>
      <c r="C1794" s="280" t="s">
        <v>3837</v>
      </c>
      <c r="D1794" s="279" t="s">
        <v>1470</v>
      </c>
      <c r="E1794" s="279" t="s">
        <v>3838</v>
      </c>
      <c r="F1794" s="281" t="s">
        <v>1209</v>
      </c>
      <c r="G1794" s="282" t="s">
        <v>11</v>
      </c>
      <c r="H1794" s="283">
        <v>1.2</v>
      </c>
      <c r="I1794" s="284">
        <v>308.03133170454544</v>
      </c>
      <c r="J1794" s="284">
        <v>369.637</v>
      </c>
      <c r="K1794" s="277"/>
      <c r="L1794" s="284">
        <v>373.25</v>
      </c>
      <c r="M1794" s="284">
        <v>447.9</v>
      </c>
    </row>
    <row r="1795" spans="1:13" x14ac:dyDescent="0.2">
      <c r="A1795" s="265" t="s">
        <v>6384</v>
      </c>
      <c r="B1795" s="266" t="s">
        <v>4243</v>
      </c>
      <c r="C1795" s="267" t="s">
        <v>36</v>
      </c>
      <c r="D1795" s="266" t="s">
        <v>37</v>
      </c>
      <c r="E1795" s="266" t="s">
        <v>38</v>
      </c>
      <c r="F1795" s="268" t="s">
        <v>1188</v>
      </c>
      <c r="G1795" s="269" t="s">
        <v>39</v>
      </c>
      <c r="H1795" s="267" t="s">
        <v>1189</v>
      </c>
      <c r="I1795" s="267" t="s">
        <v>40</v>
      </c>
      <c r="J1795" s="267" t="s">
        <v>41</v>
      </c>
      <c r="L1795" s="334"/>
      <c r="M1795" s="334"/>
    </row>
    <row r="1796" spans="1:13" x14ac:dyDescent="0.2">
      <c r="A1796" s="265" t="s">
        <v>6385</v>
      </c>
      <c r="B1796" s="290" t="s">
        <v>1190</v>
      </c>
      <c r="C1796" s="291" t="s">
        <v>4244</v>
      </c>
      <c r="D1796" s="290" t="s">
        <v>1470</v>
      </c>
      <c r="E1796" s="290" t="s">
        <v>469</v>
      </c>
      <c r="F1796" s="292">
        <v>27</v>
      </c>
      <c r="G1796" s="293" t="s">
        <v>11</v>
      </c>
      <c r="H1796" s="294">
        <v>1</v>
      </c>
      <c r="I1796" s="278">
        <v>2.96</v>
      </c>
      <c r="J1796" s="278">
        <v>2.96</v>
      </c>
      <c r="K1796" s="277"/>
      <c r="L1796" s="278">
        <v>3.59</v>
      </c>
      <c r="M1796" s="278">
        <v>3.59</v>
      </c>
    </row>
    <row r="1797" spans="1:13" ht="12.75" thickBot="1" x14ac:dyDescent="0.25">
      <c r="A1797" s="265" t="s">
        <v>6386</v>
      </c>
      <c r="B1797" s="301" t="s">
        <v>1193</v>
      </c>
      <c r="C1797" s="302" t="s">
        <v>4245</v>
      </c>
      <c r="D1797" s="301" t="s">
        <v>1470</v>
      </c>
      <c r="E1797" s="301" t="s">
        <v>4246</v>
      </c>
      <c r="F1797" s="303" t="s">
        <v>1209</v>
      </c>
      <c r="G1797" s="304" t="s">
        <v>3176</v>
      </c>
      <c r="H1797" s="305">
        <v>0.1084</v>
      </c>
      <c r="I1797" s="285">
        <v>7.7489999999999997</v>
      </c>
      <c r="J1797" s="285">
        <v>0.83899999999999997</v>
      </c>
      <c r="K1797" s="277"/>
      <c r="L1797" s="285">
        <v>9.39</v>
      </c>
      <c r="M1797" s="285">
        <v>1.01</v>
      </c>
    </row>
    <row r="1798" spans="1:13" ht="12.75" thickTop="1" x14ac:dyDescent="0.2">
      <c r="A1798" s="265" t="s">
        <v>6387</v>
      </c>
      <c r="B1798" s="295" t="s">
        <v>1193</v>
      </c>
      <c r="C1798" s="296" t="s">
        <v>3156</v>
      </c>
      <c r="D1798" s="295" t="s">
        <v>1470</v>
      </c>
      <c r="E1798" s="295" t="s">
        <v>1206</v>
      </c>
      <c r="F1798" s="297" t="s">
        <v>1195</v>
      </c>
      <c r="G1798" s="298" t="s">
        <v>1196</v>
      </c>
      <c r="H1798" s="299">
        <v>0.15</v>
      </c>
      <c r="I1798" s="300">
        <v>10.924813529411765</v>
      </c>
      <c r="J1798" s="300">
        <v>1.6379999999999999</v>
      </c>
      <c r="K1798" s="277"/>
      <c r="L1798" s="300">
        <v>13.34</v>
      </c>
      <c r="M1798" s="300">
        <v>2</v>
      </c>
    </row>
    <row r="1799" spans="1:13" x14ac:dyDescent="0.2">
      <c r="A1799" s="265" t="s">
        <v>6388</v>
      </c>
      <c r="B1799" s="279" t="s">
        <v>1193</v>
      </c>
      <c r="C1799" s="280" t="s">
        <v>4247</v>
      </c>
      <c r="D1799" s="279" t="s">
        <v>1470</v>
      </c>
      <c r="E1799" s="279" t="s">
        <v>4248</v>
      </c>
      <c r="F1799" s="281" t="s">
        <v>1209</v>
      </c>
      <c r="G1799" s="282" t="s">
        <v>3176</v>
      </c>
      <c r="H1799" s="283">
        <v>0.05</v>
      </c>
      <c r="I1799" s="284">
        <v>7.98</v>
      </c>
      <c r="J1799" s="284">
        <v>0.39900000000000002</v>
      </c>
      <c r="K1799" s="277"/>
      <c r="L1799" s="284">
        <v>9.67</v>
      </c>
      <c r="M1799" s="284">
        <v>0.48</v>
      </c>
    </row>
    <row r="1800" spans="1:13" x14ac:dyDescent="0.2">
      <c r="A1800" s="265" t="s">
        <v>6389</v>
      </c>
      <c r="B1800" s="279" t="s">
        <v>1193</v>
      </c>
      <c r="C1800" s="280" t="s">
        <v>4249</v>
      </c>
      <c r="D1800" s="279" t="s">
        <v>1470</v>
      </c>
      <c r="E1800" s="279" t="s">
        <v>4250</v>
      </c>
      <c r="F1800" s="281" t="s">
        <v>1209</v>
      </c>
      <c r="G1800" s="282" t="s">
        <v>345</v>
      </c>
      <c r="H1800" s="283">
        <v>0.01</v>
      </c>
      <c r="I1800" s="284">
        <v>8.484</v>
      </c>
      <c r="J1800" s="284">
        <v>8.4000000000000005E-2</v>
      </c>
      <c r="K1800" s="277"/>
      <c r="L1800" s="284">
        <v>10.28</v>
      </c>
      <c r="M1800" s="284">
        <v>0.1</v>
      </c>
    </row>
    <row r="1801" spans="1:13" x14ac:dyDescent="0.2">
      <c r="A1801" s="265" t="s">
        <v>6390</v>
      </c>
      <c r="B1801" s="266" t="s">
        <v>4251</v>
      </c>
      <c r="C1801" s="267" t="s">
        <v>36</v>
      </c>
      <c r="D1801" s="266" t="s">
        <v>37</v>
      </c>
      <c r="E1801" s="266" t="s">
        <v>38</v>
      </c>
      <c r="F1801" s="268" t="s">
        <v>1188</v>
      </c>
      <c r="G1801" s="269" t="s">
        <v>39</v>
      </c>
      <c r="H1801" s="267" t="s">
        <v>1189</v>
      </c>
      <c r="I1801" s="267" t="s">
        <v>40</v>
      </c>
      <c r="J1801" s="267" t="s">
        <v>41</v>
      </c>
      <c r="L1801" s="334"/>
      <c r="M1801" s="334"/>
    </row>
    <row r="1802" spans="1:13" ht="24" x14ac:dyDescent="0.2">
      <c r="A1802" s="265" t="s">
        <v>6391</v>
      </c>
      <c r="B1802" s="271" t="s">
        <v>1190</v>
      </c>
      <c r="C1802" s="272" t="s">
        <v>4252</v>
      </c>
      <c r="D1802" s="271" t="s">
        <v>103</v>
      </c>
      <c r="E1802" s="271" t="s">
        <v>1580</v>
      </c>
      <c r="F1802" s="273" t="s">
        <v>3019</v>
      </c>
      <c r="G1802" s="274" t="s">
        <v>289</v>
      </c>
      <c r="H1802" s="275">
        <v>1</v>
      </c>
      <c r="I1802" s="276">
        <v>19.71</v>
      </c>
      <c r="J1802" s="276">
        <v>19.709999999999997</v>
      </c>
      <c r="K1802" s="277"/>
      <c r="L1802" s="276">
        <v>23.9</v>
      </c>
      <c r="M1802" s="276">
        <v>23.9</v>
      </c>
    </row>
    <row r="1803" spans="1:13" ht="24" x14ac:dyDescent="0.2">
      <c r="A1803" s="265" t="s">
        <v>6392</v>
      </c>
      <c r="B1803" s="329" t="s">
        <v>1236</v>
      </c>
      <c r="C1803" s="330" t="s">
        <v>4253</v>
      </c>
      <c r="D1803" s="329" t="s">
        <v>103</v>
      </c>
      <c r="E1803" s="329" t="s">
        <v>4254</v>
      </c>
      <c r="F1803" s="331" t="s">
        <v>1191</v>
      </c>
      <c r="G1803" s="332" t="s">
        <v>79</v>
      </c>
      <c r="H1803" s="333">
        <v>0.38</v>
      </c>
      <c r="I1803" s="322">
        <v>16.539000000000001</v>
      </c>
      <c r="J1803" s="322">
        <v>6.2839999999999998</v>
      </c>
      <c r="K1803" s="277"/>
      <c r="L1803" s="322">
        <v>20.04</v>
      </c>
      <c r="M1803" s="322">
        <v>7.61</v>
      </c>
    </row>
    <row r="1804" spans="1:13" ht="24.75" thickBot="1" x14ac:dyDescent="0.25">
      <c r="A1804" s="265" t="s">
        <v>6393</v>
      </c>
      <c r="B1804" s="329" t="s">
        <v>1236</v>
      </c>
      <c r="C1804" s="330" t="s">
        <v>4255</v>
      </c>
      <c r="D1804" s="329" t="s">
        <v>103</v>
      </c>
      <c r="E1804" s="329" t="s">
        <v>1264</v>
      </c>
      <c r="F1804" s="331" t="s">
        <v>1191</v>
      </c>
      <c r="G1804" s="332" t="s">
        <v>79</v>
      </c>
      <c r="H1804" s="333">
        <v>0.38</v>
      </c>
      <c r="I1804" s="322">
        <v>23.058</v>
      </c>
      <c r="J1804" s="322">
        <v>8.7620000000000005</v>
      </c>
      <c r="K1804" s="277"/>
      <c r="L1804" s="322">
        <v>27.94</v>
      </c>
      <c r="M1804" s="322">
        <v>10.61</v>
      </c>
    </row>
    <row r="1805" spans="1:13" ht="12.75" thickTop="1" x14ac:dyDescent="0.2">
      <c r="A1805" s="265" t="s">
        <v>6394</v>
      </c>
      <c r="B1805" s="295" t="s">
        <v>1193</v>
      </c>
      <c r="C1805" s="296" t="s">
        <v>4256</v>
      </c>
      <c r="D1805" s="295" t="s">
        <v>103</v>
      </c>
      <c r="E1805" s="295" t="s">
        <v>4257</v>
      </c>
      <c r="F1805" s="297" t="s">
        <v>1209</v>
      </c>
      <c r="G1805" s="298" t="s">
        <v>289</v>
      </c>
      <c r="H1805" s="299">
        <v>1.0492999999999999</v>
      </c>
      <c r="I1805" s="300">
        <v>4.2958000000000016</v>
      </c>
      <c r="J1805" s="300">
        <v>4.5069999999999997</v>
      </c>
      <c r="K1805" s="277"/>
      <c r="L1805" s="300">
        <v>5.24</v>
      </c>
      <c r="M1805" s="300">
        <v>5.49</v>
      </c>
    </row>
    <row r="1806" spans="1:13" x14ac:dyDescent="0.2">
      <c r="A1806" s="265" t="s">
        <v>6395</v>
      </c>
      <c r="B1806" s="279" t="s">
        <v>1193</v>
      </c>
      <c r="C1806" s="280" t="s">
        <v>4258</v>
      </c>
      <c r="D1806" s="279" t="s">
        <v>103</v>
      </c>
      <c r="E1806" s="279" t="s">
        <v>1267</v>
      </c>
      <c r="F1806" s="281" t="s">
        <v>1209</v>
      </c>
      <c r="G1806" s="282" t="s">
        <v>133</v>
      </c>
      <c r="H1806" s="283">
        <v>8.8599999999999998E-2</v>
      </c>
      <c r="I1806" s="284">
        <v>1.774</v>
      </c>
      <c r="J1806" s="284">
        <v>0.157</v>
      </c>
      <c r="K1806" s="277"/>
      <c r="L1806" s="284">
        <v>2.15</v>
      </c>
      <c r="M1806" s="284">
        <v>0.19</v>
      </c>
    </row>
    <row r="1807" spans="1:13" x14ac:dyDescent="0.2">
      <c r="A1807" s="265" t="s">
        <v>6396</v>
      </c>
      <c r="B1807" s="266" t="s">
        <v>4259</v>
      </c>
      <c r="C1807" s="267" t="s">
        <v>36</v>
      </c>
      <c r="D1807" s="266" t="s">
        <v>37</v>
      </c>
      <c r="E1807" s="266" t="s">
        <v>38</v>
      </c>
      <c r="F1807" s="268" t="s">
        <v>1188</v>
      </c>
      <c r="G1807" s="269" t="s">
        <v>39</v>
      </c>
      <c r="H1807" s="267" t="s">
        <v>1189</v>
      </c>
      <c r="I1807" s="267" t="s">
        <v>40</v>
      </c>
      <c r="J1807" s="267" t="s">
        <v>41</v>
      </c>
      <c r="L1807" s="334"/>
      <c r="M1807" s="334"/>
    </row>
    <row r="1808" spans="1:13" ht="24" x14ac:dyDescent="0.2">
      <c r="A1808" s="265" t="s">
        <v>6397</v>
      </c>
      <c r="B1808" s="271" t="s">
        <v>1190</v>
      </c>
      <c r="C1808" s="272" t="s">
        <v>4260</v>
      </c>
      <c r="D1808" s="271" t="s">
        <v>103</v>
      </c>
      <c r="E1808" s="271" t="s">
        <v>1581</v>
      </c>
      <c r="F1808" s="273" t="s">
        <v>3019</v>
      </c>
      <c r="G1808" s="274" t="s">
        <v>289</v>
      </c>
      <c r="H1808" s="275">
        <v>1</v>
      </c>
      <c r="I1808" s="276">
        <v>27.89</v>
      </c>
      <c r="J1808" s="276">
        <v>27.890000000000004</v>
      </c>
      <c r="K1808" s="277"/>
      <c r="L1808" s="276">
        <v>33.799999999999997</v>
      </c>
      <c r="M1808" s="276">
        <v>33.799999999999997</v>
      </c>
    </row>
    <row r="1809" spans="1:13" ht="24" x14ac:dyDescent="0.2">
      <c r="A1809" s="265" t="s">
        <v>6398</v>
      </c>
      <c r="B1809" s="316" t="s">
        <v>1236</v>
      </c>
      <c r="C1809" s="317" t="s">
        <v>4253</v>
      </c>
      <c r="D1809" s="316" t="s">
        <v>103</v>
      </c>
      <c r="E1809" s="316" t="s">
        <v>4254</v>
      </c>
      <c r="F1809" s="318" t="s">
        <v>1191</v>
      </c>
      <c r="G1809" s="319" t="s">
        <v>79</v>
      </c>
      <c r="H1809" s="320">
        <v>0.45300000000000001</v>
      </c>
      <c r="I1809" s="321">
        <v>16.539000000000001</v>
      </c>
      <c r="J1809" s="321">
        <v>7.492</v>
      </c>
      <c r="K1809" s="277"/>
      <c r="L1809" s="321">
        <v>20.04</v>
      </c>
      <c r="M1809" s="321">
        <v>9.07</v>
      </c>
    </row>
    <row r="1810" spans="1:13" ht="24" x14ac:dyDescent="0.2">
      <c r="A1810" s="265" t="s">
        <v>6399</v>
      </c>
      <c r="B1810" s="316" t="s">
        <v>1236</v>
      </c>
      <c r="C1810" s="317" t="s">
        <v>4255</v>
      </c>
      <c r="D1810" s="316" t="s">
        <v>103</v>
      </c>
      <c r="E1810" s="316" t="s">
        <v>1264</v>
      </c>
      <c r="F1810" s="318" t="s">
        <v>1191</v>
      </c>
      <c r="G1810" s="319" t="s">
        <v>79</v>
      </c>
      <c r="H1810" s="320">
        <v>0.45300000000000001</v>
      </c>
      <c r="I1810" s="321">
        <v>23.058</v>
      </c>
      <c r="J1810" s="321">
        <v>10.445</v>
      </c>
      <c r="K1810" s="277"/>
      <c r="L1810" s="321">
        <v>27.94</v>
      </c>
      <c r="M1810" s="321">
        <v>12.65</v>
      </c>
    </row>
    <row r="1811" spans="1:13" x14ac:dyDescent="0.2">
      <c r="A1811" s="265" t="s">
        <v>6400</v>
      </c>
      <c r="B1811" s="279" t="s">
        <v>1193</v>
      </c>
      <c r="C1811" s="280" t="s">
        <v>4261</v>
      </c>
      <c r="D1811" s="279" t="s">
        <v>103</v>
      </c>
      <c r="E1811" s="279" t="s">
        <v>4262</v>
      </c>
      <c r="F1811" s="281" t="s">
        <v>1209</v>
      </c>
      <c r="G1811" s="282" t="s">
        <v>289</v>
      </c>
      <c r="H1811" s="283">
        <v>1.0492999999999999</v>
      </c>
      <c r="I1811" s="284">
        <v>9.307331428571425</v>
      </c>
      <c r="J1811" s="284">
        <v>9.766</v>
      </c>
      <c r="K1811" s="277"/>
      <c r="L1811" s="284">
        <v>11.31</v>
      </c>
      <c r="M1811" s="284">
        <v>11.86</v>
      </c>
    </row>
    <row r="1812" spans="1:13" x14ac:dyDescent="0.2">
      <c r="A1812" s="265" t="s">
        <v>6401</v>
      </c>
      <c r="B1812" s="279" t="s">
        <v>1193</v>
      </c>
      <c r="C1812" s="280" t="s">
        <v>4258</v>
      </c>
      <c r="D1812" s="279" t="s">
        <v>103</v>
      </c>
      <c r="E1812" s="279" t="s">
        <v>1267</v>
      </c>
      <c r="F1812" s="281" t="s">
        <v>1209</v>
      </c>
      <c r="G1812" s="282" t="s">
        <v>133</v>
      </c>
      <c r="H1812" s="283">
        <v>0.1056</v>
      </c>
      <c r="I1812" s="284">
        <v>1.774</v>
      </c>
      <c r="J1812" s="284">
        <v>0.187</v>
      </c>
      <c r="K1812" s="277"/>
      <c r="L1812" s="284">
        <v>2.15</v>
      </c>
      <c r="M1812" s="284">
        <v>0.22</v>
      </c>
    </row>
    <row r="1813" spans="1:13" x14ac:dyDescent="0.2">
      <c r="A1813" s="265" t="s">
        <v>6402</v>
      </c>
      <c r="B1813" s="286" t="s">
        <v>4263</v>
      </c>
      <c r="C1813" s="287" t="s">
        <v>36</v>
      </c>
      <c r="D1813" s="286" t="s">
        <v>37</v>
      </c>
      <c r="E1813" s="286" t="s">
        <v>38</v>
      </c>
      <c r="F1813" s="288" t="s">
        <v>1188</v>
      </c>
      <c r="G1813" s="289" t="s">
        <v>39</v>
      </c>
      <c r="H1813" s="287" t="s">
        <v>1189</v>
      </c>
      <c r="I1813" s="287" t="s">
        <v>40</v>
      </c>
      <c r="J1813" s="287" t="s">
        <v>41</v>
      </c>
    </row>
    <row r="1814" spans="1:13" ht="24.75" thickBot="1" x14ac:dyDescent="0.25">
      <c r="A1814" s="265" t="s">
        <v>6403</v>
      </c>
      <c r="B1814" s="290" t="s">
        <v>1190</v>
      </c>
      <c r="C1814" s="291" t="s">
        <v>4264</v>
      </c>
      <c r="D1814" s="290" t="s">
        <v>103</v>
      </c>
      <c r="E1814" s="290" t="s">
        <v>1582</v>
      </c>
      <c r="F1814" s="292" t="s">
        <v>3019</v>
      </c>
      <c r="G1814" s="293" t="s">
        <v>289</v>
      </c>
      <c r="H1814" s="294">
        <v>1</v>
      </c>
      <c r="I1814" s="278">
        <v>18.21</v>
      </c>
      <c r="J1814" s="278">
        <v>18.21</v>
      </c>
      <c r="K1814" s="277"/>
      <c r="L1814" s="278">
        <v>22.08</v>
      </c>
      <c r="M1814" s="278">
        <v>22.08</v>
      </c>
    </row>
    <row r="1815" spans="1:13" ht="24.75" thickTop="1" x14ac:dyDescent="0.2">
      <c r="A1815" s="265" t="s">
        <v>6404</v>
      </c>
      <c r="B1815" s="323" t="s">
        <v>1236</v>
      </c>
      <c r="C1815" s="324" t="s">
        <v>4253</v>
      </c>
      <c r="D1815" s="323" t="s">
        <v>103</v>
      </c>
      <c r="E1815" s="323" t="s">
        <v>4254</v>
      </c>
      <c r="F1815" s="325" t="s">
        <v>1191</v>
      </c>
      <c r="G1815" s="326" t="s">
        <v>79</v>
      </c>
      <c r="H1815" s="327">
        <v>3.4099999999999998E-2</v>
      </c>
      <c r="I1815" s="328">
        <v>16.539000000000001</v>
      </c>
      <c r="J1815" s="328">
        <v>0.56299999999999994</v>
      </c>
      <c r="K1815" s="277"/>
      <c r="L1815" s="328">
        <v>20.04</v>
      </c>
      <c r="M1815" s="328">
        <v>0.68</v>
      </c>
    </row>
    <row r="1816" spans="1:13" ht="24" x14ac:dyDescent="0.2">
      <c r="A1816" s="265" t="s">
        <v>6405</v>
      </c>
      <c r="B1816" s="316" t="s">
        <v>1236</v>
      </c>
      <c r="C1816" s="317" t="s">
        <v>4255</v>
      </c>
      <c r="D1816" s="316" t="s">
        <v>103</v>
      </c>
      <c r="E1816" s="316" t="s">
        <v>1264</v>
      </c>
      <c r="F1816" s="318" t="s">
        <v>1191</v>
      </c>
      <c r="G1816" s="319" t="s">
        <v>79</v>
      </c>
      <c r="H1816" s="320">
        <v>3.4099999999999998E-2</v>
      </c>
      <c r="I1816" s="321">
        <v>23.058</v>
      </c>
      <c r="J1816" s="321">
        <v>0.78600000000000003</v>
      </c>
      <c r="K1816" s="277"/>
      <c r="L1816" s="321">
        <v>27.94</v>
      </c>
      <c r="M1816" s="321">
        <v>0.95</v>
      </c>
    </row>
    <row r="1817" spans="1:13" x14ac:dyDescent="0.2">
      <c r="A1817" s="265" t="s">
        <v>6406</v>
      </c>
      <c r="B1817" s="279" t="s">
        <v>1193</v>
      </c>
      <c r="C1817" s="280" t="s">
        <v>4265</v>
      </c>
      <c r="D1817" s="279" t="s">
        <v>103</v>
      </c>
      <c r="E1817" s="279" t="s">
        <v>4266</v>
      </c>
      <c r="F1817" s="281" t="s">
        <v>1209</v>
      </c>
      <c r="G1817" s="282" t="s">
        <v>289</v>
      </c>
      <c r="H1817" s="283">
        <v>1.0492999999999999</v>
      </c>
      <c r="I1817" s="284">
        <v>16.056023905325446</v>
      </c>
      <c r="J1817" s="284">
        <v>16.847000000000001</v>
      </c>
      <c r="K1817" s="277"/>
      <c r="L1817" s="284">
        <v>19.48</v>
      </c>
      <c r="M1817" s="284">
        <v>20.440000000000001</v>
      </c>
    </row>
    <row r="1818" spans="1:13" x14ac:dyDescent="0.2">
      <c r="A1818" s="265" t="s">
        <v>6407</v>
      </c>
      <c r="B1818" s="279" t="s">
        <v>1193</v>
      </c>
      <c r="C1818" s="280" t="s">
        <v>4258</v>
      </c>
      <c r="D1818" s="279" t="s">
        <v>103</v>
      </c>
      <c r="E1818" s="279" t="s">
        <v>1267</v>
      </c>
      <c r="F1818" s="281" t="s">
        <v>1209</v>
      </c>
      <c r="G1818" s="282" t="s">
        <v>133</v>
      </c>
      <c r="H1818" s="283">
        <v>8.0000000000000002E-3</v>
      </c>
      <c r="I1818" s="284">
        <v>1.774</v>
      </c>
      <c r="J1818" s="284">
        <v>1.4E-2</v>
      </c>
      <c r="K1818" s="277"/>
      <c r="L1818" s="284">
        <v>2.15</v>
      </c>
      <c r="M1818" s="284">
        <v>0.01</v>
      </c>
    </row>
    <row r="1819" spans="1:13" x14ac:dyDescent="0.2">
      <c r="A1819" s="265" t="s">
        <v>6408</v>
      </c>
      <c r="B1819" s="286" t="s">
        <v>4267</v>
      </c>
      <c r="C1819" s="287" t="s">
        <v>36</v>
      </c>
      <c r="D1819" s="286" t="s">
        <v>37</v>
      </c>
      <c r="E1819" s="286" t="s">
        <v>38</v>
      </c>
      <c r="F1819" s="288" t="s">
        <v>1188</v>
      </c>
      <c r="G1819" s="289" t="s">
        <v>39</v>
      </c>
      <c r="H1819" s="287" t="s">
        <v>1189</v>
      </c>
      <c r="I1819" s="287" t="s">
        <v>40</v>
      </c>
      <c r="J1819" s="287" t="s">
        <v>41</v>
      </c>
    </row>
    <row r="1820" spans="1:13" ht="24.75" thickBot="1" x14ac:dyDescent="0.25">
      <c r="A1820" s="265" t="s">
        <v>6409</v>
      </c>
      <c r="B1820" s="290" t="s">
        <v>1190</v>
      </c>
      <c r="C1820" s="291" t="s">
        <v>4268</v>
      </c>
      <c r="D1820" s="290" t="s">
        <v>103</v>
      </c>
      <c r="E1820" s="290" t="s">
        <v>1583</v>
      </c>
      <c r="F1820" s="292" t="s">
        <v>3019</v>
      </c>
      <c r="G1820" s="293" t="s">
        <v>133</v>
      </c>
      <c r="H1820" s="294">
        <v>1</v>
      </c>
      <c r="I1820" s="278">
        <v>10.649999999999999</v>
      </c>
      <c r="J1820" s="278">
        <v>10.65</v>
      </c>
      <c r="K1820" s="277"/>
      <c r="L1820" s="278">
        <v>12.91</v>
      </c>
      <c r="M1820" s="278">
        <v>12.91</v>
      </c>
    </row>
    <row r="1821" spans="1:13" ht="24.75" thickTop="1" x14ac:dyDescent="0.2">
      <c r="A1821" s="265" t="s">
        <v>6410</v>
      </c>
      <c r="B1821" s="323" t="s">
        <v>1236</v>
      </c>
      <c r="C1821" s="324" t="s">
        <v>4253</v>
      </c>
      <c r="D1821" s="323" t="s">
        <v>103</v>
      </c>
      <c r="E1821" s="323" t="s">
        <v>4254</v>
      </c>
      <c r="F1821" s="325" t="s">
        <v>1191</v>
      </c>
      <c r="G1821" s="326" t="s">
        <v>79</v>
      </c>
      <c r="H1821" s="327">
        <v>0.2026</v>
      </c>
      <c r="I1821" s="328">
        <v>16.539000000000001</v>
      </c>
      <c r="J1821" s="328">
        <v>3.35</v>
      </c>
      <c r="K1821" s="277"/>
      <c r="L1821" s="328">
        <v>20.04</v>
      </c>
      <c r="M1821" s="328">
        <v>4.0599999999999996</v>
      </c>
    </row>
    <row r="1822" spans="1:13" ht="24" x14ac:dyDescent="0.2">
      <c r="A1822" s="265" t="s">
        <v>6411</v>
      </c>
      <c r="B1822" s="316" t="s">
        <v>1236</v>
      </c>
      <c r="C1822" s="317" t="s">
        <v>4255</v>
      </c>
      <c r="D1822" s="316" t="s">
        <v>103</v>
      </c>
      <c r="E1822" s="316" t="s">
        <v>1264</v>
      </c>
      <c r="F1822" s="318" t="s">
        <v>1191</v>
      </c>
      <c r="G1822" s="319" t="s">
        <v>79</v>
      </c>
      <c r="H1822" s="320">
        <v>0.2026</v>
      </c>
      <c r="I1822" s="321">
        <v>23.058</v>
      </c>
      <c r="J1822" s="321">
        <v>4.6710000000000003</v>
      </c>
      <c r="K1822" s="277"/>
      <c r="L1822" s="321">
        <v>27.94</v>
      </c>
      <c r="M1822" s="321">
        <v>5.66</v>
      </c>
    </row>
    <row r="1823" spans="1:13" x14ac:dyDescent="0.2">
      <c r="A1823" s="265" t="s">
        <v>6412</v>
      </c>
      <c r="B1823" s="279" t="s">
        <v>1193</v>
      </c>
      <c r="C1823" s="280" t="s">
        <v>4269</v>
      </c>
      <c r="D1823" s="279" t="s">
        <v>103</v>
      </c>
      <c r="E1823" s="279" t="s">
        <v>1265</v>
      </c>
      <c r="F1823" s="281" t="s">
        <v>1209</v>
      </c>
      <c r="G1823" s="282" t="s">
        <v>133</v>
      </c>
      <c r="H1823" s="283">
        <v>1.06E-2</v>
      </c>
      <c r="I1823" s="284">
        <v>53.908000000000001</v>
      </c>
      <c r="J1823" s="284">
        <v>0.57099999999999995</v>
      </c>
      <c r="K1823" s="277"/>
      <c r="L1823" s="284">
        <v>65.319999999999993</v>
      </c>
      <c r="M1823" s="284">
        <v>0.69</v>
      </c>
    </row>
    <row r="1824" spans="1:13" x14ac:dyDescent="0.2">
      <c r="A1824" s="265" t="s">
        <v>6413</v>
      </c>
      <c r="B1824" s="279" t="s">
        <v>1193</v>
      </c>
      <c r="C1824" s="280" t="s">
        <v>4270</v>
      </c>
      <c r="D1824" s="279" t="s">
        <v>103</v>
      </c>
      <c r="E1824" s="279" t="s">
        <v>4271</v>
      </c>
      <c r="F1824" s="281" t="s">
        <v>1209</v>
      </c>
      <c r="G1824" s="282" t="s">
        <v>133</v>
      </c>
      <c r="H1824" s="283">
        <v>1</v>
      </c>
      <c r="I1824" s="284">
        <v>1.2376015384615389</v>
      </c>
      <c r="J1824" s="284">
        <v>1.2370000000000001</v>
      </c>
      <c r="K1824" s="277"/>
      <c r="L1824" s="284">
        <v>1.52</v>
      </c>
      <c r="M1824" s="284">
        <v>1.52</v>
      </c>
    </row>
    <row r="1825" spans="1:13" x14ac:dyDescent="0.2">
      <c r="A1825" s="265" t="s">
        <v>6414</v>
      </c>
      <c r="B1825" s="279" t="s">
        <v>1193</v>
      </c>
      <c r="C1825" s="280" t="s">
        <v>4272</v>
      </c>
      <c r="D1825" s="279" t="s">
        <v>103</v>
      </c>
      <c r="E1825" s="279" t="s">
        <v>1269</v>
      </c>
      <c r="F1825" s="281" t="s">
        <v>1209</v>
      </c>
      <c r="G1825" s="282" t="s">
        <v>133</v>
      </c>
      <c r="H1825" s="283">
        <v>1.2E-2</v>
      </c>
      <c r="I1825" s="284">
        <v>61.08</v>
      </c>
      <c r="J1825" s="284">
        <v>0.73199999999999998</v>
      </c>
      <c r="K1825" s="277"/>
      <c r="L1825" s="284">
        <v>74.010000000000005</v>
      </c>
      <c r="M1825" s="284">
        <v>0.88</v>
      </c>
    </row>
    <row r="1826" spans="1:13" x14ac:dyDescent="0.2">
      <c r="A1826" s="265" t="s">
        <v>6415</v>
      </c>
      <c r="B1826" s="279" t="s">
        <v>1193</v>
      </c>
      <c r="C1826" s="280" t="s">
        <v>4258</v>
      </c>
      <c r="D1826" s="279" t="s">
        <v>103</v>
      </c>
      <c r="E1826" s="279" t="s">
        <v>1267</v>
      </c>
      <c r="F1826" s="281" t="s">
        <v>1209</v>
      </c>
      <c r="G1826" s="282" t="s">
        <v>133</v>
      </c>
      <c r="H1826" s="283">
        <v>5.0700000000000002E-2</v>
      </c>
      <c r="I1826" s="284">
        <v>1.774</v>
      </c>
      <c r="J1826" s="284">
        <v>8.8999999999999996E-2</v>
      </c>
      <c r="K1826" s="277"/>
      <c r="L1826" s="284">
        <v>2.15</v>
      </c>
      <c r="M1826" s="284">
        <v>0.1</v>
      </c>
    </row>
    <row r="1827" spans="1:13" x14ac:dyDescent="0.2">
      <c r="A1827" s="265" t="s">
        <v>6416</v>
      </c>
      <c r="B1827" s="266" t="s">
        <v>4273</v>
      </c>
      <c r="C1827" s="267" t="s">
        <v>36</v>
      </c>
      <c r="D1827" s="266" t="s">
        <v>37</v>
      </c>
      <c r="E1827" s="266" t="s">
        <v>38</v>
      </c>
      <c r="F1827" s="268" t="s">
        <v>1188</v>
      </c>
      <c r="G1827" s="269" t="s">
        <v>39</v>
      </c>
      <c r="H1827" s="267" t="s">
        <v>1189</v>
      </c>
      <c r="I1827" s="267" t="s">
        <v>40</v>
      </c>
      <c r="J1827" s="267" t="s">
        <v>41</v>
      </c>
      <c r="L1827" s="334"/>
      <c r="M1827" s="334"/>
    </row>
    <row r="1828" spans="1:13" ht="24" x14ac:dyDescent="0.2">
      <c r="A1828" s="265" t="s">
        <v>6417</v>
      </c>
      <c r="B1828" s="290" t="s">
        <v>1190</v>
      </c>
      <c r="C1828" s="291" t="s">
        <v>4274</v>
      </c>
      <c r="D1828" s="290" t="s">
        <v>103</v>
      </c>
      <c r="E1828" s="290" t="s">
        <v>1584</v>
      </c>
      <c r="F1828" s="292" t="s">
        <v>3019</v>
      </c>
      <c r="G1828" s="293" t="s">
        <v>133</v>
      </c>
      <c r="H1828" s="294">
        <v>1</v>
      </c>
      <c r="I1828" s="278">
        <v>15.350000000000001</v>
      </c>
      <c r="J1828" s="278">
        <v>15.35</v>
      </c>
      <c r="K1828" s="277"/>
      <c r="L1828" s="278">
        <v>18.62</v>
      </c>
      <c r="M1828" s="278">
        <v>18.62</v>
      </c>
    </row>
    <row r="1829" spans="1:13" ht="24.75" thickBot="1" x14ac:dyDescent="0.25">
      <c r="A1829" s="265" t="s">
        <v>6418</v>
      </c>
      <c r="B1829" s="329" t="s">
        <v>1236</v>
      </c>
      <c r="C1829" s="330" t="s">
        <v>4253</v>
      </c>
      <c r="D1829" s="329" t="s">
        <v>103</v>
      </c>
      <c r="E1829" s="329" t="s">
        <v>4254</v>
      </c>
      <c r="F1829" s="331" t="s">
        <v>1191</v>
      </c>
      <c r="G1829" s="332" t="s">
        <v>79</v>
      </c>
      <c r="H1829" s="333">
        <v>0.24160000000000001</v>
      </c>
      <c r="I1829" s="322">
        <v>16.539000000000001</v>
      </c>
      <c r="J1829" s="322">
        <v>3.9950000000000001</v>
      </c>
      <c r="K1829" s="277"/>
      <c r="L1829" s="322">
        <v>20.04</v>
      </c>
      <c r="M1829" s="322">
        <v>4.84</v>
      </c>
    </row>
    <row r="1830" spans="1:13" ht="24.75" thickTop="1" x14ac:dyDescent="0.2">
      <c r="A1830" s="265" t="s">
        <v>6419</v>
      </c>
      <c r="B1830" s="323" t="s">
        <v>1236</v>
      </c>
      <c r="C1830" s="324" t="s">
        <v>4255</v>
      </c>
      <c r="D1830" s="323" t="s">
        <v>103</v>
      </c>
      <c r="E1830" s="323" t="s">
        <v>1264</v>
      </c>
      <c r="F1830" s="325" t="s">
        <v>1191</v>
      </c>
      <c r="G1830" s="326" t="s">
        <v>79</v>
      </c>
      <c r="H1830" s="327">
        <v>0.24160000000000001</v>
      </c>
      <c r="I1830" s="328">
        <v>23.058</v>
      </c>
      <c r="J1830" s="328">
        <v>5.57</v>
      </c>
      <c r="K1830" s="277"/>
      <c r="L1830" s="328">
        <v>27.94</v>
      </c>
      <c r="M1830" s="328">
        <v>6.75</v>
      </c>
    </row>
    <row r="1831" spans="1:13" x14ac:dyDescent="0.2">
      <c r="A1831" s="265" t="s">
        <v>6420</v>
      </c>
      <c r="B1831" s="279" t="s">
        <v>1193</v>
      </c>
      <c r="C1831" s="280" t="s">
        <v>4269</v>
      </c>
      <c r="D1831" s="279" t="s">
        <v>103</v>
      </c>
      <c r="E1831" s="279" t="s">
        <v>1265</v>
      </c>
      <c r="F1831" s="281" t="s">
        <v>1209</v>
      </c>
      <c r="G1831" s="282" t="s">
        <v>133</v>
      </c>
      <c r="H1831" s="283">
        <v>1.41E-2</v>
      </c>
      <c r="I1831" s="284">
        <v>53.908000000000001</v>
      </c>
      <c r="J1831" s="284">
        <v>0.76</v>
      </c>
      <c r="K1831" s="277"/>
      <c r="L1831" s="284">
        <v>65.319999999999993</v>
      </c>
      <c r="M1831" s="284">
        <v>0.92</v>
      </c>
    </row>
    <row r="1832" spans="1:13" x14ac:dyDescent="0.2">
      <c r="A1832" s="265" t="s">
        <v>6421</v>
      </c>
      <c r="B1832" s="279" t="s">
        <v>1193</v>
      </c>
      <c r="C1832" s="280" t="s">
        <v>4275</v>
      </c>
      <c r="D1832" s="279" t="s">
        <v>103</v>
      </c>
      <c r="E1832" s="279" t="s">
        <v>4276</v>
      </c>
      <c r="F1832" s="281" t="s">
        <v>1209</v>
      </c>
      <c r="G1832" s="282" t="s">
        <v>133</v>
      </c>
      <c r="H1832" s="283">
        <v>1</v>
      </c>
      <c r="I1832" s="284">
        <v>3.9113060000000002</v>
      </c>
      <c r="J1832" s="284">
        <v>3.911</v>
      </c>
      <c r="K1832" s="277"/>
      <c r="L1832" s="284">
        <v>4.76</v>
      </c>
      <c r="M1832" s="284">
        <v>4.76</v>
      </c>
    </row>
    <row r="1833" spans="1:13" x14ac:dyDescent="0.2">
      <c r="A1833" s="265" t="s">
        <v>6422</v>
      </c>
      <c r="B1833" s="279" t="s">
        <v>1193</v>
      </c>
      <c r="C1833" s="280" t="s">
        <v>4272</v>
      </c>
      <c r="D1833" s="279" t="s">
        <v>103</v>
      </c>
      <c r="E1833" s="279" t="s">
        <v>1269</v>
      </c>
      <c r="F1833" s="281" t="s">
        <v>1209</v>
      </c>
      <c r="G1833" s="282" t="s">
        <v>133</v>
      </c>
      <c r="H1833" s="283">
        <v>1.6500000000000001E-2</v>
      </c>
      <c r="I1833" s="284">
        <v>61.08</v>
      </c>
      <c r="J1833" s="284">
        <v>1.0069999999999999</v>
      </c>
      <c r="K1833" s="277"/>
      <c r="L1833" s="284">
        <v>74.010000000000005</v>
      </c>
      <c r="M1833" s="284">
        <v>1.22</v>
      </c>
    </row>
    <row r="1834" spans="1:13" x14ac:dyDescent="0.2">
      <c r="A1834" s="265" t="s">
        <v>6423</v>
      </c>
      <c r="B1834" s="279" t="s">
        <v>1193</v>
      </c>
      <c r="C1834" s="280" t="s">
        <v>4258</v>
      </c>
      <c r="D1834" s="279" t="s">
        <v>103</v>
      </c>
      <c r="E1834" s="279" t="s">
        <v>1267</v>
      </c>
      <c r="F1834" s="281" t="s">
        <v>1209</v>
      </c>
      <c r="G1834" s="282" t="s">
        <v>133</v>
      </c>
      <c r="H1834" s="283">
        <v>6.0499999999999998E-2</v>
      </c>
      <c r="I1834" s="284">
        <v>1.774</v>
      </c>
      <c r="J1834" s="284">
        <v>0.107</v>
      </c>
      <c r="K1834" s="277"/>
      <c r="L1834" s="284">
        <v>2.15</v>
      </c>
      <c r="M1834" s="284">
        <v>0.13</v>
      </c>
    </row>
    <row r="1835" spans="1:13" x14ac:dyDescent="0.2">
      <c r="A1835" s="265" t="s">
        <v>6424</v>
      </c>
      <c r="B1835" s="266" t="s">
        <v>4277</v>
      </c>
      <c r="C1835" s="267" t="s">
        <v>36</v>
      </c>
      <c r="D1835" s="266" t="s">
        <v>37</v>
      </c>
      <c r="E1835" s="266" t="s">
        <v>38</v>
      </c>
      <c r="F1835" s="268" t="s">
        <v>1188</v>
      </c>
      <c r="G1835" s="269" t="s">
        <v>39</v>
      </c>
      <c r="H1835" s="267" t="s">
        <v>1189</v>
      </c>
      <c r="I1835" s="267" t="s">
        <v>40</v>
      </c>
      <c r="J1835" s="267" t="s">
        <v>41</v>
      </c>
      <c r="L1835" s="334"/>
      <c r="M1835" s="334"/>
    </row>
    <row r="1836" spans="1:13" ht="24" x14ac:dyDescent="0.2">
      <c r="A1836" s="265" t="s">
        <v>6425</v>
      </c>
      <c r="B1836" s="271" t="s">
        <v>1190</v>
      </c>
      <c r="C1836" s="272" t="s">
        <v>4278</v>
      </c>
      <c r="D1836" s="271" t="s">
        <v>103</v>
      </c>
      <c r="E1836" s="271" t="s">
        <v>1585</v>
      </c>
      <c r="F1836" s="273" t="s">
        <v>3019</v>
      </c>
      <c r="G1836" s="274" t="s">
        <v>133</v>
      </c>
      <c r="H1836" s="275">
        <v>1</v>
      </c>
      <c r="I1836" s="276">
        <v>20.12</v>
      </c>
      <c r="J1836" s="276">
        <v>20.12</v>
      </c>
      <c r="K1836" s="277"/>
      <c r="L1836" s="276">
        <v>24.4</v>
      </c>
      <c r="M1836" s="276">
        <v>24.4</v>
      </c>
    </row>
    <row r="1837" spans="1:13" ht="24" x14ac:dyDescent="0.2">
      <c r="A1837" s="265" t="s">
        <v>6426</v>
      </c>
      <c r="B1837" s="329" t="s">
        <v>1236</v>
      </c>
      <c r="C1837" s="330" t="s">
        <v>4253</v>
      </c>
      <c r="D1837" s="329" t="s">
        <v>103</v>
      </c>
      <c r="E1837" s="329" t="s">
        <v>4254</v>
      </c>
      <c r="F1837" s="331" t="s">
        <v>1191</v>
      </c>
      <c r="G1837" s="332" t="s">
        <v>79</v>
      </c>
      <c r="H1837" s="333">
        <v>0.1694</v>
      </c>
      <c r="I1837" s="322">
        <v>16.539000000000001</v>
      </c>
      <c r="J1837" s="322">
        <v>2.8010000000000002</v>
      </c>
      <c r="K1837" s="277"/>
      <c r="L1837" s="322">
        <v>20.04</v>
      </c>
      <c r="M1837" s="322">
        <v>3.39</v>
      </c>
    </row>
    <row r="1838" spans="1:13" ht="24.75" thickBot="1" x14ac:dyDescent="0.25">
      <c r="A1838" s="265" t="s">
        <v>6427</v>
      </c>
      <c r="B1838" s="329" t="s">
        <v>1236</v>
      </c>
      <c r="C1838" s="330" t="s">
        <v>4255</v>
      </c>
      <c r="D1838" s="329" t="s">
        <v>103</v>
      </c>
      <c r="E1838" s="329" t="s">
        <v>1264</v>
      </c>
      <c r="F1838" s="331" t="s">
        <v>1191</v>
      </c>
      <c r="G1838" s="332" t="s">
        <v>79</v>
      </c>
      <c r="H1838" s="333">
        <v>0.1694</v>
      </c>
      <c r="I1838" s="322">
        <v>23.058</v>
      </c>
      <c r="J1838" s="322">
        <v>3.9060000000000001</v>
      </c>
      <c r="K1838" s="277"/>
      <c r="L1838" s="322">
        <v>27.94</v>
      </c>
      <c r="M1838" s="322">
        <v>4.7300000000000004</v>
      </c>
    </row>
    <row r="1839" spans="1:13" ht="12.75" thickTop="1" x14ac:dyDescent="0.2">
      <c r="A1839" s="265" t="s">
        <v>6428</v>
      </c>
      <c r="B1839" s="295" t="s">
        <v>1193</v>
      </c>
      <c r="C1839" s="296" t="s">
        <v>4269</v>
      </c>
      <c r="D1839" s="295" t="s">
        <v>103</v>
      </c>
      <c r="E1839" s="295" t="s">
        <v>1265</v>
      </c>
      <c r="F1839" s="297" t="s">
        <v>1209</v>
      </c>
      <c r="G1839" s="298" t="s">
        <v>133</v>
      </c>
      <c r="H1839" s="299">
        <v>2.47E-2</v>
      </c>
      <c r="I1839" s="300">
        <v>53.908000000000001</v>
      </c>
      <c r="J1839" s="300">
        <v>1.331</v>
      </c>
      <c r="K1839" s="277"/>
      <c r="L1839" s="300">
        <v>65.319999999999993</v>
      </c>
      <c r="M1839" s="300">
        <v>1.61</v>
      </c>
    </row>
    <row r="1840" spans="1:13" x14ac:dyDescent="0.2">
      <c r="A1840" s="265" t="s">
        <v>6429</v>
      </c>
      <c r="B1840" s="279" t="s">
        <v>1193</v>
      </c>
      <c r="C1840" s="280" t="s">
        <v>4279</v>
      </c>
      <c r="D1840" s="279" t="s">
        <v>103</v>
      </c>
      <c r="E1840" s="279" t="s">
        <v>4280</v>
      </c>
      <c r="F1840" s="281" t="s">
        <v>1209</v>
      </c>
      <c r="G1840" s="282" t="s">
        <v>133</v>
      </c>
      <c r="H1840" s="283">
        <v>1</v>
      </c>
      <c r="I1840" s="284">
        <v>10.017146732673266</v>
      </c>
      <c r="J1840" s="284">
        <v>10.016999999999999</v>
      </c>
      <c r="K1840" s="277"/>
      <c r="L1840" s="284">
        <v>12.17</v>
      </c>
      <c r="M1840" s="284">
        <v>12.17</v>
      </c>
    </row>
    <row r="1841" spans="1:13" x14ac:dyDescent="0.2">
      <c r="A1841" s="265" t="s">
        <v>6430</v>
      </c>
      <c r="B1841" s="279" t="s">
        <v>1193</v>
      </c>
      <c r="C1841" s="280" t="s">
        <v>4272</v>
      </c>
      <c r="D1841" s="279" t="s">
        <v>103</v>
      </c>
      <c r="E1841" s="279" t="s">
        <v>1269</v>
      </c>
      <c r="F1841" s="281" t="s">
        <v>1209</v>
      </c>
      <c r="G1841" s="282" t="s">
        <v>133</v>
      </c>
      <c r="H1841" s="283">
        <v>3.3000000000000002E-2</v>
      </c>
      <c r="I1841" s="284">
        <v>61.08</v>
      </c>
      <c r="J1841" s="284">
        <v>2.0150000000000001</v>
      </c>
      <c r="K1841" s="277"/>
      <c r="L1841" s="284">
        <v>74.010000000000005</v>
      </c>
      <c r="M1841" s="284">
        <v>2.44</v>
      </c>
    </row>
    <row r="1842" spans="1:13" x14ac:dyDescent="0.2">
      <c r="A1842" s="265" t="s">
        <v>6431</v>
      </c>
      <c r="B1842" s="279" t="s">
        <v>1193</v>
      </c>
      <c r="C1842" s="280" t="s">
        <v>4258</v>
      </c>
      <c r="D1842" s="279" t="s">
        <v>103</v>
      </c>
      <c r="E1842" s="279" t="s">
        <v>1267</v>
      </c>
      <c r="F1842" s="281" t="s">
        <v>1209</v>
      </c>
      <c r="G1842" s="282" t="s">
        <v>133</v>
      </c>
      <c r="H1842" s="283">
        <v>2.8500000000000001E-2</v>
      </c>
      <c r="I1842" s="284">
        <v>1.774</v>
      </c>
      <c r="J1842" s="284">
        <v>0.05</v>
      </c>
      <c r="K1842" s="277"/>
      <c r="L1842" s="284">
        <v>2.15</v>
      </c>
      <c r="M1842" s="284">
        <v>0.06</v>
      </c>
    </row>
    <row r="1843" spans="1:13" x14ac:dyDescent="0.2">
      <c r="A1843" s="265" t="s">
        <v>6432</v>
      </c>
      <c r="B1843" s="266" t="s">
        <v>4281</v>
      </c>
      <c r="C1843" s="267" t="s">
        <v>36</v>
      </c>
      <c r="D1843" s="266" t="s">
        <v>37</v>
      </c>
      <c r="E1843" s="266" t="s">
        <v>38</v>
      </c>
      <c r="F1843" s="268" t="s">
        <v>1188</v>
      </c>
      <c r="G1843" s="269" t="s">
        <v>39</v>
      </c>
      <c r="H1843" s="267" t="s">
        <v>1189</v>
      </c>
      <c r="I1843" s="267" t="s">
        <v>40</v>
      </c>
      <c r="J1843" s="267" t="s">
        <v>41</v>
      </c>
      <c r="L1843" s="334"/>
      <c r="M1843" s="334"/>
    </row>
    <row r="1844" spans="1:13" ht="24" x14ac:dyDescent="0.2">
      <c r="A1844" s="265" t="s">
        <v>6433</v>
      </c>
      <c r="B1844" s="271" t="s">
        <v>1190</v>
      </c>
      <c r="C1844" s="272" t="s">
        <v>4282</v>
      </c>
      <c r="D1844" s="271" t="s">
        <v>103</v>
      </c>
      <c r="E1844" s="271" t="s">
        <v>1586</v>
      </c>
      <c r="F1844" s="273" t="s">
        <v>3019</v>
      </c>
      <c r="G1844" s="274" t="s">
        <v>133</v>
      </c>
      <c r="H1844" s="275">
        <v>1</v>
      </c>
      <c r="I1844" s="276">
        <v>18.16</v>
      </c>
      <c r="J1844" s="276">
        <v>18.16</v>
      </c>
      <c r="K1844" s="277"/>
      <c r="L1844" s="276">
        <v>22.01</v>
      </c>
      <c r="M1844" s="276">
        <v>22.01</v>
      </c>
    </row>
    <row r="1845" spans="1:13" ht="24" x14ac:dyDescent="0.2">
      <c r="A1845" s="265" t="s">
        <v>6434</v>
      </c>
      <c r="B1845" s="316" t="s">
        <v>1236</v>
      </c>
      <c r="C1845" s="317" t="s">
        <v>4253</v>
      </c>
      <c r="D1845" s="316" t="s">
        <v>103</v>
      </c>
      <c r="E1845" s="316" t="s">
        <v>4254</v>
      </c>
      <c r="F1845" s="318" t="s">
        <v>1191</v>
      </c>
      <c r="G1845" s="319" t="s">
        <v>79</v>
      </c>
      <c r="H1845" s="320">
        <v>0.1318</v>
      </c>
      <c r="I1845" s="321">
        <v>16.539000000000001</v>
      </c>
      <c r="J1845" s="321">
        <v>2.1789999999999998</v>
      </c>
      <c r="K1845" s="277"/>
      <c r="L1845" s="321">
        <v>20.04</v>
      </c>
      <c r="M1845" s="321">
        <v>2.64</v>
      </c>
    </row>
    <row r="1846" spans="1:13" ht="24" x14ac:dyDescent="0.2">
      <c r="A1846" s="265" t="s">
        <v>6435</v>
      </c>
      <c r="B1846" s="329" t="s">
        <v>1236</v>
      </c>
      <c r="C1846" s="330" t="s">
        <v>4255</v>
      </c>
      <c r="D1846" s="329" t="s">
        <v>103</v>
      </c>
      <c r="E1846" s="329" t="s">
        <v>1264</v>
      </c>
      <c r="F1846" s="331" t="s">
        <v>1191</v>
      </c>
      <c r="G1846" s="332" t="s">
        <v>79</v>
      </c>
      <c r="H1846" s="333">
        <v>0.1318</v>
      </c>
      <c r="I1846" s="322">
        <v>23.058</v>
      </c>
      <c r="J1846" s="322">
        <v>3.0390000000000001</v>
      </c>
      <c r="K1846" s="277"/>
      <c r="L1846" s="322">
        <v>27.94</v>
      </c>
      <c r="M1846" s="322">
        <v>3.68</v>
      </c>
    </row>
    <row r="1847" spans="1:13" ht="12.75" thickBot="1" x14ac:dyDescent="0.25">
      <c r="A1847" s="265" t="s">
        <v>6436</v>
      </c>
      <c r="B1847" s="301" t="s">
        <v>1193</v>
      </c>
      <c r="C1847" s="302" t="s">
        <v>4269</v>
      </c>
      <c r="D1847" s="301" t="s">
        <v>103</v>
      </c>
      <c r="E1847" s="301" t="s">
        <v>1265</v>
      </c>
      <c r="F1847" s="303" t="s">
        <v>1209</v>
      </c>
      <c r="G1847" s="304" t="s">
        <v>133</v>
      </c>
      <c r="H1847" s="305">
        <v>1.7600000000000001E-2</v>
      </c>
      <c r="I1847" s="285">
        <v>53.908000000000001</v>
      </c>
      <c r="J1847" s="285">
        <v>0.94799999999999995</v>
      </c>
      <c r="K1847" s="277"/>
      <c r="L1847" s="285">
        <v>65.319999999999993</v>
      </c>
      <c r="M1847" s="285">
        <v>1.1399999999999999</v>
      </c>
    </row>
    <row r="1848" spans="1:13" ht="24.75" thickTop="1" x14ac:dyDescent="0.2">
      <c r="A1848" s="265" t="s">
        <v>6437</v>
      </c>
      <c r="B1848" s="295" t="s">
        <v>1193</v>
      </c>
      <c r="C1848" s="296" t="s">
        <v>4283</v>
      </c>
      <c r="D1848" s="295" t="s">
        <v>103</v>
      </c>
      <c r="E1848" s="295" t="s">
        <v>4284</v>
      </c>
      <c r="F1848" s="297" t="s">
        <v>1209</v>
      </c>
      <c r="G1848" s="298" t="s">
        <v>133</v>
      </c>
      <c r="H1848" s="299">
        <v>1</v>
      </c>
      <c r="I1848" s="300">
        <v>10.577007169811322</v>
      </c>
      <c r="J1848" s="300">
        <v>10.577</v>
      </c>
      <c r="K1848" s="277"/>
      <c r="L1848" s="300">
        <v>12.84</v>
      </c>
      <c r="M1848" s="300">
        <v>12.84</v>
      </c>
    </row>
    <row r="1849" spans="1:13" x14ac:dyDescent="0.2">
      <c r="A1849" s="265" t="s">
        <v>6438</v>
      </c>
      <c r="B1849" s="279" t="s">
        <v>1193</v>
      </c>
      <c r="C1849" s="280" t="s">
        <v>4272</v>
      </c>
      <c r="D1849" s="279" t="s">
        <v>103</v>
      </c>
      <c r="E1849" s="279" t="s">
        <v>1269</v>
      </c>
      <c r="F1849" s="281" t="s">
        <v>1209</v>
      </c>
      <c r="G1849" s="282" t="s">
        <v>133</v>
      </c>
      <c r="H1849" s="283">
        <v>2.2499999999999999E-2</v>
      </c>
      <c r="I1849" s="284">
        <v>61.08</v>
      </c>
      <c r="J1849" s="284">
        <v>1.3740000000000001</v>
      </c>
      <c r="K1849" s="277"/>
      <c r="L1849" s="284">
        <v>74.010000000000005</v>
      </c>
      <c r="M1849" s="284">
        <v>1.66</v>
      </c>
    </row>
    <row r="1850" spans="1:13" x14ac:dyDescent="0.2">
      <c r="A1850" s="265" t="s">
        <v>6439</v>
      </c>
      <c r="B1850" s="279" t="s">
        <v>1193</v>
      </c>
      <c r="C1850" s="280" t="s">
        <v>4258</v>
      </c>
      <c r="D1850" s="279" t="s">
        <v>103</v>
      </c>
      <c r="E1850" s="279" t="s">
        <v>1267</v>
      </c>
      <c r="F1850" s="281" t="s">
        <v>1209</v>
      </c>
      <c r="G1850" s="282" t="s">
        <v>133</v>
      </c>
      <c r="H1850" s="283">
        <v>2.4400000000000002E-2</v>
      </c>
      <c r="I1850" s="284">
        <v>1.774</v>
      </c>
      <c r="J1850" s="284">
        <v>4.2999999999999997E-2</v>
      </c>
      <c r="K1850" s="277"/>
      <c r="L1850" s="284">
        <v>2.15</v>
      </c>
      <c r="M1850" s="284">
        <v>0.05</v>
      </c>
    </row>
    <row r="1851" spans="1:13" x14ac:dyDescent="0.2">
      <c r="A1851" s="265" t="s">
        <v>6440</v>
      </c>
      <c r="B1851" s="266" t="s">
        <v>4285</v>
      </c>
      <c r="C1851" s="267" t="s">
        <v>36</v>
      </c>
      <c r="D1851" s="266" t="s">
        <v>37</v>
      </c>
      <c r="E1851" s="266" t="s">
        <v>38</v>
      </c>
      <c r="F1851" s="268" t="s">
        <v>1188</v>
      </c>
      <c r="G1851" s="269" t="s">
        <v>39</v>
      </c>
      <c r="H1851" s="267" t="s">
        <v>1189</v>
      </c>
      <c r="I1851" s="267" t="s">
        <v>40</v>
      </c>
      <c r="J1851" s="267" t="s">
        <v>41</v>
      </c>
      <c r="L1851" s="334"/>
      <c r="M1851" s="334"/>
    </row>
    <row r="1852" spans="1:13" x14ac:dyDescent="0.2">
      <c r="A1852" s="265" t="s">
        <v>6441</v>
      </c>
      <c r="B1852" s="271" t="s">
        <v>1190</v>
      </c>
      <c r="C1852" s="272" t="s">
        <v>4286</v>
      </c>
      <c r="D1852" s="271" t="s">
        <v>1470</v>
      </c>
      <c r="E1852" s="271" t="s">
        <v>480</v>
      </c>
      <c r="F1852" s="273">
        <v>8</v>
      </c>
      <c r="G1852" s="274" t="s">
        <v>106</v>
      </c>
      <c r="H1852" s="275">
        <v>1</v>
      </c>
      <c r="I1852" s="276">
        <v>22.6</v>
      </c>
      <c r="J1852" s="276">
        <v>22.6</v>
      </c>
      <c r="K1852" s="277"/>
      <c r="L1852" s="276">
        <v>27.39</v>
      </c>
      <c r="M1852" s="276">
        <v>27.39</v>
      </c>
    </row>
    <row r="1853" spans="1:13" x14ac:dyDescent="0.2">
      <c r="A1853" s="265" t="s">
        <v>6442</v>
      </c>
      <c r="B1853" s="279" t="s">
        <v>1193</v>
      </c>
      <c r="C1853" s="280" t="s">
        <v>3137</v>
      </c>
      <c r="D1853" s="279" t="s">
        <v>1470</v>
      </c>
      <c r="E1853" s="279" t="s">
        <v>1198</v>
      </c>
      <c r="F1853" s="281" t="s">
        <v>1195</v>
      </c>
      <c r="G1853" s="282" t="s">
        <v>1196</v>
      </c>
      <c r="H1853" s="283">
        <v>0.3</v>
      </c>
      <c r="I1853" s="284">
        <v>12.429</v>
      </c>
      <c r="J1853" s="284">
        <v>3.7280000000000002</v>
      </c>
      <c r="K1853" s="277"/>
      <c r="L1853" s="284">
        <v>15.06</v>
      </c>
      <c r="M1853" s="284">
        <v>4.51</v>
      </c>
    </row>
    <row r="1854" spans="1:13" x14ac:dyDescent="0.2">
      <c r="A1854" s="265" t="s">
        <v>6443</v>
      </c>
      <c r="B1854" s="279" t="s">
        <v>1193</v>
      </c>
      <c r="C1854" s="280" t="s">
        <v>3212</v>
      </c>
      <c r="D1854" s="279" t="s">
        <v>1470</v>
      </c>
      <c r="E1854" s="279" t="s">
        <v>1364</v>
      </c>
      <c r="F1854" s="281" t="s">
        <v>1195</v>
      </c>
      <c r="G1854" s="282" t="s">
        <v>1196</v>
      </c>
      <c r="H1854" s="283">
        <v>0.3</v>
      </c>
      <c r="I1854" s="284">
        <v>18.404</v>
      </c>
      <c r="J1854" s="284">
        <v>5.5209999999999999</v>
      </c>
      <c r="K1854" s="277"/>
      <c r="L1854" s="284">
        <v>22.3</v>
      </c>
      <c r="M1854" s="284">
        <v>6.69</v>
      </c>
    </row>
    <row r="1855" spans="1:13" x14ac:dyDescent="0.2">
      <c r="A1855" s="265" t="s">
        <v>6444</v>
      </c>
      <c r="B1855" s="279" t="s">
        <v>1193</v>
      </c>
      <c r="C1855" s="280" t="s">
        <v>4287</v>
      </c>
      <c r="D1855" s="279" t="s">
        <v>1470</v>
      </c>
      <c r="E1855" s="279" t="s">
        <v>4288</v>
      </c>
      <c r="F1855" s="281" t="s">
        <v>1209</v>
      </c>
      <c r="G1855" s="282" t="s">
        <v>73</v>
      </c>
      <c r="H1855" s="283">
        <v>1</v>
      </c>
      <c r="I1855" s="284">
        <v>13.351029104477615</v>
      </c>
      <c r="J1855" s="284">
        <v>13.351000000000001</v>
      </c>
      <c r="K1855" s="277"/>
      <c r="L1855" s="284">
        <v>16.190000000000001</v>
      </c>
      <c r="M1855" s="284">
        <v>16.190000000000001</v>
      </c>
    </row>
    <row r="1856" spans="1:13" x14ac:dyDescent="0.2">
      <c r="A1856" s="265" t="s">
        <v>6445</v>
      </c>
      <c r="B1856" s="266" t="s">
        <v>4289</v>
      </c>
      <c r="C1856" s="267" t="s">
        <v>36</v>
      </c>
      <c r="D1856" s="266" t="s">
        <v>37</v>
      </c>
      <c r="E1856" s="266" t="s">
        <v>38</v>
      </c>
      <c r="F1856" s="268" t="s">
        <v>1188</v>
      </c>
      <c r="G1856" s="269" t="s">
        <v>39</v>
      </c>
      <c r="H1856" s="267" t="s">
        <v>1189</v>
      </c>
      <c r="I1856" s="267" t="s">
        <v>40</v>
      </c>
      <c r="J1856" s="267" t="s">
        <v>41</v>
      </c>
      <c r="L1856" s="334"/>
      <c r="M1856" s="334"/>
    </row>
    <row r="1857" spans="1:13" ht="24" x14ac:dyDescent="0.2">
      <c r="A1857" s="265" t="s">
        <v>6446</v>
      </c>
      <c r="B1857" s="271" t="s">
        <v>1190</v>
      </c>
      <c r="C1857" s="272" t="s">
        <v>4290</v>
      </c>
      <c r="D1857" s="271" t="s">
        <v>103</v>
      </c>
      <c r="E1857" s="271" t="s">
        <v>1587</v>
      </c>
      <c r="F1857" s="273" t="s">
        <v>3019</v>
      </c>
      <c r="G1857" s="274" t="s">
        <v>133</v>
      </c>
      <c r="H1857" s="275">
        <v>1</v>
      </c>
      <c r="I1857" s="276">
        <v>10.039999999999999</v>
      </c>
      <c r="J1857" s="276">
        <v>10.039999999999997</v>
      </c>
      <c r="K1857" s="277"/>
      <c r="L1857" s="276">
        <v>12.17</v>
      </c>
      <c r="M1857" s="276">
        <v>12.17</v>
      </c>
    </row>
    <row r="1858" spans="1:13" ht="24" x14ac:dyDescent="0.2">
      <c r="A1858" s="265" t="s">
        <v>6447</v>
      </c>
      <c r="B1858" s="329" t="s">
        <v>1236</v>
      </c>
      <c r="C1858" s="330" t="s">
        <v>4253</v>
      </c>
      <c r="D1858" s="329" t="s">
        <v>103</v>
      </c>
      <c r="E1858" s="329" t="s">
        <v>4254</v>
      </c>
      <c r="F1858" s="331" t="s">
        <v>1191</v>
      </c>
      <c r="G1858" s="332" t="s">
        <v>79</v>
      </c>
      <c r="H1858" s="333">
        <v>0.152</v>
      </c>
      <c r="I1858" s="322">
        <v>16.539000000000001</v>
      </c>
      <c r="J1858" s="322">
        <v>2.5129999999999999</v>
      </c>
      <c r="K1858" s="277"/>
      <c r="L1858" s="322">
        <v>20.04</v>
      </c>
      <c r="M1858" s="322">
        <v>3.04</v>
      </c>
    </row>
    <row r="1859" spans="1:13" ht="24.75" thickBot="1" x14ac:dyDescent="0.25">
      <c r="A1859" s="265" t="s">
        <v>6448</v>
      </c>
      <c r="B1859" s="329" t="s">
        <v>1236</v>
      </c>
      <c r="C1859" s="330" t="s">
        <v>4255</v>
      </c>
      <c r="D1859" s="329" t="s">
        <v>103</v>
      </c>
      <c r="E1859" s="329" t="s">
        <v>1264</v>
      </c>
      <c r="F1859" s="331" t="s">
        <v>1191</v>
      </c>
      <c r="G1859" s="332" t="s">
        <v>79</v>
      </c>
      <c r="H1859" s="333">
        <v>0.152</v>
      </c>
      <c r="I1859" s="322">
        <v>23.058</v>
      </c>
      <c r="J1859" s="322">
        <v>3.504</v>
      </c>
      <c r="K1859" s="277"/>
      <c r="L1859" s="322">
        <v>27.94</v>
      </c>
      <c r="M1859" s="322">
        <v>4.24</v>
      </c>
    </row>
    <row r="1860" spans="1:13" ht="12.75" thickTop="1" x14ac:dyDescent="0.2">
      <c r="A1860" s="265" t="s">
        <v>6449</v>
      </c>
      <c r="B1860" s="295" t="s">
        <v>1193</v>
      </c>
      <c r="C1860" s="296" t="s">
        <v>4269</v>
      </c>
      <c r="D1860" s="295" t="s">
        <v>103</v>
      </c>
      <c r="E1860" s="295" t="s">
        <v>1265</v>
      </c>
      <c r="F1860" s="297" t="s">
        <v>1209</v>
      </c>
      <c r="G1860" s="298" t="s">
        <v>133</v>
      </c>
      <c r="H1860" s="299">
        <v>7.1000000000000004E-3</v>
      </c>
      <c r="I1860" s="300">
        <v>53.908000000000001</v>
      </c>
      <c r="J1860" s="300">
        <v>0.38200000000000001</v>
      </c>
      <c r="K1860" s="277"/>
      <c r="L1860" s="300">
        <v>65.319999999999993</v>
      </c>
      <c r="M1860" s="300">
        <v>0.46</v>
      </c>
    </row>
    <row r="1861" spans="1:13" x14ac:dyDescent="0.2">
      <c r="A1861" s="265" t="s">
        <v>6450</v>
      </c>
      <c r="B1861" s="279" t="s">
        <v>1193</v>
      </c>
      <c r="C1861" s="280" t="s">
        <v>4291</v>
      </c>
      <c r="D1861" s="279" t="s">
        <v>103</v>
      </c>
      <c r="E1861" s="279" t="s">
        <v>4292</v>
      </c>
      <c r="F1861" s="281" t="s">
        <v>1209</v>
      </c>
      <c r="G1861" s="282" t="s">
        <v>133</v>
      </c>
      <c r="H1861" s="283">
        <v>1</v>
      </c>
      <c r="I1861" s="284">
        <v>3.0944728125000007</v>
      </c>
      <c r="J1861" s="284">
        <v>3.0939999999999999</v>
      </c>
      <c r="K1861" s="277"/>
      <c r="L1861" s="284">
        <v>3.77</v>
      </c>
      <c r="M1861" s="284">
        <v>3.77</v>
      </c>
    </row>
    <row r="1862" spans="1:13" x14ac:dyDescent="0.2">
      <c r="A1862" s="265" t="s">
        <v>6451</v>
      </c>
      <c r="B1862" s="279" t="s">
        <v>1193</v>
      </c>
      <c r="C1862" s="280" t="s">
        <v>4272</v>
      </c>
      <c r="D1862" s="279" t="s">
        <v>103</v>
      </c>
      <c r="E1862" s="279" t="s">
        <v>1269</v>
      </c>
      <c r="F1862" s="281" t="s">
        <v>1209</v>
      </c>
      <c r="G1862" s="282" t="s">
        <v>133</v>
      </c>
      <c r="H1862" s="283">
        <v>8.0000000000000002E-3</v>
      </c>
      <c r="I1862" s="284">
        <v>61.08</v>
      </c>
      <c r="J1862" s="284">
        <v>0.48799999999999999</v>
      </c>
      <c r="K1862" s="277"/>
      <c r="L1862" s="284">
        <v>74.010000000000005</v>
      </c>
      <c r="M1862" s="284">
        <v>0.59</v>
      </c>
    </row>
    <row r="1863" spans="1:13" x14ac:dyDescent="0.2">
      <c r="A1863" s="265" t="s">
        <v>6452</v>
      </c>
      <c r="B1863" s="279" t="s">
        <v>1193</v>
      </c>
      <c r="C1863" s="280" t="s">
        <v>4258</v>
      </c>
      <c r="D1863" s="279" t="s">
        <v>103</v>
      </c>
      <c r="E1863" s="279" t="s">
        <v>1267</v>
      </c>
      <c r="F1863" s="281" t="s">
        <v>1209</v>
      </c>
      <c r="G1863" s="282" t="s">
        <v>133</v>
      </c>
      <c r="H1863" s="283">
        <v>3.3799999999999997E-2</v>
      </c>
      <c r="I1863" s="284">
        <v>1.774</v>
      </c>
      <c r="J1863" s="284">
        <v>5.8999999999999997E-2</v>
      </c>
      <c r="K1863" s="277"/>
      <c r="L1863" s="284">
        <v>2.15</v>
      </c>
      <c r="M1863" s="284">
        <v>7.0000000000000007E-2</v>
      </c>
    </row>
    <row r="1864" spans="1:13" x14ac:dyDescent="0.2">
      <c r="A1864" s="265" t="s">
        <v>6453</v>
      </c>
      <c r="B1864" s="266" t="s">
        <v>4293</v>
      </c>
      <c r="C1864" s="267" t="s">
        <v>36</v>
      </c>
      <c r="D1864" s="266" t="s">
        <v>37</v>
      </c>
      <c r="E1864" s="266" t="s">
        <v>38</v>
      </c>
      <c r="F1864" s="268" t="s">
        <v>1188</v>
      </c>
      <c r="G1864" s="269" t="s">
        <v>39</v>
      </c>
      <c r="H1864" s="267" t="s">
        <v>1189</v>
      </c>
      <c r="I1864" s="267" t="s">
        <v>40</v>
      </c>
      <c r="J1864" s="267" t="s">
        <v>41</v>
      </c>
      <c r="L1864" s="334"/>
      <c r="M1864" s="334"/>
    </row>
    <row r="1865" spans="1:13" ht="24" x14ac:dyDescent="0.2">
      <c r="A1865" s="265" t="s">
        <v>6454</v>
      </c>
      <c r="B1865" s="290" t="s">
        <v>1190</v>
      </c>
      <c r="C1865" s="291" t="s">
        <v>4294</v>
      </c>
      <c r="D1865" s="290" t="s">
        <v>103</v>
      </c>
      <c r="E1865" s="290" t="s">
        <v>1588</v>
      </c>
      <c r="F1865" s="292" t="s">
        <v>3019</v>
      </c>
      <c r="G1865" s="293" t="s">
        <v>133</v>
      </c>
      <c r="H1865" s="294">
        <v>1</v>
      </c>
      <c r="I1865" s="278">
        <v>15.13</v>
      </c>
      <c r="J1865" s="278">
        <v>15.129999999999999</v>
      </c>
      <c r="K1865" s="277"/>
      <c r="L1865" s="278">
        <v>18.34</v>
      </c>
      <c r="M1865" s="278">
        <v>18.34</v>
      </c>
    </row>
    <row r="1866" spans="1:13" ht="24.75" thickBot="1" x14ac:dyDescent="0.25">
      <c r="A1866" s="265" t="s">
        <v>6455</v>
      </c>
      <c r="B1866" s="329" t="s">
        <v>1236</v>
      </c>
      <c r="C1866" s="330" t="s">
        <v>4253</v>
      </c>
      <c r="D1866" s="329" t="s">
        <v>103</v>
      </c>
      <c r="E1866" s="329" t="s">
        <v>4254</v>
      </c>
      <c r="F1866" s="331" t="s">
        <v>1191</v>
      </c>
      <c r="G1866" s="332" t="s">
        <v>79</v>
      </c>
      <c r="H1866" s="333">
        <v>0.1812</v>
      </c>
      <c r="I1866" s="322">
        <v>16.539000000000001</v>
      </c>
      <c r="J1866" s="322">
        <v>2.996</v>
      </c>
      <c r="K1866" s="277"/>
      <c r="L1866" s="322">
        <v>20.04</v>
      </c>
      <c r="M1866" s="322">
        <v>3.63</v>
      </c>
    </row>
    <row r="1867" spans="1:13" ht="24.75" thickTop="1" x14ac:dyDescent="0.2">
      <c r="A1867" s="265" t="s">
        <v>6456</v>
      </c>
      <c r="B1867" s="323" t="s">
        <v>1236</v>
      </c>
      <c r="C1867" s="324" t="s">
        <v>4255</v>
      </c>
      <c r="D1867" s="323" t="s">
        <v>103</v>
      </c>
      <c r="E1867" s="323" t="s">
        <v>1264</v>
      </c>
      <c r="F1867" s="325" t="s">
        <v>1191</v>
      </c>
      <c r="G1867" s="326" t="s">
        <v>79</v>
      </c>
      <c r="H1867" s="327">
        <v>0.1812</v>
      </c>
      <c r="I1867" s="328">
        <v>23.058</v>
      </c>
      <c r="J1867" s="328">
        <v>4.1779999999999999</v>
      </c>
      <c r="K1867" s="277"/>
      <c r="L1867" s="328">
        <v>27.94</v>
      </c>
      <c r="M1867" s="328">
        <v>5.0599999999999996</v>
      </c>
    </row>
    <row r="1868" spans="1:13" x14ac:dyDescent="0.2">
      <c r="A1868" s="265" t="s">
        <v>6457</v>
      </c>
      <c r="B1868" s="279" t="s">
        <v>1193</v>
      </c>
      <c r="C1868" s="280" t="s">
        <v>4269</v>
      </c>
      <c r="D1868" s="279" t="s">
        <v>103</v>
      </c>
      <c r="E1868" s="279" t="s">
        <v>1265</v>
      </c>
      <c r="F1868" s="281" t="s">
        <v>1209</v>
      </c>
      <c r="G1868" s="282" t="s">
        <v>133</v>
      </c>
      <c r="H1868" s="283">
        <v>9.4000000000000004E-3</v>
      </c>
      <c r="I1868" s="284">
        <v>53.908000000000001</v>
      </c>
      <c r="J1868" s="284">
        <v>0.50600000000000001</v>
      </c>
      <c r="K1868" s="277"/>
      <c r="L1868" s="284">
        <v>65.319999999999993</v>
      </c>
      <c r="M1868" s="284">
        <v>0.61</v>
      </c>
    </row>
    <row r="1869" spans="1:13" x14ac:dyDescent="0.2">
      <c r="A1869" s="265" t="s">
        <v>6458</v>
      </c>
      <c r="B1869" s="279" t="s">
        <v>1193</v>
      </c>
      <c r="C1869" s="280" t="s">
        <v>4295</v>
      </c>
      <c r="D1869" s="279" t="s">
        <v>103</v>
      </c>
      <c r="E1869" s="279" t="s">
        <v>4296</v>
      </c>
      <c r="F1869" s="281" t="s">
        <v>1209</v>
      </c>
      <c r="G1869" s="282" t="s">
        <v>133</v>
      </c>
      <c r="H1869" s="283">
        <v>1</v>
      </c>
      <c r="I1869" s="284">
        <v>6.7081958823529435</v>
      </c>
      <c r="J1869" s="284">
        <v>6.7080000000000002</v>
      </c>
      <c r="K1869" s="277"/>
      <c r="L1869" s="284">
        <v>8.15</v>
      </c>
      <c r="M1869" s="284">
        <v>8.15</v>
      </c>
    </row>
    <row r="1870" spans="1:13" x14ac:dyDescent="0.2">
      <c r="A1870" s="265" t="s">
        <v>6459</v>
      </c>
      <c r="B1870" s="279" t="s">
        <v>1193</v>
      </c>
      <c r="C1870" s="280" t="s">
        <v>4272</v>
      </c>
      <c r="D1870" s="279" t="s">
        <v>103</v>
      </c>
      <c r="E1870" s="279" t="s">
        <v>1269</v>
      </c>
      <c r="F1870" s="281" t="s">
        <v>1209</v>
      </c>
      <c r="G1870" s="282" t="s">
        <v>133</v>
      </c>
      <c r="H1870" s="283">
        <v>1.0999999999999999E-2</v>
      </c>
      <c r="I1870" s="284">
        <v>61.08</v>
      </c>
      <c r="J1870" s="284">
        <v>0.67100000000000004</v>
      </c>
      <c r="K1870" s="277"/>
      <c r="L1870" s="284">
        <v>74.010000000000005</v>
      </c>
      <c r="M1870" s="284">
        <v>0.81</v>
      </c>
    </row>
    <row r="1871" spans="1:13" x14ac:dyDescent="0.2">
      <c r="A1871" s="265" t="s">
        <v>6460</v>
      </c>
      <c r="B1871" s="279" t="s">
        <v>1193</v>
      </c>
      <c r="C1871" s="280" t="s">
        <v>4258</v>
      </c>
      <c r="D1871" s="279" t="s">
        <v>103</v>
      </c>
      <c r="E1871" s="279" t="s">
        <v>1267</v>
      </c>
      <c r="F1871" s="281" t="s">
        <v>1209</v>
      </c>
      <c r="G1871" s="282" t="s">
        <v>133</v>
      </c>
      <c r="H1871" s="283">
        <v>4.0300000000000002E-2</v>
      </c>
      <c r="I1871" s="284">
        <v>1.774</v>
      </c>
      <c r="J1871" s="284">
        <v>7.0999999999999994E-2</v>
      </c>
      <c r="K1871" s="277"/>
      <c r="L1871" s="284">
        <v>2.15</v>
      </c>
      <c r="M1871" s="284">
        <v>0.08</v>
      </c>
    </row>
    <row r="1872" spans="1:13" x14ac:dyDescent="0.2">
      <c r="A1872" s="265" t="s">
        <v>6461</v>
      </c>
      <c r="B1872" s="266" t="s">
        <v>4297</v>
      </c>
      <c r="C1872" s="267" t="s">
        <v>36</v>
      </c>
      <c r="D1872" s="266" t="s">
        <v>37</v>
      </c>
      <c r="E1872" s="266" t="s">
        <v>38</v>
      </c>
      <c r="F1872" s="268" t="s">
        <v>1188</v>
      </c>
      <c r="G1872" s="269" t="s">
        <v>39</v>
      </c>
      <c r="H1872" s="267" t="s">
        <v>1189</v>
      </c>
      <c r="I1872" s="267" t="s">
        <v>40</v>
      </c>
      <c r="J1872" s="267" t="s">
        <v>41</v>
      </c>
      <c r="L1872" s="334"/>
      <c r="M1872" s="334"/>
    </row>
    <row r="1873" spans="1:13" ht="24" x14ac:dyDescent="0.2">
      <c r="A1873" s="265" t="s">
        <v>6462</v>
      </c>
      <c r="B1873" s="271" t="s">
        <v>1190</v>
      </c>
      <c r="C1873" s="272" t="s">
        <v>4298</v>
      </c>
      <c r="D1873" s="271" t="s">
        <v>103</v>
      </c>
      <c r="E1873" s="271" t="s">
        <v>1589</v>
      </c>
      <c r="F1873" s="273" t="s">
        <v>3019</v>
      </c>
      <c r="G1873" s="274" t="s">
        <v>133</v>
      </c>
      <c r="H1873" s="275">
        <v>1</v>
      </c>
      <c r="I1873" s="276">
        <v>20.85</v>
      </c>
      <c r="J1873" s="276">
        <v>20.85</v>
      </c>
      <c r="K1873" s="277"/>
      <c r="L1873" s="276">
        <v>25.28</v>
      </c>
      <c r="M1873" s="276">
        <v>25.28</v>
      </c>
    </row>
    <row r="1874" spans="1:13" ht="24" x14ac:dyDescent="0.2">
      <c r="A1874" s="265" t="s">
        <v>6463</v>
      </c>
      <c r="B1874" s="316" t="s">
        <v>1236</v>
      </c>
      <c r="C1874" s="317" t="s">
        <v>4253</v>
      </c>
      <c r="D1874" s="316" t="s">
        <v>103</v>
      </c>
      <c r="E1874" s="316" t="s">
        <v>4254</v>
      </c>
      <c r="F1874" s="318" t="s">
        <v>1191</v>
      </c>
      <c r="G1874" s="319" t="s">
        <v>79</v>
      </c>
      <c r="H1874" s="320">
        <v>0.12709999999999999</v>
      </c>
      <c r="I1874" s="321">
        <v>16.539000000000001</v>
      </c>
      <c r="J1874" s="321">
        <v>2.1019999999999999</v>
      </c>
      <c r="K1874" s="277"/>
      <c r="L1874" s="321">
        <v>20.04</v>
      </c>
      <c r="M1874" s="321">
        <v>2.54</v>
      </c>
    </row>
    <row r="1875" spans="1:13" ht="24" x14ac:dyDescent="0.2">
      <c r="A1875" s="265" t="s">
        <v>6464</v>
      </c>
      <c r="B1875" s="329" t="s">
        <v>1236</v>
      </c>
      <c r="C1875" s="330" t="s">
        <v>4255</v>
      </c>
      <c r="D1875" s="329" t="s">
        <v>103</v>
      </c>
      <c r="E1875" s="329" t="s">
        <v>1264</v>
      </c>
      <c r="F1875" s="331" t="s">
        <v>1191</v>
      </c>
      <c r="G1875" s="332" t="s">
        <v>79</v>
      </c>
      <c r="H1875" s="333">
        <v>0.12709999999999999</v>
      </c>
      <c r="I1875" s="322">
        <v>23.058</v>
      </c>
      <c r="J1875" s="322">
        <v>2.93</v>
      </c>
      <c r="K1875" s="277"/>
      <c r="L1875" s="322">
        <v>27.94</v>
      </c>
      <c r="M1875" s="322">
        <v>3.55</v>
      </c>
    </row>
    <row r="1876" spans="1:13" ht="12.75" thickBot="1" x14ac:dyDescent="0.25">
      <c r="A1876" s="265" t="s">
        <v>6465</v>
      </c>
      <c r="B1876" s="301" t="s">
        <v>1193</v>
      </c>
      <c r="C1876" s="302" t="s">
        <v>4269</v>
      </c>
      <c r="D1876" s="301" t="s">
        <v>103</v>
      </c>
      <c r="E1876" s="301" t="s">
        <v>1265</v>
      </c>
      <c r="F1876" s="303" t="s">
        <v>1209</v>
      </c>
      <c r="G1876" s="304" t="s">
        <v>133</v>
      </c>
      <c r="H1876" s="305">
        <v>1.6500000000000001E-2</v>
      </c>
      <c r="I1876" s="285">
        <v>53.908000000000001</v>
      </c>
      <c r="J1876" s="285">
        <v>0.88900000000000001</v>
      </c>
      <c r="K1876" s="277"/>
      <c r="L1876" s="285">
        <v>65.319999999999993</v>
      </c>
      <c r="M1876" s="285">
        <v>1.07</v>
      </c>
    </row>
    <row r="1877" spans="1:13" ht="12.75" thickTop="1" x14ac:dyDescent="0.2">
      <c r="A1877" s="265" t="s">
        <v>6466</v>
      </c>
      <c r="B1877" s="295" t="s">
        <v>1193</v>
      </c>
      <c r="C1877" s="296" t="s">
        <v>4299</v>
      </c>
      <c r="D1877" s="295" t="s">
        <v>103</v>
      </c>
      <c r="E1877" s="295" t="s">
        <v>4300</v>
      </c>
      <c r="F1877" s="297" t="s">
        <v>1209</v>
      </c>
      <c r="G1877" s="298" t="s">
        <v>133</v>
      </c>
      <c r="H1877" s="299">
        <v>1</v>
      </c>
      <c r="I1877" s="300">
        <v>13.553036470588236</v>
      </c>
      <c r="J1877" s="300">
        <v>13.553000000000001</v>
      </c>
      <c r="K1877" s="277"/>
      <c r="L1877" s="300">
        <v>16.46</v>
      </c>
      <c r="M1877" s="300">
        <v>16.46</v>
      </c>
    </row>
    <row r="1878" spans="1:13" x14ac:dyDescent="0.2">
      <c r="A1878" s="265" t="s">
        <v>6467</v>
      </c>
      <c r="B1878" s="279" t="s">
        <v>1193</v>
      </c>
      <c r="C1878" s="280" t="s">
        <v>4272</v>
      </c>
      <c r="D1878" s="279" t="s">
        <v>103</v>
      </c>
      <c r="E1878" s="279" t="s">
        <v>1269</v>
      </c>
      <c r="F1878" s="281" t="s">
        <v>1209</v>
      </c>
      <c r="G1878" s="282" t="s">
        <v>133</v>
      </c>
      <c r="H1878" s="283">
        <v>2.1999999999999999E-2</v>
      </c>
      <c r="I1878" s="284">
        <v>61.08</v>
      </c>
      <c r="J1878" s="284">
        <v>1.343</v>
      </c>
      <c r="K1878" s="277"/>
      <c r="L1878" s="284">
        <v>74.010000000000005</v>
      </c>
      <c r="M1878" s="284">
        <v>1.62</v>
      </c>
    </row>
    <row r="1879" spans="1:13" x14ac:dyDescent="0.2">
      <c r="A1879" s="265" t="s">
        <v>6468</v>
      </c>
      <c r="B1879" s="279" t="s">
        <v>1193</v>
      </c>
      <c r="C1879" s="280" t="s">
        <v>4258</v>
      </c>
      <c r="D1879" s="279" t="s">
        <v>103</v>
      </c>
      <c r="E1879" s="279" t="s">
        <v>1267</v>
      </c>
      <c r="F1879" s="281" t="s">
        <v>1209</v>
      </c>
      <c r="G1879" s="282" t="s">
        <v>133</v>
      </c>
      <c r="H1879" s="283">
        <v>1.9E-2</v>
      </c>
      <c r="I1879" s="284">
        <v>1.774</v>
      </c>
      <c r="J1879" s="284">
        <v>3.3000000000000002E-2</v>
      </c>
      <c r="K1879" s="277"/>
      <c r="L1879" s="284">
        <v>2.15</v>
      </c>
      <c r="M1879" s="284">
        <v>0.04</v>
      </c>
    </row>
    <row r="1880" spans="1:13" x14ac:dyDescent="0.2">
      <c r="A1880" s="265" t="s">
        <v>6469</v>
      </c>
      <c r="B1880" s="266" t="s">
        <v>4301</v>
      </c>
      <c r="C1880" s="267" t="s">
        <v>36</v>
      </c>
      <c r="D1880" s="266" t="s">
        <v>37</v>
      </c>
      <c r="E1880" s="266" t="s">
        <v>38</v>
      </c>
      <c r="F1880" s="268" t="s">
        <v>1188</v>
      </c>
      <c r="G1880" s="269" t="s">
        <v>39</v>
      </c>
      <c r="H1880" s="267" t="s">
        <v>1189</v>
      </c>
      <c r="I1880" s="267" t="s">
        <v>40</v>
      </c>
      <c r="J1880" s="267" t="s">
        <v>41</v>
      </c>
      <c r="L1880" s="334"/>
      <c r="M1880" s="334"/>
    </row>
    <row r="1881" spans="1:13" ht="36" x14ac:dyDescent="0.2">
      <c r="A1881" s="265" t="s">
        <v>6470</v>
      </c>
      <c r="B1881" s="290" t="s">
        <v>1190</v>
      </c>
      <c r="C1881" s="291" t="s">
        <v>4302</v>
      </c>
      <c r="D1881" s="290" t="s">
        <v>103</v>
      </c>
      <c r="E1881" s="290" t="s">
        <v>1592</v>
      </c>
      <c r="F1881" s="292" t="s">
        <v>3019</v>
      </c>
      <c r="G1881" s="293" t="s">
        <v>133</v>
      </c>
      <c r="H1881" s="294">
        <v>1</v>
      </c>
      <c r="I1881" s="278">
        <v>14.78</v>
      </c>
      <c r="J1881" s="278">
        <v>14.779999999999998</v>
      </c>
      <c r="K1881" s="277"/>
      <c r="L1881" s="278">
        <v>17.91</v>
      </c>
      <c r="M1881" s="278">
        <v>17.91</v>
      </c>
    </row>
    <row r="1882" spans="1:13" ht="24.75" thickBot="1" x14ac:dyDescent="0.25">
      <c r="A1882" s="265" t="s">
        <v>6471</v>
      </c>
      <c r="B1882" s="329" t="s">
        <v>1236</v>
      </c>
      <c r="C1882" s="330" t="s">
        <v>4253</v>
      </c>
      <c r="D1882" s="329" t="s">
        <v>103</v>
      </c>
      <c r="E1882" s="329" t="s">
        <v>4254</v>
      </c>
      <c r="F1882" s="331" t="s">
        <v>1191</v>
      </c>
      <c r="G1882" s="332" t="s">
        <v>79</v>
      </c>
      <c r="H1882" s="333">
        <v>0.1416</v>
      </c>
      <c r="I1882" s="322">
        <v>16.539000000000001</v>
      </c>
      <c r="J1882" s="322">
        <v>2.3410000000000002</v>
      </c>
      <c r="K1882" s="277"/>
      <c r="L1882" s="322">
        <v>20.04</v>
      </c>
      <c r="M1882" s="322">
        <v>2.83</v>
      </c>
    </row>
    <row r="1883" spans="1:13" ht="24.75" thickTop="1" x14ac:dyDescent="0.2">
      <c r="A1883" s="265" t="s">
        <v>6472</v>
      </c>
      <c r="B1883" s="323" t="s">
        <v>1236</v>
      </c>
      <c r="C1883" s="324" t="s">
        <v>4255</v>
      </c>
      <c r="D1883" s="323" t="s">
        <v>103</v>
      </c>
      <c r="E1883" s="323" t="s">
        <v>1264</v>
      </c>
      <c r="F1883" s="325" t="s">
        <v>1191</v>
      </c>
      <c r="G1883" s="326" t="s">
        <v>79</v>
      </c>
      <c r="H1883" s="327">
        <v>0.1416</v>
      </c>
      <c r="I1883" s="328">
        <v>23.058</v>
      </c>
      <c r="J1883" s="328">
        <v>3.2650000000000001</v>
      </c>
      <c r="K1883" s="277"/>
      <c r="L1883" s="328">
        <v>27.94</v>
      </c>
      <c r="M1883" s="328">
        <v>3.95</v>
      </c>
    </row>
    <row r="1884" spans="1:13" x14ac:dyDescent="0.2">
      <c r="A1884" s="265" t="s">
        <v>6473</v>
      </c>
      <c r="B1884" s="279" t="s">
        <v>1193</v>
      </c>
      <c r="C1884" s="280" t="s">
        <v>4269</v>
      </c>
      <c r="D1884" s="279" t="s">
        <v>103</v>
      </c>
      <c r="E1884" s="279" t="s">
        <v>1265</v>
      </c>
      <c r="F1884" s="281" t="s">
        <v>1209</v>
      </c>
      <c r="G1884" s="282" t="s">
        <v>133</v>
      </c>
      <c r="H1884" s="283">
        <v>5.8999999999999999E-3</v>
      </c>
      <c r="I1884" s="284">
        <v>53.908000000000001</v>
      </c>
      <c r="J1884" s="284">
        <v>0.318</v>
      </c>
      <c r="K1884" s="277"/>
      <c r="L1884" s="284">
        <v>65.319999999999993</v>
      </c>
      <c r="M1884" s="284">
        <v>0.38</v>
      </c>
    </row>
    <row r="1885" spans="1:13" ht="24" x14ac:dyDescent="0.2">
      <c r="A1885" s="265" t="s">
        <v>6474</v>
      </c>
      <c r="B1885" s="279" t="s">
        <v>1193</v>
      </c>
      <c r="C1885" s="280" t="s">
        <v>4303</v>
      </c>
      <c r="D1885" s="279" t="s">
        <v>103</v>
      </c>
      <c r="E1885" s="279" t="s">
        <v>4304</v>
      </c>
      <c r="F1885" s="281" t="s">
        <v>1209</v>
      </c>
      <c r="G1885" s="282" t="s">
        <v>133</v>
      </c>
      <c r="H1885" s="283">
        <v>1</v>
      </c>
      <c r="I1885" s="284">
        <v>8.3700191666666672</v>
      </c>
      <c r="J1885" s="284">
        <v>8.3699999999999992</v>
      </c>
      <c r="K1885" s="277"/>
      <c r="L1885" s="284">
        <v>10.17</v>
      </c>
      <c r="M1885" s="284">
        <v>10.17</v>
      </c>
    </row>
    <row r="1886" spans="1:13" x14ac:dyDescent="0.2">
      <c r="A1886" s="265" t="s">
        <v>6475</v>
      </c>
      <c r="B1886" s="279" t="s">
        <v>1193</v>
      </c>
      <c r="C1886" s="280" t="s">
        <v>4272</v>
      </c>
      <c r="D1886" s="279" t="s">
        <v>103</v>
      </c>
      <c r="E1886" s="279" t="s">
        <v>1269</v>
      </c>
      <c r="F1886" s="281" t="s">
        <v>1209</v>
      </c>
      <c r="G1886" s="282" t="s">
        <v>133</v>
      </c>
      <c r="H1886" s="283">
        <v>7.0000000000000001E-3</v>
      </c>
      <c r="I1886" s="284">
        <v>61.08</v>
      </c>
      <c r="J1886" s="284">
        <v>0.42699999999999999</v>
      </c>
      <c r="K1886" s="277"/>
      <c r="L1886" s="284">
        <v>74.010000000000005</v>
      </c>
      <c r="M1886" s="284">
        <v>0.51</v>
      </c>
    </row>
    <row r="1887" spans="1:13" x14ac:dyDescent="0.2">
      <c r="A1887" s="265" t="s">
        <v>6476</v>
      </c>
      <c r="B1887" s="279" t="s">
        <v>1193</v>
      </c>
      <c r="C1887" s="280" t="s">
        <v>4258</v>
      </c>
      <c r="D1887" s="279" t="s">
        <v>103</v>
      </c>
      <c r="E1887" s="279" t="s">
        <v>1267</v>
      </c>
      <c r="F1887" s="281" t="s">
        <v>1209</v>
      </c>
      <c r="G1887" s="282" t="s">
        <v>133</v>
      </c>
      <c r="H1887" s="283">
        <v>3.3799999999999997E-2</v>
      </c>
      <c r="I1887" s="284">
        <v>1.774</v>
      </c>
      <c r="J1887" s="284">
        <v>5.8999999999999997E-2</v>
      </c>
      <c r="K1887" s="277"/>
      <c r="L1887" s="284">
        <v>2.15</v>
      </c>
      <c r="M1887" s="284">
        <v>7.0000000000000007E-2</v>
      </c>
    </row>
    <row r="1888" spans="1:13" x14ac:dyDescent="0.2">
      <c r="A1888" s="265" t="s">
        <v>6477</v>
      </c>
      <c r="B1888" s="266" t="s">
        <v>4305</v>
      </c>
      <c r="C1888" s="267" t="s">
        <v>36</v>
      </c>
      <c r="D1888" s="266" t="s">
        <v>37</v>
      </c>
      <c r="E1888" s="266" t="s">
        <v>38</v>
      </c>
      <c r="F1888" s="268" t="s">
        <v>1188</v>
      </c>
      <c r="G1888" s="269" t="s">
        <v>39</v>
      </c>
      <c r="H1888" s="267" t="s">
        <v>1189</v>
      </c>
      <c r="I1888" s="267" t="s">
        <v>40</v>
      </c>
      <c r="J1888" s="267" t="s">
        <v>41</v>
      </c>
      <c r="L1888" s="334"/>
      <c r="M1888" s="334"/>
    </row>
    <row r="1889" spans="1:13" x14ac:dyDescent="0.2">
      <c r="A1889" s="265" t="s">
        <v>6478</v>
      </c>
      <c r="B1889" s="271" t="s">
        <v>1190</v>
      </c>
      <c r="C1889" s="272" t="s">
        <v>4306</v>
      </c>
      <c r="D1889" s="271" t="s">
        <v>1470</v>
      </c>
      <c r="E1889" s="271" t="s">
        <v>485</v>
      </c>
      <c r="F1889" s="273">
        <v>8</v>
      </c>
      <c r="G1889" s="274" t="s">
        <v>106</v>
      </c>
      <c r="H1889" s="275">
        <v>1</v>
      </c>
      <c r="I1889" s="276">
        <v>9.68</v>
      </c>
      <c r="J1889" s="276">
        <v>9.68</v>
      </c>
      <c r="K1889" s="277"/>
      <c r="L1889" s="276">
        <v>11.74</v>
      </c>
      <c r="M1889" s="276">
        <v>11.74</v>
      </c>
    </row>
    <row r="1890" spans="1:13" x14ac:dyDescent="0.2">
      <c r="A1890" s="265" t="s">
        <v>6479</v>
      </c>
      <c r="B1890" s="301" t="s">
        <v>1193</v>
      </c>
      <c r="C1890" s="302" t="s">
        <v>3137</v>
      </c>
      <c r="D1890" s="301" t="s">
        <v>1470</v>
      </c>
      <c r="E1890" s="301" t="s">
        <v>1198</v>
      </c>
      <c r="F1890" s="303" t="s">
        <v>1195</v>
      </c>
      <c r="G1890" s="304" t="s">
        <v>1196</v>
      </c>
      <c r="H1890" s="305">
        <v>0.114</v>
      </c>
      <c r="I1890" s="285">
        <v>12.429</v>
      </c>
      <c r="J1890" s="285">
        <v>1.4159999999999999</v>
      </c>
      <c r="K1890" s="277"/>
      <c r="L1890" s="285">
        <v>15.06</v>
      </c>
      <c r="M1890" s="285">
        <v>1.71</v>
      </c>
    </row>
    <row r="1891" spans="1:13" ht="12.75" thickBot="1" x14ac:dyDescent="0.25">
      <c r="A1891" s="265" t="s">
        <v>6480</v>
      </c>
      <c r="B1891" s="301" t="s">
        <v>1193</v>
      </c>
      <c r="C1891" s="302" t="s">
        <v>3212</v>
      </c>
      <c r="D1891" s="301" t="s">
        <v>1470</v>
      </c>
      <c r="E1891" s="301" t="s">
        <v>1364</v>
      </c>
      <c r="F1891" s="303" t="s">
        <v>1195</v>
      </c>
      <c r="G1891" s="304" t="s">
        <v>1196</v>
      </c>
      <c r="H1891" s="305">
        <v>0.114</v>
      </c>
      <c r="I1891" s="285">
        <v>18.404</v>
      </c>
      <c r="J1891" s="285">
        <v>2.0979999999999999</v>
      </c>
      <c r="K1891" s="277"/>
      <c r="L1891" s="285">
        <v>22.3</v>
      </c>
      <c r="M1891" s="285">
        <v>2.54</v>
      </c>
    </row>
    <row r="1892" spans="1:13" ht="12.75" thickTop="1" x14ac:dyDescent="0.2">
      <c r="A1892" s="265" t="s">
        <v>6481</v>
      </c>
      <c r="B1892" s="295" t="s">
        <v>1193</v>
      </c>
      <c r="C1892" s="296" t="s">
        <v>4307</v>
      </c>
      <c r="D1892" s="295" t="s">
        <v>1470</v>
      </c>
      <c r="E1892" s="295" t="s">
        <v>1388</v>
      </c>
      <c r="F1892" s="297" t="s">
        <v>1209</v>
      </c>
      <c r="G1892" s="298" t="s">
        <v>61</v>
      </c>
      <c r="H1892" s="299">
        <v>0.31</v>
      </c>
      <c r="I1892" s="300">
        <v>0.371</v>
      </c>
      <c r="J1892" s="300">
        <v>0.115</v>
      </c>
      <c r="K1892" s="277"/>
      <c r="L1892" s="300">
        <v>0.45</v>
      </c>
      <c r="M1892" s="300">
        <v>0.13</v>
      </c>
    </row>
    <row r="1893" spans="1:13" x14ac:dyDescent="0.2">
      <c r="A1893" s="265" t="s">
        <v>6482</v>
      </c>
      <c r="B1893" s="279" t="s">
        <v>1193</v>
      </c>
      <c r="C1893" s="280" t="s">
        <v>4308</v>
      </c>
      <c r="D1893" s="279" t="s">
        <v>1470</v>
      </c>
      <c r="E1893" s="279" t="s">
        <v>485</v>
      </c>
      <c r="F1893" s="281" t="s">
        <v>1209</v>
      </c>
      <c r="G1893" s="282" t="s">
        <v>73</v>
      </c>
      <c r="H1893" s="283">
        <v>1</v>
      </c>
      <c r="I1893" s="284">
        <v>6.0510980327868857</v>
      </c>
      <c r="J1893" s="284">
        <v>6.0510000000000002</v>
      </c>
      <c r="K1893" s="277"/>
      <c r="L1893" s="284">
        <v>7.36</v>
      </c>
      <c r="M1893" s="284">
        <v>7.36</v>
      </c>
    </row>
    <row r="1894" spans="1:13" x14ac:dyDescent="0.2">
      <c r="A1894" s="265" t="s">
        <v>6483</v>
      </c>
      <c r="B1894" s="266" t="s">
        <v>4309</v>
      </c>
      <c r="C1894" s="267" t="s">
        <v>36</v>
      </c>
      <c r="D1894" s="266" t="s">
        <v>37</v>
      </c>
      <c r="E1894" s="266" t="s">
        <v>38</v>
      </c>
      <c r="F1894" s="268" t="s">
        <v>1188</v>
      </c>
      <c r="G1894" s="269" t="s">
        <v>39</v>
      </c>
      <c r="H1894" s="267" t="s">
        <v>1189</v>
      </c>
      <c r="I1894" s="267" t="s">
        <v>40</v>
      </c>
      <c r="J1894" s="267" t="s">
        <v>41</v>
      </c>
      <c r="L1894" s="334"/>
      <c r="M1894" s="334"/>
    </row>
    <row r="1895" spans="1:13" x14ac:dyDescent="0.2">
      <c r="A1895" s="265" t="s">
        <v>6484</v>
      </c>
      <c r="B1895" s="271" t="s">
        <v>1190</v>
      </c>
      <c r="C1895" s="272" t="s">
        <v>4310</v>
      </c>
      <c r="D1895" s="271" t="s">
        <v>1470</v>
      </c>
      <c r="E1895" s="271" t="s">
        <v>489</v>
      </c>
      <c r="F1895" s="273">
        <v>8</v>
      </c>
      <c r="G1895" s="274" t="s">
        <v>106</v>
      </c>
      <c r="H1895" s="275">
        <v>1</v>
      </c>
      <c r="I1895" s="276">
        <v>7.97</v>
      </c>
      <c r="J1895" s="276">
        <v>7.97</v>
      </c>
      <c r="K1895" s="277"/>
      <c r="L1895" s="276">
        <v>9.67</v>
      </c>
      <c r="M1895" s="276">
        <v>9.67</v>
      </c>
    </row>
    <row r="1896" spans="1:13" x14ac:dyDescent="0.2">
      <c r="A1896" s="265" t="s">
        <v>6485</v>
      </c>
      <c r="B1896" s="279" t="s">
        <v>1193</v>
      </c>
      <c r="C1896" s="280" t="s">
        <v>3137</v>
      </c>
      <c r="D1896" s="279" t="s">
        <v>1470</v>
      </c>
      <c r="E1896" s="279" t="s">
        <v>1198</v>
      </c>
      <c r="F1896" s="281" t="s">
        <v>1195</v>
      </c>
      <c r="G1896" s="282" t="s">
        <v>1196</v>
      </c>
      <c r="H1896" s="283">
        <v>0.14000000000000001</v>
      </c>
      <c r="I1896" s="284">
        <v>12.429</v>
      </c>
      <c r="J1896" s="284">
        <v>1.74</v>
      </c>
      <c r="K1896" s="277"/>
      <c r="L1896" s="284">
        <v>15.06</v>
      </c>
      <c r="M1896" s="284">
        <v>2.1</v>
      </c>
    </row>
    <row r="1897" spans="1:13" x14ac:dyDescent="0.2">
      <c r="A1897" s="265" t="s">
        <v>6486</v>
      </c>
      <c r="B1897" s="279" t="s">
        <v>1193</v>
      </c>
      <c r="C1897" s="280" t="s">
        <v>3212</v>
      </c>
      <c r="D1897" s="279" t="s">
        <v>1470</v>
      </c>
      <c r="E1897" s="279" t="s">
        <v>1364</v>
      </c>
      <c r="F1897" s="281" t="s">
        <v>1195</v>
      </c>
      <c r="G1897" s="282" t="s">
        <v>1196</v>
      </c>
      <c r="H1897" s="283">
        <v>0.14000000000000001</v>
      </c>
      <c r="I1897" s="284">
        <v>18.404</v>
      </c>
      <c r="J1897" s="284">
        <v>2.5760000000000001</v>
      </c>
      <c r="K1897" s="277"/>
      <c r="L1897" s="284">
        <v>22.3</v>
      </c>
      <c r="M1897" s="284">
        <v>3.12</v>
      </c>
    </row>
    <row r="1898" spans="1:13" x14ac:dyDescent="0.2">
      <c r="A1898" s="265" t="s">
        <v>6487</v>
      </c>
      <c r="B1898" s="279" t="s">
        <v>1193</v>
      </c>
      <c r="C1898" s="280" t="s">
        <v>4311</v>
      </c>
      <c r="D1898" s="279" t="s">
        <v>1470</v>
      </c>
      <c r="E1898" s="279" t="s">
        <v>4312</v>
      </c>
      <c r="F1898" s="281" t="s">
        <v>1209</v>
      </c>
      <c r="G1898" s="282" t="s">
        <v>73</v>
      </c>
      <c r="H1898" s="283">
        <v>1</v>
      </c>
      <c r="I1898" s="284">
        <v>3.6541362162162168</v>
      </c>
      <c r="J1898" s="284">
        <v>3.6539999999999999</v>
      </c>
      <c r="K1898" s="277"/>
      <c r="L1898" s="284">
        <v>4.45</v>
      </c>
      <c r="M1898" s="284">
        <v>4.45</v>
      </c>
    </row>
    <row r="1899" spans="1:13" x14ac:dyDescent="0.2">
      <c r="A1899" s="265" t="s">
        <v>6488</v>
      </c>
      <c r="B1899" s="286" t="s">
        <v>4313</v>
      </c>
      <c r="C1899" s="287" t="s">
        <v>36</v>
      </c>
      <c r="D1899" s="286" t="s">
        <v>37</v>
      </c>
      <c r="E1899" s="286" t="s">
        <v>38</v>
      </c>
      <c r="F1899" s="288" t="s">
        <v>1188</v>
      </c>
      <c r="G1899" s="289" t="s">
        <v>39</v>
      </c>
      <c r="H1899" s="287" t="s">
        <v>1189</v>
      </c>
      <c r="I1899" s="287" t="s">
        <v>40</v>
      </c>
      <c r="J1899" s="287" t="s">
        <v>41</v>
      </c>
      <c r="L1899" s="270"/>
      <c r="M1899" s="270"/>
    </row>
    <row r="1900" spans="1:13" ht="12.75" thickBot="1" x14ac:dyDescent="0.25">
      <c r="A1900" s="265" t="s">
        <v>6489</v>
      </c>
      <c r="B1900" s="290" t="s">
        <v>1190</v>
      </c>
      <c r="C1900" s="291" t="s">
        <v>4314</v>
      </c>
      <c r="D1900" s="290" t="s">
        <v>1470</v>
      </c>
      <c r="E1900" s="290" t="s">
        <v>491</v>
      </c>
      <c r="F1900" s="292">
        <v>8</v>
      </c>
      <c r="G1900" s="293" t="s">
        <v>106</v>
      </c>
      <c r="H1900" s="294">
        <v>1</v>
      </c>
      <c r="I1900" s="278">
        <v>9.32</v>
      </c>
      <c r="J1900" s="278">
        <v>9.32</v>
      </c>
      <c r="K1900" s="277"/>
      <c r="L1900" s="278">
        <v>11.31</v>
      </c>
      <c r="M1900" s="278">
        <v>11.31</v>
      </c>
    </row>
    <row r="1901" spans="1:13" ht="12.75" thickTop="1" x14ac:dyDescent="0.2">
      <c r="A1901" s="265" t="s">
        <v>6490</v>
      </c>
      <c r="B1901" s="295" t="s">
        <v>1193</v>
      </c>
      <c r="C1901" s="296" t="s">
        <v>3137</v>
      </c>
      <c r="D1901" s="295" t="s">
        <v>1470</v>
      </c>
      <c r="E1901" s="295" t="s">
        <v>1198</v>
      </c>
      <c r="F1901" s="297" t="s">
        <v>1195</v>
      </c>
      <c r="G1901" s="298" t="s">
        <v>1196</v>
      </c>
      <c r="H1901" s="299">
        <v>0.14000000000000001</v>
      </c>
      <c r="I1901" s="300">
        <v>12.429</v>
      </c>
      <c r="J1901" s="300">
        <v>1.74</v>
      </c>
      <c r="K1901" s="277"/>
      <c r="L1901" s="300">
        <v>15.06</v>
      </c>
      <c r="M1901" s="300">
        <v>2.1</v>
      </c>
    </row>
    <row r="1902" spans="1:13" x14ac:dyDescent="0.2">
      <c r="A1902" s="265" t="s">
        <v>6491</v>
      </c>
      <c r="B1902" s="279" t="s">
        <v>1193</v>
      </c>
      <c r="C1902" s="280" t="s">
        <v>3212</v>
      </c>
      <c r="D1902" s="279" t="s">
        <v>1470</v>
      </c>
      <c r="E1902" s="279" t="s">
        <v>1364</v>
      </c>
      <c r="F1902" s="281" t="s">
        <v>1195</v>
      </c>
      <c r="G1902" s="282" t="s">
        <v>1196</v>
      </c>
      <c r="H1902" s="283">
        <v>0.14000000000000001</v>
      </c>
      <c r="I1902" s="284">
        <v>18.404</v>
      </c>
      <c r="J1902" s="284">
        <v>2.5760000000000001</v>
      </c>
      <c r="K1902" s="277"/>
      <c r="L1902" s="284">
        <v>22.3</v>
      </c>
      <c r="M1902" s="284">
        <v>3.12</v>
      </c>
    </row>
    <row r="1903" spans="1:13" x14ac:dyDescent="0.2">
      <c r="A1903" s="265" t="s">
        <v>6492</v>
      </c>
      <c r="B1903" s="279" t="s">
        <v>1193</v>
      </c>
      <c r="C1903" s="280" t="s">
        <v>4315</v>
      </c>
      <c r="D1903" s="279" t="s">
        <v>1470</v>
      </c>
      <c r="E1903" s="279" t="s">
        <v>4316</v>
      </c>
      <c r="F1903" s="281" t="s">
        <v>1209</v>
      </c>
      <c r="G1903" s="282" t="s">
        <v>73</v>
      </c>
      <c r="H1903" s="283">
        <v>1</v>
      </c>
      <c r="I1903" s="284">
        <v>5.0043192156862748</v>
      </c>
      <c r="J1903" s="284">
        <v>5.0039999999999996</v>
      </c>
      <c r="K1903" s="277"/>
      <c r="L1903" s="284">
        <v>6.09</v>
      </c>
      <c r="M1903" s="284">
        <v>6.09</v>
      </c>
    </row>
    <row r="1904" spans="1:13" x14ac:dyDescent="0.2">
      <c r="A1904" s="265" t="s">
        <v>6493</v>
      </c>
      <c r="B1904" s="266" t="s">
        <v>4317</v>
      </c>
      <c r="C1904" s="267" t="s">
        <v>36</v>
      </c>
      <c r="D1904" s="266" t="s">
        <v>37</v>
      </c>
      <c r="E1904" s="266" t="s">
        <v>38</v>
      </c>
      <c r="F1904" s="268" t="s">
        <v>1188</v>
      </c>
      <c r="G1904" s="269" t="s">
        <v>39</v>
      </c>
      <c r="H1904" s="267" t="s">
        <v>1189</v>
      </c>
      <c r="I1904" s="267" t="s">
        <v>40</v>
      </c>
      <c r="J1904" s="267" t="s">
        <v>41</v>
      </c>
      <c r="L1904" s="334"/>
      <c r="M1904" s="334"/>
    </row>
    <row r="1905" spans="1:13" ht="24" x14ac:dyDescent="0.2">
      <c r="A1905" s="265" t="s">
        <v>6494</v>
      </c>
      <c r="B1905" s="271" t="s">
        <v>1190</v>
      </c>
      <c r="C1905" s="272" t="s">
        <v>4318</v>
      </c>
      <c r="D1905" s="271" t="s">
        <v>103</v>
      </c>
      <c r="E1905" s="271" t="s">
        <v>1596</v>
      </c>
      <c r="F1905" s="273" t="s">
        <v>3019</v>
      </c>
      <c r="G1905" s="274" t="s">
        <v>133</v>
      </c>
      <c r="H1905" s="275">
        <v>1</v>
      </c>
      <c r="I1905" s="276">
        <v>78.510000000000005</v>
      </c>
      <c r="J1905" s="276">
        <v>78.509999999999991</v>
      </c>
      <c r="K1905" s="277"/>
      <c r="L1905" s="276">
        <v>95.14</v>
      </c>
      <c r="M1905" s="276">
        <v>95.14</v>
      </c>
    </row>
    <row r="1906" spans="1:13" ht="24" x14ac:dyDescent="0.2">
      <c r="A1906" s="265" t="s">
        <v>6495</v>
      </c>
      <c r="B1906" s="316" t="s">
        <v>1236</v>
      </c>
      <c r="C1906" s="317" t="s">
        <v>4253</v>
      </c>
      <c r="D1906" s="316" t="s">
        <v>103</v>
      </c>
      <c r="E1906" s="316" t="s">
        <v>4254</v>
      </c>
      <c r="F1906" s="318" t="s">
        <v>1191</v>
      </c>
      <c r="G1906" s="319" t="s">
        <v>79</v>
      </c>
      <c r="H1906" s="320">
        <v>0.22120000000000001</v>
      </c>
      <c r="I1906" s="321">
        <v>16.539000000000001</v>
      </c>
      <c r="J1906" s="321">
        <v>3.6579999999999999</v>
      </c>
      <c r="K1906" s="277"/>
      <c r="L1906" s="321">
        <v>20.04</v>
      </c>
      <c r="M1906" s="321">
        <v>4.43</v>
      </c>
    </row>
    <row r="1907" spans="1:13" ht="24" x14ac:dyDescent="0.2">
      <c r="A1907" s="265" t="s">
        <v>6496</v>
      </c>
      <c r="B1907" s="316" t="s">
        <v>1236</v>
      </c>
      <c r="C1907" s="317" t="s">
        <v>4255</v>
      </c>
      <c r="D1907" s="316" t="s">
        <v>103</v>
      </c>
      <c r="E1907" s="316" t="s">
        <v>1264</v>
      </c>
      <c r="F1907" s="318" t="s">
        <v>1191</v>
      </c>
      <c r="G1907" s="319" t="s">
        <v>79</v>
      </c>
      <c r="H1907" s="320">
        <v>0.22120000000000001</v>
      </c>
      <c r="I1907" s="321">
        <v>23.058</v>
      </c>
      <c r="J1907" s="321">
        <v>5.0999999999999996</v>
      </c>
      <c r="K1907" s="277"/>
      <c r="L1907" s="321">
        <v>27.94</v>
      </c>
      <c r="M1907" s="321">
        <v>6.18</v>
      </c>
    </row>
    <row r="1908" spans="1:13" x14ac:dyDescent="0.2">
      <c r="A1908" s="265" t="s">
        <v>6497</v>
      </c>
      <c r="B1908" s="301" t="s">
        <v>1193</v>
      </c>
      <c r="C1908" s="302" t="s">
        <v>4319</v>
      </c>
      <c r="D1908" s="301" t="s">
        <v>103</v>
      </c>
      <c r="E1908" s="301" t="s">
        <v>1436</v>
      </c>
      <c r="F1908" s="303" t="s">
        <v>1209</v>
      </c>
      <c r="G1908" s="304" t="s">
        <v>133</v>
      </c>
      <c r="H1908" s="305">
        <v>1.06E-2</v>
      </c>
      <c r="I1908" s="285">
        <v>11.595000000000001</v>
      </c>
      <c r="J1908" s="285">
        <v>0.122</v>
      </c>
      <c r="K1908" s="277"/>
      <c r="L1908" s="285">
        <v>14.05</v>
      </c>
      <c r="M1908" s="285">
        <v>0.14000000000000001</v>
      </c>
    </row>
    <row r="1909" spans="1:13" ht="24.75" thickBot="1" x14ac:dyDescent="0.25">
      <c r="A1909" s="265" t="s">
        <v>6498</v>
      </c>
      <c r="B1909" s="301" t="s">
        <v>1193</v>
      </c>
      <c r="C1909" s="302" t="s">
        <v>4320</v>
      </c>
      <c r="D1909" s="301" t="s">
        <v>103</v>
      </c>
      <c r="E1909" s="301" t="s">
        <v>4321</v>
      </c>
      <c r="F1909" s="303" t="s">
        <v>1209</v>
      </c>
      <c r="G1909" s="304" t="s">
        <v>133</v>
      </c>
      <c r="H1909" s="305">
        <v>1</v>
      </c>
      <c r="I1909" s="285">
        <v>69.630012926829281</v>
      </c>
      <c r="J1909" s="285">
        <v>69.63</v>
      </c>
      <c r="K1909" s="277"/>
      <c r="L1909" s="285">
        <v>84.39</v>
      </c>
      <c r="M1909" s="285">
        <v>84.39</v>
      </c>
    </row>
    <row r="1910" spans="1:13" ht="12.75" thickTop="1" x14ac:dyDescent="0.2">
      <c r="A1910" s="265" t="s">
        <v>6499</v>
      </c>
      <c r="B1910" s="306" t="s">
        <v>4322</v>
      </c>
      <c r="C1910" s="307" t="s">
        <v>36</v>
      </c>
      <c r="D1910" s="306" t="s">
        <v>37</v>
      </c>
      <c r="E1910" s="306" t="s">
        <v>38</v>
      </c>
      <c r="F1910" s="308" t="s">
        <v>1188</v>
      </c>
      <c r="G1910" s="309" t="s">
        <v>39</v>
      </c>
      <c r="H1910" s="307" t="s">
        <v>1189</v>
      </c>
      <c r="I1910" s="307" t="s">
        <v>40</v>
      </c>
      <c r="J1910" s="307" t="s">
        <v>41</v>
      </c>
      <c r="L1910" s="335"/>
      <c r="M1910" s="335"/>
    </row>
    <row r="1911" spans="1:13" x14ac:dyDescent="0.2">
      <c r="A1911" s="265" t="s">
        <v>6500</v>
      </c>
      <c r="B1911" s="271" t="s">
        <v>1190</v>
      </c>
      <c r="C1911" s="272" t="s">
        <v>4323</v>
      </c>
      <c r="D1911" s="271" t="s">
        <v>1470</v>
      </c>
      <c r="E1911" s="271" t="s">
        <v>493</v>
      </c>
      <c r="F1911" s="273">
        <v>8</v>
      </c>
      <c r="G1911" s="274" t="s">
        <v>106</v>
      </c>
      <c r="H1911" s="275">
        <v>1</v>
      </c>
      <c r="I1911" s="276">
        <v>87.83</v>
      </c>
      <c r="J1911" s="276">
        <v>87.83</v>
      </c>
      <c r="K1911" s="277"/>
      <c r="L1911" s="276">
        <v>106.43</v>
      </c>
      <c r="M1911" s="276">
        <v>106.43</v>
      </c>
    </row>
    <row r="1912" spans="1:13" x14ac:dyDescent="0.2">
      <c r="A1912" s="265" t="s">
        <v>6501</v>
      </c>
      <c r="B1912" s="279" t="s">
        <v>1193</v>
      </c>
      <c r="C1912" s="280" t="s">
        <v>3137</v>
      </c>
      <c r="D1912" s="279" t="s">
        <v>1470</v>
      </c>
      <c r="E1912" s="279" t="s">
        <v>1198</v>
      </c>
      <c r="F1912" s="281" t="s">
        <v>1195</v>
      </c>
      <c r="G1912" s="282" t="s">
        <v>1196</v>
      </c>
      <c r="H1912" s="283">
        <v>0.61</v>
      </c>
      <c r="I1912" s="284">
        <v>12.429</v>
      </c>
      <c r="J1912" s="284">
        <v>7.5810000000000004</v>
      </c>
      <c r="K1912" s="277"/>
      <c r="L1912" s="284">
        <v>15.06</v>
      </c>
      <c r="M1912" s="284">
        <v>9.18</v>
      </c>
    </row>
    <row r="1913" spans="1:13" x14ac:dyDescent="0.2">
      <c r="A1913" s="265" t="s">
        <v>6502</v>
      </c>
      <c r="B1913" s="279" t="s">
        <v>1193</v>
      </c>
      <c r="C1913" s="280" t="s">
        <v>3212</v>
      </c>
      <c r="D1913" s="279" t="s">
        <v>1470</v>
      </c>
      <c r="E1913" s="279" t="s">
        <v>1364</v>
      </c>
      <c r="F1913" s="281" t="s">
        <v>1195</v>
      </c>
      <c r="G1913" s="282" t="s">
        <v>1196</v>
      </c>
      <c r="H1913" s="283">
        <v>0.61</v>
      </c>
      <c r="I1913" s="284">
        <v>18.404</v>
      </c>
      <c r="J1913" s="284">
        <v>11.226000000000001</v>
      </c>
      <c r="K1913" s="277"/>
      <c r="L1913" s="284">
        <v>22.3</v>
      </c>
      <c r="M1913" s="284">
        <v>13.6</v>
      </c>
    </row>
    <row r="1914" spans="1:13" x14ac:dyDescent="0.2">
      <c r="A1914" s="265" t="s">
        <v>6503</v>
      </c>
      <c r="B1914" s="279" t="s">
        <v>1193</v>
      </c>
      <c r="C1914" s="280" t="s">
        <v>4307</v>
      </c>
      <c r="D1914" s="279" t="s">
        <v>1470</v>
      </c>
      <c r="E1914" s="279" t="s">
        <v>1388</v>
      </c>
      <c r="F1914" s="281" t="s">
        <v>1209</v>
      </c>
      <c r="G1914" s="282" t="s">
        <v>61</v>
      </c>
      <c r="H1914" s="283">
        <v>0.94</v>
      </c>
      <c r="I1914" s="284">
        <v>0.371</v>
      </c>
      <c r="J1914" s="284">
        <v>0.34799999999999998</v>
      </c>
      <c r="K1914" s="277"/>
      <c r="L1914" s="284">
        <v>0.45</v>
      </c>
      <c r="M1914" s="284">
        <v>0.42</v>
      </c>
    </row>
    <row r="1915" spans="1:13" x14ac:dyDescent="0.2">
      <c r="A1915" s="265" t="s">
        <v>6504</v>
      </c>
      <c r="B1915" s="279" t="s">
        <v>1193</v>
      </c>
      <c r="C1915" s="280" t="s">
        <v>4324</v>
      </c>
      <c r="D1915" s="279" t="s">
        <v>1470</v>
      </c>
      <c r="E1915" s="279" t="s">
        <v>4325</v>
      </c>
      <c r="F1915" s="281" t="s">
        <v>1209</v>
      </c>
      <c r="G1915" s="282" t="s">
        <v>73</v>
      </c>
      <c r="H1915" s="283">
        <v>1</v>
      </c>
      <c r="I1915" s="284">
        <v>68.675002241630267</v>
      </c>
      <c r="J1915" s="284">
        <v>68.674999999999997</v>
      </c>
      <c r="K1915" s="277"/>
      <c r="L1915" s="284">
        <v>83.23</v>
      </c>
      <c r="M1915" s="284">
        <v>83.23</v>
      </c>
    </row>
    <row r="1916" spans="1:13" x14ac:dyDescent="0.2">
      <c r="A1916" s="265" t="s">
        <v>6505</v>
      </c>
      <c r="B1916" s="266" t="s">
        <v>4326</v>
      </c>
      <c r="C1916" s="267" t="s">
        <v>36</v>
      </c>
      <c r="D1916" s="266" t="s">
        <v>37</v>
      </c>
      <c r="E1916" s="266" t="s">
        <v>38</v>
      </c>
      <c r="F1916" s="268" t="s">
        <v>1188</v>
      </c>
      <c r="G1916" s="269" t="s">
        <v>39</v>
      </c>
      <c r="H1916" s="267" t="s">
        <v>1189</v>
      </c>
      <c r="I1916" s="267" t="s">
        <v>40</v>
      </c>
      <c r="J1916" s="267" t="s">
        <v>41</v>
      </c>
      <c r="L1916" s="334"/>
      <c r="M1916" s="334"/>
    </row>
    <row r="1917" spans="1:13" x14ac:dyDescent="0.2">
      <c r="A1917" s="265" t="s">
        <v>6506</v>
      </c>
      <c r="B1917" s="290" t="s">
        <v>1190</v>
      </c>
      <c r="C1917" s="291" t="s">
        <v>4327</v>
      </c>
      <c r="D1917" s="290" t="s">
        <v>1470</v>
      </c>
      <c r="E1917" s="290" t="s">
        <v>495</v>
      </c>
      <c r="F1917" s="292">
        <v>8</v>
      </c>
      <c r="G1917" s="293" t="s">
        <v>106</v>
      </c>
      <c r="H1917" s="294">
        <v>1</v>
      </c>
      <c r="I1917" s="278">
        <v>113.52</v>
      </c>
      <c r="J1917" s="278">
        <v>113.52000000000001</v>
      </c>
      <c r="K1917" s="277"/>
      <c r="L1917" s="278">
        <v>137.56</v>
      </c>
      <c r="M1917" s="278">
        <v>137.56</v>
      </c>
    </row>
    <row r="1918" spans="1:13" ht="12.75" thickBot="1" x14ac:dyDescent="0.25">
      <c r="A1918" s="265" t="s">
        <v>6507</v>
      </c>
      <c r="B1918" s="301" t="s">
        <v>1193</v>
      </c>
      <c r="C1918" s="302" t="s">
        <v>3137</v>
      </c>
      <c r="D1918" s="301" t="s">
        <v>1470</v>
      </c>
      <c r="E1918" s="301" t="s">
        <v>1198</v>
      </c>
      <c r="F1918" s="303" t="s">
        <v>1195</v>
      </c>
      <c r="G1918" s="304" t="s">
        <v>1196</v>
      </c>
      <c r="H1918" s="305">
        <v>0.61</v>
      </c>
      <c r="I1918" s="285">
        <v>12.429</v>
      </c>
      <c r="J1918" s="285">
        <v>7.5810000000000004</v>
      </c>
      <c r="K1918" s="277"/>
      <c r="L1918" s="285">
        <v>15.06</v>
      </c>
      <c r="M1918" s="285">
        <v>9.18</v>
      </c>
    </row>
    <row r="1919" spans="1:13" ht="12.75" thickTop="1" x14ac:dyDescent="0.2">
      <c r="A1919" s="265" t="s">
        <v>6508</v>
      </c>
      <c r="B1919" s="295" t="s">
        <v>1193</v>
      </c>
      <c r="C1919" s="296" t="s">
        <v>3212</v>
      </c>
      <c r="D1919" s="295" t="s">
        <v>1470</v>
      </c>
      <c r="E1919" s="295" t="s">
        <v>1364</v>
      </c>
      <c r="F1919" s="297" t="s">
        <v>1195</v>
      </c>
      <c r="G1919" s="298" t="s">
        <v>1196</v>
      </c>
      <c r="H1919" s="299">
        <v>0.61</v>
      </c>
      <c r="I1919" s="300">
        <v>18.404</v>
      </c>
      <c r="J1919" s="300">
        <v>11.226000000000001</v>
      </c>
      <c r="K1919" s="277"/>
      <c r="L1919" s="300">
        <v>22.3</v>
      </c>
      <c r="M1919" s="300">
        <v>13.6</v>
      </c>
    </row>
    <row r="1920" spans="1:13" x14ac:dyDescent="0.2">
      <c r="A1920" s="265" t="s">
        <v>6509</v>
      </c>
      <c r="B1920" s="279" t="s">
        <v>1193</v>
      </c>
      <c r="C1920" s="280" t="s">
        <v>4307</v>
      </c>
      <c r="D1920" s="279" t="s">
        <v>1470</v>
      </c>
      <c r="E1920" s="279" t="s">
        <v>1388</v>
      </c>
      <c r="F1920" s="281" t="s">
        <v>1209</v>
      </c>
      <c r="G1920" s="282" t="s">
        <v>61</v>
      </c>
      <c r="H1920" s="283">
        <v>1.2</v>
      </c>
      <c r="I1920" s="284">
        <v>0.371</v>
      </c>
      <c r="J1920" s="284">
        <v>0.44500000000000001</v>
      </c>
      <c r="K1920" s="277"/>
      <c r="L1920" s="284">
        <v>0.45</v>
      </c>
      <c r="M1920" s="284">
        <v>0.54</v>
      </c>
    </row>
    <row r="1921" spans="1:13" x14ac:dyDescent="0.2">
      <c r="A1921" s="265" t="s">
        <v>6510</v>
      </c>
      <c r="B1921" s="279" t="s">
        <v>1193</v>
      </c>
      <c r="C1921" s="280" t="s">
        <v>4328</v>
      </c>
      <c r="D1921" s="279" t="s">
        <v>1470</v>
      </c>
      <c r="E1921" s="279" t="s">
        <v>4329</v>
      </c>
      <c r="F1921" s="281" t="s">
        <v>1209</v>
      </c>
      <c r="G1921" s="282" t="s">
        <v>73</v>
      </c>
      <c r="H1921" s="283">
        <v>1</v>
      </c>
      <c r="I1921" s="284">
        <v>94.268002672322382</v>
      </c>
      <c r="J1921" s="284">
        <v>94.268000000000001</v>
      </c>
      <c r="K1921" s="277"/>
      <c r="L1921" s="284">
        <v>114.24</v>
      </c>
      <c r="M1921" s="284">
        <v>114.24</v>
      </c>
    </row>
    <row r="1922" spans="1:13" x14ac:dyDescent="0.2">
      <c r="A1922" s="265" t="s">
        <v>6511</v>
      </c>
      <c r="B1922" s="266" t="s">
        <v>4330</v>
      </c>
      <c r="C1922" s="267" t="s">
        <v>36</v>
      </c>
      <c r="D1922" s="266" t="s">
        <v>37</v>
      </c>
      <c r="E1922" s="266" t="s">
        <v>38</v>
      </c>
      <c r="F1922" s="268" t="s">
        <v>1188</v>
      </c>
      <c r="G1922" s="269" t="s">
        <v>39</v>
      </c>
      <c r="H1922" s="267" t="s">
        <v>1189</v>
      </c>
      <c r="I1922" s="267" t="s">
        <v>40</v>
      </c>
      <c r="J1922" s="267" t="s">
        <v>41</v>
      </c>
      <c r="L1922" s="334"/>
      <c r="M1922" s="334"/>
    </row>
    <row r="1923" spans="1:13" x14ac:dyDescent="0.2">
      <c r="A1923" s="265" t="s">
        <v>6512</v>
      </c>
      <c r="B1923" s="271" t="s">
        <v>1190</v>
      </c>
      <c r="C1923" s="272" t="s">
        <v>4331</v>
      </c>
      <c r="D1923" s="271" t="s">
        <v>1470</v>
      </c>
      <c r="E1923" s="271" t="s">
        <v>497</v>
      </c>
      <c r="F1923" s="273">
        <v>8</v>
      </c>
      <c r="G1923" s="274" t="s">
        <v>106</v>
      </c>
      <c r="H1923" s="275">
        <v>1</v>
      </c>
      <c r="I1923" s="276">
        <v>170.42</v>
      </c>
      <c r="J1923" s="276">
        <v>170.42</v>
      </c>
      <c r="K1923" s="277"/>
      <c r="L1923" s="276">
        <v>206.5</v>
      </c>
      <c r="M1923" s="276">
        <v>206.5</v>
      </c>
    </row>
    <row r="1924" spans="1:13" x14ac:dyDescent="0.2">
      <c r="A1924" s="265" t="s">
        <v>6513</v>
      </c>
      <c r="B1924" s="279" t="s">
        <v>1193</v>
      </c>
      <c r="C1924" s="280" t="s">
        <v>3137</v>
      </c>
      <c r="D1924" s="279" t="s">
        <v>1470</v>
      </c>
      <c r="E1924" s="279" t="s">
        <v>1198</v>
      </c>
      <c r="F1924" s="281" t="s">
        <v>1195</v>
      </c>
      <c r="G1924" s="282" t="s">
        <v>1196</v>
      </c>
      <c r="H1924" s="283">
        <v>0.95</v>
      </c>
      <c r="I1924" s="284">
        <v>12.429</v>
      </c>
      <c r="J1924" s="284">
        <v>11.807</v>
      </c>
      <c r="K1924" s="277"/>
      <c r="L1924" s="284">
        <v>15.06</v>
      </c>
      <c r="M1924" s="284">
        <v>14.3</v>
      </c>
    </row>
    <row r="1925" spans="1:13" x14ac:dyDescent="0.2">
      <c r="A1925" s="265" t="s">
        <v>6514</v>
      </c>
      <c r="B1925" s="279" t="s">
        <v>1193</v>
      </c>
      <c r="C1925" s="280" t="s">
        <v>3212</v>
      </c>
      <c r="D1925" s="279" t="s">
        <v>1470</v>
      </c>
      <c r="E1925" s="279" t="s">
        <v>1364</v>
      </c>
      <c r="F1925" s="281" t="s">
        <v>1195</v>
      </c>
      <c r="G1925" s="282" t="s">
        <v>1196</v>
      </c>
      <c r="H1925" s="283">
        <v>0.95</v>
      </c>
      <c r="I1925" s="284">
        <v>18.404</v>
      </c>
      <c r="J1925" s="284">
        <v>17.483000000000001</v>
      </c>
      <c r="K1925" s="277"/>
      <c r="L1925" s="284">
        <v>22.3</v>
      </c>
      <c r="M1925" s="284">
        <v>21.18</v>
      </c>
    </row>
    <row r="1926" spans="1:13" x14ac:dyDescent="0.2">
      <c r="A1926" s="265" t="s">
        <v>6515</v>
      </c>
      <c r="B1926" s="301" t="s">
        <v>1193</v>
      </c>
      <c r="C1926" s="302" t="s">
        <v>4307</v>
      </c>
      <c r="D1926" s="301" t="s">
        <v>1470</v>
      </c>
      <c r="E1926" s="301" t="s">
        <v>1388</v>
      </c>
      <c r="F1926" s="303" t="s">
        <v>1209</v>
      </c>
      <c r="G1926" s="304" t="s">
        <v>61</v>
      </c>
      <c r="H1926" s="305">
        <v>1.88</v>
      </c>
      <c r="I1926" s="285">
        <v>0.371</v>
      </c>
      <c r="J1926" s="285">
        <v>0.69699999999999995</v>
      </c>
      <c r="K1926" s="277"/>
      <c r="L1926" s="285">
        <v>0.45</v>
      </c>
      <c r="M1926" s="285">
        <v>0.84</v>
      </c>
    </row>
    <row r="1927" spans="1:13" ht="12.75" thickBot="1" x14ac:dyDescent="0.25">
      <c r="A1927" s="265" t="s">
        <v>6516</v>
      </c>
      <c r="B1927" s="301" t="s">
        <v>1193</v>
      </c>
      <c r="C1927" s="302" t="s">
        <v>4332</v>
      </c>
      <c r="D1927" s="301" t="s">
        <v>1470</v>
      </c>
      <c r="E1927" s="301" t="s">
        <v>4333</v>
      </c>
      <c r="F1927" s="303" t="s">
        <v>1209</v>
      </c>
      <c r="G1927" s="304" t="s">
        <v>73</v>
      </c>
      <c r="H1927" s="305">
        <v>1</v>
      </c>
      <c r="I1927" s="285">
        <v>140.43300580782918</v>
      </c>
      <c r="J1927" s="285">
        <v>140.43299999999999</v>
      </c>
      <c r="K1927" s="277"/>
      <c r="L1927" s="285">
        <v>170.18</v>
      </c>
      <c r="M1927" s="285">
        <v>170.18</v>
      </c>
    </row>
    <row r="1928" spans="1:13" ht="12.75" thickTop="1" x14ac:dyDescent="0.2">
      <c r="A1928" s="265" t="s">
        <v>6517</v>
      </c>
      <c r="B1928" s="306" t="s">
        <v>4334</v>
      </c>
      <c r="C1928" s="307" t="s">
        <v>36</v>
      </c>
      <c r="D1928" s="306" t="s">
        <v>37</v>
      </c>
      <c r="E1928" s="306" t="s">
        <v>38</v>
      </c>
      <c r="F1928" s="308" t="s">
        <v>1188</v>
      </c>
      <c r="G1928" s="309" t="s">
        <v>39</v>
      </c>
      <c r="H1928" s="307" t="s">
        <v>1189</v>
      </c>
      <c r="I1928" s="307" t="s">
        <v>40</v>
      </c>
      <c r="J1928" s="307" t="s">
        <v>41</v>
      </c>
      <c r="L1928" s="335"/>
      <c r="M1928" s="335"/>
    </row>
    <row r="1929" spans="1:13" x14ac:dyDescent="0.2">
      <c r="A1929" s="265" t="s">
        <v>6518</v>
      </c>
      <c r="B1929" s="271" t="s">
        <v>1190</v>
      </c>
      <c r="C1929" s="272" t="s">
        <v>4335</v>
      </c>
      <c r="D1929" s="271" t="s">
        <v>1470</v>
      </c>
      <c r="E1929" s="271" t="s">
        <v>499</v>
      </c>
      <c r="F1929" s="273">
        <v>8</v>
      </c>
      <c r="G1929" s="274" t="s">
        <v>106</v>
      </c>
      <c r="H1929" s="275">
        <v>1</v>
      </c>
      <c r="I1929" s="276">
        <v>9.6</v>
      </c>
      <c r="J1929" s="276">
        <v>9.6</v>
      </c>
      <c r="K1929" s="277"/>
      <c r="L1929" s="276">
        <v>11.65</v>
      </c>
      <c r="M1929" s="276">
        <v>11.65</v>
      </c>
    </row>
    <row r="1930" spans="1:13" x14ac:dyDescent="0.2">
      <c r="A1930" s="265" t="s">
        <v>6519</v>
      </c>
      <c r="B1930" s="279" t="s">
        <v>1193</v>
      </c>
      <c r="C1930" s="280" t="s">
        <v>3137</v>
      </c>
      <c r="D1930" s="279" t="s">
        <v>1470</v>
      </c>
      <c r="E1930" s="279" t="s">
        <v>1198</v>
      </c>
      <c r="F1930" s="281" t="s">
        <v>1195</v>
      </c>
      <c r="G1930" s="282" t="s">
        <v>1196</v>
      </c>
      <c r="H1930" s="283">
        <v>0.18</v>
      </c>
      <c r="I1930" s="284">
        <v>12.429</v>
      </c>
      <c r="J1930" s="284">
        <v>2.2370000000000001</v>
      </c>
      <c r="K1930" s="277"/>
      <c r="L1930" s="284">
        <v>15.06</v>
      </c>
      <c r="M1930" s="284">
        <v>2.71</v>
      </c>
    </row>
    <row r="1931" spans="1:13" x14ac:dyDescent="0.2">
      <c r="A1931" s="265" t="s">
        <v>6520</v>
      </c>
      <c r="B1931" s="279" t="s">
        <v>1193</v>
      </c>
      <c r="C1931" s="280" t="s">
        <v>3212</v>
      </c>
      <c r="D1931" s="279" t="s">
        <v>1470</v>
      </c>
      <c r="E1931" s="279" t="s">
        <v>1364</v>
      </c>
      <c r="F1931" s="281" t="s">
        <v>1195</v>
      </c>
      <c r="G1931" s="282" t="s">
        <v>1196</v>
      </c>
      <c r="H1931" s="283">
        <v>0.18</v>
      </c>
      <c r="I1931" s="284">
        <v>18.404</v>
      </c>
      <c r="J1931" s="284">
        <v>3.3119999999999998</v>
      </c>
      <c r="K1931" s="277"/>
      <c r="L1931" s="284">
        <v>22.3</v>
      </c>
      <c r="M1931" s="284">
        <v>4.01</v>
      </c>
    </row>
    <row r="1932" spans="1:13" x14ac:dyDescent="0.2">
      <c r="A1932" s="265" t="s">
        <v>6521</v>
      </c>
      <c r="B1932" s="279" t="s">
        <v>1193</v>
      </c>
      <c r="C1932" s="280" t="s">
        <v>4336</v>
      </c>
      <c r="D1932" s="279" t="s">
        <v>1470</v>
      </c>
      <c r="E1932" s="279" t="s">
        <v>499</v>
      </c>
      <c r="F1932" s="281" t="s">
        <v>1209</v>
      </c>
      <c r="G1932" s="282" t="s">
        <v>73</v>
      </c>
      <c r="H1932" s="283">
        <v>1</v>
      </c>
      <c r="I1932" s="284">
        <v>4.0511326829268288</v>
      </c>
      <c r="J1932" s="284">
        <v>4.0510000000000002</v>
      </c>
      <c r="K1932" s="277"/>
      <c r="L1932" s="284">
        <v>4.93</v>
      </c>
      <c r="M1932" s="284">
        <v>4.93</v>
      </c>
    </row>
    <row r="1933" spans="1:13" x14ac:dyDescent="0.2">
      <c r="A1933" s="265" t="s">
        <v>6522</v>
      </c>
      <c r="B1933" s="266" t="s">
        <v>4337</v>
      </c>
      <c r="C1933" s="267" t="s">
        <v>36</v>
      </c>
      <c r="D1933" s="266" t="s">
        <v>37</v>
      </c>
      <c r="E1933" s="266" t="s">
        <v>38</v>
      </c>
      <c r="F1933" s="268" t="s">
        <v>1188</v>
      </c>
      <c r="G1933" s="269" t="s">
        <v>39</v>
      </c>
      <c r="H1933" s="267" t="s">
        <v>1189</v>
      </c>
      <c r="I1933" s="267" t="s">
        <v>40</v>
      </c>
      <c r="J1933" s="267" t="s">
        <v>41</v>
      </c>
      <c r="L1933" s="334"/>
      <c r="M1933" s="334"/>
    </row>
    <row r="1934" spans="1:13" ht="24" x14ac:dyDescent="0.2">
      <c r="A1934" s="265" t="s">
        <v>6523</v>
      </c>
      <c r="B1934" s="271" t="s">
        <v>1190</v>
      </c>
      <c r="C1934" s="272" t="s">
        <v>4338</v>
      </c>
      <c r="D1934" s="271" t="s">
        <v>1470</v>
      </c>
      <c r="E1934" s="271" t="s">
        <v>1597</v>
      </c>
      <c r="F1934" s="273">
        <v>8</v>
      </c>
      <c r="G1934" s="274" t="s">
        <v>106</v>
      </c>
      <c r="H1934" s="275">
        <v>1</v>
      </c>
      <c r="I1934" s="276">
        <v>3.59</v>
      </c>
      <c r="J1934" s="276">
        <v>3.5900000000000003</v>
      </c>
      <c r="K1934" s="277"/>
      <c r="L1934" s="276">
        <v>4.3600000000000003</v>
      </c>
      <c r="M1934" s="276">
        <v>4.3600000000000003</v>
      </c>
    </row>
    <row r="1935" spans="1:13" x14ac:dyDescent="0.2">
      <c r="A1935" s="265" t="s">
        <v>6524</v>
      </c>
      <c r="B1935" s="279" t="s">
        <v>1193</v>
      </c>
      <c r="C1935" s="280" t="s">
        <v>3137</v>
      </c>
      <c r="D1935" s="279" t="s">
        <v>1470</v>
      </c>
      <c r="E1935" s="279" t="s">
        <v>1198</v>
      </c>
      <c r="F1935" s="281" t="s">
        <v>1195</v>
      </c>
      <c r="G1935" s="282" t="s">
        <v>1196</v>
      </c>
      <c r="H1935" s="283">
        <v>0.09</v>
      </c>
      <c r="I1935" s="284">
        <v>12.429</v>
      </c>
      <c r="J1935" s="284">
        <v>1.1180000000000001</v>
      </c>
      <c r="K1935" s="277"/>
      <c r="L1935" s="284">
        <v>15.06</v>
      </c>
      <c r="M1935" s="284">
        <v>1.35</v>
      </c>
    </row>
    <row r="1936" spans="1:13" x14ac:dyDescent="0.2">
      <c r="A1936" s="265" t="s">
        <v>6525</v>
      </c>
      <c r="B1936" s="279" t="s">
        <v>1193</v>
      </c>
      <c r="C1936" s="280" t="s">
        <v>3212</v>
      </c>
      <c r="D1936" s="279" t="s">
        <v>1470</v>
      </c>
      <c r="E1936" s="279" t="s">
        <v>1364</v>
      </c>
      <c r="F1936" s="281" t="s">
        <v>1195</v>
      </c>
      <c r="G1936" s="282" t="s">
        <v>1196</v>
      </c>
      <c r="H1936" s="283">
        <v>0.09</v>
      </c>
      <c r="I1936" s="284">
        <v>18.404</v>
      </c>
      <c r="J1936" s="284">
        <v>1.6559999999999999</v>
      </c>
      <c r="K1936" s="277"/>
      <c r="L1936" s="284">
        <v>22.3</v>
      </c>
      <c r="M1936" s="284">
        <v>2</v>
      </c>
    </row>
    <row r="1937" spans="1:13" x14ac:dyDescent="0.2">
      <c r="A1937" s="265" t="s">
        <v>6526</v>
      </c>
      <c r="B1937" s="279" t="s">
        <v>1193</v>
      </c>
      <c r="C1937" s="280" t="s">
        <v>4307</v>
      </c>
      <c r="D1937" s="279" t="s">
        <v>1470</v>
      </c>
      <c r="E1937" s="279" t="s">
        <v>1388</v>
      </c>
      <c r="F1937" s="281" t="s">
        <v>1209</v>
      </c>
      <c r="G1937" s="282" t="s">
        <v>61</v>
      </c>
      <c r="H1937" s="283">
        <v>0.39</v>
      </c>
      <c r="I1937" s="284">
        <v>0.371</v>
      </c>
      <c r="J1937" s="284">
        <v>0.14399999999999999</v>
      </c>
      <c r="K1937" s="277"/>
      <c r="L1937" s="284">
        <v>0.45</v>
      </c>
      <c r="M1937" s="284">
        <v>0.17</v>
      </c>
    </row>
    <row r="1938" spans="1:13" x14ac:dyDescent="0.2">
      <c r="A1938" s="265" t="s">
        <v>6527</v>
      </c>
      <c r="B1938" s="279" t="s">
        <v>1193</v>
      </c>
      <c r="C1938" s="280" t="s">
        <v>4339</v>
      </c>
      <c r="D1938" s="279" t="s">
        <v>1470</v>
      </c>
      <c r="E1938" s="279" t="s">
        <v>4340</v>
      </c>
      <c r="F1938" s="281" t="s">
        <v>1209</v>
      </c>
      <c r="G1938" s="282" t="s">
        <v>73</v>
      </c>
      <c r="H1938" s="283">
        <v>1</v>
      </c>
      <c r="I1938" s="284">
        <v>0.67220999999999997</v>
      </c>
      <c r="J1938" s="284">
        <v>0.67200000000000004</v>
      </c>
      <c r="K1938" s="277"/>
      <c r="L1938" s="284">
        <v>0.84</v>
      </c>
      <c r="M1938" s="284">
        <v>0.84</v>
      </c>
    </row>
    <row r="1939" spans="1:13" x14ac:dyDescent="0.2">
      <c r="A1939" s="265" t="s">
        <v>6528</v>
      </c>
      <c r="B1939" s="266" t="s">
        <v>4341</v>
      </c>
      <c r="C1939" s="267" t="s">
        <v>36</v>
      </c>
      <c r="D1939" s="266" t="s">
        <v>37</v>
      </c>
      <c r="E1939" s="266" t="s">
        <v>38</v>
      </c>
      <c r="F1939" s="268" t="s">
        <v>1188</v>
      </c>
      <c r="G1939" s="269" t="s">
        <v>39</v>
      </c>
      <c r="H1939" s="267" t="s">
        <v>1189</v>
      </c>
      <c r="I1939" s="267" t="s">
        <v>40</v>
      </c>
      <c r="J1939" s="267" t="s">
        <v>41</v>
      </c>
      <c r="L1939" s="334"/>
      <c r="M1939" s="334"/>
    </row>
    <row r="1940" spans="1:13" x14ac:dyDescent="0.2">
      <c r="A1940" s="265" t="s">
        <v>6529</v>
      </c>
      <c r="B1940" s="271" t="s">
        <v>1190</v>
      </c>
      <c r="C1940" s="272" t="s">
        <v>4342</v>
      </c>
      <c r="D1940" s="271" t="s">
        <v>1470</v>
      </c>
      <c r="E1940" s="271" t="s">
        <v>502</v>
      </c>
      <c r="F1940" s="273">
        <v>8</v>
      </c>
      <c r="G1940" s="274" t="s">
        <v>106</v>
      </c>
      <c r="H1940" s="275">
        <v>1</v>
      </c>
      <c r="I1940" s="276">
        <v>4.59</v>
      </c>
      <c r="J1940" s="276">
        <v>4.59</v>
      </c>
      <c r="K1940" s="277"/>
      <c r="L1940" s="276">
        <v>5.57</v>
      </c>
      <c r="M1940" s="276">
        <v>5.57</v>
      </c>
    </row>
    <row r="1941" spans="1:13" x14ac:dyDescent="0.2">
      <c r="A1941" s="265" t="s">
        <v>6530</v>
      </c>
      <c r="B1941" s="279" t="s">
        <v>1193</v>
      </c>
      <c r="C1941" s="280" t="s">
        <v>3137</v>
      </c>
      <c r="D1941" s="279" t="s">
        <v>1470</v>
      </c>
      <c r="E1941" s="279" t="s">
        <v>1198</v>
      </c>
      <c r="F1941" s="281" t="s">
        <v>1195</v>
      </c>
      <c r="G1941" s="282" t="s">
        <v>1196</v>
      </c>
      <c r="H1941" s="283">
        <v>0.09</v>
      </c>
      <c r="I1941" s="284">
        <v>12.429</v>
      </c>
      <c r="J1941" s="284">
        <v>1.1180000000000001</v>
      </c>
      <c r="K1941" s="277"/>
      <c r="L1941" s="284">
        <v>15.06</v>
      </c>
      <c r="M1941" s="284">
        <v>1.35</v>
      </c>
    </row>
    <row r="1942" spans="1:13" x14ac:dyDescent="0.2">
      <c r="A1942" s="265" t="s">
        <v>6531</v>
      </c>
      <c r="B1942" s="279" t="s">
        <v>1193</v>
      </c>
      <c r="C1942" s="280" t="s">
        <v>3212</v>
      </c>
      <c r="D1942" s="279" t="s">
        <v>1470</v>
      </c>
      <c r="E1942" s="279" t="s">
        <v>1364</v>
      </c>
      <c r="F1942" s="281" t="s">
        <v>1195</v>
      </c>
      <c r="G1942" s="282" t="s">
        <v>1196</v>
      </c>
      <c r="H1942" s="283">
        <v>0.09</v>
      </c>
      <c r="I1942" s="284">
        <v>18.404</v>
      </c>
      <c r="J1942" s="284">
        <v>1.6559999999999999</v>
      </c>
      <c r="K1942" s="277"/>
      <c r="L1942" s="284">
        <v>22.3</v>
      </c>
      <c r="M1942" s="284">
        <v>2</v>
      </c>
    </row>
    <row r="1943" spans="1:13" x14ac:dyDescent="0.2">
      <c r="A1943" s="265" t="s">
        <v>6532</v>
      </c>
      <c r="B1943" s="301" t="s">
        <v>1193</v>
      </c>
      <c r="C1943" s="302" t="s">
        <v>4307</v>
      </c>
      <c r="D1943" s="301" t="s">
        <v>1470</v>
      </c>
      <c r="E1943" s="301" t="s">
        <v>1388</v>
      </c>
      <c r="F1943" s="303" t="s">
        <v>1209</v>
      </c>
      <c r="G1943" s="304" t="s">
        <v>61</v>
      </c>
      <c r="H1943" s="305">
        <v>0.5</v>
      </c>
      <c r="I1943" s="285">
        <v>0.371</v>
      </c>
      <c r="J1943" s="285">
        <v>0.185</v>
      </c>
      <c r="K1943" s="277"/>
      <c r="L1943" s="285">
        <v>0.45</v>
      </c>
      <c r="M1943" s="285">
        <v>0.22</v>
      </c>
    </row>
    <row r="1944" spans="1:13" ht="12.75" thickBot="1" x14ac:dyDescent="0.25">
      <c r="A1944" s="265" t="s">
        <v>6533</v>
      </c>
      <c r="B1944" s="301" t="s">
        <v>1193</v>
      </c>
      <c r="C1944" s="302" t="s">
        <v>3313</v>
      </c>
      <c r="D1944" s="301" t="s">
        <v>1470</v>
      </c>
      <c r="E1944" s="301" t="s">
        <v>3314</v>
      </c>
      <c r="F1944" s="303" t="s">
        <v>1209</v>
      </c>
      <c r="G1944" s="304" t="s">
        <v>73</v>
      </c>
      <c r="H1944" s="305">
        <v>1</v>
      </c>
      <c r="I1944" s="285">
        <v>1.631558823529411</v>
      </c>
      <c r="J1944" s="285">
        <v>1.631</v>
      </c>
      <c r="K1944" s="277"/>
      <c r="L1944" s="285">
        <v>2</v>
      </c>
      <c r="M1944" s="285">
        <v>2</v>
      </c>
    </row>
    <row r="1945" spans="1:13" ht="12.75" thickTop="1" x14ac:dyDescent="0.2">
      <c r="A1945" s="265" t="s">
        <v>6534</v>
      </c>
      <c r="B1945" s="306" t="s">
        <v>4343</v>
      </c>
      <c r="C1945" s="307" t="s">
        <v>36</v>
      </c>
      <c r="D1945" s="306" t="s">
        <v>37</v>
      </c>
      <c r="E1945" s="306" t="s">
        <v>38</v>
      </c>
      <c r="F1945" s="308" t="s">
        <v>1188</v>
      </c>
      <c r="G1945" s="309" t="s">
        <v>39</v>
      </c>
      <c r="H1945" s="307" t="s">
        <v>1189</v>
      </c>
      <c r="I1945" s="307" t="s">
        <v>40</v>
      </c>
      <c r="J1945" s="307" t="s">
        <v>41</v>
      </c>
      <c r="L1945" s="335"/>
      <c r="M1945" s="335"/>
    </row>
    <row r="1946" spans="1:13" ht="24" x14ac:dyDescent="0.2">
      <c r="A1946" s="265" t="s">
        <v>6535</v>
      </c>
      <c r="B1946" s="271" t="s">
        <v>1190</v>
      </c>
      <c r="C1946" s="272" t="s">
        <v>4344</v>
      </c>
      <c r="D1946" s="271" t="s">
        <v>1470</v>
      </c>
      <c r="E1946" s="271" t="s">
        <v>1598</v>
      </c>
      <c r="F1946" s="273">
        <v>8</v>
      </c>
      <c r="G1946" s="274" t="s">
        <v>106</v>
      </c>
      <c r="H1946" s="275">
        <v>1</v>
      </c>
      <c r="I1946" s="276">
        <v>8.83</v>
      </c>
      <c r="J1946" s="276">
        <v>8.8299999999999983</v>
      </c>
      <c r="K1946" s="277"/>
      <c r="L1946" s="276">
        <v>10.71</v>
      </c>
      <c r="M1946" s="276">
        <v>10.71</v>
      </c>
    </row>
    <row r="1947" spans="1:13" x14ac:dyDescent="0.2">
      <c r="A1947" s="265" t="s">
        <v>6536</v>
      </c>
      <c r="B1947" s="279" t="s">
        <v>1193</v>
      </c>
      <c r="C1947" s="280" t="s">
        <v>3137</v>
      </c>
      <c r="D1947" s="279" t="s">
        <v>1470</v>
      </c>
      <c r="E1947" s="279" t="s">
        <v>1198</v>
      </c>
      <c r="F1947" s="281" t="s">
        <v>1195</v>
      </c>
      <c r="G1947" s="282" t="s">
        <v>1196</v>
      </c>
      <c r="H1947" s="283">
        <v>0.14000000000000001</v>
      </c>
      <c r="I1947" s="284">
        <v>12.429</v>
      </c>
      <c r="J1947" s="284">
        <v>1.74</v>
      </c>
      <c r="K1947" s="277"/>
      <c r="L1947" s="284">
        <v>15.06</v>
      </c>
      <c r="M1947" s="284">
        <v>2.1</v>
      </c>
    </row>
    <row r="1948" spans="1:13" x14ac:dyDescent="0.2">
      <c r="A1948" s="265" t="s">
        <v>6537</v>
      </c>
      <c r="B1948" s="279" t="s">
        <v>1193</v>
      </c>
      <c r="C1948" s="280" t="s">
        <v>3212</v>
      </c>
      <c r="D1948" s="279" t="s">
        <v>1470</v>
      </c>
      <c r="E1948" s="279" t="s">
        <v>1364</v>
      </c>
      <c r="F1948" s="281" t="s">
        <v>1195</v>
      </c>
      <c r="G1948" s="282" t="s">
        <v>1196</v>
      </c>
      <c r="H1948" s="283">
        <v>0.14000000000000001</v>
      </c>
      <c r="I1948" s="284">
        <v>18.404</v>
      </c>
      <c r="J1948" s="284">
        <v>2.5760000000000001</v>
      </c>
      <c r="K1948" s="277"/>
      <c r="L1948" s="284">
        <v>22.3</v>
      </c>
      <c r="M1948" s="284">
        <v>3.12</v>
      </c>
    </row>
    <row r="1949" spans="1:13" x14ac:dyDescent="0.2">
      <c r="A1949" s="265" t="s">
        <v>6538</v>
      </c>
      <c r="B1949" s="279" t="s">
        <v>1193</v>
      </c>
      <c r="C1949" s="280" t="s">
        <v>4345</v>
      </c>
      <c r="D1949" s="279" t="s">
        <v>1470</v>
      </c>
      <c r="E1949" s="279" t="s">
        <v>4346</v>
      </c>
      <c r="F1949" s="281" t="s">
        <v>1209</v>
      </c>
      <c r="G1949" s="282" t="s">
        <v>73</v>
      </c>
      <c r="H1949" s="283">
        <v>1</v>
      </c>
      <c r="I1949" s="284">
        <v>4.2212832558139546</v>
      </c>
      <c r="J1949" s="284">
        <v>4.2210000000000001</v>
      </c>
      <c r="K1949" s="277"/>
      <c r="L1949" s="284">
        <v>5.14</v>
      </c>
      <c r="M1949" s="284">
        <v>5.14</v>
      </c>
    </row>
    <row r="1950" spans="1:13" x14ac:dyDescent="0.2">
      <c r="A1950" s="265" t="s">
        <v>6539</v>
      </c>
      <c r="B1950" s="279" t="s">
        <v>1193</v>
      </c>
      <c r="C1950" s="280" t="s">
        <v>4307</v>
      </c>
      <c r="D1950" s="279" t="s">
        <v>1470</v>
      </c>
      <c r="E1950" s="279" t="s">
        <v>1388</v>
      </c>
      <c r="F1950" s="281" t="s">
        <v>1209</v>
      </c>
      <c r="G1950" s="282" t="s">
        <v>61</v>
      </c>
      <c r="H1950" s="283">
        <v>0.79</v>
      </c>
      <c r="I1950" s="284">
        <v>0.371</v>
      </c>
      <c r="J1950" s="284">
        <v>0.29299999999999998</v>
      </c>
      <c r="K1950" s="277"/>
      <c r="L1950" s="284">
        <v>0.45</v>
      </c>
      <c r="M1950" s="284">
        <v>0.35</v>
      </c>
    </row>
    <row r="1951" spans="1:13" x14ac:dyDescent="0.2">
      <c r="A1951" s="265" t="s">
        <v>6540</v>
      </c>
      <c r="B1951" s="266" t="s">
        <v>4347</v>
      </c>
      <c r="C1951" s="267" t="s">
        <v>36</v>
      </c>
      <c r="D1951" s="266" t="s">
        <v>37</v>
      </c>
      <c r="E1951" s="266" t="s">
        <v>38</v>
      </c>
      <c r="F1951" s="268" t="s">
        <v>1188</v>
      </c>
      <c r="G1951" s="269" t="s">
        <v>39</v>
      </c>
      <c r="H1951" s="267" t="s">
        <v>1189</v>
      </c>
      <c r="I1951" s="267" t="s">
        <v>40</v>
      </c>
      <c r="J1951" s="267" t="s">
        <v>41</v>
      </c>
      <c r="L1951" s="334"/>
      <c r="M1951" s="334"/>
    </row>
    <row r="1952" spans="1:13" ht="24" x14ac:dyDescent="0.2">
      <c r="A1952" s="265" t="s">
        <v>6541</v>
      </c>
      <c r="B1952" s="271" t="s">
        <v>1190</v>
      </c>
      <c r="C1952" s="272" t="s">
        <v>4348</v>
      </c>
      <c r="D1952" s="271" t="s">
        <v>103</v>
      </c>
      <c r="E1952" s="271" t="s">
        <v>1601</v>
      </c>
      <c r="F1952" s="273" t="s">
        <v>3019</v>
      </c>
      <c r="G1952" s="274" t="s">
        <v>289</v>
      </c>
      <c r="H1952" s="275">
        <v>1</v>
      </c>
      <c r="I1952" s="276">
        <v>17.310000000000002</v>
      </c>
      <c r="J1952" s="276">
        <v>17.309999999999999</v>
      </c>
      <c r="K1952" s="277"/>
      <c r="L1952" s="276">
        <v>20.98</v>
      </c>
      <c r="M1952" s="276">
        <v>20.98</v>
      </c>
    </row>
    <row r="1953" spans="1:13" ht="24" x14ac:dyDescent="0.2">
      <c r="A1953" s="265" t="s">
        <v>6542</v>
      </c>
      <c r="B1953" s="316" t="s">
        <v>1236</v>
      </c>
      <c r="C1953" s="317" t="s">
        <v>4253</v>
      </c>
      <c r="D1953" s="316" t="s">
        <v>103</v>
      </c>
      <c r="E1953" s="316" t="s">
        <v>4254</v>
      </c>
      <c r="F1953" s="318" t="s">
        <v>1191</v>
      </c>
      <c r="G1953" s="319" t="s">
        <v>79</v>
      </c>
      <c r="H1953" s="320">
        <v>0.29299999999999998</v>
      </c>
      <c r="I1953" s="321">
        <v>16.539000000000001</v>
      </c>
      <c r="J1953" s="321">
        <v>4.8449999999999998</v>
      </c>
      <c r="K1953" s="277"/>
      <c r="L1953" s="321">
        <v>20.04</v>
      </c>
      <c r="M1953" s="321">
        <v>5.87</v>
      </c>
    </row>
    <row r="1954" spans="1:13" ht="24" x14ac:dyDescent="0.2">
      <c r="A1954" s="265" t="s">
        <v>6543</v>
      </c>
      <c r="B1954" s="329" t="s">
        <v>1236</v>
      </c>
      <c r="C1954" s="330" t="s">
        <v>4255</v>
      </c>
      <c r="D1954" s="329" t="s">
        <v>103</v>
      </c>
      <c r="E1954" s="329" t="s">
        <v>1264</v>
      </c>
      <c r="F1954" s="331" t="s">
        <v>1191</v>
      </c>
      <c r="G1954" s="332" t="s">
        <v>79</v>
      </c>
      <c r="H1954" s="333">
        <v>0.29299999999999998</v>
      </c>
      <c r="I1954" s="322">
        <v>23.058</v>
      </c>
      <c r="J1954" s="322">
        <v>6.7549999999999999</v>
      </c>
      <c r="K1954" s="277"/>
      <c r="L1954" s="322">
        <v>27.94</v>
      </c>
      <c r="M1954" s="322">
        <v>8.18</v>
      </c>
    </row>
    <row r="1955" spans="1:13" ht="12.75" thickBot="1" x14ac:dyDescent="0.25">
      <c r="A1955" s="265" t="s">
        <v>6544</v>
      </c>
      <c r="B1955" s="301" t="s">
        <v>1193</v>
      </c>
      <c r="C1955" s="302" t="s">
        <v>4349</v>
      </c>
      <c r="D1955" s="301" t="s">
        <v>103</v>
      </c>
      <c r="E1955" s="301" t="s">
        <v>4350</v>
      </c>
      <c r="F1955" s="303" t="s">
        <v>1209</v>
      </c>
      <c r="G1955" s="304" t="s">
        <v>289</v>
      </c>
      <c r="H1955" s="305">
        <v>1.0548999999999999</v>
      </c>
      <c r="I1955" s="285">
        <v>5.386983333333335</v>
      </c>
      <c r="J1955" s="285">
        <v>5.6820000000000004</v>
      </c>
      <c r="K1955" s="277"/>
      <c r="L1955" s="285">
        <v>6.55</v>
      </c>
      <c r="M1955" s="285">
        <v>6.9</v>
      </c>
    </row>
    <row r="1956" spans="1:13" ht="12.75" thickTop="1" x14ac:dyDescent="0.2">
      <c r="A1956" s="265" t="s">
        <v>6545</v>
      </c>
      <c r="B1956" s="295" t="s">
        <v>1193</v>
      </c>
      <c r="C1956" s="296" t="s">
        <v>4258</v>
      </c>
      <c r="D1956" s="295" t="s">
        <v>103</v>
      </c>
      <c r="E1956" s="295" t="s">
        <v>1267</v>
      </c>
      <c r="F1956" s="297" t="s">
        <v>1209</v>
      </c>
      <c r="G1956" s="298" t="s">
        <v>133</v>
      </c>
      <c r="H1956" s="299">
        <v>1.6299999999999999E-2</v>
      </c>
      <c r="I1956" s="300">
        <v>1.774</v>
      </c>
      <c r="J1956" s="300">
        <v>2.8000000000000001E-2</v>
      </c>
      <c r="K1956" s="277"/>
      <c r="L1956" s="300">
        <v>2.15</v>
      </c>
      <c r="M1956" s="300">
        <v>0.03</v>
      </c>
    </row>
    <row r="1957" spans="1:13" x14ac:dyDescent="0.2">
      <c r="A1957" s="265" t="s">
        <v>6546</v>
      </c>
      <c r="B1957" s="266" t="s">
        <v>4351</v>
      </c>
      <c r="C1957" s="267" t="s">
        <v>36</v>
      </c>
      <c r="D1957" s="266" t="s">
        <v>37</v>
      </c>
      <c r="E1957" s="266" t="s">
        <v>38</v>
      </c>
      <c r="F1957" s="268" t="s">
        <v>1188</v>
      </c>
      <c r="G1957" s="269" t="s">
        <v>39</v>
      </c>
      <c r="H1957" s="267" t="s">
        <v>1189</v>
      </c>
      <c r="I1957" s="267" t="s">
        <v>40</v>
      </c>
      <c r="J1957" s="267" t="s">
        <v>41</v>
      </c>
      <c r="L1957" s="334"/>
      <c r="M1957" s="334"/>
    </row>
    <row r="1958" spans="1:13" ht="24" x14ac:dyDescent="0.2">
      <c r="A1958" s="265" t="s">
        <v>6547</v>
      </c>
      <c r="B1958" s="271" t="s">
        <v>1190</v>
      </c>
      <c r="C1958" s="272" t="s">
        <v>4352</v>
      </c>
      <c r="D1958" s="271" t="s">
        <v>103</v>
      </c>
      <c r="E1958" s="271" t="s">
        <v>1604</v>
      </c>
      <c r="F1958" s="273" t="s">
        <v>3019</v>
      </c>
      <c r="G1958" s="274" t="s">
        <v>289</v>
      </c>
      <c r="H1958" s="275">
        <v>1</v>
      </c>
      <c r="I1958" s="276">
        <v>22.009999999999998</v>
      </c>
      <c r="J1958" s="276">
        <v>22.009999999999998</v>
      </c>
      <c r="K1958" s="277"/>
      <c r="L1958" s="276">
        <v>26.69</v>
      </c>
      <c r="M1958" s="276">
        <v>26.69</v>
      </c>
    </row>
    <row r="1959" spans="1:13" ht="24" x14ac:dyDescent="0.2">
      <c r="A1959" s="265" t="s">
        <v>6548</v>
      </c>
      <c r="B1959" s="316" t="s">
        <v>1236</v>
      </c>
      <c r="C1959" s="317" t="s">
        <v>4253</v>
      </c>
      <c r="D1959" s="316" t="s">
        <v>103</v>
      </c>
      <c r="E1959" s="316" t="s">
        <v>4254</v>
      </c>
      <c r="F1959" s="318" t="s">
        <v>1191</v>
      </c>
      <c r="G1959" s="319" t="s">
        <v>79</v>
      </c>
      <c r="H1959" s="320">
        <v>0.31819999999999998</v>
      </c>
      <c r="I1959" s="321">
        <v>16.539000000000001</v>
      </c>
      <c r="J1959" s="321">
        <v>5.2619999999999996</v>
      </c>
      <c r="K1959" s="277"/>
      <c r="L1959" s="321">
        <v>20.04</v>
      </c>
      <c r="M1959" s="321">
        <v>6.37</v>
      </c>
    </row>
    <row r="1960" spans="1:13" ht="24" x14ac:dyDescent="0.2">
      <c r="A1960" s="265" t="s">
        <v>6549</v>
      </c>
      <c r="B1960" s="316" t="s">
        <v>1236</v>
      </c>
      <c r="C1960" s="317" t="s">
        <v>4255</v>
      </c>
      <c r="D1960" s="316" t="s">
        <v>103</v>
      </c>
      <c r="E1960" s="316" t="s">
        <v>1264</v>
      </c>
      <c r="F1960" s="318" t="s">
        <v>1191</v>
      </c>
      <c r="G1960" s="319" t="s">
        <v>79</v>
      </c>
      <c r="H1960" s="320">
        <v>0.31819999999999998</v>
      </c>
      <c r="I1960" s="321">
        <v>23.058</v>
      </c>
      <c r="J1960" s="321">
        <v>7.3369999999999997</v>
      </c>
      <c r="K1960" s="277"/>
      <c r="L1960" s="321">
        <v>27.94</v>
      </c>
      <c r="M1960" s="321">
        <v>8.89</v>
      </c>
    </row>
    <row r="1961" spans="1:13" x14ac:dyDescent="0.2">
      <c r="A1961" s="265" t="s">
        <v>6550</v>
      </c>
      <c r="B1961" s="279" t="s">
        <v>1193</v>
      </c>
      <c r="C1961" s="280" t="s">
        <v>4353</v>
      </c>
      <c r="D1961" s="279" t="s">
        <v>103</v>
      </c>
      <c r="E1961" s="279" t="s">
        <v>4354</v>
      </c>
      <c r="F1961" s="281" t="s">
        <v>1209</v>
      </c>
      <c r="G1961" s="282" t="s">
        <v>289</v>
      </c>
      <c r="H1961" s="283">
        <v>1.0548999999999999</v>
      </c>
      <c r="I1961" s="284">
        <v>8.8925287234042578</v>
      </c>
      <c r="J1961" s="284">
        <v>9.3800000000000008</v>
      </c>
      <c r="K1961" s="277"/>
      <c r="L1961" s="284">
        <v>10.81</v>
      </c>
      <c r="M1961" s="284">
        <v>11.4</v>
      </c>
    </row>
    <row r="1962" spans="1:13" x14ac:dyDescent="0.2">
      <c r="A1962" s="265" t="s">
        <v>6551</v>
      </c>
      <c r="B1962" s="279" t="s">
        <v>1193</v>
      </c>
      <c r="C1962" s="280" t="s">
        <v>4258</v>
      </c>
      <c r="D1962" s="279" t="s">
        <v>103</v>
      </c>
      <c r="E1962" s="279" t="s">
        <v>1267</v>
      </c>
      <c r="F1962" s="281" t="s">
        <v>1209</v>
      </c>
      <c r="G1962" s="282" t="s">
        <v>133</v>
      </c>
      <c r="H1962" s="283">
        <v>1.77E-2</v>
      </c>
      <c r="I1962" s="284">
        <v>1.774</v>
      </c>
      <c r="J1962" s="284">
        <v>3.1E-2</v>
      </c>
      <c r="K1962" s="277"/>
      <c r="L1962" s="284">
        <v>2.15</v>
      </c>
      <c r="M1962" s="284">
        <v>0.03</v>
      </c>
    </row>
    <row r="1963" spans="1:13" x14ac:dyDescent="0.2">
      <c r="A1963" s="265" t="s">
        <v>6552</v>
      </c>
      <c r="B1963" s="266" t="s">
        <v>4355</v>
      </c>
      <c r="C1963" s="267" t="s">
        <v>36</v>
      </c>
      <c r="D1963" s="266" t="s">
        <v>37</v>
      </c>
      <c r="E1963" s="266" t="s">
        <v>38</v>
      </c>
      <c r="F1963" s="268" t="s">
        <v>1188</v>
      </c>
      <c r="G1963" s="269" t="s">
        <v>39</v>
      </c>
      <c r="H1963" s="267" t="s">
        <v>1189</v>
      </c>
      <c r="I1963" s="267" t="s">
        <v>40</v>
      </c>
      <c r="J1963" s="267" t="s">
        <v>41</v>
      </c>
      <c r="L1963" s="334"/>
      <c r="M1963" s="334"/>
    </row>
    <row r="1964" spans="1:13" ht="24" x14ac:dyDescent="0.2">
      <c r="A1964" s="265" t="s">
        <v>6553</v>
      </c>
      <c r="B1964" s="271" t="s">
        <v>1190</v>
      </c>
      <c r="C1964" s="272" t="s">
        <v>4356</v>
      </c>
      <c r="D1964" s="271" t="s">
        <v>103</v>
      </c>
      <c r="E1964" s="271" t="s">
        <v>1607</v>
      </c>
      <c r="F1964" s="273" t="s">
        <v>3019</v>
      </c>
      <c r="G1964" s="274" t="s">
        <v>289</v>
      </c>
      <c r="H1964" s="275">
        <v>1</v>
      </c>
      <c r="I1964" s="276">
        <v>30.660000000000004</v>
      </c>
      <c r="J1964" s="276">
        <v>30.659999999999997</v>
      </c>
      <c r="K1964" s="277"/>
      <c r="L1964" s="276">
        <v>37.17</v>
      </c>
      <c r="M1964" s="276">
        <v>37.17</v>
      </c>
    </row>
    <row r="1965" spans="1:13" ht="24" x14ac:dyDescent="0.2">
      <c r="A1965" s="265" t="s">
        <v>6554</v>
      </c>
      <c r="B1965" s="316" t="s">
        <v>1236</v>
      </c>
      <c r="C1965" s="317" t="s">
        <v>4253</v>
      </c>
      <c r="D1965" s="316" t="s">
        <v>103</v>
      </c>
      <c r="E1965" s="316" t="s">
        <v>4254</v>
      </c>
      <c r="F1965" s="318" t="s">
        <v>1191</v>
      </c>
      <c r="G1965" s="319" t="s">
        <v>79</v>
      </c>
      <c r="H1965" s="320">
        <v>0.44440000000000002</v>
      </c>
      <c r="I1965" s="321">
        <v>16.539000000000001</v>
      </c>
      <c r="J1965" s="321">
        <v>7.3490000000000002</v>
      </c>
      <c r="K1965" s="277"/>
      <c r="L1965" s="321">
        <v>20.04</v>
      </c>
      <c r="M1965" s="321">
        <v>8.9</v>
      </c>
    </row>
    <row r="1966" spans="1:13" ht="24" x14ac:dyDescent="0.2">
      <c r="A1966" s="265" t="s">
        <v>6555</v>
      </c>
      <c r="B1966" s="316" t="s">
        <v>1236</v>
      </c>
      <c r="C1966" s="317" t="s">
        <v>4255</v>
      </c>
      <c r="D1966" s="316" t="s">
        <v>103</v>
      </c>
      <c r="E1966" s="316" t="s">
        <v>1264</v>
      </c>
      <c r="F1966" s="318" t="s">
        <v>1191</v>
      </c>
      <c r="G1966" s="319" t="s">
        <v>79</v>
      </c>
      <c r="H1966" s="320">
        <v>0.44440000000000002</v>
      </c>
      <c r="I1966" s="321">
        <v>23.058</v>
      </c>
      <c r="J1966" s="321">
        <v>10.246</v>
      </c>
      <c r="K1966" s="277"/>
      <c r="L1966" s="321">
        <v>27.94</v>
      </c>
      <c r="M1966" s="321">
        <v>12.41</v>
      </c>
    </row>
    <row r="1967" spans="1:13" x14ac:dyDescent="0.2">
      <c r="A1967" s="265" t="s">
        <v>6556</v>
      </c>
      <c r="B1967" s="279" t="s">
        <v>1193</v>
      </c>
      <c r="C1967" s="280" t="s">
        <v>4357</v>
      </c>
      <c r="D1967" s="279" t="s">
        <v>103</v>
      </c>
      <c r="E1967" s="279" t="s">
        <v>4358</v>
      </c>
      <c r="F1967" s="281" t="s">
        <v>1209</v>
      </c>
      <c r="G1967" s="282" t="s">
        <v>289</v>
      </c>
      <c r="H1967" s="283">
        <v>1.0548999999999999</v>
      </c>
      <c r="I1967" s="284">
        <v>12.344558167938933</v>
      </c>
      <c r="J1967" s="284">
        <v>13.022</v>
      </c>
      <c r="K1967" s="277"/>
      <c r="L1967" s="284">
        <v>14.99</v>
      </c>
      <c r="M1967" s="284">
        <v>15.81</v>
      </c>
    </row>
    <row r="1968" spans="1:13" x14ac:dyDescent="0.2">
      <c r="A1968" s="265" t="s">
        <v>6557</v>
      </c>
      <c r="B1968" s="279" t="s">
        <v>1193</v>
      </c>
      <c r="C1968" s="280" t="s">
        <v>4258</v>
      </c>
      <c r="D1968" s="279" t="s">
        <v>103</v>
      </c>
      <c r="E1968" s="279" t="s">
        <v>1267</v>
      </c>
      <c r="F1968" s="281" t="s">
        <v>1209</v>
      </c>
      <c r="G1968" s="282" t="s">
        <v>133</v>
      </c>
      <c r="H1968" s="283">
        <v>2.47E-2</v>
      </c>
      <c r="I1968" s="284">
        <v>1.774</v>
      </c>
      <c r="J1968" s="284">
        <v>4.2999999999999997E-2</v>
      </c>
      <c r="K1968" s="277"/>
      <c r="L1968" s="284">
        <v>2.15</v>
      </c>
      <c r="M1968" s="284">
        <v>0.05</v>
      </c>
    </row>
    <row r="1969" spans="1:13" x14ac:dyDescent="0.2">
      <c r="A1969" s="265" t="s">
        <v>6558</v>
      </c>
      <c r="B1969" s="266" t="s">
        <v>4359</v>
      </c>
      <c r="C1969" s="267" t="s">
        <v>36</v>
      </c>
      <c r="D1969" s="266" t="s">
        <v>37</v>
      </c>
      <c r="E1969" s="266" t="s">
        <v>38</v>
      </c>
      <c r="F1969" s="268" t="s">
        <v>1188</v>
      </c>
      <c r="G1969" s="269" t="s">
        <v>39</v>
      </c>
      <c r="H1969" s="267" t="s">
        <v>1189</v>
      </c>
      <c r="I1969" s="267" t="s">
        <v>40</v>
      </c>
      <c r="J1969" s="267" t="s">
        <v>41</v>
      </c>
      <c r="L1969" s="334"/>
      <c r="M1969" s="334"/>
    </row>
    <row r="1970" spans="1:13" ht="36" x14ac:dyDescent="0.2">
      <c r="A1970" s="265" t="s">
        <v>6559</v>
      </c>
      <c r="B1970" s="271" t="s">
        <v>1190</v>
      </c>
      <c r="C1970" s="272" t="s">
        <v>4360</v>
      </c>
      <c r="D1970" s="271" t="s">
        <v>103</v>
      </c>
      <c r="E1970" s="271" t="s">
        <v>1610</v>
      </c>
      <c r="F1970" s="273" t="s">
        <v>3019</v>
      </c>
      <c r="G1970" s="274" t="s">
        <v>133</v>
      </c>
      <c r="H1970" s="275">
        <v>1</v>
      </c>
      <c r="I1970" s="276">
        <v>12</v>
      </c>
      <c r="J1970" s="276">
        <v>12</v>
      </c>
      <c r="K1970" s="277"/>
      <c r="L1970" s="276">
        <v>14.56</v>
      </c>
      <c r="M1970" s="276">
        <v>14.56</v>
      </c>
    </row>
    <row r="1971" spans="1:13" ht="24" x14ac:dyDescent="0.2">
      <c r="A1971" s="265" t="s">
        <v>6560</v>
      </c>
      <c r="B1971" s="316" t="s">
        <v>1236</v>
      </c>
      <c r="C1971" s="317" t="s">
        <v>4253</v>
      </c>
      <c r="D1971" s="316" t="s">
        <v>103</v>
      </c>
      <c r="E1971" s="316" t="s">
        <v>4254</v>
      </c>
      <c r="F1971" s="318" t="s">
        <v>1191</v>
      </c>
      <c r="G1971" s="319" t="s">
        <v>79</v>
      </c>
      <c r="H1971" s="320">
        <v>0.16930000000000001</v>
      </c>
      <c r="I1971" s="321">
        <v>16.539000000000001</v>
      </c>
      <c r="J1971" s="321">
        <v>2.8</v>
      </c>
      <c r="K1971" s="277"/>
      <c r="L1971" s="321">
        <v>20.04</v>
      </c>
      <c r="M1971" s="321">
        <v>3.39</v>
      </c>
    </row>
    <row r="1972" spans="1:13" ht="24" x14ac:dyDescent="0.2">
      <c r="A1972" s="265" t="s">
        <v>6561</v>
      </c>
      <c r="B1972" s="316" t="s">
        <v>1236</v>
      </c>
      <c r="C1972" s="317" t="s">
        <v>4255</v>
      </c>
      <c r="D1972" s="316" t="s">
        <v>103</v>
      </c>
      <c r="E1972" s="316" t="s">
        <v>1264</v>
      </c>
      <c r="F1972" s="318" t="s">
        <v>1191</v>
      </c>
      <c r="G1972" s="319" t="s">
        <v>79</v>
      </c>
      <c r="H1972" s="320">
        <v>0.16930000000000001</v>
      </c>
      <c r="I1972" s="321">
        <v>23.058</v>
      </c>
      <c r="J1972" s="321">
        <v>3.903</v>
      </c>
      <c r="K1972" s="277"/>
      <c r="L1972" s="321">
        <v>27.94</v>
      </c>
      <c r="M1972" s="321">
        <v>4.7300000000000004</v>
      </c>
    </row>
    <row r="1973" spans="1:13" x14ac:dyDescent="0.2">
      <c r="A1973" s="265" t="s">
        <v>6562</v>
      </c>
      <c r="B1973" s="279" t="s">
        <v>1193</v>
      </c>
      <c r="C1973" s="280" t="s">
        <v>4269</v>
      </c>
      <c r="D1973" s="279" t="s">
        <v>103</v>
      </c>
      <c r="E1973" s="279" t="s">
        <v>1265</v>
      </c>
      <c r="F1973" s="281" t="s">
        <v>1209</v>
      </c>
      <c r="G1973" s="282" t="s">
        <v>133</v>
      </c>
      <c r="H1973" s="283">
        <v>1.4800000000000001E-2</v>
      </c>
      <c r="I1973" s="284">
        <v>53.908000000000001</v>
      </c>
      <c r="J1973" s="284">
        <v>0.79700000000000004</v>
      </c>
      <c r="K1973" s="277"/>
      <c r="L1973" s="284">
        <v>65.319999999999993</v>
      </c>
      <c r="M1973" s="284">
        <v>0.96</v>
      </c>
    </row>
    <row r="1974" spans="1:13" ht="24" x14ac:dyDescent="0.2">
      <c r="A1974" s="265" t="s">
        <v>6563</v>
      </c>
      <c r="B1974" s="279" t="s">
        <v>1193</v>
      </c>
      <c r="C1974" s="280" t="s">
        <v>4361</v>
      </c>
      <c r="D1974" s="279" t="s">
        <v>103</v>
      </c>
      <c r="E1974" s="279" t="s">
        <v>4362</v>
      </c>
      <c r="F1974" s="281" t="s">
        <v>1209</v>
      </c>
      <c r="G1974" s="282" t="s">
        <v>133</v>
      </c>
      <c r="H1974" s="283">
        <v>1</v>
      </c>
      <c r="I1974" s="284">
        <v>3.1085599999999998</v>
      </c>
      <c r="J1974" s="284">
        <v>3.1080000000000001</v>
      </c>
      <c r="K1974" s="277"/>
      <c r="L1974" s="284">
        <v>3.8</v>
      </c>
      <c r="M1974" s="284">
        <v>3.8</v>
      </c>
    </row>
    <row r="1975" spans="1:13" x14ac:dyDescent="0.2">
      <c r="A1975" s="265" t="s">
        <v>6564</v>
      </c>
      <c r="B1975" s="301" t="s">
        <v>1193</v>
      </c>
      <c r="C1975" s="302" t="s">
        <v>4272</v>
      </c>
      <c r="D1975" s="301" t="s">
        <v>103</v>
      </c>
      <c r="E1975" s="301" t="s">
        <v>1269</v>
      </c>
      <c r="F1975" s="303" t="s">
        <v>1209</v>
      </c>
      <c r="G1975" s="304" t="s">
        <v>133</v>
      </c>
      <c r="H1975" s="305">
        <v>2.2499999999999999E-2</v>
      </c>
      <c r="I1975" s="285">
        <v>61.08</v>
      </c>
      <c r="J1975" s="285">
        <v>1.3740000000000001</v>
      </c>
      <c r="K1975" s="277"/>
      <c r="L1975" s="285">
        <v>74.010000000000005</v>
      </c>
      <c r="M1975" s="285">
        <v>1.66</v>
      </c>
    </row>
    <row r="1976" spans="1:13" ht="12.75" thickBot="1" x14ac:dyDescent="0.25">
      <c r="A1976" s="265" t="s">
        <v>6565</v>
      </c>
      <c r="B1976" s="301" t="s">
        <v>1193</v>
      </c>
      <c r="C1976" s="302" t="s">
        <v>4258</v>
      </c>
      <c r="D1976" s="301" t="s">
        <v>103</v>
      </c>
      <c r="E1976" s="301" t="s">
        <v>1267</v>
      </c>
      <c r="F1976" s="303" t="s">
        <v>1209</v>
      </c>
      <c r="G1976" s="304" t="s">
        <v>133</v>
      </c>
      <c r="H1976" s="305">
        <v>1.0699999999999999E-2</v>
      </c>
      <c r="I1976" s="285">
        <v>1.774</v>
      </c>
      <c r="J1976" s="285">
        <v>1.7999999999999999E-2</v>
      </c>
      <c r="K1976" s="277"/>
      <c r="L1976" s="285">
        <v>2.15</v>
      </c>
      <c r="M1976" s="285">
        <v>0.02</v>
      </c>
    </row>
    <row r="1977" spans="1:13" ht="12.75" thickTop="1" x14ac:dyDescent="0.2">
      <c r="A1977" s="265" t="s">
        <v>6566</v>
      </c>
      <c r="B1977" s="306" t="s">
        <v>4363</v>
      </c>
      <c r="C1977" s="307" t="s">
        <v>36</v>
      </c>
      <c r="D1977" s="306" t="s">
        <v>37</v>
      </c>
      <c r="E1977" s="306" t="s">
        <v>38</v>
      </c>
      <c r="F1977" s="308" t="s">
        <v>1188</v>
      </c>
      <c r="G1977" s="309" t="s">
        <v>39</v>
      </c>
      <c r="H1977" s="307" t="s">
        <v>1189</v>
      </c>
      <c r="I1977" s="307" t="s">
        <v>40</v>
      </c>
      <c r="J1977" s="307" t="s">
        <v>41</v>
      </c>
      <c r="L1977" s="335"/>
      <c r="M1977" s="335"/>
    </row>
    <row r="1978" spans="1:13" ht="36" x14ac:dyDescent="0.2">
      <c r="A1978" s="265" t="s">
        <v>6567</v>
      </c>
      <c r="B1978" s="271" t="s">
        <v>1190</v>
      </c>
      <c r="C1978" s="272" t="s">
        <v>4364</v>
      </c>
      <c r="D1978" s="271" t="s">
        <v>103</v>
      </c>
      <c r="E1978" s="271" t="s">
        <v>1613</v>
      </c>
      <c r="F1978" s="273" t="s">
        <v>3019</v>
      </c>
      <c r="G1978" s="274" t="s">
        <v>133</v>
      </c>
      <c r="H1978" s="275">
        <v>1</v>
      </c>
      <c r="I1978" s="276">
        <v>21.96</v>
      </c>
      <c r="J1978" s="276">
        <v>21.96</v>
      </c>
      <c r="K1978" s="277"/>
      <c r="L1978" s="276">
        <v>26.62</v>
      </c>
      <c r="M1978" s="276">
        <v>26.62</v>
      </c>
    </row>
    <row r="1979" spans="1:13" ht="24" x14ac:dyDescent="0.2">
      <c r="A1979" s="265" t="s">
        <v>6568</v>
      </c>
      <c r="B1979" s="316" t="s">
        <v>1236</v>
      </c>
      <c r="C1979" s="317" t="s">
        <v>4253</v>
      </c>
      <c r="D1979" s="316" t="s">
        <v>103</v>
      </c>
      <c r="E1979" s="316" t="s">
        <v>4254</v>
      </c>
      <c r="F1979" s="318" t="s">
        <v>1191</v>
      </c>
      <c r="G1979" s="319" t="s">
        <v>79</v>
      </c>
      <c r="H1979" s="320">
        <v>0.18390000000000001</v>
      </c>
      <c r="I1979" s="321">
        <v>16.539000000000001</v>
      </c>
      <c r="J1979" s="321">
        <v>3.0409999999999999</v>
      </c>
      <c r="K1979" s="277"/>
      <c r="L1979" s="321">
        <v>20.04</v>
      </c>
      <c r="M1979" s="321">
        <v>3.68</v>
      </c>
    </row>
    <row r="1980" spans="1:13" ht="24" x14ac:dyDescent="0.2">
      <c r="A1980" s="265" t="s">
        <v>6569</v>
      </c>
      <c r="B1980" s="316" t="s">
        <v>1236</v>
      </c>
      <c r="C1980" s="317" t="s">
        <v>4255</v>
      </c>
      <c r="D1980" s="316" t="s">
        <v>103</v>
      </c>
      <c r="E1980" s="316" t="s">
        <v>1264</v>
      </c>
      <c r="F1980" s="318" t="s">
        <v>1191</v>
      </c>
      <c r="G1980" s="319" t="s">
        <v>79</v>
      </c>
      <c r="H1980" s="320">
        <v>0.18390000000000001</v>
      </c>
      <c r="I1980" s="321">
        <v>23.058</v>
      </c>
      <c r="J1980" s="321">
        <v>4.24</v>
      </c>
      <c r="K1980" s="277"/>
      <c r="L1980" s="321">
        <v>27.94</v>
      </c>
      <c r="M1980" s="321">
        <v>5.13</v>
      </c>
    </row>
    <row r="1981" spans="1:13" x14ac:dyDescent="0.2">
      <c r="A1981" s="265" t="s">
        <v>6570</v>
      </c>
      <c r="B1981" s="279" t="s">
        <v>1193</v>
      </c>
      <c r="C1981" s="280" t="s">
        <v>4365</v>
      </c>
      <c r="D1981" s="279" t="s">
        <v>103</v>
      </c>
      <c r="E1981" s="279" t="s">
        <v>1273</v>
      </c>
      <c r="F1981" s="281" t="s">
        <v>1209</v>
      </c>
      <c r="G1981" s="282" t="s">
        <v>133</v>
      </c>
      <c r="H1981" s="283">
        <v>3</v>
      </c>
      <c r="I1981" s="284">
        <v>1.617</v>
      </c>
      <c r="J1981" s="284">
        <v>4.851</v>
      </c>
      <c r="K1981" s="277"/>
      <c r="L1981" s="284">
        <v>1.96</v>
      </c>
      <c r="M1981" s="284">
        <v>5.88</v>
      </c>
    </row>
    <row r="1982" spans="1:13" ht="24" x14ac:dyDescent="0.2">
      <c r="A1982" s="265" t="s">
        <v>6571</v>
      </c>
      <c r="B1982" s="279" t="s">
        <v>1193</v>
      </c>
      <c r="C1982" s="280" t="s">
        <v>4366</v>
      </c>
      <c r="D1982" s="279" t="s">
        <v>103</v>
      </c>
      <c r="E1982" s="279" t="s">
        <v>4367</v>
      </c>
      <c r="F1982" s="281" t="s">
        <v>1209</v>
      </c>
      <c r="G1982" s="282" t="s">
        <v>133</v>
      </c>
      <c r="H1982" s="283">
        <v>1</v>
      </c>
      <c r="I1982" s="284">
        <v>8.1600482926829265</v>
      </c>
      <c r="J1982" s="284">
        <v>8.16</v>
      </c>
      <c r="K1982" s="277"/>
      <c r="L1982" s="284">
        <v>9.91</v>
      </c>
      <c r="M1982" s="284">
        <v>9.91</v>
      </c>
    </row>
    <row r="1983" spans="1:13" ht="24" x14ac:dyDescent="0.2">
      <c r="A1983" s="265" t="s">
        <v>6572</v>
      </c>
      <c r="B1983" s="279" t="s">
        <v>1193</v>
      </c>
      <c r="C1983" s="280" t="s">
        <v>4368</v>
      </c>
      <c r="D1983" s="279" t="s">
        <v>103</v>
      </c>
      <c r="E1983" s="279" t="s">
        <v>4369</v>
      </c>
      <c r="F1983" s="281" t="s">
        <v>1209</v>
      </c>
      <c r="G1983" s="282" t="s">
        <v>133</v>
      </c>
      <c r="H1983" s="283">
        <v>7.4999999999999997E-2</v>
      </c>
      <c r="I1983" s="284">
        <v>22.25</v>
      </c>
      <c r="J1983" s="284">
        <v>1.6679999999999999</v>
      </c>
      <c r="K1983" s="277"/>
      <c r="L1983" s="284">
        <v>26.96</v>
      </c>
      <c r="M1983" s="284">
        <v>2.02</v>
      </c>
    </row>
    <row r="1984" spans="1:13" x14ac:dyDescent="0.2">
      <c r="A1984" s="265" t="s">
        <v>6573</v>
      </c>
      <c r="B1984" s="266" t="s">
        <v>4370</v>
      </c>
      <c r="C1984" s="267" t="s">
        <v>36</v>
      </c>
      <c r="D1984" s="266" t="s">
        <v>37</v>
      </c>
      <c r="E1984" s="266" t="s">
        <v>38</v>
      </c>
      <c r="F1984" s="268" t="s">
        <v>1188</v>
      </c>
      <c r="G1984" s="269" t="s">
        <v>39</v>
      </c>
      <c r="H1984" s="267" t="s">
        <v>1189</v>
      </c>
      <c r="I1984" s="267" t="s">
        <v>40</v>
      </c>
      <c r="J1984" s="267" t="s">
        <v>41</v>
      </c>
      <c r="L1984" s="334"/>
      <c r="M1984" s="334"/>
    </row>
    <row r="1985" spans="1:13" ht="36" x14ac:dyDescent="0.2">
      <c r="A1985" s="265" t="s">
        <v>6574</v>
      </c>
      <c r="B1985" s="271" t="s">
        <v>1190</v>
      </c>
      <c r="C1985" s="272" t="s">
        <v>4371</v>
      </c>
      <c r="D1985" s="271" t="s">
        <v>103</v>
      </c>
      <c r="E1985" s="271" t="s">
        <v>1617</v>
      </c>
      <c r="F1985" s="273" t="s">
        <v>3019</v>
      </c>
      <c r="G1985" s="274" t="s">
        <v>133</v>
      </c>
      <c r="H1985" s="275">
        <v>1</v>
      </c>
      <c r="I1985" s="276">
        <v>20.02</v>
      </c>
      <c r="J1985" s="276">
        <v>20.02</v>
      </c>
      <c r="K1985" s="277"/>
      <c r="L1985" s="276">
        <v>24.27</v>
      </c>
      <c r="M1985" s="276">
        <v>24.27</v>
      </c>
    </row>
    <row r="1986" spans="1:13" ht="24" x14ac:dyDescent="0.2">
      <c r="A1986" s="265" t="s">
        <v>6575</v>
      </c>
      <c r="B1986" s="329" t="s">
        <v>1236</v>
      </c>
      <c r="C1986" s="330" t="s">
        <v>4253</v>
      </c>
      <c r="D1986" s="329" t="s">
        <v>103</v>
      </c>
      <c r="E1986" s="329" t="s">
        <v>4254</v>
      </c>
      <c r="F1986" s="331" t="s">
        <v>1191</v>
      </c>
      <c r="G1986" s="332" t="s">
        <v>79</v>
      </c>
      <c r="H1986" s="333">
        <v>0.18390000000000001</v>
      </c>
      <c r="I1986" s="322">
        <v>16.539000000000001</v>
      </c>
      <c r="J1986" s="322">
        <v>3.0409999999999999</v>
      </c>
      <c r="K1986" s="277"/>
      <c r="L1986" s="322">
        <v>20.04</v>
      </c>
      <c r="M1986" s="322">
        <v>3.68</v>
      </c>
    </row>
    <row r="1987" spans="1:13" ht="24.75" thickBot="1" x14ac:dyDescent="0.25">
      <c r="A1987" s="265" t="s">
        <v>6576</v>
      </c>
      <c r="B1987" s="329" t="s">
        <v>1236</v>
      </c>
      <c r="C1987" s="330" t="s">
        <v>4255</v>
      </c>
      <c r="D1987" s="329" t="s">
        <v>103</v>
      </c>
      <c r="E1987" s="329" t="s">
        <v>1264</v>
      </c>
      <c r="F1987" s="331" t="s">
        <v>1191</v>
      </c>
      <c r="G1987" s="332" t="s">
        <v>79</v>
      </c>
      <c r="H1987" s="333">
        <v>0.18390000000000001</v>
      </c>
      <c r="I1987" s="322">
        <v>23.058</v>
      </c>
      <c r="J1987" s="322">
        <v>4.24</v>
      </c>
      <c r="K1987" s="277"/>
      <c r="L1987" s="322">
        <v>27.94</v>
      </c>
      <c r="M1987" s="322">
        <v>5.13</v>
      </c>
    </row>
    <row r="1988" spans="1:13" ht="12.75" thickTop="1" x14ac:dyDescent="0.2">
      <c r="A1988" s="265" t="s">
        <v>6577</v>
      </c>
      <c r="B1988" s="295" t="s">
        <v>1193</v>
      </c>
      <c r="C1988" s="296" t="s">
        <v>4365</v>
      </c>
      <c r="D1988" s="295" t="s">
        <v>103</v>
      </c>
      <c r="E1988" s="295" t="s">
        <v>1273</v>
      </c>
      <c r="F1988" s="297" t="s">
        <v>1209</v>
      </c>
      <c r="G1988" s="298" t="s">
        <v>133</v>
      </c>
      <c r="H1988" s="299">
        <v>3</v>
      </c>
      <c r="I1988" s="300">
        <v>1.617</v>
      </c>
      <c r="J1988" s="300">
        <v>4.851</v>
      </c>
      <c r="K1988" s="277"/>
      <c r="L1988" s="300">
        <v>1.96</v>
      </c>
      <c r="M1988" s="300">
        <v>5.88</v>
      </c>
    </row>
    <row r="1989" spans="1:13" x14ac:dyDescent="0.2">
      <c r="A1989" s="265" t="s">
        <v>6578</v>
      </c>
      <c r="B1989" s="279" t="s">
        <v>1193</v>
      </c>
      <c r="C1989" s="280" t="s">
        <v>4372</v>
      </c>
      <c r="D1989" s="279" t="s">
        <v>103</v>
      </c>
      <c r="E1989" s="279" t="s">
        <v>4373</v>
      </c>
      <c r="F1989" s="281" t="s">
        <v>1209</v>
      </c>
      <c r="G1989" s="282" t="s">
        <v>133</v>
      </c>
      <c r="H1989" s="283">
        <v>1</v>
      </c>
      <c r="I1989" s="284">
        <v>6.2201839682539672</v>
      </c>
      <c r="J1989" s="284">
        <v>6.22</v>
      </c>
      <c r="K1989" s="277"/>
      <c r="L1989" s="284">
        <v>7.56</v>
      </c>
      <c r="M1989" s="284">
        <v>7.56</v>
      </c>
    </row>
    <row r="1990" spans="1:13" ht="24" x14ac:dyDescent="0.2">
      <c r="A1990" s="265" t="s">
        <v>6579</v>
      </c>
      <c r="B1990" s="279" t="s">
        <v>1193</v>
      </c>
      <c r="C1990" s="280" t="s">
        <v>4368</v>
      </c>
      <c r="D1990" s="279" t="s">
        <v>103</v>
      </c>
      <c r="E1990" s="279" t="s">
        <v>4369</v>
      </c>
      <c r="F1990" s="281" t="s">
        <v>1209</v>
      </c>
      <c r="G1990" s="282" t="s">
        <v>133</v>
      </c>
      <c r="H1990" s="283">
        <v>7.4999999999999997E-2</v>
      </c>
      <c r="I1990" s="284">
        <v>22.25</v>
      </c>
      <c r="J1990" s="284">
        <v>1.6679999999999999</v>
      </c>
      <c r="K1990" s="277"/>
      <c r="L1990" s="284">
        <v>26.96</v>
      </c>
      <c r="M1990" s="284">
        <v>2.02</v>
      </c>
    </row>
    <row r="1991" spans="1:13" x14ac:dyDescent="0.2">
      <c r="A1991" s="265" t="s">
        <v>6580</v>
      </c>
      <c r="B1991" s="266" t="s">
        <v>4374</v>
      </c>
      <c r="C1991" s="267" t="s">
        <v>36</v>
      </c>
      <c r="D1991" s="266" t="s">
        <v>37</v>
      </c>
      <c r="E1991" s="266" t="s">
        <v>38</v>
      </c>
      <c r="F1991" s="268" t="s">
        <v>1188</v>
      </c>
      <c r="G1991" s="269" t="s">
        <v>39</v>
      </c>
      <c r="H1991" s="267" t="s">
        <v>1189</v>
      </c>
      <c r="I1991" s="267" t="s">
        <v>40</v>
      </c>
      <c r="J1991" s="267" t="s">
        <v>41</v>
      </c>
      <c r="L1991" s="334"/>
      <c r="M1991" s="334"/>
    </row>
    <row r="1992" spans="1:13" ht="36" x14ac:dyDescent="0.2">
      <c r="A1992" s="265" t="s">
        <v>6581</v>
      </c>
      <c r="B1992" s="271" t="s">
        <v>1190</v>
      </c>
      <c r="C1992" s="272" t="s">
        <v>4375</v>
      </c>
      <c r="D1992" s="271" t="s">
        <v>103</v>
      </c>
      <c r="E1992" s="271" t="s">
        <v>1620</v>
      </c>
      <c r="F1992" s="273" t="s">
        <v>3019</v>
      </c>
      <c r="G1992" s="274" t="s">
        <v>133</v>
      </c>
      <c r="H1992" s="275">
        <v>1</v>
      </c>
      <c r="I1992" s="276">
        <v>12.33</v>
      </c>
      <c r="J1992" s="276">
        <v>12.33</v>
      </c>
      <c r="K1992" s="277"/>
      <c r="L1992" s="276">
        <v>14.95</v>
      </c>
      <c r="M1992" s="276">
        <v>14.95</v>
      </c>
    </row>
    <row r="1993" spans="1:13" ht="24" x14ac:dyDescent="0.2">
      <c r="A1993" s="265" t="s">
        <v>6582</v>
      </c>
      <c r="B1993" s="316" t="s">
        <v>1236</v>
      </c>
      <c r="C1993" s="317" t="s">
        <v>4253</v>
      </c>
      <c r="D1993" s="316" t="s">
        <v>103</v>
      </c>
      <c r="E1993" s="316" t="s">
        <v>4254</v>
      </c>
      <c r="F1993" s="318" t="s">
        <v>1191</v>
      </c>
      <c r="G1993" s="319" t="s">
        <v>79</v>
      </c>
      <c r="H1993" s="320">
        <v>0.13789999999999999</v>
      </c>
      <c r="I1993" s="321">
        <v>16.539000000000001</v>
      </c>
      <c r="J1993" s="321">
        <v>2.2799999999999998</v>
      </c>
      <c r="K1993" s="277"/>
      <c r="L1993" s="321">
        <v>20.04</v>
      </c>
      <c r="M1993" s="321">
        <v>2.76</v>
      </c>
    </row>
    <row r="1994" spans="1:13" ht="24" x14ac:dyDescent="0.2">
      <c r="A1994" s="265" t="s">
        <v>6583</v>
      </c>
      <c r="B1994" s="316" t="s">
        <v>1236</v>
      </c>
      <c r="C1994" s="317" t="s">
        <v>4255</v>
      </c>
      <c r="D1994" s="316" t="s">
        <v>103</v>
      </c>
      <c r="E1994" s="316" t="s">
        <v>1264</v>
      </c>
      <c r="F1994" s="318" t="s">
        <v>1191</v>
      </c>
      <c r="G1994" s="319" t="s">
        <v>79</v>
      </c>
      <c r="H1994" s="320">
        <v>0.13789999999999999</v>
      </c>
      <c r="I1994" s="321">
        <v>23.058</v>
      </c>
      <c r="J1994" s="321">
        <v>3.1789999999999998</v>
      </c>
      <c r="K1994" s="277"/>
      <c r="L1994" s="321">
        <v>27.94</v>
      </c>
      <c r="M1994" s="321">
        <v>3.85</v>
      </c>
    </row>
    <row r="1995" spans="1:13" x14ac:dyDescent="0.2">
      <c r="A1995" s="265" t="s">
        <v>6584</v>
      </c>
      <c r="B1995" s="279" t="s">
        <v>1193</v>
      </c>
      <c r="C1995" s="280" t="s">
        <v>4365</v>
      </c>
      <c r="D1995" s="279" t="s">
        <v>103</v>
      </c>
      <c r="E1995" s="279" t="s">
        <v>1273</v>
      </c>
      <c r="F1995" s="281" t="s">
        <v>1209</v>
      </c>
      <c r="G1995" s="282" t="s">
        <v>133</v>
      </c>
      <c r="H1995" s="283">
        <v>2</v>
      </c>
      <c r="I1995" s="284">
        <v>1.617</v>
      </c>
      <c r="J1995" s="284">
        <v>3.234</v>
      </c>
      <c r="K1995" s="277"/>
      <c r="L1995" s="284">
        <v>1.96</v>
      </c>
      <c r="M1995" s="284">
        <v>3.92</v>
      </c>
    </row>
    <row r="1996" spans="1:13" x14ac:dyDescent="0.2">
      <c r="A1996" s="265" t="s">
        <v>6585</v>
      </c>
      <c r="B1996" s="301" t="s">
        <v>1193</v>
      </c>
      <c r="C1996" s="302" t="s">
        <v>4376</v>
      </c>
      <c r="D1996" s="301" t="s">
        <v>103</v>
      </c>
      <c r="E1996" s="301" t="s">
        <v>4377</v>
      </c>
      <c r="F1996" s="303" t="s">
        <v>1209</v>
      </c>
      <c r="G1996" s="304" t="s">
        <v>133</v>
      </c>
      <c r="H1996" s="305">
        <v>1</v>
      </c>
      <c r="I1996" s="285">
        <v>2.5253630769230768</v>
      </c>
      <c r="J1996" s="285">
        <v>2.5249999999999999</v>
      </c>
      <c r="K1996" s="277"/>
      <c r="L1996" s="285">
        <v>3.08</v>
      </c>
      <c r="M1996" s="285">
        <v>3.08</v>
      </c>
    </row>
    <row r="1997" spans="1:13" ht="24.75" thickBot="1" x14ac:dyDescent="0.25">
      <c r="A1997" s="265" t="s">
        <v>6586</v>
      </c>
      <c r="B1997" s="301" t="s">
        <v>1193</v>
      </c>
      <c r="C1997" s="302" t="s">
        <v>4368</v>
      </c>
      <c r="D1997" s="301" t="s">
        <v>103</v>
      </c>
      <c r="E1997" s="301" t="s">
        <v>4369</v>
      </c>
      <c r="F1997" s="303" t="s">
        <v>1209</v>
      </c>
      <c r="G1997" s="304" t="s">
        <v>133</v>
      </c>
      <c r="H1997" s="305">
        <v>0.05</v>
      </c>
      <c r="I1997" s="285">
        <v>22.25</v>
      </c>
      <c r="J1997" s="285">
        <v>1.1120000000000001</v>
      </c>
      <c r="K1997" s="277"/>
      <c r="L1997" s="285">
        <v>26.96</v>
      </c>
      <c r="M1997" s="285">
        <v>1.34</v>
      </c>
    </row>
    <row r="1998" spans="1:13" ht="12.75" thickTop="1" x14ac:dyDescent="0.2">
      <c r="A1998" s="265" t="s">
        <v>6587</v>
      </c>
      <c r="B1998" s="306" t="s">
        <v>4378</v>
      </c>
      <c r="C1998" s="307" t="s">
        <v>36</v>
      </c>
      <c r="D1998" s="306" t="s">
        <v>37</v>
      </c>
      <c r="E1998" s="306" t="s">
        <v>38</v>
      </c>
      <c r="F1998" s="308" t="s">
        <v>1188</v>
      </c>
      <c r="G1998" s="309" t="s">
        <v>39</v>
      </c>
      <c r="H1998" s="307" t="s">
        <v>1189</v>
      </c>
      <c r="I1998" s="307" t="s">
        <v>40</v>
      </c>
      <c r="J1998" s="307" t="s">
        <v>41</v>
      </c>
      <c r="L1998" s="335"/>
      <c r="M1998" s="335"/>
    </row>
    <row r="1999" spans="1:13" ht="36" x14ac:dyDescent="0.2">
      <c r="A1999" s="265" t="s">
        <v>6588</v>
      </c>
      <c r="B1999" s="271" t="s">
        <v>1190</v>
      </c>
      <c r="C1999" s="272" t="s">
        <v>4379</v>
      </c>
      <c r="D1999" s="271" t="s">
        <v>103</v>
      </c>
      <c r="E1999" s="271" t="s">
        <v>1623</v>
      </c>
      <c r="F1999" s="273" t="s">
        <v>3019</v>
      </c>
      <c r="G1999" s="274" t="s">
        <v>133</v>
      </c>
      <c r="H1999" s="275">
        <v>1</v>
      </c>
      <c r="I1999" s="276">
        <v>22.810000000000002</v>
      </c>
      <c r="J1999" s="276">
        <v>22.81</v>
      </c>
      <c r="K1999" s="277"/>
      <c r="L1999" s="276">
        <v>27.65</v>
      </c>
      <c r="M1999" s="276">
        <v>27.65</v>
      </c>
    </row>
    <row r="2000" spans="1:13" ht="24" x14ac:dyDescent="0.2">
      <c r="A2000" s="265" t="s">
        <v>6589</v>
      </c>
      <c r="B2000" s="316" t="s">
        <v>1236</v>
      </c>
      <c r="C2000" s="317" t="s">
        <v>4253</v>
      </c>
      <c r="D2000" s="316" t="s">
        <v>103</v>
      </c>
      <c r="E2000" s="316" t="s">
        <v>4254</v>
      </c>
      <c r="F2000" s="318" t="s">
        <v>1191</v>
      </c>
      <c r="G2000" s="319" t="s">
        <v>79</v>
      </c>
      <c r="H2000" s="320">
        <v>0.19259999999999999</v>
      </c>
      <c r="I2000" s="321">
        <v>16.539000000000001</v>
      </c>
      <c r="J2000" s="321">
        <v>3.1850000000000001</v>
      </c>
      <c r="K2000" s="277"/>
      <c r="L2000" s="321">
        <v>20.04</v>
      </c>
      <c r="M2000" s="321">
        <v>3.85</v>
      </c>
    </row>
    <row r="2001" spans="1:13" ht="24" x14ac:dyDescent="0.2">
      <c r="A2001" s="265" t="s">
        <v>6590</v>
      </c>
      <c r="B2001" s="316" t="s">
        <v>1236</v>
      </c>
      <c r="C2001" s="317" t="s">
        <v>4255</v>
      </c>
      <c r="D2001" s="316" t="s">
        <v>103</v>
      </c>
      <c r="E2001" s="316" t="s">
        <v>1264</v>
      </c>
      <c r="F2001" s="318" t="s">
        <v>1191</v>
      </c>
      <c r="G2001" s="319" t="s">
        <v>79</v>
      </c>
      <c r="H2001" s="320">
        <v>0.19259999999999999</v>
      </c>
      <c r="I2001" s="321">
        <v>23.058</v>
      </c>
      <c r="J2001" s="321">
        <v>4.4400000000000004</v>
      </c>
      <c r="K2001" s="277"/>
      <c r="L2001" s="321">
        <v>27.94</v>
      </c>
      <c r="M2001" s="321">
        <v>5.38</v>
      </c>
    </row>
    <row r="2002" spans="1:13" x14ac:dyDescent="0.2">
      <c r="A2002" s="265" t="s">
        <v>6591</v>
      </c>
      <c r="B2002" s="279" t="s">
        <v>1193</v>
      </c>
      <c r="C2002" s="280" t="s">
        <v>4380</v>
      </c>
      <c r="D2002" s="279" t="s">
        <v>103</v>
      </c>
      <c r="E2002" s="279" t="s">
        <v>1272</v>
      </c>
      <c r="F2002" s="281" t="s">
        <v>1209</v>
      </c>
      <c r="G2002" s="282" t="s">
        <v>133</v>
      </c>
      <c r="H2002" s="283">
        <v>2</v>
      </c>
      <c r="I2002" s="284">
        <v>2.8719999999999999</v>
      </c>
      <c r="J2002" s="284">
        <v>5.7439999999999998</v>
      </c>
      <c r="K2002" s="277"/>
      <c r="L2002" s="284">
        <v>3.48</v>
      </c>
      <c r="M2002" s="284">
        <v>6.96</v>
      </c>
    </row>
    <row r="2003" spans="1:13" x14ac:dyDescent="0.2">
      <c r="A2003" s="265" t="s">
        <v>6592</v>
      </c>
      <c r="B2003" s="279" t="s">
        <v>1193</v>
      </c>
      <c r="C2003" s="280" t="s">
        <v>4381</v>
      </c>
      <c r="D2003" s="279" t="s">
        <v>103</v>
      </c>
      <c r="E2003" s="279" t="s">
        <v>4382</v>
      </c>
      <c r="F2003" s="281" t="s">
        <v>1209</v>
      </c>
      <c r="G2003" s="282" t="s">
        <v>133</v>
      </c>
      <c r="H2003" s="283">
        <v>1</v>
      </c>
      <c r="I2003" s="284">
        <v>6.8830023188405782</v>
      </c>
      <c r="J2003" s="284">
        <v>6.883</v>
      </c>
      <c r="K2003" s="277"/>
      <c r="L2003" s="284">
        <v>8.36</v>
      </c>
      <c r="M2003" s="284">
        <v>8.36</v>
      </c>
    </row>
    <row r="2004" spans="1:13" ht="24" x14ac:dyDescent="0.2">
      <c r="A2004" s="265" t="s">
        <v>6593</v>
      </c>
      <c r="B2004" s="279" t="s">
        <v>1193</v>
      </c>
      <c r="C2004" s="280" t="s">
        <v>4368</v>
      </c>
      <c r="D2004" s="279" t="s">
        <v>103</v>
      </c>
      <c r="E2004" s="279" t="s">
        <v>4369</v>
      </c>
      <c r="F2004" s="281" t="s">
        <v>1209</v>
      </c>
      <c r="G2004" s="282" t="s">
        <v>133</v>
      </c>
      <c r="H2004" s="283">
        <v>0.115</v>
      </c>
      <c r="I2004" s="284">
        <v>22.25</v>
      </c>
      <c r="J2004" s="284">
        <v>2.5579999999999998</v>
      </c>
      <c r="K2004" s="277"/>
      <c r="L2004" s="284">
        <v>26.96</v>
      </c>
      <c r="M2004" s="284">
        <v>3.1</v>
      </c>
    </row>
    <row r="2005" spans="1:13" x14ac:dyDescent="0.2">
      <c r="A2005" s="265" t="s">
        <v>6594</v>
      </c>
      <c r="B2005" s="266" t="s">
        <v>4383</v>
      </c>
      <c r="C2005" s="267" t="s">
        <v>36</v>
      </c>
      <c r="D2005" s="266" t="s">
        <v>37</v>
      </c>
      <c r="E2005" s="266" t="s">
        <v>38</v>
      </c>
      <c r="F2005" s="268" t="s">
        <v>1188</v>
      </c>
      <c r="G2005" s="269" t="s">
        <v>39</v>
      </c>
      <c r="H2005" s="267" t="s">
        <v>1189</v>
      </c>
      <c r="I2005" s="267" t="s">
        <v>40</v>
      </c>
      <c r="J2005" s="267" t="s">
        <v>41</v>
      </c>
      <c r="L2005" s="334"/>
      <c r="M2005" s="334"/>
    </row>
    <row r="2006" spans="1:13" ht="36" x14ac:dyDescent="0.2">
      <c r="A2006" s="265" t="s">
        <v>6595</v>
      </c>
      <c r="B2006" s="290" t="s">
        <v>1190</v>
      </c>
      <c r="C2006" s="291" t="s">
        <v>4384</v>
      </c>
      <c r="D2006" s="290" t="s">
        <v>103</v>
      </c>
      <c r="E2006" s="290" t="s">
        <v>1627</v>
      </c>
      <c r="F2006" s="292" t="s">
        <v>3019</v>
      </c>
      <c r="G2006" s="293" t="s">
        <v>133</v>
      </c>
      <c r="H2006" s="294">
        <v>1</v>
      </c>
      <c r="I2006" s="278">
        <v>8.4</v>
      </c>
      <c r="J2006" s="278">
        <v>8.4000000000000021</v>
      </c>
      <c r="K2006" s="277"/>
      <c r="L2006" s="278">
        <v>10.19</v>
      </c>
      <c r="M2006" s="278">
        <v>10.19</v>
      </c>
    </row>
    <row r="2007" spans="1:13" ht="24.75" thickBot="1" x14ac:dyDescent="0.25">
      <c r="A2007" s="265" t="s">
        <v>6596</v>
      </c>
      <c r="B2007" s="329" t="s">
        <v>1236</v>
      </c>
      <c r="C2007" s="330" t="s">
        <v>4253</v>
      </c>
      <c r="D2007" s="329" t="s">
        <v>103</v>
      </c>
      <c r="E2007" s="329" t="s">
        <v>4254</v>
      </c>
      <c r="F2007" s="331" t="s">
        <v>1191</v>
      </c>
      <c r="G2007" s="332" t="s">
        <v>79</v>
      </c>
      <c r="H2007" s="333">
        <v>0.127</v>
      </c>
      <c r="I2007" s="322">
        <v>16.539000000000001</v>
      </c>
      <c r="J2007" s="322">
        <v>2.1</v>
      </c>
      <c r="K2007" s="277"/>
      <c r="L2007" s="322">
        <v>20.04</v>
      </c>
      <c r="M2007" s="322">
        <v>2.54</v>
      </c>
    </row>
    <row r="2008" spans="1:13" ht="24.75" thickTop="1" x14ac:dyDescent="0.2">
      <c r="A2008" s="265" t="s">
        <v>6597</v>
      </c>
      <c r="B2008" s="323" t="s">
        <v>1236</v>
      </c>
      <c r="C2008" s="324" t="s">
        <v>4255</v>
      </c>
      <c r="D2008" s="323" t="s">
        <v>103</v>
      </c>
      <c r="E2008" s="323" t="s">
        <v>1264</v>
      </c>
      <c r="F2008" s="325" t="s">
        <v>1191</v>
      </c>
      <c r="G2008" s="326" t="s">
        <v>79</v>
      </c>
      <c r="H2008" s="327">
        <v>0.127</v>
      </c>
      <c r="I2008" s="328">
        <v>23.058</v>
      </c>
      <c r="J2008" s="328">
        <v>2.9279999999999999</v>
      </c>
      <c r="K2008" s="277"/>
      <c r="L2008" s="328">
        <v>27.94</v>
      </c>
      <c r="M2008" s="328">
        <v>3.54</v>
      </c>
    </row>
    <row r="2009" spans="1:13" x14ac:dyDescent="0.2">
      <c r="A2009" s="265" t="s">
        <v>6598</v>
      </c>
      <c r="B2009" s="279" t="s">
        <v>1193</v>
      </c>
      <c r="C2009" s="280" t="s">
        <v>4269</v>
      </c>
      <c r="D2009" s="279" t="s">
        <v>103</v>
      </c>
      <c r="E2009" s="279" t="s">
        <v>1265</v>
      </c>
      <c r="F2009" s="281" t="s">
        <v>1209</v>
      </c>
      <c r="G2009" s="282" t="s">
        <v>133</v>
      </c>
      <c r="H2009" s="283">
        <v>9.9000000000000008E-3</v>
      </c>
      <c r="I2009" s="284">
        <v>53.908000000000001</v>
      </c>
      <c r="J2009" s="284">
        <v>0.53300000000000003</v>
      </c>
      <c r="K2009" s="277"/>
      <c r="L2009" s="284">
        <v>65.319999999999993</v>
      </c>
      <c r="M2009" s="284">
        <v>0.64</v>
      </c>
    </row>
    <row r="2010" spans="1:13" x14ac:dyDescent="0.2">
      <c r="A2010" s="265" t="s">
        <v>6599</v>
      </c>
      <c r="B2010" s="279" t="s">
        <v>1193</v>
      </c>
      <c r="C2010" s="280" t="s">
        <v>4385</v>
      </c>
      <c r="D2010" s="279" t="s">
        <v>103</v>
      </c>
      <c r="E2010" s="279" t="s">
        <v>4386</v>
      </c>
      <c r="F2010" s="281" t="s">
        <v>1209</v>
      </c>
      <c r="G2010" s="282" t="s">
        <v>133</v>
      </c>
      <c r="H2010" s="283">
        <v>1</v>
      </c>
      <c r="I2010" s="284">
        <v>1.9118539999999991</v>
      </c>
      <c r="J2010" s="284">
        <v>1.911</v>
      </c>
      <c r="K2010" s="277"/>
      <c r="L2010" s="284">
        <v>2.35</v>
      </c>
      <c r="M2010" s="284">
        <v>2.35</v>
      </c>
    </row>
    <row r="2011" spans="1:13" x14ac:dyDescent="0.2">
      <c r="A2011" s="265" t="s">
        <v>6600</v>
      </c>
      <c r="B2011" s="279" t="s">
        <v>1193</v>
      </c>
      <c r="C2011" s="280" t="s">
        <v>4272</v>
      </c>
      <c r="D2011" s="279" t="s">
        <v>103</v>
      </c>
      <c r="E2011" s="279" t="s">
        <v>1269</v>
      </c>
      <c r="F2011" s="281" t="s">
        <v>1209</v>
      </c>
      <c r="G2011" s="282" t="s">
        <v>133</v>
      </c>
      <c r="H2011" s="283">
        <v>1.4999999999999999E-2</v>
      </c>
      <c r="I2011" s="284">
        <v>61.08</v>
      </c>
      <c r="J2011" s="284">
        <v>0.91600000000000004</v>
      </c>
      <c r="K2011" s="277"/>
      <c r="L2011" s="284">
        <v>74.010000000000005</v>
      </c>
      <c r="M2011" s="284">
        <v>1.1100000000000001</v>
      </c>
    </row>
    <row r="2012" spans="1:13" x14ac:dyDescent="0.2">
      <c r="A2012" s="265" t="s">
        <v>6601</v>
      </c>
      <c r="B2012" s="279" t="s">
        <v>1193</v>
      </c>
      <c r="C2012" s="280" t="s">
        <v>4258</v>
      </c>
      <c r="D2012" s="279" t="s">
        <v>103</v>
      </c>
      <c r="E2012" s="279" t="s">
        <v>1267</v>
      </c>
      <c r="F2012" s="281" t="s">
        <v>1209</v>
      </c>
      <c r="G2012" s="282" t="s">
        <v>133</v>
      </c>
      <c r="H2012" s="283">
        <v>7.1000000000000004E-3</v>
      </c>
      <c r="I2012" s="284">
        <v>1.774</v>
      </c>
      <c r="J2012" s="284">
        <v>1.2E-2</v>
      </c>
      <c r="K2012" s="277"/>
      <c r="L2012" s="284">
        <v>2.15</v>
      </c>
      <c r="M2012" s="284">
        <v>0.01</v>
      </c>
    </row>
    <row r="2013" spans="1:13" x14ac:dyDescent="0.2">
      <c r="A2013" s="265" t="s">
        <v>6602</v>
      </c>
      <c r="B2013" s="266" t="s">
        <v>4387</v>
      </c>
      <c r="C2013" s="267" t="s">
        <v>36</v>
      </c>
      <c r="D2013" s="266" t="s">
        <v>37</v>
      </c>
      <c r="E2013" s="266" t="s">
        <v>38</v>
      </c>
      <c r="F2013" s="268" t="s">
        <v>1188</v>
      </c>
      <c r="G2013" s="269" t="s">
        <v>39</v>
      </c>
      <c r="H2013" s="267" t="s">
        <v>1189</v>
      </c>
      <c r="I2013" s="267" t="s">
        <v>40</v>
      </c>
      <c r="J2013" s="267" t="s">
        <v>41</v>
      </c>
      <c r="L2013" s="334"/>
      <c r="M2013" s="334"/>
    </row>
    <row r="2014" spans="1:13" ht="36" x14ac:dyDescent="0.2">
      <c r="A2014" s="265" t="s">
        <v>6603</v>
      </c>
      <c r="B2014" s="271" t="s">
        <v>1190</v>
      </c>
      <c r="C2014" s="272" t="s">
        <v>4388</v>
      </c>
      <c r="D2014" s="271" t="s">
        <v>103</v>
      </c>
      <c r="E2014" s="271" t="s">
        <v>1630</v>
      </c>
      <c r="F2014" s="273" t="s">
        <v>3019</v>
      </c>
      <c r="G2014" s="274" t="s">
        <v>133</v>
      </c>
      <c r="H2014" s="275">
        <v>1</v>
      </c>
      <c r="I2014" s="276">
        <v>10.63</v>
      </c>
      <c r="J2014" s="276">
        <v>10.630000000000003</v>
      </c>
      <c r="K2014" s="277"/>
      <c r="L2014" s="276">
        <v>12.89</v>
      </c>
      <c r="M2014" s="276">
        <v>12.89</v>
      </c>
    </row>
    <row r="2015" spans="1:13" ht="24" x14ac:dyDescent="0.2">
      <c r="A2015" s="265" t="s">
        <v>6604</v>
      </c>
      <c r="B2015" s="316" t="s">
        <v>1236</v>
      </c>
      <c r="C2015" s="317" t="s">
        <v>4253</v>
      </c>
      <c r="D2015" s="316" t="s">
        <v>103</v>
      </c>
      <c r="E2015" s="316" t="s">
        <v>4254</v>
      </c>
      <c r="F2015" s="318" t="s">
        <v>1191</v>
      </c>
      <c r="G2015" s="319" t="s">
        <v>79</v>
      </c>
      <c r="H2015" s="320">
        <v>0.127</v>
      </c>
      <c r="I2015" s="321">
        <v>16.539000000000001</v>
      </c>
      <c r="J2015" s="321">
        <v>2.1</v>
      </c>
      <c r="K2015" s="277"/>
      <c r="L2015" s="321">
        <v>20.04</v>
      </c>
      <c r="M2015" s="321">
        <v>2.54</v>
      </c>
    </row>
    <row r="2016" spans="1:13" ht="24" x14ac:dyDescent="0.2">
      <c r="A2016" s="265" t="s">
        <v>6605</v>
      </c>
      <c r="B2016" s="316" t="s">
        <v>1236</v>
      </c>
      <c r="C2016" s="317" t="s">
        <v>4255</v>
      </c>
      <c r="D2016" s="316" t="s">
        <v>103</v>
      </c>
      <c r="E2016" s="316" t="s">
        <v>1264</v>
      </c>
      <c r="F2016" s="318" t="s">
        <v>1191</v>
      </c>
      <c r="G2016" s="319" t="s">
        <v>79</v>
      </c>
      <c r="H2016" s="320">
        <v>0.127</v>
      </c>
      <c r="I2016" s="321">
        <v>23.058</v>
      </c>
      <c r="J2016" s="321">
        <v>2.9279999999999999</v>
      </c>
      <c r="K2016" s="277"/>
      <c r="L2016" s="321">
        <v>27.94</v>
      </c>
      <c r="M2016" s="321">
        <v>3.54</v>
      </c>
    </row>
    <row r="2017" spans="1:13" x14ac:dyDescent="0.2">
      <c r="A2017" s="265" t="s">
        <v>6606</v>
      </c>
      <c r="B2017" s="279" t="s">
        <v>1193</v>
      </c>
      <c r="C2017" s="280" t="s">
        <v>4269</v>
      </c>
      <c r="D2017" s="279" t="s">
        <v>103</v>
      </c>
      <c r="E2017" s="279" t="s">
        <v>1265</v>
      </c>
      <c r="F2017" s="281" t="s">
        <v>1209</v>
      </c>
      <c r="G2017" s="282" t="s">
        <v>133</v>
      </c>
      <c r="H2017" s="283">
        <v>9.9000000000000008E-3</v>
      </c>
      <c r="I2017" s="284">
        <v>53.908000000000001</v>
      </c>
      <c r="J2017" s="284">
        <v>0.53300000000000003</v>
      </c>
      <c r="K2017" s="277"/>
      <c r="L2017" s="284">
        <v>65.319999999999993</v>
      </c>
      <c r="M2017" s="284">
        <v>0.64</v>
      </c>
    </row>
    <row r="2018" spans="1:13" x14ac:dyDescent="0.2">
      <c r="A2018" s="265" t="s">
        <v>6607</v>
      </c>
      <c r="B2018" s="279" t="s">
        <v>1193</v>
      </c>
      <c r="C2018" s="280" t="s">
        <v>4389</v>
      </c>
      <c r="D2018" s="279" t="s">
        <v>103</v>
      </c>
      <c r="E2018" s="279" t="s">
        <v>4390</v>
      </c>
      <c r="F2018" s="281" t="s">
        <v>1209</v>
      </c>
      <c r="G2018" s="282" t="s">
        <v>133</v>
      </c>
      <c r="H2018" s="283">
        <v>1</v>
      </c>
      <c r="I2018" s="284">
        <v>4.1412042857142852</v>
      </c>
      <c r="J2018" s="284">
        <v>4.141</v>
      </c>
      <c r="K2018" s="277"/>
      <c r="L2018" s="284">
        <v>5.05</v>
      </c>
      <c r="M2018" s="284">
        <v>5.05</v>
      </c>
    </row>
    <row r="2019" spans="1:13" x14ac:dyDescent="0.2">
      <c r="A2019" s="265" t="s">
        <v>6608</v>
      </c>
      <c r="B2019" s="279" t="s">
        <v>1193</v>
      </c>
      <c r="C2019" s="280" t="s">
        <v>4272</v>
      </c>
      <c r="D2019" s="279" t="s">
        <v>103</v>
      </c>
      <c r="E2019" s="279" t="s">
        <v>1269</v>
      </c>
      <c r="F2019" s="281" t="s">
        <v>1209</v>
      </c>
      <c r="G2019" s="282" t="s">
        <v>133</v>
      </c>
      <c r="H2019" s="283">
        <v>1.4999999999999999E-2</v>
      </c>
      <c r="I2019" s="284">
        <v>61.08</v>
      </c>
      <c r="J2019" s="284">
        <v>0.91600000000000004</v>
      </c>
      <c r="K2019" s="277"/>
      <c r="L2019" s="284">
        <v>74.010000000000005</v>
      </c>
      <c r="M2019" s="284">
        <v>1.1100000000000001</v>
      </c>
    </row>
    <row r="2020" spans="1:13" x14ac:dyDescent="0.2">
      <c r="A2020" s="265" t="s">
        <v>6609</v>
      </c>
      <c r="B2020" s="279" t="s">
        <v>1193</v>
      </c>
      <c r="C2020" s="280" t="s">
        <v>4258</v>
      </c>
      <c r="D2020" s="279" t="s">
        <v>103</v>
      </c>
      <c r="E2020" s="279" t="s">
        <v>1267</v>
      </c>
      <c r="F2020" s="281" t="s">
        <v>1209</v>
      </c>
      <c r="G2020" s="282" t="s">
        <v>133</v>
      </c>
      <c r="H2020" s="283">
        <v>7.1000000000000004E-3</v>
      </c>
      <c r="I2020" s="284">
        <v>1.774</v>
      </c>
      <c r="J2020" s="284">
        <v>1.2E-2</v>
      </c>
      <c r="K2020" s="277"/>
      <c r="L2020" s="284">
        <v>2.15</v>
      </c>
      <c r="M2020" s="284">
        <v>0.01</v>
      </c>
    </row>
    <row r="2021" spans="1:13" x14ac:dyDescent="0.2">
      <c r="A2021" s="265" t="s">
        <v>6610</v>
      </c>
      <c r="B2021" s="266" t="s">
        <v>4391</v>
      </c>
      <c r="C2021" s="267" t="s">
        <v>36</v>
      </c>
      <c r="D2021" s="266" t="s">
        <v>37</v>
      </c>
      <c r="E2021" s="266" t="s">
        <v>38</v>
      </c>
      <c r="F2021" s="268" t="s">
        <v>1188</v>
      </c>
      <c r="G2021" s="269" t="s">
        <v>39</v>
      </c>
      <c r="H2021" s="267" t="s">
        <v>1189</v>
      </c>
      <c r="I2021" s="267" t="s">
        <v>40</v>
      </c>
      <c r="J2021" s="267" t="s">
        <v>41</v>
      </c>
      <c r="L2021" s="334"/>
      <c r="M2021" s="334"/>
    </row>
    <row r="2022" spans="1:13" ht="24" x14ac:dyDescent="0.2">
      <c r="A2022" s="265" t="s">
        <v>6611</v>
      </c>
      <c r="B2022" s="271" t="s">
        <v>1190</v>
      </c>
      <c r="C2022" s="272" t="s">
        <v>4392</v>
      </c>
      <c r="D2022" s="271" t="s">
        <v>1470</v>
      </c>
      <c r="E2022" s="271" t="s">
        <v>1633</v>
      </c>
      <c r="F2022" s="273">
        <v>8</v>
      </c>
      <c r="G2022" s="274" t="s">
        <v>73</v>
      </c>
      <c r="H2022" s="275">
        <v>1</v>
      </c>
      <c r="I2022" s="276">
        <v>2040.54</v>
      </c>
      <c r="J2022" s="276">
        <v>2040.5399999999997</v>
      </c>
      <c r="K2022" s="277"/>
      <c r="L2022" s="276">
        <v>2472.5</v>
      </c>
      <c r="M2022" s="276">
        <v>2472.5</v>
      </c>
    </row>
    <row r="2023" spans="1:13" x14ac:dyDescent="0.2">
      <c r="A2023" s="265" t="s">
        <v>6612</v>
      </c>
      <c r="B2023" s="301" t="s">
        <v>1193</v>
      </c>
      <c r="C2023" s="302" t="s">
        <v>3160</v>
      </c>
      <c r="D2023" s="301" t="s">
        <v>1470</v>
      </c>
      <c r="E2023" s="301" t="s">
        <v>1202</v>
      </c>
      <c r="F2023" s="303" t="s">
        <v>1195</v>
      </c>
      <c r="G2023" s="304" t="s">
        <v>1196</v>
      </c>
      <c r="H2023" s="305">
        <v>1.7524999999999999</v>
      </c>
      <c r="I2023" s="285">
        <v>18.404</v>
      </c>
      <c r="J2023" s="285">
        <v>32.253</v>
      </c>
      <c r="K2023" s="277"/>
      <c r="L2023" s="285">
        <v>22.3</v>
      </c>
      <c r="M2023" s="285">
        <v>39.08</v>
      </c>
    </row>
    <row r="2024" spans="1:13" ht="12.75" thickBot="1" x14ac:dyDescent="0.25">
      <c r="A2024" s="265" t="s">
        <v>6613</v>
      </c>
      <c r="B2024" s="301" t="s">
        <v>1193</v>
      </c>
      <c r="C2024" s="302" t="s">
        <v>3161</v>
      </c>
      <c r="D2024" s="301" t="s">
        <v>1470</v>
      </c>
      <c r="E2024" s="301" t="s">
        <v>3162</v>
      </c>
      <c r="F2024" s="303" t="s">
        <v>1209</v>
      </c>
      <c r="G2024" s="304" t="s">
        <v>7</v>
      </c>
      <c r="H2024" s="305">
        <v>0.68149999999999999</v>
      </c>
      <c r="I2024" s="285">
        <v>141.94300000000001</v>
      </c>
      <c r="J2024" s="285">
        <v>96.733999999999995</v>
      </c>
      <c r="K2024" s="277"/>
      <c r="L2024" s="285">
        <v>171.99</v>
      </c>
      <c r="M2024" s="285">
        <v>117.21</v>
      </c>
    </row>
    <row r="2025" spans="1:13" ht="12.75" thickTop="1" x14ac:dyDescent="0.2">
      <c r="A2025" s="265" t="s">
        <v>6614</v>
      </c>
      <c r="B2025" s="295" t="s">
        <v>1193</v>
      </c>
      <c r="C2025" s="296" t="s">
        <v>3137</v>
      </c>
      <c r="D2025" s="295" t="s">
        <v>1470</v>
      </c>
      <c r="E2025" s="295" t="s">
        <v>1198</v>
      </c>
      <c r="F2025" s="297" t="s">
        <v>1195</v>
      </c>
      <c r="G2025" s="298" t="s">
        <v>1196</v>
      </c>
      <c r="H2025" s="299">
        <v>3.7528000000000001</v>
      </c>
      <c r="I2025" s="300">
        <v>12.429</v>
      </c>
      <c r="J2025" s="300">
        <v>46.643000000000001</v>
      </c>
      <c r="K2025" s="277"/>
      <c r="L2025" s="300">
        <v>15.06</v>
      </c>
      <c r="M2025" s="300">
        <v>56.51</v>
      </c>
    </row>
    <row r="2026" spans="1:13" x14ac:dyDescent="0.2">
      <c r="A2026" s="265" t="s">
        <v>6615</v>
      </c>
      <c r="B2026" s="279" t="s">
        <v>1193</v>
      </c>
      <c r="C2026" s="280" t="s">
        <v>4393</v>
      </c>
      <c r="D2026" s="279" t="s">
        <v>1470</v>
      </c>
      <c r="E2026" s="279" t="s">
        <v>4394</v>
      </c>
      <c r="F2026" s="281" t="s">
        <v>1209</v>
      </c>
      <c r="G2026" s="282" t="s">
        <v>345</v>
      </c>
      <c r="H2026" s="283">
        <v>0.23899999999999999</v>
      </c>
      <c r="I2026" s="284">
        <v>19.997</v>
      </c>
      <c r="J2026" s="284">
        <v>4.7789999999999999</v>
      </c>
      <c r="K2026" s="277"/>
      <c r="L2026" s="284">
        <v>24.23</v>
      </c>
      <c r="M2026" s="284">
        <v>5.79</v>
      </c>
    </row>
    <row r="2027" spans="1:13" ht="24" x14ac:dyDescent="0.2">
      <c r="A2027" s="265" t="s">
        <v>6616</v>
      </c>
      <c r="B2027" s="279" t="s">
        <v>1193</v>
      </c>
      <c r="C2027" s="280" t="s">
        <v>4395</v>
      </c>
      <c r="D2027" s="279" t="s">
        <v>1470</v>
      </c>
      <c r="E2027" s="279" t="s">
        <v>4396</v>
      </c>
      <c r="F2027" s="281" t="s">
        <v>1209</v>
      </c>
      <c r="G2027" s="282" t="s">
        <v>345</v>
      </c>
      <c r="H2027" s="283">
        <v>19.936</v>
      </c>
      <c r="I2027" s="284">
        <v>3.5150000000000001</v>
      </c>
      <c r="J2027" s="284">
        <v>70.075000000000003</v>
      </c>
      <c r="K2027" s="277"/>
      <c r="L2027" s="284">
        <v>4.26</v>
      </c>
      <c r="M2027" s="284">
        <v>84.92</v>
      </c>
    </row>
    <row r="2028" spans="1:13" x14ac:dyDescent="0.2">
      <c r="A2028" s="265" t="s">
        <v>6617</v>
      </c>
      <c r="B2028" s="279" t="s">
        <v>1193</v>
      </c>
      <c r="C2028" s="280" t="s">
        <v>3167</v>
      </c>
      <c r="D2028" s="279" t="s">
        <v>1470</v>
      </c>
      <c r="E2028" s="279" t="s">
        <v>1213</v>
      </c>
      <c r="F2028" s="281" t="s">
        <v>1209</v>
      </c>
      <c r="G2028" s="282" t="s">
        <v>7</v>
      </c>
      <c r="H2028" s="283">
        <v>0.36399999999999999</v>
      </c>
      <c r="I2028" s="284">
        <v>121.63200000000001</v>
      </c>
      <c r="J2028" s="284">
        <v>44.274000000000001</v>
      </c>
      <c r="K2028" s="277"/>
      <c r="L2028" s="284">
        <v>147.38</v>
      </c>
      <c r="M2028" s="284">
        <v>53.64</v>
      </c>
    </row>
    <row r="2029" spans="1:13" x14ac:dyDescent="0.2">
      <c r="A2029" s="265" t="s">
        <v>6618</v>
      </c>
      <c r="B2029" s="279" t="s">
        <v>1193</v>
      </c>
      <c r="C2029" s="280" t="s">
        <v>3138</v>
      </c>
      <c r="D2029" s="279" t="s">
        <v>1470</v>
      </c>
      <c r="E2029" s="279" t="s">
        <v>1194</v>
      </c>
      <c r="F2029" s="281" t="s">
        <v>1195</v>
      </c>
      <c r="G2029" s="282" t="s">
        <v>1196</v>
      </c>
      <c r="H2029" s="283">
        <v>13.446</v>
      </c>
      <c r="I2029" s="284">
        <v>18.404</v>
      </c>
      <c r="J2029" s="284">
        <v>247.46</v>
      </c>
      <c r="K2029" s="277"/>
      <c r="L2029" s="284">
        <v>22.3</v>
      </c>
      <c r="M2029" s="284">
        <v>299.83999999999997</v>
      </c>
    </row>
    <row r="2030" spans="1:13" x14ac:dyDescent="0.2">
      <c r="A2030" s="265" t="s">
        <v>6619</v>
      </c>
      <c r="B2030" s="279" t="s">
        <v>1193</v>
      </c>
      <c r="C2030" s="280" t="s">
        <v>3189</v>
      </c>
      <c r="D2030" s="279" t="s">
        <v>1470</v>
      </c>
      <c r="E2030" s="279" t="s">
        <v>1259</v>
      </c>
      <c r="F2030" s="281" t="s">
        <v>1195</v>
      </c>
      <c r="G2030" s="282" t="s">
        <v>1196</v>
      </c>
      <c r="H2030" s="283">
        <v>3.3144</v>
      </c>
      <c r="I2030" s="284">
        <v>18.404</v>
      </c>
      <c r="J2030" s="284">
        <v>60.997999999999998</v>
      </c>
      <c r="K2030" s="277"/>
      <c r="L2030" s="284">
        <v>22.3</v>
      </c>
      <c r="M2030" s="284">
        <v>73.91</v>
      </c>
    </row>
    <row r="2031" spans="1:13" ht="24" x14ac:dyDescent="0.2">
      <c r="A2031" s="265" t="s">
        <v>6620</v>
      </c>
      <c r="B2031" s="279" t="s">
        <v>1193</v>
      </c>
      <c r="C2031" s="280" t="s">
        <v>3740</v>
      </c>
      <c r="D2031" s="279" t="s">
        <v>1470</v>
      </c>
      <c r="E2031" s="279" t="s">
        <v>3741</v>
      </c>
      <c r="F2031" s="281" t="s">
        <v>1209</v>
      </c>
      <c r="G2031" s="282" t="s">
        <v>345</v>
      </c>
      <c r="H2031" s="283">
        <v>2.1959</v>
      </c>
      <c r="I2031" s="284">
        <v>6.2469999999999999</v>
      </c>
      <c r="J2031" s="284">
        <v>13.717000000000001</v>
      </c>
      <c r="K2031" s="277"/>
      <c r="L2031" s="284">
        <v>7.57</v>
      </c>
      <c r="M2031" s="284">
        <v>16.62</v>
      </c>
    </row>
    <row r="2032" spans="1:13" x14ac:dyDescent="0.2">
      <c r="A2032" s="265" t="s">
        <v>6621</v>
      </c>
      <c r="B2032" s="279" t="s">
        <v>1193</v>
      </c>
      <c r="C2032" s="280" t="s">
        <v>3141</v>
      </c>
      <c r="D2032" s="279" t="s">
        <v>1470</v>
      </c>
      <c r="E2032" s="279" t="s">
        <v>1226</v>
      </c>
      <c r="F2032" s="281" t="s">
        <v>1209</v>
      </c>
      <c r="G2032" s="282" t="s">
        <v>345</v>
      </c>
      <c r="H2032" s="283">
        <v>256.66000000000003</v>
      </c>
      <c r="I2032" s="284">
        <v>0.511588565980168</v>
      </c>
      <c r="J2032" s="284">
        <v>131.304</v>
      </c>
      <c r="K2032" s="277"/>
      <c r="L2032" s="284">
        <v>0.62</v>
      </c>
      <c r="M2032" s="284">
        <v>159.12</v>
      </c>
    </row>
    <row r="2033" spans="1:13" x14ac:dyDescent="0.2">
      <c r="A2033" s="265" t="s">
        <v>6622</v>
      </c>
      <c r="B2033" s="301" t="s">
        <v>1193</v>
      </c>
      <c r="C2033" s="302" t="s">
        <v>3193</v>
      </c>
      <c r="D2033" s="301" t="s">
        <v>1470</v>
      </c>
      <c r="E2033" s="301" t="s">
        <v>3194</v>
      </c>
      <c r="F2033" s="303" t="s">
        <v>1209</v>
      </c>
      <c r="G2033" s="304" t="s">
        <v>11</v>
      </c>
      <c r="H2033" s="305">
        <v>4.3525</v>
      </c>
      <c r="I2033" s="285">
        <v>48.899000000000001</v>
      </c>
      <c r="J2033" s="285">
        <v>212.83199999999999</v>
      </c>
      <c r="K2033" s="277"/>
      <c r="L2033" s="285">
        <v>59.25</v>
      </c>
      <c r="M2033" s="285">
        <v>257.88</v>
      </c>
    </row>
    <row r="2034" spans="1:13" ht="12.75" thickBot="1" x14ac:dyDescent="0.25">
      <c r="A2034" s="265" t="s">
        <v>6623</v>
      </c>
      <c r="B2034" s="301" t="s">
        <v>1193</v>
      </c>
      <c r="C2034" s="302" t="s">
        <v>3853</v>
      </c>
      <c r="D2034" s="301" t="s">
        <v>1470</v>
      </c>
      <c r="E2034" s="301" t="s">
        <v>1200</v>
      </c>
      <c r="F2034" s="303" t="s">
        <v>1195</v>
      </c>
      <c r="G2034" s="304" t="s">
        <v>1196</v>
      </c>
      <c r="H2034" s="305">
        <v>3.08</v>
      </c>
      <c r="I2034" s="285">
        <v>18.404</v>
      </c>
      <c r="J2034" s="285">
        <v>56.683999999999997</v>
      </c>
      <c r="K2034" s="277"/>
      <c r="L2034" s="285">
        <v>22.3</v>
      </c>
      <c r="M2034" s="285">
        <v>68.680000000000007</v>
      </c>
    </row>
    <row r="2035" spans="1:13" ht="12.75" thickTop="1" x14ac:dyDescent="0.2">
      <c r="A2035" s="265" t="s">
        <v>6624</v>
      </c>
      <c r="B2035" s="295" t="s">
        <v>1193</v>
      </c>
      <c r="C2035" s="296" t="s">
        <v>3213</v>
      </c>
      <c r="D2035" s="295" t="s">
        <v>1470</v>
      </c>
      <c r="E2035" s="295" t="s">
        <v>1204</v>
      </c>
      <c r="F2035" s="297" t="s">
        <v>1195</v>
      </c>
      <c r="G2035" s="298" t="s">
        <v>1196</v>
      </c>
      <c r="H2035" s="299">
        <v>1.2854000000000001</v>
      </c>
      <c r="I2035" s="300">
        <v>13.204000000000001</v>
      </c>
      <c r="J2035" s="300">
        <v>16.972000000000001</v>
      </c>
      <c r="K2035" s="277"/>
      <c r="L2035" s="300">
        <v>16</v>
      </c>
      <c r="M2035" s="300">
        <v>20.56</v>
      </c>
    </row>
    <row r="2036" spans="1:13" x14ac:dyDescent="0.2">
      <c r="A2036" s="265" t="s">
        <v>6625</v>
      </c>
      <c r="B2036" s="279" t="s">
        <v>1193</v>
      </c>
      <c r="C2036" s="280" t="s">
        <v>3156</v>
      </c>
      <c r="D2036" s="279" t="s">
        <v>1470</v>
      </c>
      <c r="E2036" s="279" t="s">
        <v>1206</v>
      </c>
      <c r="F2036" s="281" t="s">
        <v>1195</v>
      </c>
      <c r="G2036" s="282" t="s">
        <v>1196</v>
      </c>
      <c r="H2036" s="283">
        <v>29.149000000000001</v>
      </c>
      <c r="I2036" s="284">
        <v>11.009</v>
      </c>
      <c r="J2036" s="284">
        <v>320.90100000000001</v>
      </c>
      <c r="K2036" s="277"/>
      <c r="L2036" s="284">
        <v>13.34</v>
      </c>
      <c r="M2036" s="284">
        <v>388.84</v>
      </c>
    </row>
    <row r="2037" spans="1:13" x14ac:dyDescent="0.2">
      <c r="A2037" s="265" t="s">
        <v>6626</v>
      </c>
      <c r="B2037" s="279" t="s">
        <v>1193</v>
      </c>
      <c r="C2037" s="280" t="s">
        <v>3855</v>
      </c>
      <c r="D2037" s="279" t="s">
        <v>1470</v>
      </c>
      <c r="E2037" s="279" t="s">
        <v>1218</v>
      </c>
      <c r="F2037" s="281" t="s">
        <v>1209</v>
      </c>
      <c r="G2037" s="282" t="s">
        <v>345</v>
      </c>
      <c r="H2037" s="283">
        <v>48.4</v>
      </c>
      <c r="I2037" s="284">
        <v>9.1519999999999992</v>
      </c>
      <c r="J2037" s="284">
        <v>442.95600000000002</v>
      </c>
      <c r="K2037" s="277"/>
      <c r="L2037" s="284">
        <v>11.09</v>
      </c>
      <c r="M2037" s="284">
        <v>536.75</v>
      </c>
    </row>
    <row r="2038" spans="1:13" x14ac:dyDescent="0.2">
      <c r="A2038" s="265" t="s">
        <v>6627</v>
      </c>
      <c r="B2038" s="279" t="s">
        <v>1193</v>
      </c>
      <c r="C2038" s="280" t="s">
        <v>3856</v>
      </c>
      <c r="D2038" s="279" t="s">
        <v>1470</v>
      </c>
      <c r="E2038" s="279" t="s">
        <v>1214</v>
      </c>
      <c r="F2038" s="281" t="s">
        <v>1209</v>
      </c>
      <c r="G2038" s="282" t="s">
        <v>345</v>
      </c>
      <c r="H2038" s="283">
        <v>0.88</v>
      </c>
      <c r="I2038" s="284">
        <v>20.228000000000002</v>
      </c>
      <c r="J2038" s="284">
        <v>17.8</v>
      </c>
      <c r="K2038" s="277"/>
      <c r="L2038" s="284">
        <v>24.51</v>
      </c>
      <c r="M2038" s="284">
        <v>21.56</v>
      </c>
    </row>
    <row r="2039" spans="1:13" x14ac:dyDescent="0.2">
      <c r="A2039" s="265" t="s">
        <v>6628</v>
      </c>
      <c r="B2039" s="279" t="s">
        <v>1193</v>
      </c>
      <c r="C2039" s="280" t="s">
        <v>3907</v>
      </c>
      <c r="D2039" s="279" t="s">
        <v>1470</v>
      </c>
      <c r="E2039" s="279" t="s">
        <v>3908</v>
      </c>
      <c r="F2039" s="281" t="s">
        <v>1209</v>
      </c>
      <c r="G2039" s="282" t="s">
        <v>7</v>
      </c>
      <c r="H2039" s="283">
        <v>0.36399999999999999</v>
      </c>
      <c r="I2039" s="284">
        <v>128.07</v>
      </c>
      <c r="J2039" s="284">
        <v>46.616999999999997</v>
      </c>
      <c r="K2039" s="277"/>
      <c r="L2039" s="284">
        <v>155.18</v>
      </c>
      <c r="M2039" s="284">
        <v>56.48</v>
      </c>
    </row>
    <row r="2040" spans="1:13" x14ac:dyDescent="0.2">
      <c r="A2040" s="265" t="s">
        <v>6629</v>
      </c>
      <c r="B2040" s="279" t="s">
        <v>1193</v>
      </c>
      <c r="C2040" s="280" t="s">
        <v>4397</v>
      </c>
      <c r="D2040" s="279" t="s">
        <v>1470</v>
      </c>
      <c r="E2040" s="279" t="s">
        <v>4398</v>
      </c>
      <c r="F2040" s="281" t="s">
        <v>1209</v>
      </c>
      <c r="G2040" s="282" t="s">
        <v>3176</v>
      </c>
      <c r="H2040" s="283">
        <v>1.494</v>
      </c>
      <c r="I2040" s="284">
        <v>7.3120000000000003</v>
      </c>
      <c r="J2040" s="284">
        <v>10.923999999999999</v>
      </c>
      <c r="K2040" s="277"/>
      <c r="L2040" s="284">
        <v>8.86</v>
      </c>
      <c r="M2040" s="284">
        <v>13.23</v>
      </c>
    </row>
    <row r="2041" spans="1:13" x14ac:dyDescent="0.2">
      <c r="A2041" s="265" t="s">
        <v>6630</v>
      </c>
      <c r="B2041" s="279" t="s">
        <v>1193</v>
      </c>
      <c r="C2041" s="280" t="s">
        <v>3228</v>
      </c>
      <c r="D2041" s="279" t="s">
        <v>1470</v>
      </c>
      <c r="E2041" s="279" t="s">
        <v>3229</v>
      </c>
      <c r="F2041" s="281" t="s">
        <v>1209</v>
      </c>
      <c r="G2041" s="282" t="s">
        <v>345</v>
      </c>
      <c r="H2041" s="283">
        <v>2.6394000000000002</v>
      </c>
      <c r="I2041" s="284">
        <v>21.045000000000002</v>
      </c>
      <c r="J2041" s="284">
        <v>55.545999999999999</v>
      </c>
      <c r="K2041" s="277"/>
      <c r="L2041" s="284">
        <v>25.5</v>
      </c>
      <c r="M2041" s="284">
        <v>67.3</v>
      </c>
    </row>
    <row r="2042" spans="1:13" x14ac:dyDescent="0.2">
      <c r="A2042" s="265" t="s">
        <v>6631</v>
      </c>
      <c r="B2042" s="279" t="s">
        <v>1193</v>
      </c>
      <c r="C2042" s="280" t="s">
        <v>3241</v>
      </c>
      <c r="D2042" s="279" t="s">
        <v>1470</v>
      </c>
      <c r="E2042" s="279" t="s">
        <v>1234</v>
      </c>
      <c r="F2042" s="281" t="s">
        <v>1209</v>
      </c>
      <c r="G2042" s="282" t="s">
        <v>61</v>
      </c>
      <c r="H2042" s="283">
        <v>9.1930999999999994</v>
      </c>
      <c r="I2042" s="284">
        <v>12.082000000000001</v>
      </c>
      <c r="J2042" s="284">
        <v>111.071</v>
      </c>
      <c r="K2042" s="277"/>
      <c r="L2042" s="284">
        <v>14.64</v>
      </c>
      <c r="M2042" s="284">
        <v>134.58000000000001</v>
      </c>
    </row>
    <row r="2043" spans="1:13" x14ac:dyDescent="0.2">
      <c r="A2043" s="265" t="s">
        <v>6632</v>
      </c>
      <c r="B2043" s="266" t="s">
        <v>4399</v>
      </c>
      <c r="C2043" s="267" t="s">
        <v>36</v>
      </c>
      <c r="D2043" s="266" t="s">
        <v>37</v>
      </c>
      <c r="E2043" s="266" t="s">
        <v>38</v>
      </c>
      <c r="F2043" s="268" t="s">
        <v>1188</v>
      </c>
      <c r="G2043" s="269" t="s">
        <v>39</v>
      </c>
      <c r="H2043" s="267" t="s">
        <v>1189</v>
      </c>
      <c r="I2043" s="267" t="s">
        <v>40</v>
      </c>
      <c r="J2043" s="267" t="s">
        <v>41</v>
      </c>
      <c r="L2043" s="334"/>
      <c r="M2043" s="334"/>
    </row>
    <row r="2044" spans="1:13" x14ac:dyDescent="0.2">
      <c r="A2044" s="265" t="s">
        <v>6633</v>
      </c>
      <c r="B2044" s="290" t="s">
        <v>1190</v>
      </c>
      <c r="C2044" s="291" t="s">
        <v>4400</v>
      </c>
      <c r="D2044" s="290" t="s">
        <v>1470</v>
      </c>
      <c r="E2044" s="290" t="s">
        <v>520</v>
      </c>
      <c r="F2044" s="292">
        <v>8</v>
      </c>
      <c r="G2044" s="293" t="s">
        <v>106</v>
      </c>
      <c r="H2044" s="294">
        <v>1</v>
      </c>
      <c r="I2044" s="278">
        <v>355.53999999999996</v>
      </c>
      <c r="J2044" s="278">
        <v>355.54</v>
      </c>
      <c r="K2044" s="277"/>
      <c r="L2044" s="278">
        <v>430.81</v>
      </c>
      <c r="M2044" s="278">
        <v>430.81</v>
      </c>
    </row>
    <row r="2045" spans="1:13" ht="12.75" thickBot="1" x14ac:dyDescent="0.25">
      <c r="A2045" s="265" t="s">
        <v>6634</v>
      </c>
      <c r="B2045" s="301" t="s">
        <v>1193</v>
      </c>
      <c r="C2045" s="302" t="s">
        <v>3213</v>
      </c>
      <c r="D2045" s="301" t="s">
        <v>1470</v>
      </c>
      <c r="E2045" s="301" t="s">
        <v>1204</v>
      </c>
      <c r="F2045" s="303" t="s">
        <v>1195</v>
      </c>
      <c r="G2045" s="304" t="s">
        <v>1196</v>
      </c>
      <c r="H2045" s="305">
        <v>0.13880000000000001</v>
      </c>
      <c r="I2045" s="285">
        <v>13.204000000000001</v>
      </c>
      <c r="J2045" s="285">
        <v>1.8320000000000001</v>
      </c>
      <c r="K2045" s="277"/>
      <c r="L2045" s="285">
        <v>16</v>
      </c>
      <c r="M2045" s="285">
        <v>2.2200000000000002</v>
      </c>
    </row>
    <row r="2046" spans="1:13" ht="12.75" thickTop="1" x14ac:dyDescent="0.2">
      <c r="A2046" s="265" t="s">
        <v>6635</v>
      </c>
      <c r="B2046" s="295" t="s">
        <v>1193</v>
      </c>
      <c r="C2046" s="296" t="s">
        <v>3160</v>
      </c>
      <c r="D2046" s="295" t="s">
        <v>1470</v>
      </c>
      <c r="E2046" s="295" t="s">
        <v>1202</v>
      </c>
      <c r="F2046" s="297" t="s">
        <v>1195</v>
      </c>
      <c r="G2046" s="298" t="s">
        <v>1196</v>
      </c>
      <c r="H2046" s="299">
        <v>6.1721000000000004</v>
      </c>
      <c r="I2046" s="300">
        <v>18.404</v>
      </c>
      <c r="J2046" s="300">
        <v>113.59099999999999</v>
      </c>
      <c r="K2046" s="277"/>
      <c r="L2046" s="300">
        <v>22.3</v>
      </c>
      <c r="M2046" s="300">
        <v>137.63</v>
      </c>
    </row>
    <row r="2047" spans="1:13" x14ac:dyDescent="0.2">
      <c r="A2047" s="265" t="s">
        <v>6636</v>
      </c>
      <c r="B2047" s="279" t="s">
        <v>1193</v>
      </c>
      <c r="C2047" s="280" t="s">
        <v>3156</v>
      </c>
      <c r="D2047" s="279" t="s">
        <v>1470</v>
      </c>
      <c r="E2047" s="279" t="s">
        <v>1206</v>
      </c>
      <c r="F2047" s="281" t="s">
        <v>1195</v>
      </c>
      <c r="G2047" s="282" t="s">
        <v>1196</v>
      </c>
      <c r="H2047" s="283">
        <v>9.7096</v>
      </c>
      <c r="I2047" s="284">
        <v>11.009</v>
      </c>
      <c r="J2047" s="284">
        <v>106.892</v>
      </c>
      <c r="K2047" s="277"/>
      <c r="L2047" s="284">
        <v>13.34</v>
      </c>
      <c r="M2047" s="284">
        <v>129.52000000000001</v>
      </c>
    </row>
    <row r="2048" spans="1:13" ht="24" x14ac:dyDescent="0.2">
      <c r="A2048" s="265" t="s">
        <v>6637</v>
      </c>
      <c r="B2048" s="279" t="s">
        <v>1193</v>
      </c>
      <c r="C2048" s="280" t="s">
        <v>3740</v>
      </c>
      <c r="D2048" s="279" t="s">
        <v>1470</v>
      </c>
      <c r="E2048" s="279" t="s">
        <v>3741</v>
      </c>
      <c r="F2048" s="281" t="s">
        <v>1209</v>
      </c>
      <c r="G2048" s="282" t="s">
        <v>345</v>
      </c>
      <c r="H2048" s="283">
        <v>0.86380000000000001</v>
      </c>
      <c r="I2048" s="284">
        <v>6.2469999999999999</v>
      </c>
      <c r="J2048" s="284">
        <v>5.3959999999999999</v>
      </c>
      <c r="K2048" s="277"/>
      <c r="L2048" s="284">
        <v>7.57</v>
      </c>
      <c r="M2048" s="284">
        <v>6.53</v>
      </c>
    </row>
    <row r="2049" spans="1:13" x14ac:dyDescent="0.2">
      <c r="A2049" s="265" t="s">
        <v>6638</v>
      </c>
      <c r="B2049" s="279" t="s">
        <v>1193</v>
      </c>
      <c r="C2049" s="280" t="s">
        <v>3426</v>
      </c>
      <c r="D2049" s="279" t="s">
        <v>1470</v>
      </c>
      <c r="E2049" s="279" t="s">
        <v>1208</v>
      </c>
      <c r="F2049" s="281" t="s">
        <v>1209</v>
      </c>
      <c r="G2049" s="282" t="s">
        <v>7</v>
      </c>
      <c r="H2049" s="283">
        <v>0.13730000000000001</v>
      </c>
      <c r="I2049" s="284">
        <v>148.578</v>
      </c>
      <c r="J2049" s="284">
        <v>20.399000000000001</v>
      </c>
      <c r="K2049" s="277"/>
      <c r="L2049" s="284">
        <v>180.03</v>
      </c>
      <c r="M2049" s="284">
        <v>24.71</v>
      </c>
    </row>
    <row r="2050" spans="1:13" x14ac:dyDescent="0.2">
      <c r="A2050" s="265" t="s">
        <v>6639</v>
      </c>
      <c r="B2050" s="279" t="s">
        <v>1193</v>
      </c>
      <c r="C2050" s="280" t="s">
        <v>3167</v>
      </c>
      <c r="D2050" s="279" t="s">
        <v>1470</v>
      </c>
      <c r="E2050" s="279" t="s">
        <v>1213</v>
      </c>
      <c r="F2050" s="281" t="s">
        <v>1209</v>
      </c>
      <c r="G2050" s="282" t="s">
        <v>7</v>
      </c>
      <c r="H2050" s="283">
        <v>2.2700000000000001E-2</v>
      </c>
      <c r="I2050" s="284">
        <v>121.63200000000001</v>
      </c>
      <c r="J2050" s="284">
        <v>2.7610000000000001</v>
      </c>
      <c r="K2050" s="277"/>
      <c r="L2050" s="284">
        <v>147.38</v>
      </c>
      <c r="M2050" s="284">
        <v>3.34</v>
      </c>
    </row>
    <row r="2051" spans="1:13" x14ac:dyDescent="0.2">
      <c r="A2051" s="265" t="s">
        <v>6640</v>
      </c>
      <c r="B2051" s="279" t="s">
        <v>1193</v>
      </c>
      <c r="C2051" s="280" t="s">
        <v>3190</v>
      </c>
      <c r="D2051" s="279" t="s">
        <v>1470</v>
      </c>
      <c r="E2051" s="279" t="s">
        <v>1211</v>
      </c>
      <c r="F2051" s="281" t="s">
        <v>1209</v>
      </c>
      <c r="G2051" s="282" t="s">
        <v>7</v>
      </c>
      <c r="H2051" s="283">
        <v>2.2700000000000001E-2</v>
      </c>
      <c r="I2051" s="284">
        <v>117.539</v>
      </c>
      <c r="J2051" s="284">
        <v>2.6680000000000001</v>
      </c>
      <c r="K2051" s="277"/>
      <c r="L2051" s="284">
        <v>142.41999999999999</v>
      </c>
      <c r="M2051" s="284">
        <v>3.23</v>
      </c>
    </row>
    <row r="2052" spans="1:13" x14ac:dyDescent="0.2">
      <c r="A2052" s="265" t="s">
        <v>6641</v>
      </c>
      <c r="B2052" s="279" t="s">
        <v>1193</v>
      </c>
      <c r="C2052" s="280" t="s">
        <v>3572</v>
      </c>
      <c r="D2052" s="279" t="s">
        <v>1470</v>
      </c>
      <c r="E2052" s="279" t="s">
        <v>1224</v>
      </c>
      <c r="F2052" s="281" t="s">
        <v>1209</v>
      </c>
      <c r="G2052" s="282" t="s">
        <v>345</v>
      </c>
      <c r="H2052" s="283">
        <v>20.551400000000001</v>
      </c>
      <c r="I2052" s="284">
        <v>0.86599999999999999</v>
      </c>
      <c r="J2052" s="284">
        <v>17.797000000000001</v>
      </c>
      <c r="K2052" s="277"/>
      <c r="L2052" s="284">
        <v>1.05</v>
      </c>
      <c r="M2052" s="284">
        <v>21.57</v>
      </c>
    </row>
    <row r="2053" spans="1:13" x14ac:dyDescent="0.2">
      <c r="A2053" s="265" t="s">
        <v>6642</v>
      </c>
      <c r="B2053" s="279" t="s">
        <v>1193</v>
      </c>
      <c r="C2053" s="280" t="s">
        <v>3141</v>
      </c>
      <c r="D2053" s="279" t="s">
        <v>1470</v>
      </c>
      <c r="E2053" s="279" t="s">
        <v>1226</v>
      </c>
      <c r="F2053" s="281" t="s">
        <v>1209</v>
      </c>
      <c r="G2053" s="282" t="s">
        <v>345</v>
      </c>
      <c r="H2053" s="283">
        <v>34.553800000000003</v>
      </c>
      <c r="I2053" s="284">
        <v>0.51100000000000001</v>
      </c>
      <c r="J2053" s="284">
        <v>17.655999999999999</v>
      </c>
      <c r="K2053" s="277"/>
      <c r="L2053" s="284">
        <v>0.62</v>
      </c>
      <c r="M2053" s="284">
        <v>21.42</v>
      </c>
    </row>
    <row r="2054" spans="1:13" x14ac:dyDescent="0.2">
      <c r="A2054" s="265" t="s">
        <v>6643</v>
      </c>
      <c r="B2054" s="279" t="s">
        <v>1193</v>
      </c>
      <c r="C2054" s="280" t="s">
        <v>3573</v>
      </c>
      <c r="D2054" s="279" t="s">
        <v>1470</v>
      </c>
      <c r="E2054" s="279" t="s">
        <v>3574</v>
      </c>
      <c r="F2054" s="281" t="s">
        <v>1209</v>
      </c>
      <c r="G2054" s="282" t="s">
        <v>73</v>
      </c>
      <c r="H2054" s="283">
        <v>201.6</v>
      </c>
      <c r="I2054" s="284">
        <v>0.33009924812030067</v>
      </c>
      <c r="J2054" s="284">
        <v>66.548000000000002</v>
      </c>
      <c r="K2054" s="277"/>
      <c r="L2054" s="284">
        <v>0.4</v>
      </c>
      <c r="M2054" s="284">
        <v>80.64</v>
      </c>
    </row>
    <row r="2055" spans="1:13" x14ac:dyDescent="0.2">
      <c r="A2055" s="265" t="s">
        <v>6644</v>
      </c>
      <c r="B2055" s="286" t="s">
        <v>4401</v>
      </c>
      <c r="C2055" s="287" t="s">
        <v>36</v>
      </c>
      <c r="D2055" s="286" t="s">
        <v>37</v>
      </c>
      <c r="E2055" s="286" t="s">
        <v>38</v>
      </c>
      <c r="F2055" s="288" t="s">
        <v>1188</v>
      </c>
      <c r="G2055" s="289" t="s">
        <v>39</v>
      </c>
      <c r="H2055" s="287" t="s">
        <v>1189</v>
      </c>
      <c r="I2055" s="287" t="s">
        <v>40</v>
      </c>
      <c r="J2055" s="287" t="s">
        <v>41</v>
      </c>
      <c r="L2055" s="270"/>
      <c r="M2055" s="270"/>
    </row>
    <row r="2056" spans="1:13" ht="12.75" thickBot="1" x14ac:dyDescent="0.25">
      <c r="A2056" s="265" t="s">
        <v>6645</v>
      </c>
      <c r="B2056" s="290" t="s">
        <v>1190</v>
      </c>
      <c r="C2056" s="291" t="s">
        <v>4402</v>
      </c>
      <c r="D2056" s="290" t="s">
        <v>1470</v>
      </c>
      <c r="E2056" s="290" t="s">
        <v>522</v>
      </c>
      <c r="F2056" s="292">
        <v>8</v>
      </c>
      <c r="G2056" s="293" t="s">
        <v>106</v>
      </c>
      <c r="H2056" s="294">
        <v>1</v>
      </c>
      <c r="I2056" s="278">
        <v>167.14</v>
      </c>
      <c r="J2056" s="278">
        <v>167.14</v>
      </c>
      <c r="K2056" s="277"/>
      <c r="L2056" s="278">
        <v>202.53</v>
      </c>
      <c r="M2056" s="278">
        <v>202.53</v>
      </c>
    </row>
    <row r="2057" spans="1:13" ht="12.75" thickTop="1" x14ac:dyDescent="0.2">
      <c r="A2057" s="265" t="s">
        <v>6646</v>
      </c>
      <c r="B2057" s="295" t="s">
        <v>1193</v>
      </c>
      <c r="C2057" s="296" t="s">
        <v>3160</v>
      </c>
      <c r="D2057" s="295" t="s">
        <v>1470</v>
      </c>
      <c r="E2057" s="295" t="s">
        <v>1202</v>
      </c>
      <c r="F2057" s="297" t="s">
        <v>1195</v>
      </c>
      <c r="G2057" s="298" t="s">
        <v>1196</v>
      </c>
      <c r="H2057" s="299">
        <v>0.5</v>
      </c>
      <c r="I2057" s="300">
        <v>18.404</v>
      </c>
      <c r="J2057" s="300">
        <v>9.202</v>
      </c>
      <c r="K2057" s="277"/>
      <c r="L2057" s="300">
        <v>22.3</v>
      </c>
      <c r="M2057" s="300">
        <v>11.15</v>
      </c>
    </row>
    <row r="2058" spans="1:13" x14ac:dyDescent="0.2">
      <c r="A2058" s="265" t="s">
        <v>6647</v>
      </c>
      <c r="B2058" s="279" t="s">
        <v>1193</v>
      </c>
      <c r="C2058" s="280" t="s">
        <v>3161</v>
      </c>
      <c r="D2058" s="279" t="s">
        <v>1470</v>
      </c>
      <c r="E2058" s="279" t="s">
        <v>3162</v>
      </c>
      <c r="F2058" s="281" t="s">
        <v>1209</v>
      </c>
      <c r="G2058" s="282" t="s">
        <v>7</v>
      </c>
      <c r="H2058" s="283">
        <v>2.2800000000000001E-2</v>
      </c>
      <c r="I2058" s="284">
        <v>141.94300000000001</v>
      </c>
      <c r="J2058" s="284">
        <v>3.2360000000000002</v>
      </c>
      <c r="K2058" s="277"/>
      <c r="L2058" s="284">
        <v>171.99</v>
      </c>
      <c r="M2058" s="284">
        <v>3.92</v>
      </c>
    </row>
    <row r="2059" spans="1:13" x14ac:dyDescent="0.2">
      <c r="A2059" s="265" t="s">
        <v>6648</v>
      </c>
      <c r="B2059" s="279" t="s">
        <v>1193</v>
      </c>
      <c r="C2059" s="280" t="s">
        <v>3137</v>
      </c>
      <c r="D2059" s="279" t="s">
        <v>1470</v>
      </c>
      <c r="E2059" s="279" t="s">
        <v>1198</v>
      </c>
      <c r="F2059" s="281" t="s">
        <v>1195</v>
      </c>
      <c r="G2059" s="282" t="s">
        <v>1196</v>
      </c>
      <c r="H2059" s="283">
        <v>0.17780000000000001</v>
      </c>
      <c r="I2059" s="284">
        <v>12.429</v>
      </c>
      <c r="J2059" s="284">
        <v>2.2090000000000001</v>
      </c>
      <c r="K2059" s="277"/>
      <c r="L2059" s="284">
        <v>15.06</v>
      </c>
      <c r="M2059" s="284">
        <v>2.67</v>
      </c>
    </row>
    <row r="2060" spans="1:13" x14ac:dyDescent="0.2">
      <c r="A2060" s="265" t="s">
        <v>6649</v>
      </c>
      <c r="B2060" s="279" t="s">
        <v>1193</v>
      </c>
      <c r="C2060" s="280" t="s">
        <v>3167</v>
      </c>
      <c r="D2060" s="279" t="s">
        <v>1470</v>
      </c>
      <c r="E2060" s="279" t="s">
        <v>1213</v>
      </c>
      <c r="F2060" s="281" t="s">
        <v>1209</v>
      </c>
      <c r="G2060" s="282" t="s">
        <v>7</v>
      </c>
      <c r="H2060" s="283">
        <v>5.8999999999999999E-3</v>
      </c>
      <c r="I2060" s="284">
        <v>121.63200000000001</v>
      </c>
      <c r="J2060" s="284">
        <v>0.71699999999999997</v>
      </c>
      <c r="K2060" s="277"/>
      <c r="L2060" s="284">
        <v>147.38</v>
      </c>
      <c r="M2060" s="284">
        <v>0.86</v>
      </c>
    </row>
    <row r="2061" spans="1:13" x14ac:dyDescent="0.2">
      <c r="A2061" s="265" t="s">
        <v>6650</v>
      </c>
      <c r="B2061" s="279" t="s">
        <v>1193</v>
      </c>
      <c r="C2061" s="280" t="s">
        <v>3138</v>
      </c>
      <c r="D2061" s="279" t="s">
        <v>1470</v>
      </c>
      <c r="E2061" s="279" t="s">
        <v>1194</v>
      </c>
      <c r="F2061" s="281" t="s">
        <v>1195</v>
      </c>
      <c r="G2061" s="282" t="s">
        <v>1196</v>
      </c>
      <c r="H2061" s="283">
        <v>3.7400000000000003E-2</v>
      </c>
      <c r="I2061" s="284">
        <v>18.404</v>
      </c>
      <c r="J2061" s="284">
        <v>0.68799999999999994</v>
      </c>
      <c r="K2061" s="277"/>
      <c r="L2061" s="284">
        <v>22.3</v>
      </c>
      <c r="M2061" s="284">
        <v>0.83</v>
      </c>
    </row>
    <row r="2062" spans="1:13" x14ac:dyDescent="0.2">
      <c r="A2062" s="265" t="s">
        <v>6651</v>
      </c>
      <c r="B2062" s="279" t="s">
        <v>1193</v>
      </c>
      <c r="C2062" s="280" t="s">
        <v>3189</v>
      </c>
      <c r="D2062" s="279" t="s">
        <v>1470</v>
      </c>
      <c r="E2062" s="279" t="s">
        <v>1259</v>
      </c>
      <c r="F2062" s="281" t="s">
        <v>1195</v>
      </c>
      <c r="G2062" s="282" t="s">
        <v>1196</v>
      </c>
      <c r="H2062" s="283">
        <v>1.8100000000000002E-2</v>
      </c>
      <c r="I2062" s="284">
        <v>18.404</v>
      </c>
      <c r="J2062" s="284">
        <v>0.33300000000000002</v>
      </c>
      <c r="K2062" s="277"/>
      <c r="L2062" s="284">
        <v>22.3</v>
      </c>
      <c r="M2062" s="284">
        <v>0.4</v>
      </c>
    </row>
    <row r="2063" spans="1:13" x14ac:dyDescent="0.2">
      <c r="A2063" s="265" t="s">
        <v>6652</v>
      </c>
      <c r="B2063" s="279" t="s">
        <v>1193</v>
      </c>
      <c r="C2063" s="280" t="s">
        <v>3190</v>
      </c>
      <c r="D2063" s="279" t="s">
        <v>1470</v>
      </c>
      <c r="E2063" s="279" t="s">
        <v>1211</v>
      </c>
      <c r="F2063" s="281" t="s">
        <v>1209</v>
      </c>
      <c r="G2063" s="282" t="s">
        <v>7</v>
      </c>
      <c r="H2063" s="283">
        <v>1.77E-2</v>
      </c>
      <c r="I2063" s="284">
        <v>117.539</v>
      </c>
      <c r="J2063" s="284">
        <v>2.08</v>
      </c>
      <c r="K2063" s="277"/>
      <c r="L2063" s="284">
        <v>142.41999999999999</v>
      </c>
      <c r="M2063" s="284">
        <v>2.52</v>
      </c>
    </row>
    <row r="2064" spans="1:13" x14ac:dyDescent="0.2">
      <c r="A2064" s="265" t="s">
        <v>6653</v>
      </c>
      <c r="B2064" s="279" t="s">
        <v>1193</v>
      </c>
      <c r="C2064" s="280" t="s">
        <v>3141</v>
      </c>
      <c r="D2064" s="279" t="s">
        <v>1470</v>
      </c>
      <c r="E2064" s="279" t="s">
        <v>1226</v>
      </c>
      <c r="F2064" s="281" t="s">
        <v>1209</v>
      </c>
      <c r="G2064" s="282" t="s">
        <v>345</v>
      </c>
      <c r="H2064" s="283">
        <v>9.0068000000000001</v>
      </c>
      <c r="I2064" s="284">
        <v>0.51100000000000001</v>
      </c>
      <c r="J2064" s="284">
        <v>4.6020000000000003</v>
      </c>
      <c r="K2064" s="277"/>
      <c r="L2064" s="284">
        <v>0.62</v>
      </c>
      <c r="M2064" s="284">
        <v>5.58</v>
      </c>
    </row>
    <row r="2065" spans="1:13" x14ac:dyDescent="0.2">
      <c r="A2065" s="265" t="s">
        <v>6654</v>
      </c>
      <c r="B2065" s="301" t="s">
        <v>1193</v>
      </c>
      <c r="C2065" s="302" t="s">
        <v>4403</v>
      </c>
      <c r="D2065" s="301" t="s">
        <v>1470</v>
      </c>
      <c r="E2065" s="301" t="s">
        <v>4404</v>
      </c>
      <c r="F2065" s="303" t="s">
        <v>1209</v>
      </c>
      <c r="G2065" s="304" t="s">
        <v>11</v>
      </c>
      <c r="H2065" s="305">
        <v>0.12089999999999999</v>
      </c>
      <c r="I2065" s="285">
        <v>30.866</v>
      </c>
      <c r="J2065" s="285">
        <v>3.7309999999999999</v>
      </c>
      <c r="K2065" s="277"/>
      <c r="L2065" s="285">
        <v>37.4</v>
      </c>
      <c r="M2065" s="285">
        <v>4.5199999999999996</v>
      </c>
    </row>
    <row r="2066" spans="1:13" ht="12.75" thickBot="1" x14ac:dyDescent="0.25">
      <c r="A2066" s="265" t="s">
        <v>6655</v>
      </c>
      <c r="B2066" s="301" t="s">
        <v>1193</v>
      </c>
      <c r="C2066" s="302" t="s">
        <v>3853</v>
      </c>
      <c r="D2066" s="301" t="s">
        <v>1470</v>
      </c>
      <c r="E2066" s="301" t="s">
        <v>1200</v>
      </c>
      <c r="F2066" s="303" t="s">
        <v>1195</v>
      </c>
      <c r="G2066" s="304" t="s">
        <v>1196</v>
      </c>
      <c r="H2066" s="305">
        <v>0.13880000000000001</v>
      </c>
      <c r="I2066" s="285">
        <v>18.404</v>
      </c>
      <c r="J2066" s="285">
        <v>2.5539999999999998</v>
      </c>
      <c r="K2066" s="277"/>
      <c r="L2066" s="285">
        <v>22.3</v>
      </c>
      <c r="M2066" s="285">
        <v>3.09</v>
      </c>
    </row>
    <row r="2067" spans="1:13" ht="12.75" thickTop="1" x14ac:dyDescent="0.2">
      <c r="A2067" s="265" t="s">
        <v>6656</v>
      </c>
      <c r="B2067" s="295" t="s">
        <v>1193</v>
      </c>
      <c r="C2067" s="296" t="s">
        <v>3213</v>
      </c>
      <c r="D2067" s="295" t="s">
        <v>1470</v>
      </c>
      <c r="E2067" s="295" t="s">
        <v>1204</v>
      </c>
      <c r="F2067" s="297" t="s">
        <v>1195</v>
      </c>
      <c r="G2067" s="298" t="s">
        <v>1196</v>
      </c>
      <c r="H2067" s="299">
        <v>1.8100000000000002E-2</v>
      </c>
      <c r="I2067" s="300">
        <v>13.204000000000001</v>
      </c>
      <c r="J2067" s="300">
        <v>0.23799999999999999</v>
      </c>
      <c r="K2067" s="277"/>
      <c r="L2067" s="300">
        <v>16</v>
      </c>
      <c r="M2067" s="300">
        <v>0.28000000000000003</v>
      </c>
    </row>
    <row r="2068" spans="1:13" x14ac:dyDescent="0.2">
      <c r="A2068" s="265" t="s">
        <v>6657</v>
      </c>
      <c r="B2068" s="279" t="s">
        <v>1193</v>
      </c>
      <c r="C2068" s="280" t="s">
        <v>3156</v>
      </c>
      <c r="D2068" s="279" t="s">
        <v>1470</v>
      </c>
      <c r="E2068" s="279" t="s">
        <v>1206</v>
      </c>
      <c r="F2068" s="281" t="s">
        <v>1195</v>
      </c>
      <c r="G2068" s="282" t="s">
        <v>1196</v>
      </c>
      <c r="H2068" s="283">
        <v>0.4496</v>
      </c>
      <c r="I2068" s="284">
        <v>11.009</v>
      </c>
      <c r="J2068" s="284">
        <v>4.9489999999999998</v>
      </c>
      <c r="K2068" s="277"/>
      <c r="L2068" s="284">
        <v>13.34</v>
      </c>
      <c r="M2068" s="284">
        <v>5.99</v>
      </c>
    </row>
    <row r="2069" spans="1:13" x14ac:dyDescent="0.2">
      <c r="A2069" s="265" t="s">
        <v>6658</v>
      </c>
      <c r="B2069" s="279" t="s">
        <v>1193</v>
      </c>
      <c r="C2069" s="280" t="s">
        <v>3855</v>
      </c>
      <c r="D2069" s="279" t="s">
        <v>1470</v>
      </c>
      <c r="E2069" s="279" t="s">
        <v>1218</v>
      </c>
      <c r="F2069" s="281" t="s">
        <v>1209</v>
      </c>
      <c r="G2069" s="282" t="s">
        <v>345</v>
      </c>
      <c r="H2069" s="283">
        <v>2.2019000000000002</v>
      </c>
      <c r="I2069" s="284">
        <v>9.126046567164174</v>
      </c>
      <c r="J2069" s="284">
        <v>20.094000000000001</v>
      </c>
      <c r="K2069" s="277"/>
      <c r="L2069" s="284">
        <v>11.09</v>
      </c>
      <c r="M2069" s="284">
        <v>24.41</v>
      </c>
    </row>
    <row r="2070" spans="1:13" x14ac:dyDescent="0.2">
      <c r="A2070" s="265" t="s">
        <v>6659</v>
      </c>
      <c r="B2070" s="279" t="s">
        <v>1193</v>
      </c>
      <c r="C2070" s="280" t="s">
        <v>3856</v>
      </c>
      <c r="D2070" s="279" t="s">
        <v>1470</v>
      </c>
      <c r="E2070" s="279" t="s">
        <v>1214</v>
      </c>
      <c r="F2070" s="281" t="s">
        <v>1209</v>
      </c>
      <c r="G2070" s="282" t="s">
        <v>345</v>
      </c>
      <c r="H2070" s="283">
        <v>4.3299999999999998E-2</v>
      </c>
      <c r="I2070" s="284">
        <v>20.228000000000002</v>
      </c>
      <c r="J2070" s="284">
        <v>0.875</v>
      </c>
      <c r="K2070" s="277"/>
      <c r="L2070" s="284">
        <v>24.51</v>
      </c>
      <c r="M2070" s="284">
        <v>1.06</v>
      </c>
    </row>
    <row r="2071" spans="1:13" x14ac:dyDescent="0.2">
      <c r="A2071" s="265" t="s">
        <v>6660</v>
      </c>
      <c r="B2071" s="279" t="s">
        <v>1193</v>
      </c>
      <c r="C2071" s="280" t="s">
        <v>3227</v>
      </c>
      <c r="D2071" s="279" t="s">
        <v>1470</v>
      </c>
      <c r="E2071" s="279" t="s">
        <v>1228</v>
      </c>
      <c r="F2071" s="281" t="s">
        <v>1209</v>
      </c>
      <c r="G2071" s="282" t="s">
        <v>345</v>
      </c>
      <c r="H2071" s="283">
        <v>7.0000000000000001E-3</v>
      </c>
      <c r="I2071" s="284">
        <v>20.995000000000001</v>
      </c>
      <c r="J2071" s="284">
        <v>0.14599999999999999</v>
      </c>
      <c r="K2071" s="277"/>
      <c r="L2071" s="284">
        <v>25.44</v>
      </c>
      <c r="M2071" s="284">
        <v>0.17</v>
      </c>
    </row>
    <row r="2072" spans="1:13" x14ac:dyDescent="0.2">
      <c r="A2072" s="265" t="s">
        <v>6661</v>
      </c>
      <c r="B2072" s="279" t="s">
        <v>1193</v>
      </c>
      <c r="C2072" s="280" t="s">
        <v>3241</v>
      </c>
      <c r="D2072" s="279" t="s">
        <v>1470</v>
      </c>
      <c r="E2072" s="279" t="s">
        <v>1234</v>
      </c>
      <c r="F2072" s="281" t="s">
        <v>1209</v>
      </c>
      <c r="G2072" s="282" t="s">
        <v>61</v>
      </c>
      <c r="H2072" s="283">
        <v>0.1426</v>
      </c>
      <c r="I2072" s="284">
        <v>12.082000000000001</v>
      </c>
      <c r="J2072" s="284">
        <v>1.722</v>
      </c>
      <c r="K2072" s="277"/>
      <c r="L2072" s="284">
        <v>14.64</v>
      </c>
      <c r="M2072" s="284">
        <v>2.08</v>
      </c>
    </row>
    <row r="2073" spans="1:13" x14ac:dyDescent="0.2">
      <c r="A2073" s="265" t="s">
        <v>6662</v>
      </c>
      <c r="B2073" s="279" t="s">
        <v>1193</v>
      </c>
      <c r="C2073" s="280" t="s">
        <v>4405</v>
      </c>
      <c r="D2073" s="279" t="s">
        <v>1470</v>
      </c>
      <c r="E2073" s="279" t="s">
        <v>4406</v>
      </c>
      <c r="F2073" s="281" t="s">
        <v>1209</v>
      </c>
      <c r="G2073" s="282" t="s">
        <v>73</v>
      </c>
      <c r="H2073" s="283">
        <v>1</v>
      </c>
      <c r="I2073" s="284">
        <v>109.764</v>
      </c>
      <c r="J2073" s="284">
        <v>109.764</v>
      </c>
      <c r="K2073" s="277"/>
      <c r="L2073" s="284">
        <v>133</v>
      </c>
      <c r="M2073" s="284">
        <v>133</v>
      </c>
    </row>
    <row r="2074" spans="1:13" x14ac:dyDescent="0.2">
      <c r="A2074" s="265" t="s">
        <v>6663</v>
      </c>
      <c r="B2074" s="266" t="s">
        <v>4407</v>
      </c>
      <c r="C2074" s="267" t="s">
        <v>36</v>
      </c>
      <c r="D2074" s="266" t="s">
        <v>37</v>
      </c>
      <c r="E2074" s="266" t="s">
        <v>38</v>
      </c>
      <c r="F2074" s="268" t="s">
        <v>1188</v>
      </c>
      <c r="G2074" s="269" t="s">
        <v>39</v>
      </c>
      <c r="H2074" s="267" t="s">
        <v>1189</v>
      </c>
      <c r="I2074" s="267" t="s">
        <v>40</v>
      </c>
      <c r="J2074" s="267" t="s">
        <v>41</v>
      </c>
      <c r="L2074" s="334"/>
      <c r="M2074" s="334"/>
    </row>
    <row r="2075" spans="1:13" ht="24" x14ac:dyDescent="0.2">
      <c r="A2075" s="265" t="s">
        <v>6664</v>
      </c>
      <c r="B2075" s="271" t="s">
        <v>1190</v>
      </c>
      <c r="C2075" s="272" t="s">
        <v>4408</v>
      </c>
      <c r="D2075" s="271" t="s">
        <v>103</v>
      </c>
      <c r="E2075" s="271" t="s">
        <v>1634</v>
      </c>
      <c r="F2075" s="273" t="s">
        <v>3019</v>
      </c>
      <c r="G2075" s="274" t="s">
        <v>133</v>
      </c>
      <c r="H2075" s="275">
        <v>1</v>
      </c>
      <c r="I2075" s="276">
        <v>26.21</v>
      </c>
      <c r="J2075" s="276">
        <v>26.21</v>
      </c>
      <c r="K2075" s="277"/>
      <c r="L2075" s="276">
        <v>31.76</v>
      </c>
      <c r="M2075" s="276">
        <v>31.76</v>
      </c>
    </row>
    <row r="2076" spans="1:13" ht="24" x14ac:dyDescent="0.2">
      <c r="A2076" s="265" t="s">
        <v>6665</v>
      </c>
      <c r="B2076" s="316" t="s">
        <v>1236</v>
      </c>
      <c r="C2076" s="317" t="s">
        <v>4255</v>
      </c>
      <c r="D2076" s="316" t="s">
        <v>103</v>
      </c>
      <c r="E2076" s="316" t="s">
        <v>1264</v>
      </c>
      <c r="F2076" s="318" t="s">
        <v>1191</v>
      </c>
      <c r="G2076" s="319" t="s">
        <v>79</v>
      </c>
      <c r="H2076" s="320">
        <v>0.31619999999999998</v>
      </c>
      <c r="I2076" s="321">
        <v>23.058</v>
      </c>
      <c r="J2076" s="321">
        <v>7.29</v>
      </c>
      <c r="K2076" s="277"/>
      <c r="L2076" s="321">
        <v>27.94</v>
      </c>
      <c r="M2076" s="321">
        <v>8.83</v>
      </c>
    </row>
    <row r="2077" spans="1:13" ht="24" x14ac:dyDescent="0.2">
      <c r="A2077" s="265" t="s">
        <v>6666</v>
      </c>
      <c r="B2077" s="316" t="s">
        <v>1236</v>
      </c>
      <c r="C2077" s="317" t="s">
        <v>3433</v>
      </c>
      <c r="D2077" s="316" t="s">
        <v>103</v>
      </c>
      <c r="E2077" s="316" t="s">
        <v>1239</v>
      </c>
      <c r="F2077" s="318" t="s">
        <v>1191</v>
      </c>
      <c r="G2077" s="319" t="s">
        <v>79</v>
      </c>
      <c r="H2077" s="320">
        <v>9.9599999999999994E-2</v>
      </c>
      <c r="I2077" s="321">
        <v>16.027000000000001</v>
      </c>
      <c r="J2077" s="321">
        <v>1.5960000000000001</v>
      </c>
      <c r="K2077" s="277"/>
      <c r="L2077" s="321">
        <v>19.420000000000002</v>
      </c>
      <c r="M2077" s="321">
        <v>1.93</v>
      </c>
    </row>
    <row r="2078" spans="1:13" x14ac:dyDescent="0.2">
      <c r="A2078" s="265" t="s">
        <v>6667</v>
      </c>
      <c r="B2078" s="279" t="s">
        <v>1193</v>
      </c>
      <c r="C2078" s="280" t="s">
        <v>4409</v>
      </c>
      <c r="D2078" s="279" t="s">
        <v>103</v>
      </c>
      <c r="E2078" s="279" t="s">
        <v>4410</v>
      </c>
      <c r="F2078" s="281" t="s">
        <v>1209</v>
      </c>
      <c r="G2078" s="282" t="s">
        <v>133</v>
      </c>
      <c r="H2078" s="283">
        <v>1</v>
      </c>
      <c r="I2078" s="284">
        <v>17.324027758620691</v>
      </c>
      <c r="J2078" s="284">
        <v>17.324000000000002</v>
      </c>
      <c r="K2078" s="277"/>
      <c r="L2078" s="284">
        <v>21</v>
      </c>
      <c r="M2078" s="284">
        <v>21</v>
      </c>
    </row>
    <row r="2079" spans="1:13" x14ac:dyDescent="0.2">
      <c r="A2079" s="265" t="s">
        <v>6668</v>
      </c>
      <c r="B2079" s="266" t="s">
        <v>4411</v>
      </c>
      <c r="C2079" s="267" t="s">
        <v>36</v>
      </c>
      <c r="D2079" s="266" t="s">
        <v>37</v>
      </c>
      <c r="E2079" s="266" t="s">
        <v>38</v>
      </c>
      <c r="F2079" s="268" t="s">
        <v>1188</v>
      </c>
      <c r="G2079" s="269" t="s">
        <v>39</v>
      </c>
      <c r="H2079" s="267" t="s">
        <v>1189</v>
      </c>
      <c r="I2079" s="267" t="s">
        <v>40</v>
      </c>
      <c r="J2079" s="267" t="s">
        <v>41</v>
      </c>
      <c r="L2079" s="334"/>
      <c r="M2079" s="334"/>
    </row>
    <row r="2080" spans="1:13" ht="24" x14ac:dyDescent="0.2">
      <c r="A2080" s="265" t="s">
        <v>6669</v>
      </c>
      <c r="B2080" s="271" t="s">
        <v>1190</v>
      </c>
      <c r="C2080" s="272" t="s">
        <v>4412</v>
      </c>
      <c r="D2080" s="271" t="s">
        <v>103</v>
      </c>
      <c r="E2080" s="271" t="s">
        <v>1635</v>
      </c>
      <c r="F2080" s="273" t="s">
        <v>3019</v>
      </c>
      <c r="G2080" s="274" t="s">
        <v>133</v>
      </c>
      <c r="H2080" s="275">
        <v>1</v>
      </c>
      <c r="I2080" s="276">
        <v>84.339999999999989</v>
      </c>
      <c r="J2080" s="276">
        <v>84.339999999999989</v>
      </c>
      <c r="K2080" s="277"/>
      <c r="L2080" s="276">
        <v>102.2</v>
      </c>
      <c r="M2080" s="276">
        <v>102.2</v>
      </c>
    </row>
    <row r="2081" spans="1:13" ht="24" x14ac:dyDescent="0.2">
      <c r="A2081" s="265" t="s">
        <v>6670</v>
      </c>
      <c r="B2081" s="316" t="s">
        <v>1236</v>
      </c>
      <c r="C2081" s="317" t="s">
        <v>4255</v>
      </c>
      <c r="D2081" s="316" t="s">
        <v>103</v>
      </c>
      <c r="E2081" s="316" t="s">
        <v>1264</v>
      </c>
      <c r="F2081" s="318" t="s">
        <v>1191</v>
      </c>
      <c r="G2081" s="319" t="s">
        <v>79</v>
      </c>
      <c r="H2081" s="320">
        <v>0.31619999999999998</v>
      </c>
      <c r="I2081" s="321">
        <v>23.058</v>
      </c>
      <c r="J2081" s="321">
        <v>7.29</v>
      </c>
      <c r="K2081" s="277"/>
      <c r="L2081" s="321">
        <v>27.94</v>
      </c>
      <c r="M2081" s="321">
        <v>8.83</v>
      </c>
    </row>
    <row r="2082" spans="1:13" ht="24" x14ac:dyDescent="0.2">
      <c r="A2082" s="265" t="s">
        <v>6671</v>
      </c>
      <c r="B2082" s="316" t="s">
        <v>1236</v>
      </c>
      <c r="C2082" s="317" t="s">
        <v>3433</v>
      </c>
      <c r="D2082" s="316" t="s">
        <v>103</v>
      </c>
      <c r="E2082" s="316" t="s">
        <v>1239</v>
      </c>
      <c r="F2082" s="318" t="s">
        <v>1191</v>
      </c>
      <c r="G2082" s="319" t="s">
        <v>79</v>
      </c>
      <c r="H2082" s="320">
        <v>9.9599999999999994E-2</v>
      </c>
      <c r="I2082" s="321">
        <v>16.027000000000001</v>
      </c>
      <c r="J2082" s="321">
        <v>1.5960000000000001</v>
      </c>
      <c r="K2082" s="277"/>
      <c r="L2082" s="321">
        <v>19.420000000000002</v>
      </c>
      <c r="M2082" s="321">
        <v>1.93</v>
      </c>
    </row>
    <row r="2083" spans="1:13" ht="24" x14ac:dyDescent="0.2">
      <c r="A2083" s="265" t="s">
        <v>6672</v>
      </c>
      <c r="B2083" s="279" t="s">
        <v>1193</v>
      </c>
      <c r="C2083" s="280" t="s">
        <v>4413</v>
      </c>
      <c r="D2083" s="279" t="s">
        <v>103</v>
      </c>
      <c r="E2083" s="279" t="s">
        <v>4414</v>
      </c>
      <c r="F2083" s="281" t="s">
        <v>1209</v>
      </c>
      <c r="G2083" s="282" t="s">
        <v>133</v>
      </c>
      <c r="H2083" s="283">
        <v>1</v>
      </c>
      <c r="I2083" s="284">
        <v>75.454005099337763</v>
      </c>
      <c r="J2083" s="284">
        <v>75.453999999999994</v>
      </c>
      <c r="K2083" s="277"/>
      <c r="L2083" s="284">
        <v>91.44</v>
      </c>
      <c r="M2083" s="284">
        <v>91.44</v>
      </c>
    </row>
    <row r="2084" spans="1:13" x14ac:dyDescent="0.2">
      <c r="A2084" s="265" t="s">
        <v>6673</v>
      </c>
      <c r="B2084" s="286" t="s">
        <v>4415</v>
      </c>
      <c r="C2084" s="287" t="s">
        <v>36</v>
      </c>
      <c r="D2084" s="286" t="s">
        <v>37</v>
      </c>
      <c r="E2084" s="286" t="s">
        <v>38</v>
      </c>
      <c r="F2084" s="288" t="s">
        <v>1188</v>
      </c>
      <c r="G2084" s="289" t="s">
        <v>39</v>
      </c>
      <c r="H2084" s="287" t="s">
        <v>1189</v>
      </c>
      <c r="I2084" s="287" t="s">
        <v>40</v>
      </c>
      <c r="J2084" s="287" t="s">
        <v>41</v>
      </c>
      <c r="L2084" s="270"/>
      <c r="M2084" s="270"/>
    </row>
    <row r="2085" spans="1:13" ht="48.75" thickBot="1" x14ac:dyDescent="0.25">
      <c r="A2085" s="265" t="s">
        <v>6674</v>
      </c>
      <c r="B2085" s="290" t="s">
        <v>1190</v>
      </c>
      <c r="C2085" s="291" t="s">
        <v>4416</v>
      </c>
      <c r="D2085" s="290" t="s">
        <v>103</v>
      </c>
      <c r="E2085" s="290" t="s">
        <v>1641</v>
      </c>
      <c r="F2085" s="292" t="s">
        <v>3019</v>
      </c>
      <c r="G2085" s="293" t="s">
        <v>133</v>
      </c>
      <c r="H2085" s="294">
        <v>1</v>
      </c>
      <c r="I2085" s="278">
        <v>233.05</v>
      </c>
      <c r="J2085" s="278">
        <v>233.05</v>
      </c>
      <c r="K2085" s="277"/>
      <c r="L2085" s="278">
        <v>282.39</v>
      </c>
      <c r="M2085" s="278">
        <v>282.39</v>
      </c>
    </row>
    <row r="2086" spans="1:13" ht="24.75" thickTop="1" x14ac:dyDescent="0.2">
      <c r="A2086" s="265" t="s">
        <v>6675</v>
      </c>
      <c r="B2086" s="323" t="s">
        <v>1236</v>
      </c>
      <c r="C2086" s="324" t="s">
        <v>4417</v>
      </c>
      <c r="D2086" s="323" t="s">
        <v>103</v>
      </c>
      <c r="E2086" s="323" t="s">
        <v>4418</v>
      </c>
      <c r="F2086" s="325" t="s">
        <v>3019</v>
      </c>
      <c r="G2086" s="326" t="s">
        <v>133</v>
      </c>
      <c r="H2086" s="327">
        <v>1</v>
      </c>
      <c r="I2086" s="328">
        <v>7.8979999999999997</v>
      </c>
      <c r="J2086" s="328">
        <v>7.8979999999999997</v>
      </c>
      <c r="K2086" s="277"/>
      <c r="L2086" s="328">
        <v>9.57</v>
      </c>
      <c r="M2086" s="328">
        <v>9.57</v>
      </c>
    </row>
    <row r="2087" spans="1:13" ht="24" x14ac:dyDescent="0.2">
      <c r="A2087" s="265" t="s">
        <v>6676</v>
      </c>
      <c r="B2087" s="316" t="s">
        <v>1236</v>
      </c>
      <c r="C2087" s="317" t="s">
        <v>4419</v>
      </c>
      <c r="D2087" s="316" t="s">
        <v>103</v>
      </c>
      <c r="E2087" s="316" t="s">
        <v>4420</v>
      </c>
      <c r="F2087" s="318" t="s">
        <v>3019</v>
      </c>
      <c r="G2087" s="319" t="s">
        <v>133</v>
      </c>
      <c r="H2087" s="320">
        <v>1</v>
      </c>
      <c r="I2087" s="321">
        <v>18.123000000000001</v>
      </c>
      <c r="J2087" s="321">
        <v>18.123000000000001</v>
      </c>
      <c r="K2087" s="277"/>
      <c r="L2087" s="321">
        <v>21.96</v>
      </c>
      <c r="M2087" s="321">
        <v>21.96</v>
      </c>
    </row>
    <row r="2088" spans="1:13" ht="24" x14ac:dyDescent="0.2">
      <c r="A2088" s="265" t="s">
        <v>6677</v>
      </c>
      <c r="B2088" s="316" t="s">
        <v>1236</v>
      </c>
      <c r="C2088" s="317" t="s">
        <v>4421</v>
      </c>
      <c r="D2088" s="316" t="s">
        <v>103</v>
      </c>
      <c r="E2088" s="316" t="s">
        <v>4422</v>
      </c>
      <c r="F2088" s="318" t="s">
        <v>3019</v>
      </c>
      <c r="G2088" s="319" t="s">
        <v>133</v>
      </c>
      <c r="H2088" s="320">
        <v>1</v>
      </c>
      <c r="I2088" s="321">
        <v>8.8140000000000001</v>
      </c>
      <c r="J2088" s="321">
        <v>8.8140000000000001</v>
      </c>
      <c r="K2088" s="277"/>
      <c r="L2088" s="321">
        <v>10.68</v>
      </c>
      <c r="M2088" s="321">
        <v>10.68</v>
      </c>
    </row>
    <row r="2089" spans="1:13" ht="24" x14ac:dyDescent="0.2">
      <c r="A2089" s="265" t="s">
        <v>6678</v>
      </c>
      <c r="B2089" s="316" t="s">
        <v>1236</v>
      </c>
      <c r="C2089" s="317" t="s">
        <v>4423</v>
      </c>
      <c r="D2089" s="316" t="s">
        <v>103</v>
      </c>
      <c r="E2089" s="316" t="s">
        <v>4424</v>
      </c>
      <c r="F2089" s="318" t="s">
        <v>3019</v>
      </c>
      <c r="G2089" s="319" t="s">
        <v>133</v>
      </c>
      <c r="H2089" s="320">
        <v>1</v>
      </c>
      <c r="I2089" s="321">
        <v>126.675</v>
      </c>
      <c r="J2089" s="321">
        <v>126.675</v>
      </c>
      <c r="K2089" s="277"/>
      <c r="L2089" s="321">
        <v>153.49</v>
      </c>
      <c r="M2089" s="321">
        <v>153.49</v>
      </c>
    </row>
    <row r="2090" spans="1:13" ht="24" x14ac:dyDescent="0.2">
      <c r="A2090" s="265" t="s">
        <v>6679</v>
      </c>
      <c r="B2090" s="316" t="s">
        <v>1236</v>
      </c>
      <c r="C2090" s="317" t="s">
        <v>4425</v>
      </c>
      <c r="D2090" s="316" t="s">
        <v>103</v>
      </c>
      <c r="E2090" s="316" t="s">
        <v>4426</v>
      </c>
      <c r="F2090" s="318" t="s">
        <v>3019</v>
      </c>
      <c r="G2090" s="319" t="s">
        <v>133</v>
      </c>
      <c r="H2090" s="320">
        <v>1</v>
      </c>
      <c r="I2090" s="321">
        <v>71.540003840782134</v>
      </c>
      <c r="J2090" s="321">
        <v>71.540000000000006</v>
      </c>
      <c r="K2090" s="277"/>
      <c r="L2090" s="321">
        <v>86.69</v>
      </c>
      <c r="M2090" s="321">
        <v>86.69</v>
      </c>
    </row>
    <row r="2091" spans="1:13" x14ac:dyDescent="0.2">
      <c r="A2091" s="265" t="s">
        <v>6680</v>
      </c>
      <c r="B2091" s="266" t="s">
        <v>4427</v>
      </c>
      <c r="C2091" s="267" t="s">
        <v>36</v>
      </c>
      <c r="D2091" s="266" t="s">
        <v>37</v>
      </c>
      <c r="E2091" s="266" t="s">
        <v>38</v>
      </c>
      <c r="F2091" s="268" t="s">
        <v>1188</v>
      </c>
      <c r="G2091" s="269" t="s">
        <v>39</v>
      </c>
      <c r="H2091" s="267" t="s">
        <v>1189</v>
      </c>
      <c r="I2091" s="267" t="s">
        <v>40</v>
      </c>
      <c r="J2091" s="267" t="s">
        <v>41</v>
      </c>
      <c r="L2091" s="334"/>
      <c r="M2091" s="334"/>
    </row>
    <row r="2092" spans="1:13" ht="36" x14ac:dyDescent="0.2">
      <c r="A2092" s="265" t="s">
        <v>6681</v>
      </c>
      <c r="B2092" s="271" t="s">
        <v>1190</v>
      </c>
      <c r="C2092" s="272" t="s">
        <v>4428</v>
      </c>
      <c r="D2092" s="271" t="s">
        <v>103</v>
      </c>
      <c r="E2092" s="271" t="s">
        <v>1644</v>
      </c>
      <c r="F2092" s="273" t="s">
        <v>3019</v>
      </c>
      <c r="G2092" s="274" t="s">
        <v>133</v>
      </c>
      <c r="H2092" s="275">
        <v>1</v>
      </c>
      <c r="I2092" s="276">
        <v>197.5</v>
      </c>
      <c r="J2092" s="276">
        <v>197.5</v>
      </c>
      <c r="K2092" s="277"/>
      <c r="L2092" s="276">
        <v>239.32</v>
      </c>
      <c r="M2092" s="276">
        <v>239.32</v>
      </c>
    </row>
    <row r="2093" spans="1:13" ht="24" x14ac:dyDescent="0.2">
      <c r="A2093" s="265" t="s">
        <v>6682</v>
      </c>
      <c r="B2093" s="316" t="s">
        <v>1236</v>
      </c>
      <c r="C2093" s="317" t="s">
        <v>4429</v>
      </c>
      <c r="D2093" s="316" t="s">
        <v>103</v>
      </c>
      <c r="E2093" s="316" t="s">
        <v>4430</v>
      </c>
      <c r="F2093" s="318" t="s">
        <v>3019</v>
      </c>
      <c r="G2093" s="319" t="s">
        <v>133</v>
      </c>
      <c r="H2093" s="320">
        <v>1</v>
      </c>
      <c r="I2093" s="321">
        <v>58.901000000000003</v>
      </c>
      <c r="J2093" s="321">
        <v>58.901000000000003</v>
      </c>
      <c r="K2093" s="277"/>
      <c r="L2093" s="321">
        <v>71.37</v>
      </c>
      <c r="M2093" s="321">
        <v>71.37</v>
      </c>
    </row>
    <row r="2094" spans="1:13" ht="24" x14ac:dyDescent="0.2">
      <c r="A2094" s="265" t="s">
        <v>6683</v>
      </c>
      <c r="B2094" s="316" t="s">
        <v>1236</v>
      </c>
      <c r="C2094" s="317" t="s">
        <v>4431</v>
      </c>
      <c r="D2094" s="316" t="s">
        <v>103</v>
      </c>
      <c r="E2094" s="316" t="s">
        <v>4432</v>
      </c>
      <c r="F2094" s="318" t="s">
        <v>3019</v>
      </c>
      <c r="G2094" s="319" t="s">
        <v>133</v>
      </c>
      <c r="H2094" s="320">
        <v>1</v>
      </c>
      <c r="I2094" s="321">
        <v>9.8539999999999992</v>
      </c>
      <c r="J2094" s="321">
        <v>9.8539999999999992</v>
      </c>
      <c r="K2094" s="277"/>
      <c r="L2094" s="321">
        <v>11.94</v>
      </c>
      <c r="M2094" s="321">
        <v>11.94</v>
      </c>
    </row>
    <row r="2095" spans="1:13" ht="24" x14ac:dyDescent="0.2">
      <c r="A2095" s="265" t="s">
        <v>6684</v>
      </c>
      <c r="B2095" s="316" t="s">
        <v>1236</v>
      </c>
      <c r="C2095" s="317" t="s">
        <v>4433</v>
      </c>
      <c r="D2095" s="316" t="s">
        <v>103</v>
      </c>
      <c r="E2095" s="316" t="s">
        <v>4434</v>
      </c>
      <c r="F2095" s="318" t="s">
        <v>3019</v>
      </c>
      <c r="G2095" s="319" t="s">
        <v>133</v>
      </c>
      <c r="H2095" s="320">
        <v>1</v>
      </c>
      <c r="I2095" s="321">
        <v>128.74500349378883</v>
      </c>
      <c r="J2095" s="321">
        <v>128.745</v>
      </c>
      <c r="K2095" s="277"/>
      <c r="L2095" s="321">
        <v>156.01</v>
      </c>
      <c r="M2095" s="321">
        <v>156.01</v>
      </c>
    </row>
    <row r="2096" spans="1:13" x14ac:dyDescent="0.2">
      <c r="A2096" s="265" t="s">
        <v>6685</v>
      </c>
      <c r="B2096" s="266" t="s">
        <v>4435</v>
      </c>
      <c r="C2096" s="267" t="s">
        <v>36</v>
      </c>
      <c r="D2096" s="266" t="s">
        <v>37</v>
      </c>
      <c r="E2096" s="266" t="s">
        <v>38</v>
      </c>
      <c r="F2096" s="268" t="s">
        <v>1188</v>
      </c>
      <c r="G2096" s="269" t="s">
        <v>39</v>
      </c>
      <c r="H2096" s="267" t="s">
        <v>1189</v>
      </c>
      <c r="I2096" s="267" t="s">
        <v>40</v>
      </c>
      <c r="J2096" s="267" t="s">
        <v>41</v>
      </c>
      <c r="L2096" s="334"/>
      <c r="M2096" s="334"/>
    </row>
    <row r="2097" spans="1:13" ht="24" x14ac:dyDescent="0.2">
      <c r="A2097" s="265" t="s">
        <v>6686</v>
      </c>
      <c r="B2097" s="271" t="s">
        <v>1190</v>
      </c>
      <c r="C2097" s="272" t="s">
        <v>4425</v>
      </c>
      <c r="D2097" s="271" t="s">
        <v>103</v>
      </c>
      <c r="E2097" s="271" t="s">
        <v>1645</v>
      </c>
      <c r="F2097" s="273" t="s">
        <v>3019</v>
      </c>
      <c r="G2097" s="274" t="s">
        <v>133</v>
      </c>
      <c r="H2097" s="275">
        <v>1</v>
      </c>
      <c r="I2097" s="276">
        <v>71.540000000000006</v>
      </c>
      <c r="J2097" s="276">
        <v>71.539999999999992</v>
      </c>
      <c r="K2097" s="277"/>
      <c r="L2097" s="276">
        <v>86.69</v>
      </c>
      <c r="M2097" s="276">
        <v>86.69</v>
      </c>
    </row>
    <row r="2098" spans="1:13" ht="24" x14ac:dyDescent="0.2">
      <c r="A2098" s="265" t="s">
        <v>6687</v>
      </c>
      <c r="B2098" s="316" t="s">
        <v>1236</v>
      </c>
      <c r="C2098" s="317" t="s">
        <v>4255</v>
      </c>
      <c r="D2098" s="316" t="s">
        <v>103</v>
      </c>
      <c r="E2098" s="316" t="s">
        <v>1264</v>
      </c>
      <c r="F2098" s="318" t="s">
        <v>1191</v>
      </c>
      <c r="G2098" s="319" t="s">
        <v>79</v>
      </c>
      <c r="H2098" s="320">
        <v>9.6000000000000002E-2</v>
      </c>
      <c r="I2098" s="321">
        <v>23.058</v>
      </c>
      <c r="J2098" s="321">
        <v>2.2130000000000001</v>
      </c>
      <c r="K2098" s="277"/>
      <c r="L2098" s="321">
        <v>27.94</v>
      </c>
      <c r="M2098" s="321">
        <v>2.68</v>
      </c>
    </row>
    <row r="2099" spans="1:13" ht="24" x14ac:dyDescent="0.2">
      <c r="A2099" s="265" t="s">
        <v>6688</v>
      </c>
      <c r="B2099" s="316" t="s">
        <v>1236</v>
      </c>
      <c r="C2099" s="317" t="s">
        <v>3433</v>
      </c>
      <c r="D2099" s="316" t="s">
        <v>103</v>
      </c>
      <c r="E2099" s="316" t="s">
        <v>1239</v>
      </c>
      <c r="F2099" s="318" t="s">
        <v>1191</v>
      </c>
      <c r="G2099" s="319" t="s">
        <v>79</v>
      </c>
      <c r="H2099" s="320">
        <v>3.0300000000000001E-2</v>
      </c>
      <c r="I2099" s="321">
        <v>16.027000000000001</v>
      </c>
      <c r="J2099" s="321">
        <v>0.48499999999999999</v>
      </c>
      <c r="K2099" s="277"/>
      <c r="L2099" s="321">
        <v>19.420000000000002</v>
      </c>
      <c r="M2099" s="321">
        <v>0.57999999999999996</v>
      </c>
    </row>
    <row r="2100" spans="1:13" x14ac:dyDescent="0.2">
      <c r="A2100" s="265" t="s">
        <v>6689</v>
      </c>
      <c r="B2100" s="279" t="s">
        <v>1193</v>
      </c>
      <c r="C2100" s="280" t="s">
        <v>4436</v>
      </c>
      <c r="D2100" s="279" t="s">
        <v>103</v>
      </c>
      <c r="E2100" s="279" t="s">
        <v>1367</v>
      </c>
      <c r="F2100" s="281" t="s">
        <v>1209</v>
      </c>
      <c r="G2100" s="282" t="s">
        <v>133</v>
      </c>
      <c r="H2100" s="283">
        <v>2.1000000000000001E-2</v>
      </c>
      <c r="I2100" s="284">
        <v>3.1440000000000001</v>
      </c>
      <c r="J2100" s="284">
        <v>6.6000000000000003E-2</v>
      </c>
      <c r="K2100" s="277"/>
      <c r="L2100" s="284">
        <v>3.81</v>
      </c>
      <c r="M2100" s="284">
        <v>0.08</v>
      </c>
    </row>
    <row r="2101" spans="1:13" ht="24" x14ac:dyDescent="0.2">
      <c r="A2101" s="265" t="s">
        <v>6690</v>
      </c>
      <c r="B2101" s="301" t="s">
        <v>1193</v>
      </c>
      <c r="C2101" s="302" t="s">
        <v>4437</v>
      </c>
      <c r="D2101" s="301" t="s">
        <v>103</v>
      </c>
      <c r="E2101" s="301" t="s">
        <v>4438</v>
      </c>
      <c r="F2101" s="303" t="s">
        <v>1209</v>
      </c>
      <c r="G2101" s="304" t="s">
        <v>133</v>
      </c>
      <c r="H2101" s="305">
        <v>1</v>
      </c>
      <c r="I2101" s="285">
        <v>68.776002093023266</v>
      </c>
      <c r="J2101" s="285">
        <v>68.775999999999996</v>
      </c>
      <c r="K2101" s="277"/>
      <c r="L2101" s="285">
        <v>83.35</v>
      </c>
      <c r="M2101" s="285">
        <v>83.35</v>
      </c>
    </row>
    <row r="2102" spans="1:13" ht="12.75" thickBot="1" x14ac:dyDescent="0.25">
      <c r="A2102" s="265" t="s">
        <v>6691</v>
      </c>
      <c r="B2102" s="286" t="s">
        <v>4439</v>
      </c>
      <c r="C2102" s="287" t="s">
        <v>36</v>
      </c>
      <c r="D2102" s="286" t="s">
        <v>37</v>
      </c>
      <c r="E2102" s="286" t="s">
        <v>38</v>
      </c>
      <c r="F2102" s="288" t="s">
        <v>1188</v>
      </c>
      <c r="G2102" s="289" t="s">
        <v>39</v>
      </c>
      <c r="H2102" s="287" t="s">
        <v>1189</v>
      </c>
      <c r="I2102" s="287" t="s">
        <v>40</v>
      </c>
      <c r="J2102" s="287" t="s">
        <v>41</v>
      </c>
    </row>
    <row r="2103" spans="1:13" ht="12.75" thickTop="1" x14ac:dyDescent="0.2">
      <c r="A2103" s="265" t="s">
        <v>6692</v>
      </c>
      <c r="B2103" s="310" t="s">
        <v>1190</v>
      </c>
      <c r="C2103" s="311" t="s">
        <v>4440</v>
      </c>
      <c r="D2103" s="310" t="s">
        <v>1470</v>
      </c>
      <c r="E2103" s="310" t="s">
        <v>535</v>
      </c>
      <c r="F2103" s="312">
        <v>8</v>
      </c>
      <c r="G2103" s="313" t="s">
        <v>106</v>
      </c>
      <c r="H2103" s="314">
        <v>1</v>
      </c>
      <c r="I2103" s="315">
        <v>1471.24</v>
      </c>
      <c r="J2103" s="315">
        <v>1471.24</v>
      </c>
      <c r="K2103" s="277"/>
      <c r="L2103" s="315">
        <v>1782.69</v>
      </c>
      <c r="M2103" s="315">
        <v>1782.69</v>
      </c>
    </row>
    <row r="2104" spans="1:13" x14ac:dyDescent="0.2">
      <c r="A2104" s="265" t="s">
        <v>6693</v>
      </c>
      <c r="B2104" s="279" t="s">
        <v>1193</v>
      </c>
      <c r="C2104" s="280" t="s">
        <v>3137</v>
      </c>
      <c r="D2104" s="279" t="s">
        <v>1470</v>
      </c>
      <c r="E2104" s="279" t="s">
        <v>1198</v>
      </c>
      <c r="F2104" s="281" t="s">
        <v>1195</v>
      </c>
      <c r="G2104" s="282" t="s">
        <v>1196</v>
      </c>
      <c r="H2104" s="283">
        <v>0.5</v>
      </c>
      <c r="I2104" s="284">
        <v>12.429</v>
      </c>
      <c r="J2104" s="284">
        <v>6.2140000000000004</v>
      </c>
      <c r="K2104" s="277"/>
      <c r="L2104" s="284">
        <v>15.06</v>
      </c>
      <c r="M2104" s="284">
        <v>7.53</v>
      </c>
    </row>
    <row r="2105" spans="1:13" x14ac:dyDescent="0.2">
      <c r="A2105" s="265" t="s">
        <v>6694</v>
      </c>
      <c r="B2105" s="279" t="s">
        <v>1193</v>
      </c>
      <c r="C2105" s="280" t="s">
        <v>3212</v>
      </c>
      <c r="D2105" s="279" t="s">
        <v>1470</v>
      </c>
      <c r="E2105" s="279" t="s">
        <v>1364</v>
      </c>
      <c r="F2105" s="281" t="s">
        <v>1195</v>
      </c>
      <c r="G2105" s="282" t="s">
        <v>1196</v>
      </c>
      <c r="H2105" s="283">
        <v>0.5</v>
      </c>
      <c r="I2105" s="284">
        <v>18.404</v>
      </c>
      <c r="J2105" s="284">
        <v>9.202</v>
      </c>
      <c r="K2105" s="277"/>
      <c r="L2105" s="284">
        <v>22.3</v>
      </c>
      <c r="M2105" s="284">
        <v>11.15</v>
      </c>
    </row>
    <row r="2106" spans="1:13" x14ac:dyDescent="0.2">
      <c r="A2106" s="265" t="s">
        <v>6695</v>
      </c>
      <c r="B2106" s="279" t="s">
        <v>1193</v>
      </c>
      <c r="C2106" s="280" t="s">
        <v>4441</v>
      </c>
      <c r="D2106" s="279" t="s">
        <v>1470</v>
      </c>
      <c r="E2106" s="279" t="s">
        <v>4442</v>
      </c>
      <c r="F2106" s="281" t="s">
        <v>1209</v>
      </c>
      <c r="G2106" s="282" t="s">
        <v>73</v>
      </c>
      <c r="H2106" s="283">
        <v>1</v>
      </c>
      <c r="I2106" s="284">
        <v>1455.82</v>
      </c>
      <c r="J2106" s="284">
        <v>1455.82</v>
      </c>
      <c r="K2106" s="277"/>
      <c r="L2106" s="284">
        <v>1764.01</v>
      </c>
      <c r="M2106" s="284">
        <v>1764.01</v>
      </c>
    </row>
    <row r="2107" spans="1:13" x14ac:dyDescent="0.2">
      <c r="A2107" s="265" t="s">
        <v>6696</v>
      </c>
      <c r="B2107" s="266" t="s">
        <v>4443</v>
      </c>
      <c r="C2107" s="267" t="s">
        <v>36</v>
      </c>
      <c r="D2107" s="266" t="s">
        <v>37</v>
      </c>
      <c r="E2107" s="266" t="s">
        <v>38</v>
      </c>
      <c r="F2107" s="268" t="s">
        <v>1188</v>
      </c>
      <c r="G2107" s="269" t="s">
        <v>39</v>
      </c>
      <c r="H2107" s="267" t="s">
        <v>1189</v>
      </c>
      <c r="I2107" s="267" t="s">
        <v>40</v>
      </c>
      <c r="J2107" s="267" t="s">
        <v>41</v>
      </c>
      <c r="L2107" s="334"/>
      <c r="M2107" s="334"/>
    </row>
    <row r="2108" spans="1:13" ht="36" x14ac:dyDescent="0.2">
      <c r="A2108" s="265" t="s">
        <v>6697</v>
      </c>
      <c r="B2108" s="271" t="s">
        <v>1190</v>
      </c>
      <c r="C2108" s="272" t="s">
        <v>4444</v>
      </c>
      <c r="D2108" s="271" t="s">
        <v>103</v>
      </c>
      <c r="E2108" s="271" t="s">
        <v>1650</v>
      </c>
      <c r="F2108" s="273" t="s">
        <v>3019</v>
      </c>
      <c r="G2108" s="274" t="s">
        <v>133</v>
      </c>
      <c r="H2108" s="275">
        <v>1</v>
      </c>
      <c r="I2108" s="276">
        <v>346.74</v>
      </c>
      <c r="J2108" s="276">
        <v>346.74</v>
      </c>
      <c r="K2108" s="277"/>
      <c r="L2108" s="276">
        <v>420.15</v>
      </c>
      <c r="M2108" s="276">
        <v>420.15</v>
      </c>
    </row>
    <row r="2109" spans="1:13" ht="24" x14ac:dyDescent="0.2">
      <c r="A2109" s="265" t="s">
        <v>6698</v>
      </c>
      <c r="B2109" s="316" t="s">
        <v>1236</v>
      </c>
      <c r="C2109" s="317" t="s">
        <v>4445</v>
      </c>
      <c r="D2109" s="316" t="s">
        <v>103</v>
      </c>
      <c r="E2109" s="316" t="s">
        <v>4446</v>
      </c>
      <c r="F2109" s="318" t="s">
        <v>3019</v>
      </c>
      <c r="G2109" s="319" t="s">
        <v>133</v>
      </c>
      <c r="H2109" s="320">
        <v>1</v>
      </c>
      <c r="I2109" s="321">
        <v>268.536</v>
      </c>
      <c r="J2109" s="321">
        <v>268.536</v>
      </c>
      <c r="K2109" s="277"/>
      <c r="L2109" s="321">
        <v>325.38</v>
      </c>
      <c r="M2109" s="321">
        <v>325.38</v>
      </c>
    </row>
    <row r="2110" spans="1:13" ht="24" x14ac:dyDescent="0.2">
      <c r="A2110" s="265" t="s">
        <v>6699</v>
      </c>
      <c r="B2110" s="316" t="s">
        <v>1236</v>
      </c>
      <c r="C2110" s="317" t="s">
        <v>4417</v>
      </c>
      <c r="D2110" s="316" t="s">
        <v>103</v>
      </c>
      <c r="E2110" s="316" t="s">
        <v>4418</v>
      </c>
      <c r="F2110" s="318" t="s">
        <v>3019</v>
      </c>
      <c r="G2110" s="319" t="s">
        <v>133</v>
      </c>
      <c r="H2110" s="320">
        <v>1</v>
      </c>
      <c r="I2110" s="321">
        <v>7.8979999999999997</v>
      </c>
      <c r="J2110" s="321">
        <v>7.8979999999999997</v>
      </c>
      <c r="K2110" s="277"/>
      <c r="L2110" s="321">
        <v>9.57</v>
      </c>
      <c r="M2110" s="321">
        <v>9.57</v>
      </c>
    </row>
    <row r="2111" spans="1:13" ht="24" x14ac:dyDescent="0.2">
      <c r="A2111" s="265" t="s">
        <v>6700</v>
      </c>
      <c r="B2111" s="316" t="s">
        <v>1236</v>
      </c>
      <c r="C2111" s="317" t="s">
        <v>4419</v>
      </c>
      <c r="D2111" s="316" t="s">
        <v>103</v>
      </c>
      <c r="E2111" s="316" t="s">
        <v>4420</v>
      </c>
      <c r="F2111" s="318" t="s">
        <v>3019</v>
      </c>
      <c r="G2111" s="319" t="s">
        <v>133</v>
      </c>
      <c r="H2111" s="320">
        <v>1</v>
      </c>
      <c r="I2111" s="321">
        <v>18.123000000000001</v>
      </c>
      <c r="J2111" s="321">
        <v>18.123000000000001</v>
      </c>
      <c r="K2111" s="277"/>
      <c r="L2111" s="321">
        <v>21.96</v>
      </c>
      <c r="M2111" s="321">
        <v>21.96</v>
      </c>
    </row>
    <row r="2112" spans="1:13" ht="24" x14ac:dyDescent="0.2">
      <c r="A2112" s="265" t="s">
        <v>6701</v>
      </c>
      <c r="B2112" s="316" t="s">
        <v>1236</v>
      </c>
      <c r="C2112" s="317" t="s">
        <v>4447</v>
      </c>
      <c r="D2112" s="316" t="s">
        <v>103</v>
      </c>
      <c r="E2112" s="316" t="s">
        <v>4448</v>
      </c>
      <c r="F2112" s="318" t="s">
        <v>3019</v>
      </c>
      <c r="G2112" s="319" t="s">
        <v>133</v>
      </c>
      <c r="H2112" s="320">
        <v>1</v>
      </c>
      <c r="I2112" s="321">
        <v>52.18</v>
      </c>
      <c r="J2112" s="321">
        <v>52.18</v>
      </c>
      <c r="K2112" s="277"/>
      <c r="L2112" s="321">
        <v>63.24</v>
      </c>
      <c r="M2112" s="321">
        <v>63.24</v>
      </c>
    </row>
    <row r="2113" spans="1:13" x14ac:dyDescent="0.2">
      <c r="A2113" s="265" t="s">
        <v>6702</v>
      </c>
      <c r="B2113" s="266" t="s">
        <v>4449</v>
      </c>
      <c r="C2113" s="267" t="s">
        <v>36</v>
      </c>
      <c r="D2113" s="266" t="s">
        <v>37</v>
      </c>
      <c r="E2113" s="266" t="s">
        <v>38</v>
      </c>
      <c r="F2113" s="268" t="s">
        <v>1188</v>
      </c>
      <c r="G2113" s="269" t="s">
        <v>39</v>
      </c>
      <c r="H2113" s="267" t="s">
        <v>1189</v>
      </c>
      <c r="I2113" s="267" t="s">
        <v>40</v>
      </c>
      <c r="J2113" s="267" t="s">
        <v>41</v>
      </c>
      <c r="L2113" s="334"/>
      <c r="M2113" s="334"/>
    </row>
    <row r="2114" spans="1:13" ht="24" x14ac:dyDescent="0.2">
      <c r="A2114" s="265" t="s">
        <v>6703</v>
      </c>
      <c r="B2114" s="271" t="s">
        <v>1190</v>
      </c>
      <c r="C2114" s="272" t="s">
        <v>4450</v>
      </c>
      <c r="D2114" s="271" t="s">
        <v>103</v>
      </c>
      <c r="E2114" s="271" t="s">
        <v>1651</v>
      </c>
      <c r="F2114" s="273" t="s">
        <v>3019</v>
      </c>
      <c r="G2114" s="274" t="s">
        <v>133</v>
      </c>
      <c r="H2114" s="275">
        <v>1</v>
      </c>
      <c r="I2114" s="276">
        <v>76.899999999999991</v>
      </c>
      <c r="J2114" s="276">
        <v>76.900000000000006</v>
      </c>
      <c r="K2114" s="277"/>
      <c r="L2114" s="276">
        <v>93.19</v>
      </c>
      <c r="M2114" s="276">
        <v>93.19</v>
      </c>
    </row>
    <row r="2115" spans="1:13" ht="24" x14ac:dyDescent="0.2">
      <c r="A2115" s="265" t="s">
        <v>6704</v>
      </c>
      <c r="B2115" s="316" t="s">
        <v>1236</v>
      </c>
      <c r="C2115" s="317" t="s">
        <v>4255</v>
      </c>
      <c r="D2115" s="316" t="s">
        <v>103</v>
      </c>
      <c r="E2115" s="316" t="s">
        <v>1264</v>
      </c>
      <c r="F2115" s="318" t="s">
        <v>1191</v>
      </c>
      <c r="G2115" s="319" t="s">
        <v>79</v>
      </c>
      <c r="H2115" s="320">
        <v>0.44669999999999999</v>
      </c>
      <c r="I2115" s="321">
        <v>23.058</v>
      </c>
      <c r="J2115" s="321">
        <v>10.3</v>
      </c>
      <c r="K2115" s="277"/>
      <c r="L2115" s="321">
        <v>27.94</v>
      </c>
      <c r="M2115" s="321">
        <v>12.48</v>
      </c>
    </row>
    <row r="2116" spans="1:13" ht="24" x14ac:dyDescent="0.2">
      <c r="A2116" s="265" t="s">
        <v>6705</v>
      </c>
      <c r="B2116" s="316" t="s">
        <v>1236</v>
      </c>
      <c r="C2116" s="317" t="s">
        <v>3433</v>
      </c>
      <c r="D2116" s="316" t="s">
        <v>103</v>
      </c>
      <c r="E2116" s="316" t="s">
        <v>1239</v>
      </c>
      <c r="F2116" s="318" t="s">
        <v>1191</v>
      </c>
      <c r="G2116" s="319" t="s">
        <v>79</v>
      </c>
      <c r="H2116" s="320">
        <v>0.14069999999999999</v>
      </c>
      <c r="I2116" s="321">
        <v>16.027000000000001</v>
      </c>
      <c r="J2116" s="321">
        <v>2.254</v>
      </c>
      <c r="K2116" s="277"/>
      <c r="L2116" s="321">
        <v>19.420000000000002</v>
      </c>
      <c r="M2116" s="321">
        <v>2.73</v>
      </c>
    </row>
    <row r="2117" spans="1:13" ht="24" x14ac:dyDescent="0.2">
      <c r="A2117" s="265" t="s">
        <v>6706</v>
      </c>
      <c r="B2117" s="279" t="s">
        <v>1193</v>
      </c>
      <c r="C2117" s="280" t="s">
        <v>4451</v>
      </c>
      <c r="D2117" s="279" t="s">
        <v>103</v>
      </c>
      <c r="E2117" s="279" t="s">
        <v>4452</v>
      </c>
      <c r="F2117" s="281" t="s">
        <v>1209</v>
      </c>
      <c r="G2117" s="282" t="s">
        <v>133</v>
      </c>
      <c r="H2117" s="283">
        <v>1</v>
      </c>
      <c r="I2117" s="284">
        <v>64.28</v>
      </c>
      <c r="J2117" s="284">
        <v>64.28</v>
      </c>
      <c r="K2117" s="277"/>
      <c r="L2117" s="284">
        <v>77.900000000000006</v>
      </c>
      <c r="M2117" s="284">
        <v>77.900000000000006</v>
      </c>
    </row>
    <row r="2118" spans="1:13" x14ac:dyDescent="0.2">
      <c r="A2118" s="265" t="s">
        <v>6707</v>
      </c>
      <c r="B2118" s="279" t="s">
        <v>1193</v>
      </c>
      <c r="C2118" s="280" t="s">
        <v>4436</v>
      </c>
      <c r="D2118" s="279" t="s">
        <v>103</v>
      </c>
      <c r="E2118" s="279" t="s">
        <v>1367</v>
      </c>
      <c r="F2118" s="281" t="s">
        <v>1209</v>
      </c>
      <c r="G2118" s="282" t="s">
        <v>133</v>
      </c>
      <c r="H2118" s="283">
        <v>2.1000000000000001E-2</v>
      </c>
      <c r="I2118" s="284">
        <v>3.1440000000000001</v>
      </c>
      <c r="J2118" s="284">
        <v>6.6000000000000003E-2</v>
      </c>
      <c r="K2118" s="277"/>
      <c r="L2118" s="284">
        <v>3.81</v>
      </c>
      <c r="M2118" s="284">
        <v>0.08</v>
      </c>
    </row>
    <row r="2119" spans="1:13" x14ac:dyDescent="0.2">
      <c r="A2119" s="265" t="s">
        <v>6708</v>
      </c>
      <c r="B2119" s="266" t="s">
        <v>4453</v>
      </c>
      <c r="C2119" s="267" t="s">
        <v>36</v>
      </c>
      <c r="D2119" s="266" t="s">
        <v>37</v>
      </c>
      <c r="E2119" s="266" t="s">
        <v>38</v>
      </c>
      <c r="F2119" s="268" t="s">
        <v>1188</v>
      </c>
      <c r="G2119" s="269" t="s">
        <v>39</v>
      </c>
      <c r="H2119" s="267" t="s">
        <v>1189</v>
      </c>
      <c r="I2119" s="267" t="s">
        <v>40</v>
      </c>
      <c r="J2119" s="267" t="s">
        <v>41</v>
      </c>
      <c r="L2119" s="334"/>
      <c r="M2119" s="334"/>
    </row>
    <row r="2120" spans="1:13" ht="24" x14ac:dyDescent="0.2">
      <c r="A2120" s="265" t="s">
        <v>6709</v>
      </c>
      <c r="B2120" s="271" t="s">
        <v>1190</v>
      </c>
      <c r="C2120" s="272" t="s">
        <v>4454</v>
      </c>
      <c r="D2120" s="271" t="s">
        <v>103</v>
      </c>
      <c r="E2120" s="271" t="s">
        <v>1652</v>
      </c>
      <c r="F2120" s="273" t="s">
        <v>3019</v>
      </c>
      <c r="G2120" s="274" t="s">
        <v>133</v>
      </c>
      <c r="H2120" s="275">
        <v>1</v>
      </c>
      <c r="I2120" s="276">
        <v>124.23</v>
      </c>
      <c r="J2120" s="276">
        <v>124.23</v>
      </c>
      <c r="K2120" s="277"/>
      <c r="L2120" s="276">
        <v>150.54</v>
      </c>
      <c r="M2120" s="276">
        <v>150.54</v>
      </c>
    </row>
    <row r="2121" spans="1:13" ht="24" x14ac:dyDescent="0.2">
      <c r="A2121" s="265" t="s">
        <v>6710</v>
      </c>
      <c r="B2121" s="316" t="s">
        <v>1236</v>
      </c>
      <c r="C2121" s="317" t="s">
        <v>4255</v>
      </c>
      <c r="D2121" s="316" t="s">
        <v>103</v>
      </c>
      <c r="E2121" s="316" t="s">
        <v>1264</v>
      </c>
      <c r="F2121" s="318" t="s">
        <v>1191</v>
      </c>
      <c r="G2121" s="319" t="s">
        <v>79</v>
      </c>
      <c r="H2121" s="320">
        <v>0.16669999999999999</v>
      </c>
      <c r="I2121" s="321">
        <v>23.058</v>
      </c>
      <c r="J2121" s="321">
        <v>3.843</v>
      </c>
      <c r="K2121" s="277"/>
      <c r="L2121" s="321">
        <v>27.94</v>
      </c>
      <c r="M2121" s="321">
        <v>4.6500000000000004</v>
      </c>
    </row>
    <row r="2122" spans="1:13" ht="24" x14ac:dyDescent="0.2">
      <c r="A2122" s="265" t="s">
        <v>6711</v>
      </c>
      <c r="B2122" s="329" t="s">
        <v>1236</v>
      </c>
      <c r="C2122" s="330" t="s">
        <v>3433</v>
      </c>
      <c r="D2122" s="329" t="s">
        <v>103</v>
      </c>
      <c r="E2122" s="329" t="s">
        <v>1239</v>
      </c>
      <c r="F2122" s="331" t="s">
        <v>1191</v>
      </c>
      <c r="G2122" s="332" t="s">
        <v>79</v>
      </c>
      <c r="H2122" s="333">
        <v>5.2499999999999998E-2</v>
      </c>
      <c r="I2122" s="322">
        <v>16.027000000000001</v>
      </c>
      <c r="J2122" s="322">
        <v>0.84099999999999997</v>
      </c>
      <c r="K2122" s="277"/>
      <c r="L2122" s="322">
        <v>19.420000000000002</v>
      </c>
      <c r="M2122" s="322">
        <v>1.01</v>
      </c>
    </row>
    <row r="2123" spans="1:13" ht="12.75" thickBot="1" x14ac:dyDescent="0.25">
      <c r="A2123" s="265" t="s">
        <v>6712</v>
      </c>
      <c r="B2123" s="301" t="s">
        <v>1193</v>
      </c>
      <c r="C2123" s="302" t="s">
        <v>4436</v>
      </c>
      <c r="D2123" s="301" t="s">
        <v>103</v>
      </c>
      <c r="E2123" s="301" t="s">
        <v>1367</v>
      </c>
      <c r="F2123" s="303" t="s">
        <v>1209</v>
      </c>
      <c r="G2123" s="304" t="s">
        <v>133</v>
      </c>
      <c r="H2123" s="305">
        <v>2.1000000000000001E-2</v>
      </c>
      <c r="I2123" s="285">
        <v>3.1440000000000001</v>
      </c>
      <c r="J2123" s="285">
        <v>6.6000000000000003E-2</v>
      </c>
      <c r="K2123" s="277"/>
      <c r="L2123" s="285">
        <v>3.81</v>
      </c>
      <c r="M2123" s="285">
        <v>0.08</v>
      </c>
    </row>
    <row r="2124" spans="1:13" ht="24.75" thickTop="1" x14ac:dyDescent="0.2">
      <c r="A2124" s="265" t="s">
        <v>6713</v>
      </c>
      <c r="B2124" s="295" t="s">
        <v>1193</v>
      </c>
      <c r="C2124" s="296" t="s">
        <v>4455</v>
      </c>
      <c r="D2124" s="295" t="s">
        <v>103</v>
      </c>
      <c r="E2124" s="295" t="s">
        <v>4456</v>
      </c>
      <c r="F2124" s="297" t="s">
        <v>1209</v>
      </c>
      <c r="G2124" s="298" t="s">
        <v>133</v>
      </c>
      <c r="H2124" s="299">
        <v>1</v>
      </c>
      <c r="I2124" s="300">
        <v>119.48</v>
      </c>
      <c r="J2124" s="300">
        <v>119.48</v>
      </c>
      <c r="K2124" s="277"/>
      <c r="L2124" s="300">
        <v>144.80000000000001</v>
      </c>
      <c r="M2124" s="300">
        <v>144.80000000000001</v>
      </c>
    </row>
    <row r="2125" spans="1:13" x14ac:dyDescent="0.2">
      <c r="A2125" s="265" t="s">
        <v>6714</v>
      </c>
      <c r="B2125" s="266" t="s">
        <v>4457</v>
      </c>
      <c r="C2125" s="267" t="s">
        <v>36</v>
      </c>
      <c r="D2125" s="266" t="s">
        <v>37</v>
      </c>
      <c r="E2125" s="266" t="s">
        <v>38</v>
      </c>
      <c r="F2125" s="268" t="s">
        <v>1188</v>
      </c>
      <c r="G2125" s="269" t="s">
        <v>39</v>
      </c>
      <c r="H2125" s="267" t="s">
        <v>1189</v>
      </c>
      <c r="I2125" s="267" t="s">
        <v>40</v>
      </c>
      <c r="J2125" s="267" t="s">
        <v>41</v>
      </c>
      <c r="L2125" s="334"/>
      <c r="M2125" s="334"/>
    </row>
    <row r="2126" spans="1:13" ht="24" x14ac:dyDescent="0.2">
      <c r="A2126" s="265" t="s">
        <v>6715</v>
      </c>
      <c r="B2126" s="271" t="s">
        <v>1190</v>
      </c>
      <c r="C2126" s="272" t="s">
        <v>4458</v>
      </c>
      <c r="D2126" s="271" t="s">
        <v>103</v>
      </c>
      <c r="E2126" s="271" t="s">
        <v>1653</v>
      </c>
      <c r="F2126" s="273" t="s">
        <v>3019</v>
      </c>
      <c r="G2126" s="274" t="s">
        <v>133</v>
      </c>
      <c r="H2126" s="275">
        <v>1</v>
      </c>
      <c r="I2126" s="276">
        <v>254.01000000000002</v>
      </c>
      <c r="J2126" s="276">
        <v>254.01</v>
      </c>
      <c r="K2126" s="277"/>
      <c r="L2126" s="276">
        <v>307.79000000000002</v>
      </c>
      <c r="M2126" s="276">
        <v>307.79000000000002</v>
      </c>
    </row>
    <row r="2127" spans="1:13" ht="24" x14ac:dyDescent="0.2">
      <c r="A2127" s="265" t="s">
        <v>6716</v>
      </c>
      <c r="B2127" s="316" t="s">
        <v>1236</v>
      </c>
      <c r="C2127" s="317" t="s">
        <v>4255</v>
      </c>
      <c r="D2127" s="316" t="s">
        <v>103</v>
      </c>
      <c r="E2127" s="316" t="s">
        <v>1264</v>
      </c>
      <c r="F2127" s="318" t="s">
        <v>1191</v>
      </c>
      <c r="G2127" s="319" t="s">
        <v>79</v>
      </c>
      <c r="H2127" s="320">
        <v>0.49680000000000002</v>
      </c>
      <c r="I2127" s="321">
        <v>23.058</v>
      </c>
      <c r="J2127" s="321">
        <v>11.455</v>
      </c>
      <c r="K2127" s="277"/>
      <c r="L2127" s="321">
        <v>27.94</v>
      </c>
      <c r="M2127" s="321">
        <v>13.88</v>
      </c>
    </row>
    <row r="2128" spans="1:13" ht="24" x14ac:dyDescent="0.2">
      <c r="A2128" s="265" t="s">
        <v>6717</v>
      </c>
      <c r="B2128" s="316" t="s">
        <v>1236</v>
      </c>
      <c r="C2128" s="317" t="s">
        <v>3433</v>
      </c>
      <c r="D2128" s="316" t="s">
        <v>103</v>
      </c>
      <c r="E2128" s="316" t="s">
        <v>1239</v>
      </c>
      <c r="F2128" s="318" t="s">
        <v>1191</v>
      </c>
      <c r="G2128" s="319" t="s">
        <v>79</v>
      </c>
      <c r="H2128" s="320">
        <v>0.34949999999999998</v>
      </c>
      <c r="I2128" s="321">
        <v>16.027000000000001</v>
      </c>
      <c r="J2128" s="321">
        <v>5.601</v>
      </c>
      <c r="K2128" s="277"/>
      <c r="L2128" s="321">
        <v>19.420000000000002</v>
      </c>
      <c r="M2128" s="321">
        <v>6.78</v>
      </c>
    </row>
    <row r="2129" spans="1:13" ht="24" x14ac:dyDescent="0.2">
      <c r="A2129" s="265" t="s">
        <v>6718</v>
      </c>
      <c r="B2129" s="279" t="s">
        <v>1193</v>
      </c>
      <c r="C2129" s="280" t="s">
        <v>4459</v>
      </c>
      <c r="D2129" s="279" t="s">
        <v>103</v>
      </c>
      <c r="E2129" s="279" t="s">
        <v>4460</v>
      </c>
      <c r="F2129" s="281" t="s">
        <v>1209</v>
      </c>
      <c r="G2129" s="282" t="s">
        <v>133</v>
      </c>
      <c r="H2129" s="283">
        <v>2</v>
      </c>
      <c r="I2129" s="284">
        <v>20.838000000000001</v>
      </c>
      <c r="J2129" s="284">
        <v>41.676000000000002</v>
      </c>
      <c r="K2129" s="277"/>
      <c r="L2129" s="284">
        <v>25.25</v>
      </c>
      <c r="M2129" s="284">
        <v>50.5</v>
      </c>
    </row>
    <row r="2130" spans="1:13" x14ac:dyDescent="0.2">
      <c r="A2130" s="265" t="s">
        <v>6719</v>
      </c>
      <c r="B2130" s="279" t="s">
        <v>1193</v>
      </c>
      <c r="C2130" s="280" t="s">
        <v>4461</v>
      </c>
      <c r="D2130" s="279" t="s">
        <v>103</v>
      </c>
      <c r="E2130" s="279" t="s">
        <v>4462</v>
      </c>
      <c r="F2130" s="281" t="s">
        <v>1209</v>
      </c>
      <c r="G2130" s="282" t="s">
        <v>133</v>
      </c>
      <c r="H2130" s="283">
        <v>1</v>
      </c>
      <c r="I2130" s="284">
        <v>8.4339999999999993</v>
      </c>
      <c r="J2130" s="284">
        <v>8.4339999999999993</v>
      </c>
      <c r="K2130" s="277"/>
      <c r="L2130" s="284">
        <v>10.220000000000001</v>
      </c>
      <c r="M2130" s="284">
        <v>10.220000000000001</v>
      </c>
    </row>
    <row r="2131" spans="1:13" ht="24" x14ac:dyDescent="0.2">
      <c r="A2131" s="265" t="s">
        <v>6720</v>
      </c>
      <c r="B2131" s="279" t="s">
        <v>1193</v>
      </c>
      <c r="C2131" s="280" t="s">
        <v>4463</v>
      </c>
      <c r="D2131" s="279" t="s">
        <v>103</v>
      </c>
      <c r="E2131" s="279" t="s">
        <v>4464</v>
      </c>
      <c r="F2131" s="281" t="s">
        <v>1209</v>
      </c>
      <c r="G2131" s="282" t="s">
        <v>133</v>
      </c>
      <c r="H2131" s="283">
        <v>1</v>
      </c>
      <c r="I2131" s="284">
        <v>179.74</v>
      </c>
      <c r="J2131" s="284">
        <v>179.74</v>
      </c>
      <c r="K2131" s="277"/>
      <c r="L2131" s="284">
        <v>217.81</v>
      </c>
      <c r="M2131" s="284">
        <v>217.81</v>
      </c>
    </row>
    <row r="2132" spans="1:13" x14ac:dyDescent="0.2">
      <c r="A2132" s="265" t="s">
        <v>6721</v>
      </c>
      <c r="B2132" s="279" t="s">
        <v>1193</v>
      </c>
      <c r="C2132" s="280" t="s">
        <v>4465</v>
      </c>
      <c r="D2132" s="279" t="s">
        <v>103</v>
      </c>
      <c r="E2132" s="279" t="s">
        <v>4466</v>
      </c>
      <c r="F2132" s="281" t="s">
        <v>1209</v>
      </c>
      <c r="G2132" s="282" t="s">
        <v>1283</v>
      </c>
      <c r="H2132" s="283">
        <v>8.8099999999999998E-2</v>
      </c>
      <c r="I2132" s="284">
        <v>80.631</v>
      </c>
      <c r="J2132" s="284">
        <v>7.1029999999999998</v>
      </c>
      <c r="K2132" s="277"/>
      <c r="L2132" s="284">
        <v>97.7</v>
      </c>
      <c r="M2132" s="284">
        <v>8.6</v>
      </c>
    </row>
    <row r="2133" spans="1:13" x14ac:dyDescent="0.2">
      <c r="A2133" s="265" t="s">
        <v>6722</v>
      </c>
      <c r="B2133" s="286" t="s">
        <v>4467</v>
      </c>
      <c r="C2133" s="287" t="s">
        <v>36</v>
      </c>
      <c r="D2133" s="286" t="s">
        <v>37</v>
      </c>
      <c r="E2133" s="286" t="s">
        <v>38</v>
      </c>
      <c r="F2133" s="288" t="s">
        <v>1188</v>
      </c>
      <c r="G2133" s="289" t="s">
        <v>39</v>
      </c>
      <c r="H2133" s="287" t="s">
        <v>1189</v>
      </c>
      <c r="I2133" s="287" t="s">
        <v>40</v>
      </c>
      <c r="J2133" s="287" t="s">
        <v>41</v>
      </c>
    </row>
    <row r="2134" spans="1:13" ht="24.75" thickBot="1" x14ac:dyDescent="0.25">
      <c r="A2134" s="265" t="s">
        <v>6723</v>
      </c>
      <c r="B2134" s="290" t="s">
        <v>1190</v>
      </c>
      <c r="C2134" s="291" t="s">
        <v>4468</v>
      </c>
      <c r="D2134" s="290" t="s">
        <v>1470</v>
      </c>
      <c r="E2134" s="290" t="s">
        <v>1654</v>
      </c>
      <c r="F2134" s="292">
        <v>8</v>
      </c>
      <c r="G2134" s="293" t="s">
        <v>106</v>
      </c>
      <c r="H2134" s="294">
        <v>1</v>
      </c>
      <c r="I2134" s="278">
        <v>297.46999999999997</v>
      </c>
      <c r="J2134" s="278">
        <v>297.47000000000003</v>
      </c>
      <c r="K2134" s="277"/>
      <c r="L2134" s="278">
        <v>360.45</v>
      </c>
      <c r="M2134" s="278">
        <v>360.45</v>
      </c>
    </row>
    <row r="2135" spans="1:13" ht="12.75" thickTop="1" x14ac:dyDescent="0.2">
      <c r="A2135" s="265" t="s">
        <v>6724</v>
      </c>
      <c r="B2135" s="295" t="s">
        <v>1193</v>
      </c>
      <c r="C2135" s="296" t="s">
        <v>3137</v>
      </c>
      <c r="D2135" s="295" t="s">
        <v>1470</v>
      </c>
      <c r="E2135" s="295" t="s">
        <v>1198</v>
      </c>
      <c r="F2135" s="297" t="s">
        <v>1195</v>
      </c>
      <c r="G2135" s="298" t="s">
        <v>1196</v>
      </c>
      <c r="H2135" s="299">
        <v>1.6279999999999999</v>
      </c>
      <c r="I2135" s="300">
        <v>12.429</v>
      </c>
      <c r="J2135" s="300">
        <v>20.234000000000002</v>
      </c>
      <c r="K2135" s="277"/>
      <c r="L2135" s="300">
        <v>15.06</v>
      </c>
      <c r="M2135" s="300">
        <v>24.51</v>
      </c>
    </row>
    <row r="2136" spans="1:13" x14ac:dyDescent="0.2">
      <c r="A2136" s="265" t="s">
        <v>6725</v>
      </c>
      <c r="B2136" s="279" t="s">
        <v>1193</v>
      </c>
      <c r="C2136" s="280" t="s">
        <v>3212</v>
      </c>
      <c r="D2136" s="279" t="s">
        <v>1470</v>
      </c>
      <c r="E2136" s="279" t="s">
        <v>1364</v>
      </c>
      <c r="F2136" s="281" t="s">
        <v>1195</v>
      </c>
      <c r="G2136" s="282" t="s">
        <v>1196</v>
      </c>
      <c r="H2136" s="283">
        <v>1.6279999999999999</v>
      </c>
      <c r="I2136" s="284">
        <v>18.404</v>
      </c>
      <c r="J2136" s="284">
        <v>29.960999999999999</v>
      </c>
      <c r="K2136" s="277"/>
      <c r="L2136" s="284">
        <v>22.3</v>
      </c>
      <c r="M2136" s="284">
        <v>36.299999999999997</v>
      </c>
    </row>
    <row r="2137" spans="1:13" x14ac:dyDescent="0.2">
      <c r="A2137" s="265" t="s">
        <v>6726</v>
      </c>
      <c r="B2137" s="279" t="s">
        <v>1193</v>
      </c>
      <c r="C2137" s="280" t="s">
        <v>4307</v>
      </c>
      <c r="D2137" s="279" t="s">
        <v>1470</v>
      </c>
      <c r="E2137" s="279" t="s">
        <v>1388</v>
      </c>
      <c r="F2137" s="281" t="s">
        <v>1209</v>
      </c>
      <c r="G2137" s="282" t="s">
        <v>61</v>
      </c>
      <c r="H2137" s="283">
        <v>1.88</v>
      </c>
      <c r="I2137" s="284">
        <v>0.371</v>
      </c>
      <c r="J2137" s="284">
        <v>0.69699999999999995</v>
      </c>
      <c r="K2137" s="277"/>
      <c r="L2137" s="284">
        <v>0.45</v>
      </c>
      <c r="M2137" s="284">
        <v>0.84</v>
      </c>
    </row>
    <row r="2138" spans="1:13" ht="24" x14ac:dyDescent="0.2">
      <c r="A2138" s="265" t="s">
        <v>6727</v>
      </c>
      <c r="B2138" s="279" t="s">
        <v>1193</v>
      </c>
      <c r="C2138" s="280" t="s">
        <v>4469</v>
      </c>
      <c r="D2138" s="279" t="s">
        <v>1470</v>
      </c>
      <c r="E2138" s="279" t="s">
        <v>4470</v>
      </c>
      <c r="F2138" s="281" t="s">
        <v>1209</v>
      </c>
      <c r="G2138" s="282" t="s">
        <v>73</v>
      </c>
      <c r="H2138" s="283">
        <v>1</v>
      </c>
      <c r="I2138" s="284">
        <v>246.58</v>
      </c>
      <c r="J2138" s="284">
        <v>246.58</v>
      </c>
      <c r="K2138" s="277"/>
      <c r="L2138" s="284">
        <v>298.8</v>
      </c>
      <c r="M2138" s="284">
        <v>298.8</v>
      </c>
    </row>
    <row r="2139" spans="1:13" x14ac:dyDescent="0.2">
      <c r="A2139" s="265" t="s">
        <v>6728</v>
      </c>
      <c r="B2139" s="266" t="s">
        <v>4471</v>
      </c>
      <c r="C2139" s="267" t="s">
        <v>36</v>
      </c>
      <c r="D2139" s="266" t="s">
        <v>37</v>
      </c>
      <c r="E2139" s="266" t="s">
        <v>38</v>
      </c>
      <c r="F2139" s="268" t="s">
        <v>1188</v>
      </c>
      <c r="G2139" s="269" t="s">
        <v>39</v>
      </c>
      <c r="H2139" s="267" t="s">
        <v>1189</v>
      </c>
      <c r="I2139" s="267" t="s">
        <v>40</v>
      </c>
      <c r="J2139" s="267" t="s">
        <v>41</v>
      </c>
      <c r="L2139" s="334"/>
      <c r="M2139" s="334"/>
    </row>
    <row r="2140" spans="1:13" x14ac:dyDescent="0.2">
      <c r="A2140" s="265" t="s">
        <v>6729</v>
      </c>
      <c r="B2140" s="271" t="s">
        <v>1190</v>
      </c>
      <c r="C2140" s="272" t="s">
        <v>4472</v>
      </c>
      <c r="D2140" s="271" t="s">
        <v>1470</v>
      </c>
      <c r="E2140" s="271" t="s">
        <v>541</v>
      </c>
      <c r="F2140" s="273">
        <v>8</v>
      </c>
      <c r="G2140" s="274" t="s">
        <v>253</v>
      </c>
      <c r="H2140" s="275">
        <v>1</v>
      </c>
      <c r="I2140" s="276">
        <v>10.5</v>
      </c>
      <c r="J2140" s="276">
        <v>10.5</v>
      </c>
      <c r="K2140" s="277"/>
      <c r="L2140" s="276">
        <v>12.74</v>
      </c>
      <c r="M2140" s="276">
        <v>12.74</v>
      </c>
    </row>
    <row r="2141" spans="1:13" x14ac:dyDescent="0.2">
      <c r="A2141" s="265" t="s">
        <v>6730</v>
      </c>
      <c r="B2141" s="279" t="s">
        <v>1193</v>
      </c>
      <c r="C2141" s="280" t="s">
        <v>3137</v>
      </c>
      <c r="D2141" s="279" t="s">
        <v>1470</v>
      </c>
      <c r="E2141" s="279" t="s">
        <v>1198</v>
      </c>
      <c r="F2141" s="281" t="s">
        <v>1195</v>
      </c>
      <c r="G2141" s="282" t="s">
        <v>1196</v>
      </c>
      <c r="H2141" s="283">
        <v>0.2</v>
      </c>
      <c r="I2141" s="284">
        <v>12.429</v>
      </c>
      <c r="J2141" s="284">
        <v>2.48</v>
      </c>
      <c r="K2141" s="277"/>
      <c r="L2141" s="284">
        <v>15.06</v>
      </c>
      <c r="M2141" s="284">
        <v>3.01</v>
      </c>
    </row>
    <row r="2142" spans="1:13" x14ac:dyDescent="0.2">
      <c r="A2142" s="265" t="s">
        <v>6731</v>
      </c>
      <c r="B2142" s="279" t="s">
        <v>1193</v>
      </c>
      <c r="C2142" s="280" t="s">
        <v>3212</v>
      </c>
      <c r="D2142" s="279" t="s">
        <v>1470</v>
      </c>
      <c r="E2142" s="279" t="s">
        <v>1364</v>
      </c>
      <c r="F2142" s="281" t="s">
        <v>1195</v>
      </c>
      <c r="G2142" s="282" t="s">
        <v>1196</v>
      </c>
      <c r="H2142" s="283">
        <v>0.2</v>
      </c>
      <c r="I2142" s="284">
        <v>18.404</v>
      </c>
      <c r="J2142" s="284">
        <v>3.68</v>
      </c>
      <c r="K2142" s="277"/>
      <c r="L2142" s="284">
        <v>22.3</v>
      </c>
      <c r="M2142" s="284">
        <v>4.46</v>
      </c>
    </row>
    <row r="2143" spans="1:13" x14ac:dyDescent="0.2">
      <c r="A2143" s="265" t="s">
        <v>6732</v>
      </c>
      <c r="B2143" s="279" t="s">
        <v>1193</v>
      </c>
      <c r="C2143" s="280" t="s">
        <v>4473</v>
      </c>
      <c r="D2143" s="279" t="s">
        <v>1470</v>
      </c>
      <c r="E2143" s="279" t="s">
        <v>4474</v>
      </c>
      <c r="F2143" s="281" t="s">
        <v>1209</v>
      </c>
      <c r="G2143" s="282" t="s">
        <v>73</v>
      </c>
      <c r="H2143" s="283">
        <v>1</v>
      </c>
      <c r="I2143" s="284">
        <v>4.34</v>
      </c>
      <c r="J2143" s="284">
        <v>4.34</v>
      </c>
      <c r="K2143" s="277"/>
      <c r="L2143" s="284">
        <v>5.27</v>
      </c>
      <c r="M2143" s="284">
        <v>5.27</v>
      </c>
    </row>
    <row r="2144" spans="1:13" x14ac:dyDescent="0.2">
      <c r="A2144" s="265" t="s">
        <v>6733</v>
      </c>
      <c r="B2144" s="266" t="s">
        <v>4475</v>
      </c>
      <c r="C2144" s="267" t="s">
        <v>36</v>
      </c>
      <c r="D2144" s="266" t="s">
        <v>37</v>
      </c>
      <c r="E2144" s="266" t="s">
        <v>38</v>
      </c>
      <c r="F2144" s="268" t="s">
        <v>1188</v>
      </c>
      <c r="G2144" s="269" t="s">
        <v>39</v>
      </c>
      <c r="H2144" s="267" t="s">
        <v>1189</v>
      </c>
      <c r="I2144" s="267" t="s">
        <v>40</v>
      </c>
      <c r="J2144" s="267" t="s">
        <v>41</v>
      </c>
      <c r="L2144" s="334"/>
      <c r="M2144" s="334"/>
    </row>
    <row r="2145" spans="1:13" ht="24" x14ac:dyDescent="0.2">
      <c r="A2145" s="265" t="s">
        <v>6734</v>
      </c>
      <c r="B2145" s="271" t="s">
        <v>1190</v>
      </c>
      <c r="C2145" s="272" t="s">
        <v>4476</v>
      </c>
      <c r="D2145" s="271" t="s">
        <v>1470</v>
      </c>
      <c r="E2145" s="271" t="s">
        <v>1655</v>
      </c>
      <c r="F2145" s="273">
        <v>8</v>
      </c>
      <c r="G2145" s="274" t="s">
        <v>106</v>
      </c>
      <c r="H2145" s="275">
        <v>1</v>
      </c>
      <c r="I2145" s="276">
        <v>134.42000000000002</v>
      </c>
      <c r="J2145" s="276">
        <v>134.41999999999999</v>
      </c>
      <c r="K2145" s="277"/>
      <c r="L2145" s="276">
        <v>162.88999999999999</v>
      </c>
      <c r="M2145" s="276">
        <v>162.88999999999999</v>
      </c>
    </row>
    <row r="2146" spans="1:13" x14ac:dyDescent="0.2">
      <c r="A2146" s="265" t="s">
        <v>6735</v>
      </c>
      <c r="B2146" s="279" t="s">
        <v>1193</v>
      </c>
      <c r="C2146" s="280" t="s">
        <v>3137</v>
      </c>
      <c r="D2146" s="279" t="s">
        <v>1470</v>
      </c>
      <c r="E2146" s="279" t="s">
        <v>1198</v>
      </c>
      <c r="F2146" s="281" t="s">
        <v>1195</v>
      </c>
      <c r="G2146" s="282" t="s">
        <v>1196</v>
      </c>
      <c r="H2146" s="283">
        <v>0.15</v>
      </c>
      <c r="I2146" s="284">
        <v>12.429</v>
      </c>
      <c r="J2146" s="284">
        <v>1.8640000000000001</v>
      </c>
      <c r="K2146" s="277"/>
      <c r="L2146" s="284">
        <v>15.06</v>
      </c>
      <c r="M2146" s="284">
        <v>2.25</v>
      </c>
    </row>
    <row r="2147" spans="1:13" x14ac:dyDescent="0.2">
      <c r="A2147" s="265" t="s">
        <v>6736</v>
      </c>
      <c r="B2147" s="279" t="s">
        <v>1193</v>
      </c>
      <c r="C2147" s="280" t="s">
        <v>3212</v>
      </c>
      <c r="D2147" s="279" t="s">
        <v>1470</v>
      </c>
      <c r="E2147" s="279" t="s">
        <v>1364</v>
      </c>
      <c r="F2147" s="281" t="s">
        <v>1195</v>
      </c>
      <c r="G2147" s="282" t="s">
        <v>1196</v>
      </c>
      <c r="H2147" s="283">
        <v>0.15</v>
      </c>
      <c r="I2147" s="284">
        <v>18.404</v>
      </c>
      <c r="J2147" s="284">
        <v>2.76</v>
      </c>
      <c r="K2147" s="277"/>
      <c r="L2147" s="284">
        <v>22.3</v>
      </c>
      <c r="M2147" s="284">
        <v>3.34</v>
      </c>
    </row>
    <row r="2148" spans="1:13" ht="24" x14ac:dyDescent="0.2">
      <c r="A2148" s="265" t="s">
        <v>6737</v>
      </c>
      <c r="B2148" s="279" t="s">
        <v>1193</v>
      </c>
      <c r="C2148" s="280" t="s">
        <v>4477</v>
      </c>
      <c r="D2148" s="279" t="s">
        <v>1470</v>
      </c>
      <c r="E2148" s="279" t="s">
        <v>4478</v>
      </c>
      <c r="F2148" s="281" t="s">
        <v>1209</v>
      </c>
      <c r="G2148" s="282" t="s">
        <v>73</v>
      </c>
      <c r="H2148" s="283">
        <v>1</v>
      </c>
      <c r="I2148" s="284">
        <v>129.80000000000001</v>
      </c>
      <c r="J2148" s="284">
        <v>129.80000000000001</v>
      </c>
      <c r="K2148" s="277"/>
      <c r="L2148" s="284">
        <v>157.30000000000001</v>
      </c>
      <c r="M2148" s="284">
        <v>157.30000000000001</v>
      </c>
    </row>
    <row r="2149" spans="1:13" x14ac:dyDescent="0.2">
      <c r="A2149" s="265" t="s">
        <v>6738</v>
      </c>
      <c r="B2149" s="266" t="s">
        <v>4479</v>
      </c>
      <c r="C2149" s="267" t="s">
        <v>36</v>
      </c>
      <c r="D2149" s="266" t="s">
        <v>37</v>
      </c>
      <c r="E2149" s="266" t="s">
        <v>38</v>
      </c>
      <c r="F2149" s="268" t="s">
        <v>1188</v>
      </c>
      <c r="G2149" s="269" t="s">
        <v>39</v>
      </c>
      <c r="H2149" s="267" t="s">
        <v>1189</v>
      </c>
      <c r="I2149" s="267" t="s">
        <v>40</v>
      </c>
      <c r="J2149" s="267" t="s">
        <v>41</v>
      </c>
      <c r="L2149" s="334"/>
      <c r="M2149" s="334"/>
    </row>
    <row r="2150" spans="1:13" x14ac:dyDescent="0.2">
      <c r="A2150" s="265" t="s">
        <v>6739</v>
      </c>
      <c r="B2150" s="271" t="s">
        <v>1190</v>
      </c>
      <c r="C2150" s="272" t="s">
        <v>4480</v>
      </c>
      <c r="D2150" s="271" t="s">
        <v>1470</v>
      </c>
      <c r="E2150" s="271" t="s">
        <v>544</v>
      </c>
      <c r="F2150" s="273">
        <v>8</v>
      </c>
      <c r="G2150" s="274" t="s">
        <v>106</v>
      </c>
      <c r="H2150" s="275">
        <v>1</v>
      </c>
      <c r="I2150" s="276">
        <v>19.45</v>
      </c>
      <c r="J2150" s="276">
        <v>19.45</v>
      </c>
      <c r="K2150" s="277"/>
      <c r="L2150" s="276">
        <v>23.58</v>
      </c>
      <c r="M2150" s="276">
        <v>23.58</v>
      </c>
    </row>
    <row r="2151" spans="1:13" x14ac:dyDescent="0.2">
      <c r="A2151" s="265" t="s">
        <v>6740</v>
      </c>
      <c r="B2151" s="279" t="s">
        <v>1193</v>
      </c>
      <c r="C2151" s="280" t="s">
        <v>3137</v>
      </c>
      <c r="D2151" s="279" t="s">
        <v>1470</v>
      </c>
      <c r="E2151" s="279" t="s">
        <v>1198</v>
      </c>
      <c r="F2151" s="281" t="s">
        <v>1195</v>
      </c>
      <c r="G2151" s="282" t="s">
        <v>1196</v>
      </c>
      <c r="H2151" s="283">
        <v>0.32</v>
      </c>
      <c r="I2151" s="284">
        <v>12.429</v>
      </c>
      <c r="J2151" s="284">
        <v>3.9769999999999999</v>
      </c>
      <c r="K2151" s="277"/>
      <c r="L2151" s="284">
        <v>15.06</v>
      </c>
      <c r="M2151" s="284">
        <v>4.8099999999999996</v>
      </c>
    </row>
    <row r="2152" spans="1:13" x14ac:dyDescent="0.2">
      <c r="A2152" s="265" t="s">
        <v>6741</v>
      </c>
      <c r="B2152" s="301" t="s">
        <v>1193</v>
      </c>
      <c r="C2152" s="302" t="s">
        <v>3212</v>
      </c>
      <c r="D2152" s="301" t="s">
        <v>1470</v>
      </c>
      <c r="E2152" s="301" t="s">
        <v>1364</v>
      </c>
      <c r="F2152" s="303" t="s">
        <v>1195</v>
      </c>
      <c r="G2152" s="304" t="s">
        <v>1196</v>
      </c>
      <c r="H2152" s="305">
        <v>0.32</v>
      </c>
      <c r="I2152" s="285">
        <v>18.404</v>
      </c>
      <c r="J2152" s="285">
        <v>5.8890000000000002</v>
      </c>
      <c r="K2152" s="277"/>
      <c r="L2152" s="285">
        <v>22.3</v>
      </c>
      <c r="M2152" s="285">
        <v>7.13</v>
      </c>
    </row>
    <row r="2153" spans="1:13" ht="12.75" thickBot="1" x14ac:dyDescent="0.25">
      <c r="A2153" s="265" t="s">
        <v>6742</v>
      </c>
      <c r="B2153" s="301" t="s">
        <v>1193</v>
      </c>
      <c r="C2153" s="302" t="s">
        <v>4481</v>
      </c>
      <c r="D2153" s="301" t="s">
        <v>1470</v>
      </c>
      <c r="E2153" s="301" t="s">
        <v>4482</v>
      </c>
      <c r="F2153" s="303" t="s">
        <v>1209</v>
      </c>
      <c r="G2153" s="304" t="s">
        <v>73</v>
      </c>
      <c r="H2153" s="305">
        <v>1</v>
      </c>
      <c r="I2153" s="285">
        <v>9.58</v>
      </c>
      <c r="J2153" s="285">
        <v>9.58</v>
      </c>
      <c r="K2153" s="277"/>
      <c r="L2153" s="285">
        <v>11.64</v>
      </c>
      <c r="M2153" s="285">
        <v>11.64</v>
      </c>
    </row>
    <row r="2154" spans="1:13" ht="12.75" thickTop="1" x14ac:dyDescent="0.2">
      <c r="A2154" s="265" t="s">
        <v>6743</v>
      </c>
      <c r="B2154" s="306" t="s">
        <v>4483</v>
      </c>
      <c r="C2154" s="307" t="s">
        <v>36</v>
      </c>
      <c r="D2154" s="306" t="s">
        <v>37</v>
      </c>
      <c r="E2154" s="306" t="s">
        <v>38</v>
      </c>
      <c r="F2154" s="308" t="s">
        <v>1188</v>
      </c>
      <c r="G2154" s="309" t="s">
        <v>39</v>
      </c>
      <c r="H2154" s="307" t="s">
        <v>1189</v>
      </c>
      <c r="I2154" s="307" t="s">
        <v>40</v>
      </c>
      <c r="J2154" s="307" t="s">
        <v>41</v>
      </c>
      <c r="L2154" s="335"/>
      <c r="M2154" s="335"/>
    </row>
    <row r="2155" spans="1:13" x14ac:dyDescent="0.2">
      <c r="A2155" s="265" t="s">
        <v>6744</v>
      </c>
      <c r="B2155" s="271" t="s">
        <v>1190</v>
      </c>
      <c r="C2155" s="272" t="s">
        <v>4484</v>
      </c>
      <c r="D2155" s="271" t="s">
        <v>1470</v>
      </c>
      <c r="E2155" s="271" t="s">
        <v>546</v>
      </c>
      <c r="F2155" s="273">
        <v>8</v>
      </c>
      <c r="G2155" s="274" t="s">
        <v>106</v>
      </c>
      <c r="H2155" s="275">
        <v>1</v>
      </c>
      <c r="I2155" s="276">
        <v>37.79</v>
      </c>
      <c r="J2155" s="276">
        <v>37.79</v>
      </c>
      <c r="K2155" s="277"/>
      <c r="L2155" s="276">
        <v>45.81</v>
      </c>
      <c r="M2155" s="276">
        <v>45.81</v>
      </c>
    </row>
    <row r="2156" spans="1:13" x14ac:dyDescent="0.2">
      <c r="A2156" s="265" t="s">
        <v>6745</v>
      </c>
      <c r="B2156" s="279" t="s">
        <v>1193</v>
      </c>
      <c r="C2156" s="280" t="s">
        <v>3137</v>
      </c>
      <c r="D2156" s="279" t="s">
        <v>1470</v>
      </c>
      <c r="E2156" s="279" t="s">
        <v>1198</v>
      </c>
      <c r="F2156" s="281" t="s">
        <v>1195</v>
      </c>
      <c r="G2156" s="282" t="s">
        <v>1196</v>
      </c>
      <c r="H2156" s="283">
        <v>0.14000000000000001</v>
      </c>
      <c r="I2156" s="284">
        <v>12.429</v>
      </c>
      <c r="J2156" s="284">
        <v>1.74</v>
      </c>
      <c r="K2156" s="277"/>
      <c r="L2156" s="284">
        <v>15.06</v>
      </c>
      <c r="M2156" s="284">
        <v>2.1</v>
      </c>
    </row>
    <row r="2157" spans="1:13" x14ac:dyDescent="0.2">
      <c r="A2157" s="265" t="s">
        <v>6746</v>
      </c>
      <c r="B2157" s="279" t="s">
        <v>1193</v>
      </c>
      <c r="C2157" s="280" t="s">
        <v>3212</v>
      </c>
      <c r="D2157" s="279" t="s">
        <v>1470</v>
      </c>
      <c r="E2157" s="279" t="s">
        <v>1364</v>
      </c>
      <c r="F2157" s="281" t="s">
        <v>1195</v>
      </c>
      <c r="G2157" s="282" t="s">
        <v>1196</v>
      </c>
      <c r="H2157" s="283">
        <v>0.14000000000000001</v>
      </c>
      <c r="I2157" s="284">
        <v>18.404</v>
      </c>
      <c r="J2157" s="284">
        <v>2.5760000000000001</v>
      </c>
      <c r="K2157" s="277"/>
      <c r="L2157" s="284">
        <v>22.3</v>
      </c>
      <c r="M2157" s="284">
        <v>3.12</v>
      </c>
    </row>
    <row r="2158" spans="1:13" x14ac:dyDescent="0.2">
      <c r="A2158" s="265" t="s">
        <v>6747</v>
      </c>
      <c r="B2158" s="279" t="s">
        <v>1193</v>
      </c>
      <c r="C2158" s="280" t="s">
        <v>4485</v>
      </c>
      <c r="D2158" s="279" t="s">
        <v>1470</v>
      </c>
      <c r="E2158" s="279" t="s">
        <v>4486</v>
      </c>
      <c r="F2158" s="281" t="s">
        <v>1209</v>
      </c>
      <c r="G2158" s="282" t="s">
        <v>73</v>
      </c>
      <c r="H2158" s="283">
        <v>1</v>
      </c>
      <c r="I2158" s="284">
        <v>8.8469999999999995</v>
      </c>
      <c r="J2158" s="284">
        <v>8.8469999999999995</v>
      </c>
      <c r="K2158" s="277"/>
      <c r="L2158" s="284">
        <v>10.72</v>
      </c>
      <c r="M2158" s="284">
        <v>10.72</v>
      </c>
    </row>
    <row r="2159" spans="1:13" x14ac:dyDescent="0.2">
      <c r="A2159" s="265" t="s">
        <v>6748</v>
      </c>
      <c r="B2159" s="279" t="s">
        <v>1193</v>
      </c>
      <c r="C2159" s="280" t="s">
        <v>3353</v>
      </c>
      <c r="D2159" s="279" t="s">
        <v>1470</v>
      </c>
      <c r="E2159" s="279" t="s">
        <v>3354</v>
      </c>
      <c r="F2159" s="281" t="s">
        <v>1209</v>
      </c>
      <c r="G2159" s="282" t="s">
        <v>73</v>
      </c>
      <c r="H2159" s="283">
        <v>1</v>
      </c>
      <c r="I2159" s="284">
        <v>24.63</v>
      </c>
      <c r="J2159" s="284">
        <v>24.63</v>
      </c>
      <c r="K2159" s="277"/>
      <c r="L2159" s="284">
        <v>29.87</v>
      </c>
      <c r="M2159" s="284">
        <v>29.87</v>
      </c>
    </row>
    <row r="2160" spans="1:13" x14ac:dyDescent="0.2">
      <c r="A2160" s="265" t="s">
        <v>6749</v>
      </c>
      <c r="B2160" s="266" t="s">
        <v>4487</v>
      </c>
      <c r="C2160" s="267" t="s">
        <v>36</v>
      </c>
      <c r="D2160" s="266" t="s">
        <v>37</v>
      </c>
      <c r="E2160" s="266" t="s">
        <v>38</v>
      </c>
      <c r="F2160" s="268" t="s">
        <v>1188</v>
      </c>
      <c r="G2160" s="269" t="s">
        <v>39</v>
      </c>
      <c r="H2160" s="267" t="s">
        <v>1189</v>
      </c>
      <c r="I2160" s="267" t="s">
        <v>40</v>
      </c>
      <c r="J2160" s="267" t="s">
        <v>41</v>
      </c>
      <c r="L2160" s="334"/>
      <c r="M2160" s="334"/>
    </row>
    <row r="2161" spans="1:13" ht="24" x14ac:dyDescent="0.2">
      <c r="A2161" s="265" t="s">
        <v>6750</v>
      </c>
      <c r="B2161" s="271" t="s">
        <v>1190</v>
      </c>
      <c r="C2161" s="272" t="s">
        <v>4488</v>
      </c>
      <c r="D2161" s="271" t="s">
        <v>103</v>
      </c>
      <c r="E2161" s="271" t="s">
        <v>1656</v>
      </c>
      <c r="F2161" s="273" t="s">
        <v>4489</v>
      </c>
      <c r="G2161" s="274" t="s">
        <v>7</v>
      </c>
      <c r="H2161" s="275">
        <v>1</v>
      </c>
      <c r="I2161" s="276">
        <v>63.39</v>
      </c>
      <c r="J2161" s="276">
        <v>63.39</v>
      </c>
      <c r="K2161" s="277"/>
      <c r="L2161" s="276">
        <v>76.819999999999993</v>
      </c>
      <c r="M2161" s="276">
        <v>76.819999999999993</v>
      </c>
    </row>
    <row r="2162" spans="1:13" ht="24" x14ac:dyDescent="0.2">
      <c r="A2162" s="265" t="s">
        <v>6751</v>
      </c>
      <c r="B2162" s="316" t="s">
        <v>1236</v>
      </c>
      <c r="C2162" s="317" t="s">
        <v>3433</v>
      </c>
      <c r="D2162" s="316" t="s">
        <v>103</v>
      </c>
      <c r="E2162" s="316" t="s">
        <v>1239</v>
      </c>
      <c r="F2162" s="318" t="s">
        <v>1191</v>
      </c>
      <c r="G2162" s="319" t="s">
        <v>79</v>
      </c>
      <c r="H2162" s="320">
        <v>3.956</v>
      </c>
      <c r="I2162" s="321">
        <v>16.023966498422713</v>
      </c>
      <c r="J2162" s="321">
        <v>63.39</v>
      </c>
      <c r="K2162" s="277"/>
      <c r="L2162" s="321">
        <v>19.420000000000002</v>
      </c>
      <c r="M2162" s="321">
        <v>76.819999999999993</v>
      </c>
    </row>
    <row r="2163" spans="1:13" x14ac:dyDescent="0.2">
      <c r="A2163" s="265" t="s">
        <v>6752</v>
      </c>
      <c r="B2163" s="266" t="s">
        <v>4490</v>
      </c>
      <c r="C2163" s="267" t="s">
        <v>36</v>
      </c>
      <c r="D2163" s="266" t="s">
        <v>37</v>
      </c>
      <c r="E2163" s="266" t="s">
        <v>38</v>
      </c>
      <c r="F2163" s="268" t="s">
        <v>1188</v>
      </c>
      <c r="G2163" s="269" t="s">
        <v>39</v>
      </c>
      <c r="H2163" s="267" t="s">
        <v>1189</v>
      </c>
      <c r="I2163" s="267" t="s">
        <v>40</v>
      </c>
      <c r="J2163" s="267" t="s">
        <v>41</v>
      </c>
      <c r="L2163" s="334"/>
      <c r="M2163" s="334"/>
    </row>
    <row r="2164" spans="1:13" ht="24" x14ac:dyDescent="0.2">
      <c r="A2164" s="265" t="s">
        <v>6753</v>
      </c>
      <c r="B2164" s="271" t="s">
        <v>1190</v>
      </c>
      <c r="C2164" s="272" t="s">
        <v>4491</v>
      </c>
      <c r="D2164" s="271" t="s">
        <v>103</v>
      </c>
      <c r="E2164" s="271" t="s">
        <v>554</v>
      </c>
      <c r="F2164" s="273" t="s">
        <v>4489</v>
      </c>
      <c r="G2164" s="274" t="s">
        <v>7</v>
      </c>
      <c r="H2164" s="275">
        <v>1</v>
      </c>
      <c r="I2164" s="276">
        <v>38.44</v>
      </c>
      <c r="J2164" s="276">
        <v>38.44</v>
      </c>
      <c r="K2164" s="277"/>
      <c r="L2164" s="276">
        <v>46.58</v>
      </c>
      <c r="M2164" s="276">
        <v>46.58</v>
      </c>
    </row>
    <row r="2165" spans="1:13" ht="24" x14ac:dyDescent="0.2">
      <c r="A2165" s="265" t="s">
        <v>6754</v>
      </c>
      <c r="B2165" s="316" t="s">
        <v>1236</v>
      </c>
      <c r="C2165" s="317" t="s">
        <v>3433</v>
      </c>
      <c r="D2165" s="316" t="s">
        <v>103</v>
      </c>
      <c r="E2165" s="316" t="s">
        <v>1239</v>
      </c>
      <c r="F2165" s="318" t="s">
        <v>1191</v>
      </c>
      <c r="G2165" s="319" t="s">
        <v>79</v>
      </c>
      <c r="H2165" s="320">
        <v>2.3986000000000001</v>
      </c>
      <c r="I2165" s="321">
        <v>16.027000000000001</v>
      </c>
      <c r="J2165" s="321">
        <v>38.442</v>
      </c>
      <c r="K2165" s="277"/>
      <c r="L2165" s="321">
        <v>19.420000000000002</v>
      </c>
      <c r="M2165" s="321">
        <v>46.58</v>
      </c>
    </row>
    <row r="2166" spans="1:13" x14ac:dyDescent="0.2">
      <c r="A2166" s="265" t="s">
        <v>6755</v>
      </c>
      <c r="B2166" s="266" t="s">
        <v>4492</v>
      </c>
      <c r="C2166" s="267" t="s">
        <v>36</v>
      </c>
      <c r="D2166" s="266" t="s">
        <v>37</v>
      </c>
      <c r="E2166" s="266" t="s">
        <v>38</v>
      </c>
      <c r="F2166" s="268" t="s">
        <v>1188</v>
      </c>
      <c r="G2166" s="269" t="s">
        <v>39</v>
      </c>
      <c r="H2166" s="267" t="s">
        <v>1189</v>
      </c>
      <c r="I2166" s="267" t="s">
        <v>40</v>
      </c>
      <c r="J2166" s="267" t="s">
        <v>41</v>
      </c>
      <c r="L2166" s="334"/>
      <c r="M2166" s="334"/>
    </row>
    <row r="2167" spans="1:13" x14ac:dyDescent="0.2">
      <c r="A2167" s="265" t="s">
        <v>6756</v>
      </c>
      <c r="B2167" s="271" t="s">
        <v>1190</v>
      </c>
      <c r="C2167" s="272" t="s">
        <v>3560</v>
      </c>
      <c r="D2167" s="271" t="s">
        <v>1470</v>
      </c>
      <c r="E2167" s="271" t="s">
        <v>150</v>
      </c>
      <c r="F2167" s="273">
        <v>4</v>
      </c>
      <c r="G2167" s="274" t="s">
        <v>7</v>
      </c>
      <c r="H2167" s="275">
        <v>1</v>
      </c>
      <c r="I2167" s="276">
        <v>28.25</v>
      </c>
      <c r="J2167" s="276">
        <v>28.25</v>
      </c>
      <c r="K2167" s="277"/>
      <c r="L2167" s="276">
        <v>34.229999999999997</v>
      </c>
      <c r="M2167" s="276">
        <v>34.229999999999997</v>
      </c>
    </row>
    <row r="2168" spans="1:13" x14ac:dyDescent="0.2">
      <c r="A2168" s="265" t="s">
        <v>6757</v>
      </c>
      <c r="B2168" s="279" t="s">
        <v>1193</v>
      </c>
      <c r="C2168" s="280" t="s">
        <v>3156</v>
      </c>
      <c r="D2168" s="279" t="s">
        <v>1470</v>
      </c>
      <c r="E2168" s="279" t="s">
        <v>1206</v>
      </c>
      <c r="F2168" s="281" t="s">
        <v>1195</v>
      </c>
      <c r="G2168" s="282" t="s">
        <v>1196</v>
      </c>
      <c r="H2168" s="283">
        <v>2.5659999999999998</v>
      </c>
      <c r="I2168" s="284">
        <v>11.009</v>
      </c>
      <c r="J2168" s="284">
        <v>28.248999999999999</v>
      </c>
      <c r="K2168" s="277"/>
      <c r="L2168" s="284">
        <v>13.34</v>
      </c>
      <c r="M2168" s="284">
        <v>34.229999999999997</v>
      </c>
    </row>
    <row r="2169" spans="1:13" x14ac:dyDescent="0.2">
      <c r="A2169" s="265" t="s">
        <v>6758</v>
      </c>
      <c r="B2169" s="266" t="s">
        <v>4493</v>
      </c>
      <c r="C2169" s="267" t="s">
        <v>36</v>
      </c>
      <c r="D2169" s="266" t="s">
        <v>37</v>
      </c>
      <c r="E2169" s="266" t="s">
        <v>38</v>
      </c>
      <c r="F2169" s="268" t="s">
        <v>1188</v>
      </c>
      <c r="G2169" s="269" t="s">
        <v>39</v>
      </c>
      <c r="H2169" s="267" t="s">
        <v>1189</v>
      </c>
      <c r="I2169" s="267" t="s">
        <v>40</v>
      </c>
      <c r="J2169" s="267" t="s">
        <v>41</v>
      </c>
      <c r="L2169" s="334"/>
      <c r="M2169" s="334"/>
    </row>
    <row r="2170" spans="1:13" x14ac:dyDescent="0.2">
      <c r="A2170" s="265" t="s">
        <v>6759</v>
      </c>
      <c r="B2170" s="271" t="s">
        <v>1190</v>
      </c>
      <c r="C2170" s="272" t="s">
        <v>4048</v>
      </c>
      <c r="D2170" s="271" t="s">
        <v>1470</v>
      </c>
      <c r="E2170" s="271" t="s">
        <v>359</v>
      </c>
      <c r="F2170" s="273">
        <v>4</v>
      </c>
      <c r="G2170" s="274" t="s">
        <v>7</v>
      </c>
      <c r="H2170" s="275">
        <v>1</v>
      </c>
      <c r="I2170" s="276">
        <v>18.7</v>
      </c>
      <c r="J2170" s="276">
        <v>18.7</v>
      </c>
      <c r="K2170" s="277"/>
      <c r="L2170" s="276">
        <v>22.67</v>
      </c>
      <c r="M2170" s="276">
        <v>22.67</v>
      </c>
    </row>
    <row r="2171" spans="1:13" x14ac:dyDescent="0.2">
      <c r="A2171" s="265" t="s">
        <v>6760</v>
      </c>
      <c r="B2171" s="279" t="s">
        <v>1193</v>
      </c>
      <c r="C2171" s="280" t="s">
        <v>3156</v>
      </c>
      <c r="D2171" s="279" t="s">
        <v>1470</v>
      </c>
      <c r="E2171" s="279" t="s">
        <v>1206</v>
      </c>
      <c r="F2171" s="281" t="s">
        <v>1195</v>
      </c>
      <c r="G2171" s="282" t="s">
        <v>1196</v>
      </c>
      <c r="H2171" s="283">
        <v>1.7</v>
      </c>
      <c r="I2171" s="284">
        <v>11.000169251336899</v>
      </c>
      <c r="J2171" s="284">
        <v>18.7</v>
      </c>
      <c r="K2171" s="277"/>
      <c r="L2171" s="284">
        <v>13.34</v>
      </c>
      <c r="M2171" s="284">
        <v>22.67</v>
      </c>
    </row>
    <row r="2172" spans="1:13" x14ac:dyDescent="0.2">
      <c r="A2172" s="265" t="s">
        <v>6761</v>
      </c>
      <c r="B2172" s="266" t="s">
        <v>4494</v>
      </c>
      <c r="C2172" s="267" t="s">
        <v>36</v>
      </c>
      <c r="D2172" s="266" t="s">
        <v>37</v>
      </c>
      <c r="E2172" s="266" t="s">
        <v>38</v>
      </c>
      <c r="F2172" s="268" t="s">
        <v>1188</v>
      </c>
      <c r="G2172" s="269" t="s">
        <v>39</v>
      </c>
      <c r="H2172" s="267" t="s">
        <v>1189</v>
      </c>
      <c r="I2172" s="267" t="s">
        <v>40</v>
      </c>
      <c r="J2172" s="267" t="s">
        <v>41</v>
      </c>
      <c r="L2172" s="334"/>
      <c r="M2172" s="334"/>
    </row>
    <row r="2173" spans="1:13" ht="48" x14ac:dyDescent="0.2">
      <c r="A2173" s="265" t="s">
        <v>6762</v>
      </c>
      <c r="B2173" s="271" t="s">
        <v>1190</v>
      </c>
      <c r="C2173" s="272" t="s">
        <v>4495</v>
      </c>
      <c r="D2173" s="271" t="s">
        <v>103</v>
      </c>
      <c r="E2173" s="271" t="s">
        <v>1659</v>
      </c>
      <c r="F2173" s="273" t="s">
        <v>4496</v>
      </c>
      <c r="G2173" s="274" t="s">
        <v>133</v>
      </c>
      <c r="H2173" s="275">
        <v>1</v>
      </c>
      <c r="I2173" s="276">
        <v>176.72</v>
      </c>
      <c r="J2173" s="276">
        <v>176.72</v>
      </c>
      <c r="K2173" s="277"/>
      <c r="L2173" s="276">
        <v>214.14</v>
      </c>
      <c r="M2173" s="276">
        <v>214.14</v>
      </c>
    </row>
    <row r="2174" spans="1:13" ht="24" x14ac:dyDescent="0.2">
      <c r="A2174" s="265" t="s">
        <v>6763</v>
      </c>
      <c r="B2174" s="316" t="s">
        <v>1236</v>
      </c>
      <c r="C2174" s="317" t="s">
        <v>4497</v>
      </c>
      <c r="D2174" s="316" t="s">
        <v>103</v>
      </c>
      <c r="E2174" s="316" t="s">
        <v>4498</v>
      </c>
      <c r="F2174" s="318" t="s">
        <v>4489</v>
      </c>
      <c r="G2174" s="319" t="s">
        <v>7</v>
      </c>
      <c r="H2174" s="320">
        <v>4.9000000000000002E-2</v>
      </c>
      <c r="I2174" s="321">
        <v>243.34700000000001</v>
      </c>
      <c r="J2174" s="321">
        <v>11.923999999999999</v>
      </c>
      <c r="K2174" s="277"/>
      <c r="L2174" s="321">
        <v>294.86</v>
      </c>
      <c r="M2174" s="321">
        <v>14.44</v>
      </c>
    </row>
    <row r="2175" spans="1:13" ht="24" x14ac:dyDescent="0.2">
      <c r="A2175" s="265" t="s">
        <v>6764</v>
      </c>
      <c r="B2175" s="329" t="s">
        <v>1236</v>
      </c>
      <c r="C2175" s="330" t="s">
        <v>3432</v>
      </c>
      <c r="D2175" s="329" t="s">
        <v>103</v>
      </c>
      <c r="E2175" s="329" t="s">
        <v>1237</v>
      </c>
      <c r="F2175" s="331" t="s">
        <v>1191</v>
      </c>
      <c r="G2175" s="332" t="s">
        <v>79</v>
      </c>
      <c r="H2175" s="333">
        <v>3.04E-2</v>
      </c>
      <c r="I2175" s="322">
        <v>23.686</v>
      </c>
      <c r="J2175" s="322">
        <v>0.72</v>
      </c>
      <c r="K2175" s="277"/>
      <c r="L2175" s="322">
        <v>28.7</v>
      </c>
      <c r="M2175" s="322">
        <v>0.87</v>
      </c>
    </row>
    <row r="2176" spans="1:13" ht="24.75" thickBot="1" x14ac:dyDescent="0.25">
      <c r="A2176" s="265" t="s">
        <v>6765</v>
      </c>
      <c r="B2176" s="329" t="s">
        <v>1236</v>
      </c>
      <c r="C2176" s="330" t="s">
        <v>3433</v>
      </c>
      <c r="D2176" s="329" t="s">
        <v>103</v>
      </c>
      <c r="E2176" s="329" t="s">
        <v>1239</v>
      </c>
      <c r="F2176" s="331" t="s">
        <v>1191</v>
      </c>
      <c r="G2176" s="332" t="s">
        <v>79</v>
      </c>
      <c r="H2176" s="333">
        <v>2.3900000000000001E-2</v>
      </c>
      <c r="I2176" s="322">
        <v>16.027000000000001</v>
      </c>
      <c r="J2176" s="322">
        <v>0.38300000000000001</v>
      </c>
      <c r="K2176" s="277"/>
      <c r="L2176" s="322">
        <v>19.420000000000002</v>
      </c>
      <c r="M2176" s="322">
        <v>0.46</v>
      </c>
    </row>
    <row r="2177" spans="1:13" ht="24.75" thickTop="1" x14ac:dyDescent="0.2">
      <c r="A2177" s="265" t="s">
        <v>6766</v>
      </c>
      <c r="B2177" s="323" t="s">
        <v>1236</v>
      </c>
      <c r="C2177" s="324" t="s">
        <v>4499</v>
      </c>
      <c r="D2177" s="323" t="s">
        <v>103</v>
      </c>
      <c r="E2177" s="323" t="s">
        <v>4500</v>
      </c>
      <c r="F2177" s="325" t="s">
        <v>3577</v>
      </c>
      <c r="G2177" s="326" t="s">
        <v>7</v>
      </c>
      <c r="H2177" s="327">
        <v>1.4800000000000001E-2</v>
      </c>
      <c r="I2177" s="328">
        <v>2400.6979999999999</v>
      </c>
      <c r="J2177" s="328">
        <v>35.53</v>
      </c>
      <c r="K2177" s="277"/>
      <c r="L2177" s="328">
        <v>2908.88</v>
      </c>
      <c r="M2177" s="328">
        <v>43.05</v>
      </c>
    </row>
    <row r="2178" spans="1:13" ht="24" x14ac:dyDescent="0.2">
      <c r="A2178" s="265" t="s">
        <v>6767</v>
      </c>
      <c r="B2178" s="279" t="s">
        <v>1193</v>
      </c>
      <c r="C2178" s="280" t="s">
        <v>4501</v>
      </c>
      <c r="D2178" s="279" t="s">
        <v>103</v>
      </c>
      <c r="E2178" s="279" t="s">
        <v>4502</v>
      </c>
      <c r="F2178" s="281" t="s">
        <v>1209</v>
      </c>
      <c r="G2178" s="282" t="s">
        <v>133</v>
      </c>
      <c r="H2178" s="283">
        <v>1</v>
      </c>
      <c r="I2178" s="284">
        <v>128.16</v>
      </c>
      <c r="J2178" s="284">
        <v>128.16</v>
      </c>
      <c r="K2178" s="277"/>
      <c r="L2178" s="284">
        <v>155.32</v>
      </c>
      <c r="M2178" s="284">
        <v>155.32</v>
      </c>
    </row>
    <row r="2179" spans="1:13" x14ac:dyDescent="0.2">
      <c r="A2179" s="265" t="s">
        <v>6768</v>
      </c>
      <c r="B2179" s="266" t="s">
        <v>4503</v>
      </c>
      <c r="C2179" s="267" t="s">
        <v>36</v>
      </c>
      <c r="D2179" s="266" t="s">
        <v>37</v>
      </c>
      <c r="E2179" s="266" t="s">
        <v>38</v>
      </c>
      <c r="F2179" s="268" t="s">
        <v>1188</v>
      </c>
      <c r="G2179" s="269" t="s">
        <v>39</v>
      </c>
      <c r="H2179" s="267" t="s">
        <v>1189</v>
      </c>
      <c r="I2179" s="267" t="s">
        <v>40</v>
      </c>
      <c r="J2179" s="267" t="s">
        <v>41</v>
      </c>
      <c r="L2179" s="334"/>
      <c r="M2179" s="334"/>
    </row>
    <row r="2180" spans="1:13" ht="48" x14ac:dyDescent="0.2">
      <c r="A2180" s="265" t="s">
        <v>6769</v>
      </c>
      <c r="B2180" s="271" t="s">
        <v>1190</v>
      </c>
      <c r="C2180" s="272" t="s">
        <v>4504</v>
      </c>
      <c r="D2180" s="271" t="s">
        <v>103</v>
      </c>
      <c r="E2180" s="271" t="s">
        <v>1660</v>
      </c>
      <c r="F2180" s="273" t="s">
        <v>4496</v>
      </c>
      <c r="G2180" s="274" t="s">
        <v>133</v>
      </c>
      <c r="H2180" s="275">
        <v>1</v>
      </c>
      <c r="I2180" s="276">
        <v>28.54</v>
      </c>
      <c r="J2180" s="276">
        <v>28.54</v>
      </c>
      <c r="K2180" s="277"/>
      <c r="L2180" s="276">
        <v>34.6</v>
      </c>
      <c r="M2180" s="276">
        <v>34.6</v>
      </c>
    </row>
    <row r="2181" spans="1:13" ht="24" x14ac:dyDescent="0.2">
      <c r="A2181" s="265" t="s">
        <v>6770</v>
      </c>
      <c r="B2181" s="316" t="s">
        <v>1236</v>
      </c>
      <c r="C2181" s="317" t="s">
        <v>4505</v>
      </c>
      <c r="D2181" s="316" t="s">
        <v>103</v>
      </c>
      <c r="E2181" s="316" t="s">
        <v>1310</v>
      </c>
      <c r="F2181" s="318" t="s">
        <v>1191</v>
      </c>
      <c r="G2181" s="319" t="s">
        <v>79</v>
      </c>
      <c r="H2181" s="320">
        <v>0.37</v>
      </c>
      <c r="I2181" s="321">
        <v>17.331</v>
      </c>
      <c r="J2181" s="321">
        <v>6.4119999999999999</v>
      </c>
      <c r="K2181" s="277"/>
      <c r="L2181" s="321">
        <v>21</v>
      </c>
      <c r="M2181" s="321">
        <v>7.77</v>
      </c>
    </row>
    <row r="2182" spans="1:13" ht="24" x14ac:dyDescent="0.2">
      <c r="A2182" s="265" t="s">
        <v>6771</v>
      </c>
      <c r="B2182" s="316" t="s">
        <v>1236</v>
      </c>
      <c r="C2182" s="317" t="s">
        <v>4506</v>
      </c>
      <c r="D2182" s="316" t="s">
        <v>103</v>
      </c>
      <c r="E2182" s="316" t="s">
        <v>1312</v>
      </c>
      <c r="F2182" s="318" t="s">
        <v>1191</v>
      </c>
      <c r="G2182" s="319" t="s">
        <v>79</v>
      </c>
      <c r="H2182" s="320">
        <v>0.37</v>
      </c>
      <c r="I2182" s="321">
        <v>23.983000000000001</v>
      </c>
      <c r="J2182" s="321">
        <v>8.8729999999999993</v>
      </c>
      <c r="K2182" s="277"/>
      <c r="L2182" s="321">
        <v>29.06</v>
      </c>
      <c r="M2182" s="321">
        <v>10.75</v>
      </c>
    </row>
    <row r="2183" spans="1:13" x14ac:dyDescent="0.2">
      <c r="A2183" s="265" t="s">
        <v>6772</v>
      </c>
      <c r="B2183" s="279" t="s">
        <v>1193</v>
      </c>
      <c r="C2183" s="280" t="s">
        <v>4507</v>
      </c>
      <c r="D2183" s="279" t="s">
        <v>103</v>
      </c>
      <c r="E2183" s="279" t="s">
        <v>4508</v>
      </c>
      <c r="F2183" s="281" t="s">
        <v>1209</v>
      </c>
      <c r="G2183" s="282" t="s">
        <v>133</v>
      </c>
      <c r="H2183" s="283">
        <v>1</v>
      </c>
      <c r="I2183" s="284">
        <v>13.25</v>
      </c>
      <c r="J2183" s="284">
        <v>13.25</v>
      </c>
      <c r="K2183" s="277"/>
      <c r="L2183" s="284">
        <v>16.079999999999998</v>
      </c>
      <c r="M2183" s="284">
        <v>16.079999999999998</v>
      </c>
    </row>
    <row r="2184" spans="1:13" x14ac:dyDescent="0.2">
      <c r="A2184" s="265" t="s">
        <v>6773</v>
      </c>
      <c r="B2184" s="266" t="s">
        <v>4509</v>
      </c>
      <c r="C2184" s="267" t="s">
        <v>36</v>
      </c>
      <c r="D2184" s="266" t="s">
        <v>37</v>
      </c>
      <c r="E2184" s="266" t="s">
        <v>38</v>
      </c>
      <c r="F2184" s="268" t="s">
        <v>1188</v>
      </c>
      <c r="G2184" s="269" t="s">
        <v>39</v>
      </c>
      <c r="H2184" s="267" t="s">
        <v>1189</v>
      </c>
      <c r="I2184" s="267" t="s">
        <v>40</v>
      </c>
      <c r="J2184" s="267" t="s">
        <v>41</v>
      </c>
      <c r="L2184" s="334"/>
      <c r="M2184" s="334"/>
    </row>
    <row r="2185" spans="1:13" ht="48" x14ac:dyDescent="0.2">
      <c r="A2185" s="265" t="s">
        <v>6774</v>
      </c>
      <c r="B2185" s="271" t="s">
        <v>1190</v>
      </c>
      <c r="C2185" s="272" t="s">
        <v>4510</v>
      </c>
      <c r="D2185" s="271" t="s">
        <v>103</v>
      </c>
      <c r="E2185" s="271" t="s">
        <v>1664</v>
      </c>
      <c r="F2185" s="273" t="s">
        <v>4496</v>
      </c>
      <c r="G2185" s="274" t="s">
        <v>133</v>
      </c>
      <c r="H2185" s="275">
        <v>1</v>
      </c>
      <c r="I2185" s="276">
        <v>24.490000000000002</v>
      </c>
      <c r="J2185" s="276">
        <v>24.49</v>
      </c>
      <c r="K2185" s="277"/>
      <c r="L2185" s="276">
        <v>29.68</v>
      </c>
      <c r="M2185" s="276">
        <v>29.68</v>
      </c>
    </row>
    <row r="2186" spans="1:13" ht="24" x14ac:dyDescent="0.2">
      <c r="A2186" s="265" t="s">
        <v>6775</v>
      </c>
      <c r="B2186" s="316" t="s">
        <v>1236</v>
      </c>
      <c r="C2186" s="317" t="s">
        <v>4505</v>
      </c>
      <c r="D2186" s="316" t="s">
        <v>103</v>
      </c>
      <c r="E2186" s="316" t="s">
        <v>1310</v>
      </c>
      <c r="F2186" s="318" t="s">
        <v>1191</v>
      </c>
      <c r="G2186" s="319" t="s">
        <v>79</v>
      </c>
      <c r="H2186" s="320">
        <v>0.55000000000000004</v>
      </c>
      <c r="I2186" s="321">
        <v>17.331</v>
      </c>
      <c r="J2186" s="321">
        <v>9.532</v>
      </c>
      <c r="K2186" s="277"/>
      <c r="L2186" s="321">
        <v>21</v>
      </c>
      <c r="M2186" s="321">
        <v>11.55</v>
      </c>
    </row>
    <row r="2187" spans="1:13" ht="24" x14ac:dyDescent="0.2">
      <c r="A2187" s="265" t="s">
        <v>6776</v>
      </c>
      <c r="B2187" s="316" t="s">
        <v>1236</v>
      </c>
      <c r="C2187" s="317" t="s">
        <v>4506</v>
      </c>
      <c r="D2187" s="316" t="s">
        <v>103</v>
      </c>
      <c r="E2187" s="316" t="s">
        <v>1312</v>
      </c>
      <c r="F2187" s="318" t="s">
        <v>1191</v>
      </c>
      <c r="G2187" s="319" t="s">
        <v>79</v>
      </c>
      <c r="H2187" s="320">
        <v>0.55000000000000004</v>
      </c>
      <c r="I2187" s="321">
        <v>23.983000000000001</v>
      </c>
      <c r="J2187" s="321">
        <v>13.19</v>
      </c>
      <c r="K2187" s="277"/>
      <c r="L2187" s="321">
        <v>29.06</v>
      </c>
      <c r="M2187" s="321">
        <v>15.98</v>
      </c>
    </row>
    <row r="2188" spans="1:13" ht="24" x14ac:dyDescent="0.2">
      <c r="A2188" s="265" t="s">
        <v>6777</v>
      </c>
      <c r="B2188" s="316" t="s">
        <v>1236</v>
      </c>
      <c r="C2188" s="317" t="s">
        <v>4511</v>
      </c>
      <c r="D2188" s="316" t="s">
        <v>103</v>
      </c>
      <c r="E2188" s="316" t="s">
        <v>4512</v>
      </c>
      <c r="F2188" s="318" t="s">
        <v>1191</v>
      </c>
      <c r="G2188" s="319" t="s">
        <v>7</v>
      </c>
      <c r="H2188" s="320">
        <v>8.9999999999999998E-4</v>
      </c>
      <c r="I2188" s="321">
        <v>534.24099999999999</v>
      </c>
      <c r="J2188" s="321">
        <v>0.48</v>
      </c>
      <c r="K2188" s="277"/>
      <c r="L2188" s="321">
        <v>647.33000000000004</v>
      </c>
      <c r="M2188" s="321">
        <v>0.57999999999999996</v>
      </c>
    </row>
    <row r="2189" spans="1:13" x14ac:dyDescent="0.2">
      <c r="A2189" s="265" t="s">
        <v>6778</v>
      </c>
      <c r="B2189" s="279" t="s">
        <v>1193</v>
      </c>
      <c r="C2189" s="280" t="s">
        <v>4513</v>
      </c>
      <c r="D2189" s="279" t="s">
        <v>103</v>
      </c>
      <c r="E2189" s="279" t="s">
        <v>4514</v>
      </c>
      <c r="F2189" s="281" t="s">
        <v>1209</v>
      </c>
      <c r="G2189" s="282" t="s">
        <v>133</v>
      </c>
      <c r="H2189" s="283">
        <v>1</v>
      </c>
      <c r="I2189" s="284">
        <v>1.29</v>
      </c>
      <c r="J2189" s="284">
        <v>1.29</v>
      </c>
      <c r="K2189" s="277"/>
      <c r="L2189" s="284">
        <v>1.57</v>
      </c>
      <c r="M2189" s="284">
        <v>1.57</v>
      </c>
    </row>
    <row r="2190" spans="1:13" x14ac:dyDescent="0.2">
      <c r="A2190" s="265" t="s">
        <v>6779</v>
      </c>
      <c r="B2190" s="266" t="s">
        <v>4515</v>
      </c>
      <c r="C2190" s="267" t="s">
        <v>36</v>
      </c>
      <c r="D2190" s="266" t="s">
        <v>37</v>
      </c>
      <c r="E2190" s="266" t="s">
        <v>38</v>
      </c>
      <c r="F2190" s="268" t="s">
        <v>1188</v>
      </c>
      <c r="G2190" s="269" t="s">
        <v>39</v>
      </c>
      <c r="H2190" s="267" t="s">
        <v>1189</v>
      </c>
      <c r="I2190" s="267" t="s">
        <v>40</v>
      </c>
      <c r="J2190" s="267" t="s">
        <v>41</v>
      </c>
      <c r="L2190" s="334"/>
      <c r="M2190" s="334"/>
    </row>
    <row r="2191" spans="1:13" ht="48" x14ac:dyDescent="0.2">
      <c r="A2191" s="265" t="s">
        <v>6780</v>
      </c>
      <c r="B2191" s="271" t="s">
        <v>1190</v>
      </c>
      <c r="C2191" s="272" t="s">
        <v>4516</v>
      </c>
      <c r="D2191" s="271" t="s">
        <v>103</v>
      </c>
      <c r="E2191" s="271" t="s">
        <v>1665</v>
      </c>
      <c r="F2191" s="273" t="s">
        <v>4496</v>
      </c>
      <c r="G2191" s="274" t="s">
        <v>133</v>
      </c>
      <c r="H2191" s="275">
        <v>1</v>
      </c>
      <c r="I2191" s="276">
        <v>13.78</v>
      </c>
      <c r="J2191" s="276">
        <v>13.78</v>
      </c>
      <c r="K2191" s="277"/>
      <c r="L2191" s="276">
        <v>16.71</v>
      </c>
      <c r="M2191" s="276">
        <v>16.71</v>
      </c>
    </row>
    <row r="2192" spans="1:13" ht="24" x14ac:dyDescent="0.2">
      <c r="A2192" s="265" t="s">
        <v>6781</v>
      </c>
      <c r="B2192" s="316" t="s">
        <v>1236</v>
      </c>
      <c r="C2192" s="317" t="s">
        <v>4505</v>
      </c>
      <c r="D2192" s="316" t="s">
        <v>103</v>
      </c>
      <c r="E2192" s="316" t="s">
        <v>1310</v>
      </c>
      <c r="F2192" s="318" t="s">
        <v>1191</v>
      </c>
      <c r="G2192" s="319" t="s">
        <v>79</v>
      </c>
      <c r="H2192" s="320">
        <v>0.29099999999999998</v>
      </c>
      <c r="I2192" s="321">
        <v>17.331</v>
      </c>
      <c r="J2192" s="321">
        <v>5.0430000000000001</v>
      </c>
      <c r="K2192" s="277"/>
      <c r="L2192" s="321">
        <v>21</v>
      </c>
      <c r="M2192" s="321">
        <v>6.11</v>
      </c>
    </row>
    <row r="2193" spans="1:13" ht="24" x14ac:dyDescent="0.2">
      <c r="A2193" s="265" t="s">
        <v>6782</v>
      </c>
      <c r="B2193" s="316" t="s">
        <v>1236</v>
      </c>
      <c r="C2193" s="317" t="s">
        <v>4506</v>
      </c>
      <c r="D2193" s="316" t="s">
        <v>103</v>
      </c>
      <c r="E2193" s="316" t="s">
        <v>1312</v>
      </c>
      <c r="F2193" s="318" t="s">
        <v>1191</v>
      </c>
      <c r="G2193" s="319" t="s">
        <v>79</v>
      </c>
      <c r="H2193" s="320">
        <v>0.29099999999999998</v>
      </c>
      <c r="I2193" s="321">
        <v>23.983000000000001</v>
      </c>
      <c r="J2193" s="321">
        <v>6.9790000000000001</v>
      </c>
      <c r="K2193" s="277"/>
      <c r="L2193" s="321">
        <v>29.06</v>
      </c>
      <c r="M2193" s="321">
        <v>8.4499999999999993</v>
      </c>
    </row>
    <row r="2194" spans="1:13" ht="24" x14ac:dyDescent="0.2">
      <c r="A2194" s="265" t="s">
        <v>6783</v>
      </c>
      <c r="B2194" s="329" t="s">
        <v>1236</v>
      </c>
      <c r="C2194" s="330" t="s">
        <v>4511</v>
      </c>
      <c r="D2194" s="329" t="s">
        <v>103</v>
      </c>
      <c r="E2194" s="329" t="s">
        <v>4512</v>
      </c>
      <c r="F2194" s="331" t="s">
        <v>1191</v>
      </c>
      <c r="G2194" s="332" t="s">
        <v>7</v>
      </c>
      <c r="H2194" s="333">
        <v>8.9999999999999998E-4</v>
      </c>
      <c r="I2194" s="322">
        <v>534.24099999999999</v>
      </c>
      <c r="J2194" s="322">
        <v>0.48</v>
      </c>
      <c r="K2194" s="277"/>
      <c r="L2194" s="322">
        <v>647.33000000000004</v>
      </c>
      <c r="M2194" s="322">
        <v>0.57999999999999996</v>
      </c>
    </row>
    <row r="2195" spans="1:13" ht="12.75" thickBot="1" x14ac:dyDescent="0.25">
      <c r="A2195" s="265" t="s">
        <v>6784</v>
      </c>
      <c r="B2195" s="301" t="s">
        <v>1193</v>
      </c>
      <c r="C2195" s="302" t="s">
        <v>4513</v>
      </c>
      <c r="D2195" s="301" t="s">
        <v>103</v>
      </c>
      <c r="E2195" s="301" t="s">
        <v>4514</v>
      </c>
      <c r="F2195" s="303" t="s">
        <v>1209</v>
      </c>
      <c r="G2195" s="304" t="s">
        <v>133</v>
      </c>
      <c r="H2195" s="305">
        <v>1</v>
      </c>
      <c r="I2195" s="285">
        <v>1.28</v>
      </c>
      <c r="J2195" s="285">
        <v>1.28</v>
      </c>
      <c r="K2195" s="277"/>
      <c r="L2195" s="285">
        <v>1.57</v>
      </c>
      <c r="M2195" s="285">
        <v>1.57</v>
      </c>
    </row>
    <row r="2196" spans="1:13" ht="12.75" thickTop="1" x14ac:dyDescent="0.2">
      <c r="A2196" s="265" t="s">
        <v>6785</v>
      </c>
      <c r="B2196" s="306" t="s">
        <v>4517</v>
      </c>
      <c r="C2196" s="307" t="s">
        <v>36</v>
      </c>
      <c r="D2196" s="306" t="s">
        <v>37</v>
      </c>
      <c r="E2196" s="306" t="s">
        <v>38</v>
      </c>
      <c r="F2196" s="308" t="s">
        <v>1188</v>
      </c>
      <c r="G2196" s="309" t="s">
        <v>39</v>
      </c>
      <c r="H2196" s="307" t="s">
        <v>1189</v>
      </c>
      <c r="I2196" s="307" t="s">
        <v>40</v>
      </c>
      <c r="J2196" s="307" t="s">
        <v>41</v>
      </c>
      <c r="L2196" s="335"/>
      <c r="M2196" s="335"/>
    </row>
    <row r="2197" spans="1:13" ht="48" x14ac:dyDescent="0.2">
      <c r="A2197" s="265" t="s">
        <v>6786</v>
      </c>
      <c r="B2197" s="271" t="s">
        <v>1190</v>
      </c>
      <c r="C2197" s="272" t="s">
        <v>4518</v>
      </c>
      <c r="D2197" s="271" t="s">
        <v>103</v>
      </c>
      <c r="E2197" s="271" t="s">
        <v>1666</v>
      </c>
      <c r="F2197" s="273" t="s">
        <v>4496</v>
      </c>
      <c r="G2197" s="274" t="s">
        <v>133</v>
      </c>
      <c r="H2197" s="275">
        <v>1</v>
      </c>
      <c r="I2197" s="276">
        <v>8.5299999999999994</v>
      </c>
      <c r="J2197" s="276">
        <v>8.5299999999999994</v>
      </c>
      <c r="K2197" s="277"/>
      <c r="L2197" s="276">
        <v>10.35</v>
      </c>
      <c r="M2197" s="276">
        <v>10.35</v>
      </c>
    </row>
    <row r="2198" spans="1:13" ht="24" x14ac:dyDescent="0.2">
      <c r="A2198" s="265" t="s">
        <v>6787</v>
      </c>
      <c r="B2198" s="316" t="s">
        <v>1236</v>
      </c>
      <c r="C2198" s="317" t="s">
        <v>4505</v>
      </c>
      <c r="D2198" s="316" t="s">
        <v>103</v>
      </c>
      <c r="E2198" s="316" t="s">
        <v>1310</v>
      </c>
      <c r="F2198" s="318" t="s">
        <v>1191</v>
      </c>
      <c r="G2198" s="319" t="s">
        <v>79</v>
      </c>
      <c r="H2198" s="320">
        <v>0.16400000000000001</v>
      </c>
      <c r="I2198" s="321">
        <v>17.331</v>
      </c>
      <c r="J2198" s="321">
        <v>2.8420000000000001</v>
      </c>
      <c r="K2198" s="277"/>
      <c r="L2198" s="321">
        <v>21</v>
      </c>
      <c r="M2198" s="321">
        <v>3.44</v>
      </c>
    </row>
    <row r="2199" spans="1:13" ht="24" x14ac:dyDescent="0.2">
      <c r="A2199" s="265" t="s">
        <v>6788</v>
      </c>
      <c r="B2199" s="316" t="s">
        <v>1236</v>
      </c>
      <c r="C2199" s="317" t="s">
        <v>4506</v>
      </c>
      <c r="D2199" s="316" t="s">
        <v>103</v>
      </c>
      <c r="E2199" s="316" t="s">
        <v>1312</v>
      </c>
      <c r="F2199" s="318" t="s">
        <v>1191</v>
      </c>
      <c r="G2199" s="319" t="s">
        <v>79</v>
      </c>
      <c r="H2199" s="320">
        <v>0.16400000000000001</v>
      </c>
      <c r="I2199" s="321">
        <v>23.983000000000001</v>
      </c>
      <c r="J2199" s="321">
        <v>3.9329999999999998</v>
      </c>
      <c r="K2199" s="277"/>
      <c r="L2199" s="321">
        <v>29.06</v>
      </c>
      <c r="M2199" s="321">
        <v>4.76</v>
      </c>
    </row>
    <row r="2200" spans="1:13" ht="24" x14ac:dyDescent="0.2">
      <c r="A2200" s="265" t="s">
        <v>6789</v>
      </c>
      <c r="B2200" s="316" t="s">
        <v>1236</v>
      </c>
      <c r="C2200" s="317" t="s">
        <v>4511</v>
      </c>
      <c r="D2200" s="316" t="s">
        <v>103</v>
      </c>
      <c r="E2200" s="316" t="s">
        <v>4512</v>
      </c>
      <c r="F2200" s="318" t="s">
        <v>1191</v>
      </c>
      <c r="G2200" s="319" t="s">
        <v>7</v>
      </c>
      <c r="H2200" s="320">
        <v>8.9999999999999998E-4</v>
      </c>
      <c r="I2200" s="321">
        <v>534.24099999999999</v>
      </c>
      <c r="J2200" s="321">
        <v>0.48</v>
      </c>
      <c r="K2200" s="277"/>
      <c r="L2200" s="321">
        <v>647.33000000000004</v>
      </c>
      <c r="M2200" s="321">
        <v>0.57999999999999996</v>
      </c>
    </row>
    <row r="2201" spans="1:13" x14ac:dyDescent="0.2">
      <c r="A2201" s="265" t="s">
        <v>6790</v>
      </c>
      <c r="B2201" s="279" t="s">
        <v>1193</v>
      </c>
      <c r="C2201" s="280" t="s">
        <v>4513</v>
      </c>
      <c r="D2201" s="279" t="s">
        <v>103</v>
      </c>
      <c r="E2201" s="279" t="s">
        <v>4514</v>
      </c>
      <c r="F2201" s="281" t="s">
        <v>1209</v>
      </c>
      <c r="G2201" s="282" t="s">
        <v>133</v>
      </c>
      <c r="H2201" s="283">
        <v>1</v>
      </c>
      <c r="I2201" s="284">
        <v>1.27</v>
      </c>
      <c r="J2201" s="284">
        <v>1.27</v>
      </c>
      <c r="K2201" s="277"/>
      <c r="L2201" s="284">
        <v>1.57</v>
      </c>
      <c r="M2201" s="284">
        <v>1.57</v>
      </c>
    </row>
    <row r="2202" spans="1:13" x14ac:dyDescent="0.2">
      <c r="A2202" s="265" t="s">
        <v>6791</v>
      </c>
      <c r="B2202" s="266" t="s">
        <v>4519</v>
      </c>
      <c r="C2202" s="267" t="s">
        <v>36</v>
      </c>
      <c r="D2202" s="266" t="s">
        <v>37</v>
      </c>
      <c r="E2202" s="266" t="s">
        <v>38</v>
      </c>
      <c r="F2202" s="268" t="s">
        <v>1188</v>
      </c>
      <c r="G2202" s="269" t="s">
        <v>39</v>
      </c>
      <c r="H2202" s="267" t="s">
        <v>1189</v>
      </c>
      <c r="I2202" s="267" t="s">
        <v>40</v>
      </c>
      <c r="J2202" s="267" t="s">
        <v>41</v>
      </c>
      <c r="L2202" s="334"/>
      <c r="M2202" s="334"/>
    </row>
    <row r="2203" spans="1:13" ht="48" x14ac:dyDescent="0.2">
      <c r="A2203" s="265" t="s">
        <v>6792</v>
      </c>
      <c r="B2203" s="271" t="s">
        <v>1190</v>
      </c>
      <c r="C2203" s="272" t="s">
        <v>4520</v>
      </c>
      <c r="D2203" s="271" t="s">
        <v>103</v>
      </c>
      <c r="E2203" s="271" t="s">
        <v>1667</v>
      </c>
      <c r="F2203" s="273" t="s">
        <v>4496</v>
      </c>
      <c r="G2203" s="274" t="s">
        <v>133</v>
      </c>
      <c r="H2203" s="275">
        <v>1</v>
      </c>
      <c r="I2203" s="276">
        <v>12.51</v>
      </c>
      <c r="J2203" s="276">
        <v>12.51</v>
      </c>
      <c r="K2203" s="277"/>
      <c r="L2203" s="276">
        <v>15.17</v>
      </c>
      <c r="M2203" s="276">
        <v>15.17</v>
      </c>
    </row>
    <row r="2204" spans="1:13" ht="24" x14ac:dyDescent="0.2">
      <c r="A2204" s="265" t="s">
        <v>6793</v>
      </c>
      <c r="B2204" s="316" t="s">
        <v>1236</v>
      </c>
      <c r="C2204" s="317" t="s">
        <v>4505</v>
      </c>
      <c r="D2204" s="316" t="s">
        <v>103</v>
      </c>
      <c r="E2204" s="316" t="s">
        <v>1310</v>
      </c>
      <c r="F2204" s="318" t="s">
        <v>1191</v>
      </c>
      <c r="G2204" s="319" t="s">
        <v>79</v>
      </c>
      <c r="H2204" s="320">
        <v>0.222</v>
      </c>
      <c r="I2204" s="321">
        <v>17.331</v>
      </c>
      <c r="J2204" s="321">
        <v>3.847</v>
      </c>
      <c r="K2204" s="277"/>
      <c r="L2204" s="321">
        <v>21</v>
      </c>
      <c r="M2204" s="321">
        <v>4.66</v>
      </c>
    </row>
    <row r="2205" spans="1:13" ht="24" x14ac:dyDescent="0.2">
      <c r="A2205" s="265" t="s">
        <v>6794</v>
      </c>
      <c r="B2205" s="316" t="s">
        <v>1236</v>
      </c>
      <c r="C2205" s="317" t="s">
        <v>4506</v>
      </c>
      <c r="D2205" s="316" t="s">
        <v>103</v>
      </c>
      <c r="E2205" s="316" t="s">
        <v>1312</v>
      </c>
      <c r="F2205" s="318" t="s">
        <v>1191</v>
      </c>
      <c r="G2205" s="319" t="s">
        <v>79</v>
      </c>
      <c r="H2205" s="320">
        <v>0.222</v>
      </c>
      <c r="I2205" s="321">
        <v>23.983000000000001</v>
      </c>
      <c r="J2205" s="321">
        <v>5.3239999999999998</v>
      </c>
      <c r="K2205" s="277"/>
      <c r="L2205" s="321">
        <v>29.06</v>
      </c>
      <c r="M2205" s="321">
        <v>6.45</v>
      </c>
    </row>
    <row r="2206" spans="1:13" ht="24" x14ac:dyDescent="0.2">
      <c r="A2206" s="265" t="s">
        <v>6795</v>
      </c>
      <c r="B2206" s="279" t="s">
        <v>1193</v>
      </c>
      <c r="C2206" s="280" t="s">
        <v>4521</v>
      </c>
      <c r="D2206" s="279" t="s">
        <v>103</v>
      </c>
      <c r="E2206" s="279" t="s">
        <v>4522</v>
      </c>
      <c r="F2206" s="281" t="s">
        <v>1209</v>
      </c>
      <c r="G2206" s="282" t="s">
        <v>133</v>
      </c>
      <c r="H2206" s="283">
        <v>1</v>
      </c>
      <c r="I2206" s="284">
        <v>3.34</v>
      </c>
      <c r="J2206" s="284">
        <v>3.34</v>
      </c>
      <c r="K2206" s="277"/>
      <c r="L2206" s="284">
        <v>4.0599999999999996</v>
      </c>
      <c r="M2206" s="284">
        <v>4.0599999999999996</v>
      </c>
    </row>
    <row r="2207" spans="1:13" x14ac:dyDescent="0.2">
      <c r="A2207" s="265" t="s">
        <v>6796</v>
      </c>
      <c r="B2207" s="266" t="s">
        <v>4523</v>
      </c>
      <c r="C2207" s="267" t="s">
        <v>36</v>
      </c>
      <c r="D2207" s="266" t="s">
        <v>37</v>
      </c>
      <c r="E2207" s="266" t="s">
        <v>38</v>
      </c>
      <c r="F2207" s="268" t="s">
        <v>1188</v>
      </c>
      <c r="G2207" s="269" t="s">
        <v>39</v>
      </c>
      <c r="H2207" s="267" t="s">
        <v>1189</v>
      </c>
      <c r="I2207" s="267" t="s">
        <v>40</v>
      </c>
      <c r="J2207" s="267" t="s">
        <v>41</v>
      </c>
      <c r="L2207" s="334"/>
      <c r="M2207" s="334"/>
    </row>
    <row r="2208" spans="1:13" ht="48" x14ac:dyDescent="0.2">
      <c r="A2208" s="265" t="s">
        <v>6797</v>
      </c>
      <c r="B2208" s="271" t="s">
        <v>1190</v>
      </c>
      <c r="C2208" s="272" t="s">
        <v>4524</v>
      </c>
      <c r="D2208" s="271" t="s">
        <v>103</v>
      </c>
      <c r="E2208" s="271" t="s">
        <v>1670</v>
      </c>
      <c r="F2208" s="273" t="s">
        <v>4496</v>
      </c>
      <c r="G2208" s="274" t="s">
        <v>133</v>
      </c>
      <c r="H2208" s="275">
        <v>1</v>
      </c>
      <c r="I2208" s="276">
        <v>10.87</v>
      </c>
      <c r="J2208" s="276">
        <v>10.87</v>
      </c>
      <c r="K2208" s="277"/>
      <c r="L2208" s="276">
        <v>13.18</v>
      </c>
      <c r="M2208" s="276">
        <v>13.18</v>
      </c>
    </row>
    <row r="2209" spans="1:13" ht="24" x14ac:dyDescent="0.2">
      <c r="A2209" s="265" t="s">
        <v>6798</v>
      </c>
      <c r="B2209" s="316" t="s">
        <v>1236</v>
      </c>
      <c r="C2209" s="317" t="s">
        <v>4505</v>
      </c>
      <c r="D2209" s="316" t="s">
        <v>103</v>
      </c>
      <c r="E2209" s="316" t="s">
        <v>1310</v>
      </c>
      <c r="F2209" s="318" t="s">
        <v>1191</v>
      </c>
      <c r="G2209" s="319" t="s">
        <v>79</v>
      </c>
      <c r="H2209" s="320">
        <v>0.187</v>
      </c>
      <c r="I2209" s="321">
        <v>17.331</v>
      </c>
      <c r="J2209" s="321">
        <v>3.24</v>
      </c>
      <c r="K2209" s="277"/>
      <c r="L2209" s="321">
        <v>21</v>
      </c>
      <c r="M2209" s="321">
        <v>3.92</v>
      </c>
    </row>
    <row r="2210" spans="1:13" ht="24" x14ac:dyDescent="0.2">
      <c r="A2210" s="265" t="s">
        <v>6799</v>
      </c>
      <c r="B2210" s="316" t="s">
        <v>1236</v>
      </c>
      <c r="C2210" s="317" t="s">
        <v>4506</v>
      </c>
      <c r="D2210" s="316" t="s">
        <v>103</v>
      </c>
      <c r="E2210" s="316" t="s">
        <v>1312</v>
      </c>
      <c r="F2210" s="318" t="s">
        <v>1191</v>
      </c>
      <c r="G2210" s="319" t="s">
        <v>79</v>
      </c>
      <c r="H2210" s="320">
        <v>0.187</v>
      </c>
      <c r="I2210" s="321">
        <v>23.983000000000001</v>
      </c>
      <c r="J2210" s="321">
        <v>4.484</v>
      </c>
      <c r="K2210" s="277"/>
      <c r="L2210" s="321">
        <v>29.06</v>
      </c>
      <c r="M2210" s="321">
        <v>5.43</v>
      </c>
    </row>
    <row r="2211" spans="1:13" ht="24" x14ac:dyDescent="0.2">
      <c r="A2211" s="265" t="s">
        <v>6800</v>
      </c>
      <c r="B2211" s="279" t="s">
        <v>1193</v>
      </c>
      <c r="C2211" s="280" t="s">
        <v>4525</v>
      </c>
      <c r="D2211" s="279" t="s">
        <v>103</v>
      </c>
      <c r="E2211" s="279" t="s">
        <v>4526</v>
      </c>
      <c r="F2211" s="281" t="s">
        <v>1209</v>
      </c>
      <c r="G2211" s="282" t="s">
        <v>133</v>
      </c>
      <c r="H2211" s="283">
        <v>1</v>
      </c>
      <c r="I2211" s="284">
        <v>2.0790000000000002</v>
      </c>
      <c r="J2211" s="284">
        <v>2.0790000000000002</v>
      </c>
      <c r="K2211" s="277"/>
      <c r="L2211" s="284">
        <v>2.52</v>
      </c>
      <c r="M2211" s="284">
        <v>2.52</v>
      </c>
    </row>
    <row r="2212" spans="1:13" ht="24" x14ac:dyDescent="0.2">
      <c r="A2212" s="265" t="s">
        <v>6801</v>
      </c>
      <c r="B2212" s="301" t="s">
        <v>1193</v>
      </c>
      <c r="C2212" s="302" t="s">
        <v>4527</v>
      </c>
      <c r="D2212" s="301" t="s">
        <v>103</v>
      </c>
      <c r="E2212" s="301" t="s">
        <v>4528</v>
      </c>
      <c r="F2212" s="303" t="s">
        <v>1209</v>
      </c>
      <c r="G2212" s="304" t="s">
        <v>133</v>
      </c>
      <c r="H2212" s="305">
        <v>1</v>
      </c>
      <c r="I2212" s="285">
        <v>1.07</v>
      </c>
      <c r="J2212" s="285">
        <v>1.07</v>
      </c>
      <c r="K2212" s="277"/>
      <c r="L2212" s="285">
        <v>1.31</v>
      </c>
      <c r="M2212" s="285">
        <v>1.31</v>
      </c>
    </row>
    <row r="2213" spans="1:13" ht="12.75" thickBot="1" x14ac:dyDescent="0.25">
      <c r="A2213" s="265" t="s">
        <v>6802</v>
      </c>
      <c r="B2213" s="286" t="s">
        <v>4529</v>
      </c>
      <c r="C2213" s="287" t="s">
        <v>36</v>
      </c>
      <c r="D2213" s="286" t="s">
        <v>37</v>
      </c>
      <c r="E2213" s="286" t="s">
        <v>38</v>
      </c>
      <c r="F2213" s="288" t="s">
        <v>1188</v>
      </c>
      <c r="G2213" s="289" t="s">
        <v>39</v>
      </c>
      <c r="H2213" s="287" t="s">
        <v>1189</v>
      </c>
      <c r="I2213" s="287" t="s">
        <v>40</v>
      </c>
      <c r="J2213" s="287" t="s">
        <v>41</v>
      </c>
    </row>
    <row r="2214" spans="1:13" ht="48.75" thickTop="1" x14ac:dyDescent="0.2">
      <c r="A2214" s="265" t="s">
        <v>6803</v>
      </c>
      <c r="B2214" s="310" t="s">
        <v>1190</v>
      </c>
      <c r="C2214" s="311" t="s">
        <v>4530</v>
      </c>
      <c r="D2214" s="310" t="s">
        <v>103</v>
      </c>
      <c r="E2214" s="310" t="s">
        <v>1671</v>
      </c>
      <c r="F2214" s="312" t="s">
        <v>4496</v>
      </c>
      <c r="G2214" s="313" t="s">
        <v>133</v>
      </c>
      <c r="H2214" s="314">
        <v>1</v>
      </c>
      <c r="I2214" s="315">
        <v>35.120000000000005</v>
      </c>
      <c r="J2214" s="315">
        <v>35.119999999999997</v>
      </c>
      <c r="K2214" s="277"/>
      <c r="L2214" s="315">
        <v>42.56</v>
      </c>
      <c r="M2214" s="315">
        <v>42.56</v>
      </c>
    </row>
    <row r="2215" spans="1:13" ht="48" x14ac:dyDescent="0.2">
      <c r="A2215" s="265" t="s">
        <v>6804</v>
      </c>
      <c r="B2215" s="316" t="s">
        <v>1236</v>
      </c>
      <c r="C2215" s="317" t="s">
        <v>4531</v>
      </c>
      <c r="D2215" s="316" t="s">
        <v>103</v>
      </c>
      <c r="E2215" s="316" t="s">
        <v>4532</v>
      </c>
      <c r="F2215" s="318" t="s">
        <v>4496</v>
      </c>
      <c r="G2215" s="319" t="s">
        <v>133</v>
      </c>
      <c r="H2215" s="320">
        <v>1</v>
      </c>
      <c r="I2215" s="321">
        <v>8.4339999999999993</v>
      </c>
      <c r="J2215" s="321">
        <v>8.4339999999999993</v>
      </c>
      <c r="K2215" s="277"/>
      <c r="L2215" s="321">
        <v>10.220000000000001</v>
      </c>
      <c r="M2215" s="321">
        <v>10.220000000000001</v>
      </c>
    </row>
    <row r="2216" spans="1:13" ht="48" x14ac:dyDescent="0.2">
      <c r="A2216" s="265" t="s">
        <v>6805</v>
      </c>
      <c r="B2216" s="316" t="s">
        <v>1236</v>
      </c>
      <c r="C2216" s="317" t="s">
        <v>4533</v>
      </c>
      <c r="D2216" s="316" t="s">
        <v>103</v>
      </c>
      <c r="E2216" s="316" t="s">
        <v>4534</v>
      </c>
      <c r="F2216" s="318" t="s">
        <v>4496</v>
      </c>
      <c r="G2216" s="319" t="s">
        <v>133</v>
      </c>
      <c r="H2216" s="320">
        <v>1</v>
      </c>
      <c r="I2216" s="321">
        <v>26.69</v>
      </c>
      <c r="J2216" s="321">
        <v>26.69</v>
      </c>
      <c r="K2216" s="277"/>
      <c r="L2216" s="321">
        <v>32.340000000000003</v>
      </c>
      <c r="M2216" s="321">
        <v>32.340000000000003</v>
      </c>
    </row>
    <row r="2217" spans="1:13" x14ac:dyDescent="0.2">
      <c r="A2217" s="265" t="s">
        <v>6806</v>
      </c>
      <c r="B2217" s="266" t="s">
        <v>4535</v>
      </c>
      <c r="C2217" s="267" t="s">
        <v>36</v>
      </c>
      <c r="D2217" s="266" t="s">
        <v>37</v>
      </c>
      <c r="E2217" s="266" t="s">
        <v>38</v>
      </c>
      <c r="F2217" s="268" t="s">
        <v>1188</v>
      </c>
      <c r="G2217" s="269" t="s">
        <v>39</v>
      </c>
      <c r="H2217" s="267" t="s">
        <v>1189</v>
      </c>
      <c r="I2217" s="267" t="s">
        <v>40</v>
      </c>
      <c r="J2217" s="267" t="s">
        <v>41</v>
      </c>
      <c r="L2217" s="334"/>
      <c r="M2217" s="334"/>
    </row>
    <row r="2218" spans="1:13" ht="48" x14ac:dyDescent="0.2">
      <c r="A2218" s="265" t="s">
        <v>6807</v>
      </c>
      <c r="B2218" s="271" t="s">
        <v>1190</v>
      </c>
      <c r="C2218" s="272" t="s">
        <v>4536</v>
      </c>
      <c r="D2218" s="271" t="s">
        <v>103</v>
      </c>
      <c r="E2218" s="271" t="s">
        <v>1672</v>
      </c>
      <c r="F2218" s="273" t="s">
        <v>4496</v>
      </c>
      <c r="G2218" s="274" t="s">
        <v>133</v>
      </c>
      <c r="H2218" s="275">
        <v>1</v>
      </c>
      <c r="I2218" s="276">
        <v>27.1</v>
      </c>
      <c r="J2218" s="276">
        <v>27.1</v>
      </c>
      <c r="K2218" s="277"/>
      <c r="L2218" s="276">
        <v>32.85</v>
      </c>
      <c r="M2218" s="276">
        <v>32.85</v>
      </c>
    </row>
    <row r="2219" spans="1:13" ht="48" x14ac:dyDescent="0.2">
      <c r="A2219" s="265" t="s">
        <v>6808</v>
      </c>
      <c r="B2219" s="316" t="s">
        <v>1236</v>
      </c>
      <c r="C2219" s="317" t="s">
        <v>4531</v>
      </c>
      <c r="D2219" s="316" t="s">
        <v>103</v>
      </c>
      <c r="E2219" s="316" t="s">
        <v>4532</v>
      </c>
      <c r="F2219" s="318" t="s">
        <v>4496</v>
      </c>
      <c r="G2219" s="319" t="s">
        <v>133</v>
      </c>
      <c r="H2219" s="320">
        <v>1</v>
      </c>
      <c r="I2219" s="321">
        <v>8.4339999999999993</v>
      </c>
      <c r="J2219" s="321">
        <v>8.4339999999999993</v>
      </c>
      <c r="K2219" s="277"/>
      <c r="L2219" s="321">
        <v>10.220000000000001</v>
      </c>
      <c r="M2219" s="321">
        <v>10.220000000000001</v>
      </c>
    </row>
    <row r="2220" spans="1:13" ht="48" x14ac:dyDescent="0.2">
      <c r="A2220" s="265" t="s">
        <v>6809</v>
      </c>
      <c r="B2220" s="316" t="s">
        <v>1236</v>
      </c>
      <c r="C2220" s="317" t="s">
        <v>4537</v>
      </c>
      <c r="D2220" s="316" t="s">
        <v>103</v>
      </c>
      <c r="E2220" s="316" t="s">
        <v>4538</v>
      </c>
      <c r="F2220" s="318" t="s">
        <v>4496</v>
      </c>
      <c r="G2220" s="319" t="s">
        <v>133</v>
      </c>
      <c r="H2220" s="320">
        <v>1</v>
      </c>
      <c r="I2220" s="321">
        <v>18.670000000000002</v>
      </c>
      <c r="J2220" s="321">
        <v>18.670000000000002</v>
      </c>
      <c r="K2220" s="277"/>
      <c r="L2220" s="321">
        <v>22.63</v>
      </c>
      <c r="M2220" s="321">
        <v>22.63</v>
      </c>
    </row>
    <row r="2221" spans="1:13" x14ac:dyDescent="0.2">
      <c r="A2221" s="265" t="s">
        <v>6810</v>
      </c>
      <c r="B2221" s="266" t="s">
        <v>4539</v>
      </c>
      <c r="C2221" s="267" t="s">
        <v>36</v>
      </c>
      <c r="D2221" s="266" t="s">
        <v>37</v>
      </c>
      <c r="E2221" s="266" t="s">
        <v>38</v>
      </c>
      <c r="F2221" s="268" t="s">
        <v>1188</v>
      </c>
      <c r="G2221" s="269" t="s">
        <v>39</v>
      </c>
      <c r="H2221" s="267" t="s">
        <v>1189</v>
      </c>
      <c r="I2221" s="267" t="s">
        <v>40</v>
      </c>
      <c r="J2221" s="267" t="s">
        <v>41</v>
      </c>
      <c r="L2221" s="334"/>
      <c r="M2221" s="334"/>
    </row>
    <row r="2222" spans="1:13" ht="48" x14ac:dyDescent="0.2">
      <c r="A2222" s="265" t="s">
        <v>6811</v>
      </c>
      <c r="B2222" s="271" t="s">
        <v>1190</v>
      </c>
      <c r="C2222" s="272" t="s">
        <v>4540</v>
      </c>
      <c r="D2222" s="271" t="s">
        <v>103</v>
      </c>
      <c r="E2222" s="271" t="s">
        <v>1673</v>
      </c>
      <c r="F2222" s="273" t="s">
        <v>4496</v>
      </c>
      <c r="G2222" s="274" t="s">
        <v>133</v>
      </c>
      <c r="H2222" s="275">
        <v>1</v>
      </c>
      <c r="I2222" s="276">
        <v>24</v>
      </c>
      <c r="J2222" s="276">
        <v>24</v>
      </c>
      <c r="K2222" s="277"/>
      <c r="L2222" s="276">
        <v>29.1</v>
      </c>
      <c r="M2222" s="276">
        <v>29.1</v>
      </c>
    </row>
    <row r="2223" spans="1:13" ht="48" x14ac:dyDescent="0.2">
      <c r="A2223" s="265" t="s">
        <v>6812</v>
      </c>
      <c r="B2223" s="316" t="s">
        <v>1236</v>
      </c>
      <c r="C2223" s="317" t="s">
        <v>4531</v>
      </c>
      <c r="D2223" s="316" t="s">
        <v>103</v>
      </c>
      <c r="E2223" s="316" t="s">
        <v>4532</v>
      </c>
      <c r="F2223" s="318" t="s">
        <v>4496</v>
      </c>
      <c r="G2223" s="319" t="s">
        <v>133</v>
      </c>
      <c r="H2223" s="320">
        <v>1</v>
      </c>
      <c r="I2223" s="321">
        <v>8.4339999999999993</v>
      </c>
      <c r="J2223" s="321">
        <v>8.4339999999999993</v>
      </c>
      <c r="K2223" s="277"/>
      <c r="L2223" s="321">
        <v>10.220000000000001</v>
      </c>
      <c r="M2223" s="321">
        <v>10.220000000000001</v>
      </c>
    </row>
    <row r="2224" spans="1:13" ht="48" x14ac:dyDescent="0.2">
      <c r="A2224" s="265" t="s">
        <v>6813</v>
      </c>
      <c r="B2224" s="316" t="s">
        <v>1236</v>
      </c>
      <c r="C2224" s="317" t="s">
        <v>4541</v>
      </c>
      <c r="D2224" s="316" t="s">
        <v>103</v>
      </c>
      <c r="E2224" s="316" t="s">
        <v>4542</v>
      </c>
      <c r="F2224" s="318" t="s">
        <v>4496</v>
      </c>
      <c r="G2224" s="319" t="s">
        <v>133</v>
      </c>
      <c r="H2224" s="320">
        <v>1</v>
      </c>
      <c r="I2224" s="321">
        <v>15.57</v>
      </c>
      <c r="J2224" s="321">
        <v>15.57</v>
      </c>
      <c r="K2224" s="277"/>
      <c r="L2224" s="321">
        <v>18.88</v>
      </c>
      <c r="M2224" s="321">
        <v>18.88</v>
      </c>
    </row>
    <row r="2225" spans="1:13" x14ac:dyDescent="0.2">
      <c r="A2225" s="265" t="s">
        <v>6814</v>
      </c>
      <c r="B2225" s="266" t="s">
        <v>4543</v>
      </c>
      <c r="C2225" s="267" t="s">
        <v>36</v>
      </c>
      <c r="D2225" s="266" t="s">
        <v>37</v>
      </c>
      <c r="E2225" s="266" t="s">
        <v>38</v>
      </c>
      <c r="F2225" s="268" t="s">
        <v>1188</v>
      </c>
      <c r="G2225" s="269" t="s">
        <v>39</v>
      </c>
      <c r="H2225" s="267" t="s">
        <v>1189</v>
      </c>
      <c r="I2225" s="267" t="s">
        <v>40</v>
      </c>
      <c r="J2225" s="267" t="s">
        <v>41</v>
      </c>
      <c r="L2225" s="334"/>
      <c r="M2225" s="334"/>
    </row>
    <row r="2226" spans="1:13" ht="48" x14ac:dyDescent="0.2">
      <c r="A2226" s="265" t="s">
        <v>6815</v>
      </c>
      <c r="B2226" s="271" t="s">
        <v>1190</v>
      </c>
      <c r="C2226" s="272" t="s">
        <v>4544</v>
      </c>
      <c r="D2226" s="271" t="s">
        <v>103</v>
      </c>
      <c r="E2226" s="271" t="s">
        <v>1674</v>
      </c>
      <c r="F2226" s="273" t="s">
        <v>4496</v>
      </c>
      <c r="G2226" s="274" t="s">
        <v>133</v>
      </c>
      <c r="H2226" s="275">
        <v>1</v>
      </c>
      <c r="I2226" s="276">
        <v>22.92</v>
      </c>
      <c r="J2226" s="276">
        <v>22.92</v>
      </c>
      <c r="K2226" s="277"/>
      <c r="L2226" s="276">
        <v>27.78</v>
      </c>
      <c r="M2226" s="276">
        <v>27.78</v>
      </c>
    </row>
    <row r="2227" spans="1:13" ht="48" x14ac:dyDescent="0.2">
      <c r="A2227" s="265" t="s">
        <v>6816</v>
      </c>
      <c r="B2227" s="316" t="s">
        <v>1236</v>
      </c>
      <c r="C2227" s="317" t="s">
        <v>4531</v>
      </c>
      <c r="D2227" s="316" t="s">
        <v>103</v>
      </c>
      <c r="E2227" s="316" t="s">
        <v>4532</v>
      </c>
      <c r="F2227" s="318" t="s">
        <v>4496</v>
      </c>
      <c r="G2227" s="319" t="s">
        <v>133</v>
      </c>
      <c r="H2227" s="320">
        <v>1</v>
      </c>
      <c r="I2227" s="321">
        <v>8.4339999999999993</v>
      </c>
      <c r="J2227" s="321">
        <v>8.4339999999999993</v>
      </c>
      <c r="K2227" s="277"/>
      <c r="L2227" s="321">
        <v>10.220000000000001</v>
      </c>
      <c r="M2227" s="321">
        <v>10.220000000000001</v>
      </c>
    </row>
    <row r="2228" spans="1:13" ht="48" x14ac:dyDescent="0.2">
      <c r="A2228" s="265" t="s">
        <v>6817</v>
      </c>
      <c r="B2228" s="316" t="s">
        <v>1236</v>
      </c>
      <c r="C2228" s="317" t="s">
        <v>4545</v>
      </c>
      <c r="D2228" s="316" t="s">
        <v>103</v>
      </c>
      <c r="E2228" s="316" t="s">
        <v>4546</v>
      </c>
      <c r="F2228" s="318" t="s">
        <v>4496</v>
      </c>
      <c r="G2228" s="319" t="s">
        <v>133</v>
      </c>
      <c r="H2228" s="320">
        <v>1</v>
      </c>
      <c r="I2228" s="321">
        <v>14.49</v>
      </c>
      <c r="J2228" s="321">
        <v>14.49</v>
      </c>
      <c r="K2228" s="277"/>
      <c r="L2228" s="321">
        <v>17.559999999999999</v>
      </c>
      <c r="M2228" s="321">
        <v>17.559999999999999</v>
      </c>
    </row>
    <row r="2229" spans="1:13" x14ac:dyDescent="0.2">
      <c r="A2229" s="265" t="s">
        <v>6818</v>
      </c>
      <c r="B2229" s="266" t="s">
        <v>4547</v>
      </c>
      <c r="C2229" s="267" t="s">
        <v>36</v>
      </c>
      <c r="D2229" s="266" t="s">
        <v>37</v>
      </c>
      <c r="E2229" s="266" t="s">
        <v>38</v>
      </c>
      <c r="F2229" s="268" t="s">
        <v>1188</v>
      </c>
      <c r="G2229" s="269" t="s">
        <v>39</v>
      </c>
      <c r="H2229" s="267" t="s">
        <v>1189</v>
      </c>
      <c r="I2229" s="267" t="s">
        <v>40</v>
      </c>
      <c r="J2229" s="267" t="s">
        <v>41</v>
      </c>
      <c r="L2229" s="334"/>
      <c r="M2229" s="334"/>
    </row>
    <row r="2230" spans="1:13" ht="48" x14ac:dyDescent="0.2">
      <c r="A2230" s="265" t="s">
        <v>6819</v>
      </c>
      <c r="B2230" s="290" t="s">
        <v>1190</v>
      </c>
      <c r="C2230" s="291" t="s">
        <v>4548</v>
      </c>
      <c r="D2230" s="290" t="s">
        <v>103</v>
      </c>
      <c r="E2230" s="290" t="s">
        <v>1675</v>
      </c>
      <c r="F2230" s="292" t="s">
        <v>4496</v>
      </c>
      <c r="G2230" s="293" t="s">
        <v>133</v>
      </c>
      <c r="H2230" s="294">
        <v>1</v>
      </c>
      <c r="I2230" s="278">
        <v>34.85</v>
      </c>
      <c r="J2230" s="278">
        <v>34.85</v>
      </c>
      <c r="K2230" s="277"/>
      <c r="L2230" s="278">
        <v>42.24</v>
      </c>
      <c r="M2230" s="278">
        <v>42.24</v>
      </c>
    </row>
    <row r="2231" spans="1:13" ht="48.75" thickBot="1" x14ac:dyDescent="0.25">
      <c r="A2231" s="265" t="s">
        <v>6820</v>
      </c>
      <c r="B2231" s="329" t="s">
        <v>1236</v>
      </c>
      <c r="C2231" s="330" t="s">
        <v>4531</v>
      </c>
      <c r="D2231" s="329" t="s">
        <v>103</v>
      </c>
      <c r="E2231" s="329" t="s">
        <v>4532</v>
      </c>
      <c r="F2231" s="331" t="s">
        <v>4496</v>
      </c>
      <c r="G2231" s="332" t="s">
        <v>133</v>
      </c>
      <c r="H2231" s="333">
        <v>1</v>
      </c>
      <c r="I2231" s="322">
        <v>8.4339999999999993</v>
      </c>
      <c r="J2231" s="322">
        <v>8.4339999999999993</v>
      </c>
      <c r="K2231" s="277"/>
      <c r="L2231" s="322">
        <v>10.220000000000001</v>
      </c>
      <c r="M2231" s="322">
        <v>10.220000000000001</v>
      </c>
    </row>
    <row r="2232" spans="1:13" ht="48.75" thickTop="1" x14ac:dyDescent="0.2">
      <c r="A2232" s="265" t="s">
        <v>6821</v>
      </c>
      <c r="B2232" s="323" t="s">
        <v>1236</v>
      </c>
      <c r="C2232" s="324" t="s">
        <v>4549</v>
      </c>
      <c r="D2232" s="323" t="s">
        <v>103</v>
      </c>
      <c r="E2232" s="323" t="s">
        <v>4550</v>
      </c>
      <c r="F2232" s="325" t="s">
        <v>4496</v>
      </c>
      <c r="G2232" s="326" t="s">
        <v>133</v>
      </c>
      <c r="H2232" s="327">
        <v>1</v>
      </c>
      <c r="I2232" s="328">
        <v>26.42</v>
      </c>
      <c r="J2232" s="328">
        <v>26.42</v>
      </c>
      <c r="K2232" s="277"/>
      <c r="L2232" s="328">
        <v>32.020000000000003</v>
      </c>
      <c r="M2232" s="328">
        <v>32.020000000000003</v>
      </c>
    </row>
    <row r="2233" spans="1:13" x14ac:dyDescent="0.2">
      <c r="A2233" s="265" t="s">
        <v>6822</v>
      </c>
      <c r="B2233" s="266" t="s">
        <v>4551</v>
      </c>
      <c r="C2233" s="267" t="s">
        <v>36</v>
      </c>
      <c r="D2233" s="266" t="s">
        <v>37</v>
      </c>
      <c r="E2233" s="266" t="s">
        <v>38</v>
      </c>
      <c r="F2233" s="268" t="s">
        <v>1188</v>
      </c>
      <c r="G2233" s="269" t="s">
        <v>39</v>
      </c>
      <c r="H2233" s="267" t="s">
        <v>1189</v>
      </c>
      <c r="I2233" s="267" t="s">
        <v>40</v>
      </c>
      <c r="J2233" s="267" t="s">
        <v>41</v>
      </c>
      <c r="L2233" s="334"/>
      <c r="M2233" s="334"/>
    </row>
    <row r="2234" spans="1:13" ht="48" x14ac:dyDescent="0.2">
      <c r="A2234" s="265" t="s">
        <v>6823</v>
      </c>
      <c r="B2234" s="271" t="s">
        <v>1190</v>
      </c>
      <c r="C2234" s="272" t="s">
        <v>4552</v>
      </c>
      <c r="D2234" s="271" t="s">
        <v>103</v>
      </c>
      <c r="E2234" s="271" t="s">
        <v>1676</v>
      </c>
      <c r="F2234" s="273" t="s">
        <v>4496</v>
      </c>
      <c r="G2234" s="274" t="s">
        <v>133</v>
      </c>
      <c r="H2234" s="275">
        <v>1</v>
      </c>
      <c r="I2234" s="276">
        <v>46.78</v>
      </c>
      <c r="J2234" s="276">
        <v>46.78</v>
      </c>
      <c r="K2234" s="277"/>
      <c r="L2234" s="276">
        <v>56.7</v>
      </c>
      <c r="M2234" s="276">
        <v>56.7</v>
      </c>
    </row>
    <row r="2235" spans="1:13" ht="48" x14ac:dyDescent="0.2">
      <c r="A2235" s="265" t="s">
        <v>6824</v>
      </c>
      <c r="B2235" s="316" t="s">
        <v>1236</v>
      </c>
      <c r="C2235" s="317" t="s">
        <v>4531</v>
      </c>
      <c r="D2235" s="316" t="s">
        <v>103</v>
      </c>
      <c r="E2235" s="316" t="s">
        <v>4532</v>
      </c>
      <c r="F2235" s="318" t="s">
        <v>4496</v>
      </c>
      <c r="G2235" s="319" t="s">
        <v>133</v>
      </c>
      <c r="H2235" s="320">
        <v>1</v>
      </c>
      <c r="I2235" s="321">
        <v>8.4339999999999993</v>
      </c>
      <c r="J2235" s="321">
        <v>8.4339999999999993</v>
      </c>
      <c r="K2235" s="277"/>
      <c r="L2235" s="321">
        <v>10.220000000000001</v>
      </c>
      <c r="M2235" s="321">
        <v>10.220000000000001</v>
      </c>
    </row>
    <row r="2236" spans="1:13" ht="48" x14ac:dyDescent="0.2">
      <c r="A2236" s="265" t="s">
        <v>6825</v>
      </c>
      <c r="B2236" s="316" t="s">
        <v>1236</v>
      </c>
      <c r="C2236" s="317" t="s">
        <v>4553</v>
      </c>
      <c r="D2236" s="316" t="s">
        <v>103</v>
      </c>
      <c r="E2236" s="316" t="s">
        <v>4554</v>
      </c>
      <c r="F2236" s="318" t="s">
        <v>4496</v>
      </c>
      <c r="G2236" s="319" t="s">
        <v>133</v>
      </c>
      <c r="H2236" s="320">
        <v>1</v>
      </c>
      <c r="I2236" s="321">
        <v>38.35</v>
      </c>
      <c r="J2236" s="321">
        <v>38.35</v>
      </c>
      <c r="K2236" s="277"/>
      <c r="L2236" s="321">
        <v>46.48</v>
      </c>
      <c r="M2236" s="321">
        <v>46.48</v>
      </c>
    </row>
    <row r="2237" spans="1:13" x14ac:dyDescent="0.2">
      <c r="A2237" s="265" t="s">
        <v>6826</v>
      </c>
      <c r="B2237" s="266" t="s">
        <v>4555</v>
      </c>
      <c r="C2237" s="267" t="s">
        <v>36</v>
      </c>
      <c r="D2237" s="266" t="s">
        <v>37</v>
      </c>
      <c r="E2237" s="266" t="s">
        <v>38</v>
      </c>
      <c r="F2237" s="268" t="s">
        <v>1188</v>
      </c>
      <c r="G2237" s="269" t="s">
        <v>39</v>
      </c>
      <c r="H2237" s="267" t="s">
        <v>1189</v>
      </c>
      <c r="I2237" s="267" t="s">
        <v>40</v>
      </c>
      <c r="J2237" s="267" t="s">
        <v>41</v>
      </c>
      <c r="L2237" s="334"/>
      <c r="M2237" s="334"/>
    </row>
    <row r="2238" spans="1:13" ht="48" x14ac:dyDescent="0.2">
      <c r="A2238" s="265" t="s">
        <v>6827</v>
      </c>
      <c r="B2238" s="271" t="s">
        <v>1190</v>
      </c>
      <c r="C2238" s="272" t="s">
        <v>4556</v>
      </c>
      <c r="D2238" s="271" t="s">
        <v>103</v>
      </c>
      <c r="E2238" s="271" t="s">
        <v>1679</v>
      </c>
      <c r="F2238" s="273" t="s">
        <v>4496</v>
      </c>
      <c r="G2238" s="274" t="s">
        <v>289</v>
      </c>
      <c r="H2238" s="275">
        <v>1</v>
      </c>
      <c r="I2238" s="276">
        <v>3.4</v>
      </c>
      <c r="J2238" s="276">
        <v>3.4</v>
      </c>
      <c r="K2238" s="277"/>
      <c r="L2238" s="276">
        <v>4.1399999999999997</v>
      </c>
      <c r="M2238" s="276">
        <v>4.1399999999999997</v>
      </c>
    </row>
    <row r="2239" spans="1:13" ht="24" x14ac:dyDescent="0.2">
      <c r="A2239" s="265" t="s">
        <v>6828</v>
      </c>
      <c r="B2239" s="316" t="s">
        <v>1236</v>
      </c>
      <c r="C2239" s="317" t="s">
        <v>4505</v>
      </c>
      <c r="D2239" s="316" t="s">
        <v>103</v>
      </c>
      <c r="E2239" s="316" t="s">
        <v>1310</v>
      </c>
      <c r="F2239" s="318" t="s">
        <v>1191</v>
      </c>
      <c r="G2239" s="319" t="s">
        <v>79</v>
      </c>
      <c r="H2239" s="320">
        <v>2.9000000000000001E-2</v>
      </c>
      <c r="I2239" s="321">
        <v>17.331</v>
      </c>
      <c r="J2239" s="321">
        <v>0.5</v>
      </c>
      <c r="K2239" s="277"/>
      <c r="L2239" s="321">
        <v>21</v>
      </c>
      <c r="M2239" s="321">
        <v>0.6</v>
      </c>
    </row>
    <row r="2240" spans="1:13" ht="24" x14ac:dyDescent="0.2">
      <c r="A2240" s="265" t="s">
        <v>6829</v>
      </c>
      <c r="B2240" s="316" t="s">
        <v>1236</v>
      </c>
      <c r="C2240" s="317" t="s">
        <v>4506</v>
      </c>
      <c r="D2240" s="316" t="s">
        <v>103</v>
      </c>
      <c r="E2240" s="316" t="s">
        <v>1312</v>
      </c>
      <c r="F2240" s="318" t="s">
        <v>1191</v>
      </c>
      <c r="G2240" s="319" t="s">
        <v>79</v>
      </c>
      <c r="H2240" s="320">
        <v>2.9000000000000001E-2</v>
      </c>
      <c r="I2240" s="321">
        <v>23.983000000000001</v>
      </c>
      <c r="J2240" s="321">
        <v>0.69</v>
      </c>
      <c r="K2240" s="277"/>
      <c r="L2240" s="321">
        <v>29.06</v>
      </c>
      <c r="M2240" s="321">
        <v>0.84</v>
      </c>
    </row>
    <row r="2241" spans="1:13" ht="24" x14ac:dyDescent="0.2">
      <c r="A2241" s="265" t="s">
        <v>6830</v>
      </c>
      <c r="B2241" s="279" t="s">
        <v>1193</v>
      </c>
      <c r="C2241" s="280" t="s">
        <v>4557</v>
      </c>
      <c r="D2241" s="279" t="s">
        <v>103</v>
      </c>
      <c r="E2241" s="279" t="s">
        <v>4558</v>
      </c>
      <c r="F2241" s="281" t="s">
        <v>1209</v>
      </c>
      <c r="G2241" s="282" t="s">
        <v>289</v>
      </c>
      <c r="H2241" s="283">
        <v>1.2434000000000001</v>
      </c>
      <c r="I2241" s="284">
        <v>1.7651299999999999</v>
      </c>
      <c r="J2241" s="284">
        <v>2.19</v>
      </c>
      <c r="K2241" s="277"/>
      <c r="L2241" s="284">
        <v>2.15</v>
      </c>
      <c r="M2241" s="284">
        <v>2.67</v>
      </c>
    </row>
    <row r="2242" spans="1:13" x14ac:dyDescent="0.2">
      <c r="A2242" s="265" t="s">
        <v>6831</v>
      </c>
      <c r="B2242" s="279" t="s">
        <v>1193</v>
      </c>
      <c r="C2242" s="280" t="s">
        <v>4559</v>
      </c>
      <c r="D2242" s="279" t="s">
        <v>103</v>
      </c>
      <c r="E2242" s="279" t="s">
        <v>1314</v>
      </c>
      <c r="F2242" s="281" t="s">
        <v>1209</v>
      </c>
      <c r="G2242" s="282" t="s">
        <v>133</v>
      </c>
      <c r="H2242" s="283">
        <v>9.4000000000000004E-3</v>
      </c>
      <c r="I2242" s="284">
        <v>2.83</v>
      </c>
      <c r="J2242" s="284">
        <v>0.02</v>
      </c>
      <c r="K2242" s="277"/>
      <c r="L2242" s="284">
        <v>3.43</v>
      </c>
      <c r="M2242" s="284">
        <v>0.03</v>
      </c>
    </row>
    <row r="2243" spans="1:13" x14ac:dyDescent="0.2">
      <c r="A2243" s="265" t="s">
        <v>6832</v>
      </c>
      <c r="B2243" s="266" t="s">
        <v>4560</v>
      </c>
      <c r="C2243" s="267" t="s">
        <v>36</v>
      </c>
      <c r="D2243" s="266" t="s">
        <v>37</v>
      </c>
      <c r="E2243" s="266" t="s">
        <v>38</v>
      </c>
      <c r="F2243" s="268" t="s">
        <v>1188</v>
      </c>
      <c r="G2243" s="269" t="s">
        <v>39</v>
      </c>
      <c r="H2243" s="267" t="s">
        <v>1189</v>
      </c>
      <c r="I2243" s="267" t="s">
        <v>40</v>
      </c>
      <c r="J2243" s="267" t="s">
        <v>41</v>
      </c>
      <c r="L2243" s="334"/>
      <c r="M2243" s="334"/>
    </row>
    <row r="2244" spans="1:13" ht="48" x14ac:dyDescent="0.2">
      <c r="A2244" s="265" t="s">
        <v>6833</v>
      </c>
      <c r="B2244" s="271" t="s">
        <v>1190</v>
      </c>
      <c r="C2244" s="272" t="s">
        <v>4561</v>
      </c>
      <c r="D2244" s="271" t="s">
        <v>103</v>
      </c>
      <c r="E2244" s="271" t="s">
        <v>1682</v>
      </c>
      <c r="F2244" s="273" t="s">
        <v>4496</v>
      </c>
      <c r="G2244" s="274" t="s">
        <v>289</v>
      </c>
      <c r="H2244" s="275">
        <v>1</v>
      </c>
      <c r="I2244" s="276">
        <v>5.27</v>
      </c>
      <c r="J2244" s="276">
        <v>5.27</v>
      </c>
      <c r="K2244" s="277"/>
      <c r="L2244" s="276">
        <v>6.4</v>
      </c>
      <c r="M2244" s="276">
        <v>6.4</v>
      </c>
    </row>
    <row r="2245" spans="1:13" ht="24" x14ac:dyDescent="0.2">
      <c r="A2245" s="265" t="s">
        <v>6834</v>
      </c>
      <c r="B2245" s="316" t="s">
        <v>1236</v>
      </c>
      <c r="C2245" s="317" t="s">
        <v>4505</v>
      </c>
      <c r="D2245" s="316" t="s">
        <v>103</v>
      </c>
      <c r="E2245" s="316" t="s">
        <v>1310</v>
      </c>
      <c r="F2245" s="318" t="s">
        <v>1191</v>
      </c>
      <c r="G2245" s="319" t="s">
        <v>79</v>
      </c>
      <c r="H2245" s="320">
        <v>3.9E-2</v>
      </c>
      <c r="I2245" s="321">
        <v>17.331</v>
      </c>
      <c r="J2245" s="321">
        <v>0.67500000000000004</v>
      </c>
      <c r="K2245" s="277"/>
      <c r="L2245" s="321">
        <v>21</v>
      </c>
      <c r="M2245" s="321">
        <v>0.81</v>
      </c>
    </row>
    <row r="2246" spans="1:13" ht="24" x14ac:dyDescent="0.2">
      <c r="A2246" s="265" t="s">
        <v>6835</v>
      </c>
      <c r="B2246" s="316" t="s">
        <v>1236</v>
      </c>
      <c r="C2246" s="317" t="s">
        <v>4506</v>
      </c>
      <c r="D2246" s="316" t="s">
        <v>103</v>
      </c>
      <c r="E2246" s="316" t="s">
        <v>1312</v>
      </c>
      <c r="F2246" s="318" t="s">
        <v>1191</v>
      </c>
      <c r="G2246" s="319" t="s">
        <v>79</v>
      </c>
      <c r="H2246" s="320">
        <v>3.9E-2</v>
      </c>
      <c r="I2246" s="321">
        <v>23.983000000000001</v>
      </c>
      <c r="J2246" s="321">
        <v>0.93500000000000005</v>
      </c>
      <c r="K2246" s="277"/>
      <c r="L2246" s="321">
        <v>29.06</v>
      </c>
      <c r="M2246" s="321">
        <v>1.1299999999999999</v>
      </c>
    </row>
    <row r="2247" spans="1:13" ht="24" x14ac:dyDescent="0.2">
      <c r="A2247" s="265" t="s">
        <v>6836</v>
      </c>
      <c r="B2247" s="279" t="s">
        <v>1193</v>
      </c>
      <c r="C2247" s="280" t="s">
        <v>4562</v>
      </c>
      <c r="D2247" s="279" t="s">
        <v>103</v>
      </c>
      <c r="E2247" s="279" t="s">
        <v>4563</v>
      </c>
      <c r="F2247" s="281" t="s">
        <v>1209</v>
      </c>
      <c r="G2247" s="282" t="s">
        <v>289</v>
      </c>
      <c r="H2247" s="283">
        <v>1.2434000000000001</v>
      </c>
      <c r="I2247" s="284">
        <v>2.9229097297297302</v>
      </c>
      <c r="J2247" s="284">
        <v>3.6339999999999999</v>
      </c>
      <c r="K2247" s="277"/>
      <c r="L2247" s="284">
        <v>3.57</v>
      </c>
      <c r="M2247" s="284">
        <v>4.43</v>
      </c>
    </row>
    <row r="2248" spans="1:13" x14ac:dyDescent="0.2">
      <c r="A2248" s="265" t="s">
        <v>6837</v>
      </c>
      <c r="B2248" s="279" t="s">
        <v>1193</v>
      </c>
      <c r="C2248" s="280" t="s">
        <v>4559</v>
      </c>
      <c r="D2248" s="279" t="s">
        <v>103</v>
      </c>
      <c r="E2248" s="279" t="s">
        <v>1314</v>
      </c>
      <c r="F2248" s="281" t="s">
        <v>1209</v>
      </c>
      <c r="G2248" s="282" t="s">
        <v>133</v>
      </c>
      <c r="H2248" s="283">
        <v>9.4000000000000004E-3</v>
      </c>
      <c r="I2248" s="284">
        <v>2.83</v>
      </c>
      <c r="J2248" s="284">
        <v>2.5999999999999999E-2</v>
      </c>
      <c r="K2248" s="277"/>
      <c r="L2248" s="284">
        <v>3.43</v>
      </c>
      <c r="M2248" s="284">
        <v>0.03</v>
      </c>
    </row>
    <row r="2249" spans="1:13" x14ac:dyDescent="0.2">
      <c r="A2249" s="265" t="s">
        <v>6838</v>
      </c>
      <c r="B2249" s="286" t="s">
        <v>4564</v>
      </c>
      <c r="C2249" s="287" t="s">
        <v>36</v>
      </c>
      <c r="D2249" s="286" t="s">
        <v>37</v>
      </c>
      <c r="E2249" s="286" t="s">
        <v>38</v>
      </c>
      <c r="F2249" s="288" t="s">
        <v>1188</v>
      </c>
      <c r="G2249" s="289" t="s">
        <v>39</v>
      </c>
      <c r="H2249" s="287" t="s">
        <v>1189</v>
      </c>
      <c r="I2249" s="287" t="s">
        <v>40</v>
      </c>
      <c r="J2249" s="287" t="s">
        <v>41</v>
      </c>
      <c r="L2249" s="270"/>
      <c r="M2249" s="270"/>
    </row>
    <row r="2250" spans="1:13" ht="48.75" thickBot="1" x14ac:dyDescent="0.25">
      <c r="A2250" s="265" t="s">
        <v>6839</v>
      </c>
      <c r="B2250" s="290" t="s">
        <v>1190</v>
      </c>
      <c r="C2250" s="291" t="s">
        <v>4565</v>
      </c>
      <c r="D2250" s="290" t="s">
        <v>103</v>
      </c>
      <c r="E2250" s="290" t="s">
        <v>1685</v>
      </c>
      <c r="F2250" s="292" t="s">
        <v>4496</v>
      </c>
      <c r="G2250" s="293" t="s">
        <v>289</v>
      </c>
      <c r="H2250" s="294">
        <v>1</v>
      </c>
      <c r="I2250" s="278">
        <v>7.38</v>
      </c>
      <c r="J2250" s="278">
        <v>7.38</v>
      </c>
      <c r="K2250" s="277"/>
      <c r="L2250" s="278">
        <v>8.9499999999999993</v>
      </c>
      <c r="M2250" s="278">
        <v>8.9499999999999993</v>
      </c>
    </row>
    <row r="2251" spans="1:13" ht="24.75" thickTop="1" x14ac:dyDescent="0.2">
      <c r="A2251" s="265" t="s">
        <v>6840</v>
      </c>
      <c r="B2251" s="323" t="s">
        <v>1236</v>
      </c>
      <c r="C2251" s="324" t="s">
        <v>4505</v>
      </c>
      <c r="D2251" s="323" t="s">
        <v>103</v>
      </c>
      <c r="E2251" s="323" t="s">
        <v>1310</v>
      </c>
      <c r="F2251" s="325" t="s">
        <v>1191</v>
      </c>
      <c r="G2251" s="326" t="s">
        <v>79</v>
      </c>
      <c r="H2251" s="327">
        <v>5.0999999999999997E-2</v>
      </c>
      <c r="I2251" s="328">
        <v>17.331</v>
      </c>
      <c r="J2251" s="328">
        <v>0.88300000000000001</v>
      </c>
      <c r="K2251" s="277"/>
      <c r="L2251" s="328">
        <v>21</v>
      </c>
      <c r="M2251" s="328">
        <v>1.07</v>
      </c>
    </row>
    <row r="2252" spans="1:13" ht="24" x14ac:dyDescent="0.2">
      <c r="A2252" s="265" t="s">
        <v>6841</v>
      </c>
      <c r="B2252" s="316" t="s">
        <v>1236</v>
      </c>
      <c r="C2252" s="317" t="s">
        <v>4506</v>
      </c>
      <c r="D2252" s="316" t="s">
        <v>103</v>
      </c>
      <c r="E2252" s="316" t="s">
        <v>1312</v>
      </c>
      <c r="F2252" s="318" t="s">
        <v>1191</v>
      </c>
      <c r="G2252" s="319" t="s">
        <v>79</v>
      </c>
      <c r="H2252" s="320">
        <v>5.0999999999999997E-2</v>
      </c>
      <c r="I2252" s="321">
        <v>23.983000000000001</v>
      </c>
      <c r="J2252" s="321">
        <v>1.2230000000000001</v>
      </c>
      <c r="K2252" s="277"/>
      <c r="L2252" s="321">
        <v>29.06</v>
      </c>
      <c r="M2252" s="321">
        <v>1.48</v>
      </c>
    </row>
    <row r="2253" spans="1:13" ht="24" x14ac:dyDescent="0.2">
      <c r="A2253" s="265" t="s">
        <v>6842</v>
      </c>
      <c r="B2253" s="279" t="s">
        <v>1193</v>
      </c>
      <c r="C2253" s="280" t="s">
        <v>4566</v>
      </c>
      <c r="D2253" s="279" t="s">
        <v>103</v>
      </c>
      <c r="E2253" s="279" t="s">
        <v>4567</v>
      </c>
      <c r="F2253" s="281" t="s">
        <v>1209</v>
      </c>
      <c r="G2253" s="282" t="s">
        <v>289</v>
      </c>
      <c r="H2253" s="283">
        <v>1.2434000000000001</v>
      </c>
      <c r="I2253" s="284">
        <v>4.2210198113207547</v>
      </c>
      <c r="J2253" s="284">
        <v>5.2480000000000002</v>
      </c>
      <c r="K2253" s="277"/>
      <c r="L2253" s="284">
        <v>5.13</v>
      </c>
      <c r="M2253" s="284">
        <v>6.37</v>
      </c>
    </row>
    <row r="2254" spans="1:13" x14ac:dyDescent="0.2">
      <c r="A2254" s="265" t="s">
        <v>6843</v>
      </c>
      <c r="B2254" s="279" t="s">
        <v>1193</v>
      </c>
      <c r="C2254" s="280" t="s">
        <v>4559</v>
      </c>
      <c r="D2254" s="279" t="s">
        <v>103</v>
      </c>
      <c r="E2254" s="279" t="s">
        <v>1314</v>
      </c>
      <c r="F2254" s="281" t="s">
        <v>1209</v>
      </c>
      <c r="G2254" s="282" t="s">
        <v>133</v>
      </c>
      <c r="H2254" s="283">
        <v>9.4000000000000004E-3</v>
      </c>
      <c r="I2254" s="284">
        <v>2.83</v>
      </c>
      <c r="J2254" s="284">
        <v>2.5999999999999999E-2</v>
      </c>
      <c r="K2254" s="277"/>
      <c r="L2254" s="284">
        <v>3.43</v>
      </c>
      <c r="M2254" s="284">
        <v>0.03</v>
      </c>
    </row>
    <row r="2255" spans="1:13" x14ac:dyDescent="0.2">
      <c r="A2255" s="265" t="s">
        <v>6844</v>
      </c>
      <c r="B2255" s="266" t="s">
        <v>4568</v>
      </c>
      <c r="C2255" s="267" t="s">
        <v>36</v>
      </c>
      <c r="D2255" s="266" t="s">
        <v>37</v>
      </c>
      <c r="E2255" s="266" t="s">
        <v>38</v>
      </c>
      <c r="F2255" s="268" t="s">
        <v>1188</v>
      </c>
      <c r="G2255" s="269" t="s">
        <v>39</v>
      </c>
      <c r="H2255" s="267" t="s">
        <v>1189</v>
      </c>
      <c r="I2255" s="267" t="s">
        <v>40</v>
      </c>
      <c r="J2255" s="267" t="s">
        <v>41</v>
      </c>
      <c r="L2255" s="334"/>
      <c r="M2255" s="334"/>
    </row>
    <row r="2256" spans="1:13" ht="48" x14ac:dyDescent="0.2">
      <c r="A2256" s="265" t="s">
        <v>6845</v>
      </c>
      <c r="B2256" s="271" t="s">
        <v>1190</v>
      </c>
      <c r="C2256" s="272" t="s">
        <v>4569</v>
      </c>
      <c r="D2256" s="271" t="s">
        <v>103</v>
      </c>
      <c r="E2256" s="271" t="s">
        <v>1688</v>
      </c>
      <c r="F2256" s="273" t="s">
        <v>4496</v>
      </c>
      <c r="G2256" s="274" t="s">
        <v>289</v>
      </c>
      <c r="H2256" s="275">
        <v>1</v>
      </c>
      <c r="I2256" s="276">
        <v>13.2</v>
      </c>
      <c r="J2256" s="276">
        <v>13.2</v>
      </c>
      <c r="K2256" s="277"/>
      <c r="L2256" s="276">
        <v>16.010000000000002</v>
      </c>
      <c r="M2256" s="276">
        <v>16.010000000000002</v>
      </c>
    </row>
    <row r="2257" spans="1:13" ht="24" x14ac:dyDescent="0.2">
      <c r="A2257" s="265" t="s">
        <v>6846</v>
      </c>
      <c r="B2257" s="316" t="s">
        <v>1236</v>
      </c>
      <c r="C2257" s="317" t="s">
        <v>4505</v>
      </c>
      <c r="D2257" s="316" t="s">
        <v>103</v>
      </c>
      <c r="E2257" s="316" t="s">
        <v>1310</v>
      </c>
      <c r="F2257" s="318" t="s">
        <v>1191</v>
      </c>
      <c r="G2257" s="319" t="s">
        <v>79</v>
      </c>
      <c r="H2257" s="320">
        <v>7.5999999999999998E-2</v>
      </c>
      <c r="I2257" s="321">
        <v>17.331</v>
      </c>
      <c r="J2257" s="321">
        <v>1.3169999999999999</v>
      </c>
      <c r="K2257" s="277"/>
      <c r="L2257" s="321">
        <v>21</v>
      </c>
      <c r="M2257" s="321">
        <v>1.59</v>
      </c>
    </row>
    <row r="2258" spans="1:13" ht="24" x14ac:dyDescent="0.2">
      <c r="A2258" s="265" t="s">
        <v>6847</v>
      </c>
      <c r="B2258" s="316" t="s">
        <v>1236</v>
      </c>
      <c r="C2258" s="317" t="s">
        <v>4506</v>
      </c>
      <c r="D2258" s="316" t="s">
        <v>103</v>
      </c>
      <c r="E2258" s="316" t="s">
        <v>1312</v>
      </c>
      <c r="F2258" s="318" t="s">
        <v>1191</v>
      </c>
      <c r="G2258" s="319" t="s">
        <v>79</v>
      </c>
      <c r="H2258" s="320">
        <v>7.5999999999999998E-2</v>
      </c>
      <c r="I2258" s="321">
        <v>23.983000000000001</v>
      </c>
      <c r="J2258" s="321">
        <v>1.8220000000000001</v>
      </c>
      <c r="K2258" s="277"/>
      <c r="L2258" s="321">
        <v>29.06</v>
      </c>
      <c r="M2258" s="321">
        <v>2.2000000000000002</v>
      </c>
    </row>
    <row r="2259" spans="1:13" ht="24" x14ac:dyDescent="0.2">
      <c r="A2259" s="265" t="s">
        <v>6848</v>
      </c>
      <c r="B2259" s="279" t="s">
        <v>1193</v>
      </c>
      <c r="C2259" s="280" t="s">
        <v>4570</v>
      </c>
      <c r="D2259" s="279" t="s">
        <v>103</v>
      </c>
      <c r="E2259" s="279" t="s">
        <v>4571</v>
      </c>
      <c r="F2259" s="281" t="s">
        <v>1209</v>
      </c>
      <c r="G2259" s="282" t="s">
        <v>289</v>
      </c>
      <c r="H2259" s="283">
        <v>1.2434000000000001</v>
      </c>
      <c r="I2259" s="284">
        <v>8.0711508910891077</v>
      </c>
      <c r="J2259" s="284">
        <v>10.035</v>
      </c>
      <c r="K2259" s="277"/>
      <c r="L2259" s="284">
        <v>9.81</v>
      </c>
      <c r="M2259" s="284">
        <v>12.19</v>
      </c>
    </row>
    <row r="2260" spans="1:13" x14ac:dyDescent="0.2">
      <c r="A2260" s="265" t="s">
        <v>6849</v>
      </c>
      <c r="B2260" s="279" t="s">
        <v>1193</v>
      </c>
      <c r="C2260" s="280" t="s">
        <v>4559</v>
      </c>
      <c r="D2260" s="279" t="s">
        <v>103</v>
      </c>
      <c r="E2260" s="279" t="s">
        <v>1314</v>
      </c>
      <c r="F2260" s="281" t="s">
        <v>1209</v>
      </c>
      <c r="G2260" s="282" t="s">
        <v>133</v>
      </c>
      <c r="H2260" s="283">
        <v>9.4000000000000004E-3</v>
      </c>
      <c r="I2260" s="284">
        <v>2.83</v>
      </c>
      <c r="J2260" s="284">
        <v>2.5999999999999999E-2</v>
      </c>
      <c r="K2260" s="277"/>
      <c r="L2260" s="284">
        <v>3.43</v>
      </c>
      <c r="M2260" s="284">
        <v>0.03</v>
      </c>
    </row>
    <row r="2261" spans="1:13" x14ac:dyDescent="0.2">
      <c r="A2261" s="265" t="s">
        <v>6850</v>
      </c>
      <c r="B2261" s="266" t="s">
        <v>4572</v>
      </c>
      <c r="C2261" s="267" t="s">
        <v>36</v>
      </c>
      <c r="D2261" s="266" t="s">
        <v>37</v>
      </c>
      <c r="E2261" s="266" t="s">
        <v>38</v>
      </c>
      <c r="F2261" s="268" t="s">
        <v>1188</v>
      </c>
      <c r="G2261" s="269" t="s">
        <v>39</v>
      </c>
      <c r="H2261" s="267" t="s">
        <v>1189</v>
      </c>
      <c r="I2261" s="267" t="s">
        <v>40</v>
      </c>
      <c r="J2261" s="267" t="s">
        <v>41</v>
      </c>
      <c r="L2261" s="334"/>
      <c r="M2261" s="334"/>
    </row>
    <row r="2262" spans="1:13" ht="48" x14ac:dyDescent="0.2">
      <c r="A2262" s="265" t="s">
        <v>6851</v>
      </c>
      <c r="B2262" s="271" t="s">
        <v>1190</v>
      </c>
      <c r="C2262" s="272" t="s">
        <v>4573</v>
      </c>
      <c r="D2262" s="271" t="s">
        <v>103</v>
      </c>
      <c r="E2262" s="271" t="s">
        <v>1689</v>
      </c>
      <c r="F2262" s="273" t="s">
        <v>4496</v>
      </c>
      <c r="G2262" s="274" t="s">
        <v>289</v>
      </c>
      <c r="H2262" s="275">
        <v>1</v>
      </c>
      <c r="I2262" s="276">
        <v>8.2999999999999989</v>
      </c>
      <c r="J2262" s="276">
        <v>8.3000000000000007</v>
      </c>
      <c r="K2262" s="277"/>
      <c r="L2262" s="276">
        <v>10.07</v>
      </c>
      <c r="M2262" s="276">
        <v>10.07</v>
      </c>
    </row>
    <row r="2263" spans="1:13" ht="24" x14ac:dyDescent="0.2">
      <c r="A2263" s="265" t="s">
        <v>6852</v>
      </c>
      <c r="B2263" s="316" t="s">
        <v>1236</v>
      </c>
      <c r="C2263" s="317" t="s">
        <v>4505</v>
      </c>
      <c r="D2263" s="316" t="s">
        <v>103</v>
      </c>
      <c r="E2263" s="316" t="s">
        <v>1310</v>
      </c>
      <c r="F2263" s="318" t="s">
        <v>1191</v>
      </c>
      <c r="G2263" s="319" t="s">
        <v>79</v>
      </c>
      <c r="H2263" s="320">
        <v>8.9999999999999993E-3</v>
      </c>
      <c r="I2263" s="321">
        <v>17.331</v>
      </c>
      <c r="J2263" s="321">
        <v>0.155</v>
      </c>
      <c r="K2263" s="277"/>
      <c r="L2263" s="321">
        <v>21</v>
      </c>
      <c r="M2263" s="321">
        <v>0.18</v>
      </c>
    </row>
    <row r="2264" spans="1:13" ht="24" x14ac:dyDescent="0.2">
      <c r="A2264" s="265" t="s">
        <v>6853</v>
      </c>
      <c r="B2264" s="316" t="s">
        <v>1236</v>
      </c>
      <c r="C2264" s="317" t="s">
        <v>4506</v>
      </c>
      <c r="D2264" s="316" t="s">
        <v>103</v>
      </c>
      <c r="E2264" s="316" t="s">
        <v>1312</v>
      </c>
      <c r="F2264" s="318" t="s">
        <v>1191</v>
      </c>
      <c r="G2264" s="319" t="s">
        <v>79</v>
      </c>
      <c r="H2264" s="320">
        <v>8.9999999999999993E-3</v>
      </c>
      <c r="I2264" s="321">
        <v>23.983000000000001</v>
      </c>
      <c r="J2264" s="321">
        <v>0.215</v>
      </c>
      <c r="K2264" s="277"/>
      <c r="L2264" s="321">
        <v>29.06</v>
      </c>
      <c r="M2264" s="321">
        <v>0.26</v>
      </c>
    </row>
    <row r="2265" spans="1:13" ht="36" x14ac:dyDescent="0.2">
      <c r="A2265" s="265" t="s">
        <v>6854</v>
      </c>
      <c r="B2265" s="301" t="s">
        <v>1193</v>
      </c>
      <c r="C2265" s="302" t="s">
        <v>4574</v>
      </c>
      <c r="D2265" s="301" t="s">
        <v>103</v>
      </c>
      <c r="E2265" s="301" t="s">
        <v>4575</v>
      </c>
      <c r="F2265" s="303" t="s">
        <v>1209</v>
      </c>
      <c r="G2265" s="304" t="s">
        <v>289</v>
      </c>
      <c r="H2265" s="305">
        <v>1.0269999999999999</v>
      </c>
      <c r="I2265" s="285">
        <v>7.6945124050632909</v>
      </c>
      <c r="J2265" s="285">
        <v>7.9020000000000001</v>
      </c>
      <c r="K2265" s="277"/>
      <c r="L2265" s="285">
        <v>9.35</v>
      </c>
      <c r="M2265" s="285">
        <v>9.6</v>
      </c>
    </row>
    <row r="2266" spans="1:13" ht="12.75" thickBot="1" x14ac:dyDescent="0.25">
      <c r="A2266" s="265" t="s">
        <v>6855</v>
      </c>
      <c r="B2266" s="301" t="s">
        <v>1193</v>
      </c>
      <c r="C2266" s="302" t="s">
        <v>4559</v>
      </c>
      <c r="D2266" s="301" t="s">
        <v>103</v>
      </c>
      <c r="E2266" s="301" t="s">
        <v>1314</v>
      </c>
      <c r="F2266" s="303" t="s">
        <v>1209</v>
      </c>
      <c r="G2266" s="304" t="s">
        <v>133</v>
      </c>
      <c r="H2266" s="305">
        <v>0.01</v>
      </c>
      <c r="I2266" s="285">
        <v>2.83</v>
      </c>
      <c r="J2266" s="285">
        <v>2.8000000000000001E-2</v>
      </c>
      <c r="K2266" s="277"/>
      <c r="L2266" s="285">
        <v>3.43</v>
      </c>
      <c r="M2266" s="285">
        <v>0.03</v>
      </c>
    </row>
    <row r="2267" spans="1:13" ht="12.75" thickTop="1" x14ac:dyDescent="0.2">
      <c r="A2267" s="265" t="s">
        <v>6856</v>
      </c>
      <c r="B2267" s="306" t="s">
        <v>4576</v>
      </c>
      <c r="C2267" s="307" t="s">
        <v>36</v>
      </c>
      <c r="D2267" s="306" t="s">
        <v>37</v>
      </c>
      <c r="E2267" s="306" t="s">
        <v>38</v>
      </c>
      <c r="F2267" s="308" t="s">
        <v>1188</v>
      </c>
      <c r="G2267" s="309" t="s">
        <v>39</v>
      </c>
      <c r="H2267" s="307" t="s">
        <v>1189</v>
      </c>
      <c r="I2267" s="307" t="s">
        <v>40</v>
      </c>
      <c r="J2267" s="307" t="s">
        <v>41</v>
      </c>
      <c r="L2267" s="335"/>
      <c r="M2267" s="335"/>
    </row>
    <row r="2268" spans="1:13" ht="48" x14ac:dyDescent="0.2">
      <c r="A2268" s="265" t="s">
        <v>6857</v>
      </c>
      <c r="B2268" s="271" t="s">
        <v>1190</v>
      </c>
      <c r="C2268" s="272" t="s">
        <v>4577</v>
      </c>
      <c r="D2268" s="271" t="s">
        <v>103</v>
      </c>
      <c r="E2268" s="271" t="s">
        <v>1690</v>
      </c>
      <c r="F2268" s="273" t="s">
        <v>4496</v>
      </c>
      <c r="G2268" s="274" t="s">
        <v>289</v>
      </c>
      <c r="H2268" s="275">
        <v>1</v>
      </c>
      <c r="I2268" s="276">
        <v>13.16</v>
      </c>
      <c r="J2268" s="276">
        <v>13.16</v>
      </c>
      <c r="K2268" s="277"/>
      <c r="L2268" s="276">
        <v>15.96</v>
      </c>
      <c r="M2268" s="276">
        <v>15.96</v>
      </c>
    </row>
    <row r="2269" spans="1:13" ht="24" x14ac:dyDescent="0.2">
      <c r="A2269" s="265" t="s">
        <v>6858</v>
      </c>
      <c r="B2269" s="316" t="s">
        <v>1236</v>
      </c>
      <c r="C2269" s="317" t="s">
        <v>4505</v>
      </c>
      <c r="D2269" s="316" t="s">
        <v>103</v>
      </c>
      <c r="E2269" s="316" t="s">
        <v>1310</v>
      </c>
      <c r="F2269" s="318" t="s">
        <v>1191</v>
      </c>
      <c r="G2269" s="319" t="s">
        <v>79</v>
      </c>
      <c r="H2269" s="320">
        <v>1.2999999999999999E-2</v>
      </c>
      <c r="I2269" s="321">
        <v>17.331</v>
      </c>
      <c r="J2269" s="321">
        <v>0.22500000000000001</v>
      </c>
      <c r="K2269" s="277"/>
      <c r="L2269" s="321">
        <v>21</v>
      </c>
      <c r="M2269" s="321">
        <v>0.27</v>
      </c>
    </row>
    <row r="2270" spans="1:13" ht="24" x14ac:dyDescent="0.2">
      <c r="A2270" s="265" t="s">
        <v>6859</v>
      </c>
      <c r="B2270" s="316" t="s">
        <v>1236</v>
      </c>
      <c r="C2270" s="317" t="s">
        <v>4506</v>
      </c>
      <c r="D2270" s="316" t="s">
        <v>103</v>
      </c>
      <c r="E2270" s="316" t="s">
        <v>1312</v>
      </c>
      <c r="F2270" s="318" t="s">
        <v>1191</v>
      </c>
      <c r="G2270" s="319" t="s">
        <v>79</v>
      </c>
      <c r="H2270" s="320">
        <v>1.2999999999999999E-2</v>
      </c>
      <c r="I2270" s="321">
        <v>23.983000000000001</v>
      </c>
      <c r="J2270" s="321">
        <v>0.311</v>
      </c>
      <c r="K2270" s="277"/>
      <c r="L2270" s="321">
        <v>29.06</v>
      </c>
      <c r="M2270" s="321">
        <v>0.37</v>
      </c>
    </row>
    <row r="2271" spans="1:13" ht="36" x14ac:dyDescent="0.2">
      <c r="A2271" s="265" t="s">
        <v>6860</v>
      </c>
      <c r="B2271" s="301" t="s">
        <v>1193</v>
      </c>
      <c r="C2271" s="302" t="s">
        <v>4578</v>
      </c>
      <c r="D2271" s="301" t="s">
        <v>103</v>
      </c>
      <c r="E2271" s="301" t="s">
        <v>4579</v>
      </c>
      <c r="F2271" s="303" t="s">
        <v>1209</v>
      </c>
      <c r="G2271" s="304" t="s">
        <v>289</v>
      </c>
      <c r="H2271" s="305">
        <v>1.0269999999999999</v>
      </c>
      <c r="I2271" s="285">
        <v>12.265569523809525</v>
      </c>
      <c r="J2271" s="285">
        <v>12.596</v>
      </c>
      <c r="K2271" s="277"/>
      <c r="L2271" s="285">
        <v>14.89</v>
      </c>
      <c r="M2271" s="285">
        <v>15.29</v>
      </c>
    </row>
    <row r="2272" spans="1:13" ht="12.75" thickBot="1" x14ac:dyDescent="0.25">
      <c r="A2272" s="265" t="s">
        <v>6861</v>
      </c>
      <c r="B2272" s="301" t="s">
        <v>1193</v>
      </c>
      <c r="C2272" s="302" t="s">
        <v>4559</v>
      </c>
      <c r="D2272" s="301" t="s">
        <v>103</v>
      </c>
      <c r="E2272" s="301" t="s">
        <v>1314</v>
      </c>
      <c r="F2272" s="303" t="s">
        <v>1209</v>
      </c>
      <c r="G2272" s="304" t="s">
        <v>133</v>
      </c>
      <c r="H2272" s="305">
        <v>0.01</v>
      </c>
      <c r="I2272" s="285">
        <v>2.83</v>
      </c>
      <c r="J2272" s="285">
        <v>2.8000000000000001E-2</v>
      </c>
      <c r="K2272" s="277"/>
      <c r="L2272" s="285">
        <v>3.43</v>
      </c>
      <c r="M2272" s="285">
        <v>0.03</v>
      </c>
    </row>
    <row r="2273" spans="1:13" ht="12.75" thickTop="1" x14ac:dyDescent="0.2">
      <c r="A2273" s="265" t="s">
        <v>6862</v>
      </c>
      <c r="B2273" s="306" t="s">
        <v>4580</v>
      </c>
      <c r="C2273" s="307" t="s">
        <v>36</v>
      </c>
      <c r="D2273" s="306" t="s">
        <v>37</v>
      </c>
      <c r="E2273" s="306" t="s">
        <v>38</v>
      </c>
      <c r="F2273" s="308" t="s">
        <v>1188</v>
      </c>
      <c r="G2273" s="309" t="s">
        <v>39</v>
      </c>
      <c r="H2273" s="307" t="s">
        <v>1189</v>
      </c>
      <c r="I2273" s="307" t="s">
        <v>40</v>
      </c>
      <c r="J2273" s="307" t="s">
        <v>41</v>
      </c>
      <c r="L2273" s="335"/>
      <c r="M2273" s="335"/>
    </row>
    <row r="2274" spans="1:13" x14ac:dyDescent="0.2">
      <c r="A2274" s="265" t="s">
        <v>6863</v>
      </c>
      <c r="B2274" s="271" t="s">
        <v>1190</v>
      </c>
      <c r="C2274" s="272" t="s">
        <v>4581</v>
      </c>
      <c r="D2274" s="271" t="s">
        <v>1470</v>
      </c>
      <c r="E2274" s="271" t="s">
        <v>586</v>
      </c>
      <c r="F2274" s="273">
        <v>7</v>
      </c>
      <c r="G2274" s="274" t="s">
        <v>289</v>
      </c>
      <c r="H2274" s="275">
        <v>1</v>
      </c>
      <c r="I2274" s="276">
        <v>80.580000000000013</v>
      </c>
      <c r="J2274" s="276">
        <v>80.580000000000013</v>
      </c>
      <c r="K2274" s="277"/>
      <c r="L2274" s="276">
        <v>97.65</v>
      </c>
      <c r="M2274" s="276">
        <v>97.65</v>
      </c>
    </row>
    <row r="2275" spans="1:13" x14ac:dyDescent="0.2">
      <c r="A2275" s="265" t="s">
        <v>6864</v>
      </c>
      <c r="B2275" s="279" t="s">
        <v>1193</v>
      </c>
      <c r="C2275" s="280" t="s">
        <v>3137</v>
      </c>
      <c r="D2275" s="279" t="s">
        <v>1470</v>
      </c>
      <c r="E2275" s="279" t="s">
        <v>1198</v>
      </c>
      <c r="F2275" s="281" t="s">
        <v>1195</v>
      </c>
      <c r="G2275" s="282" t="s">
        <v>1196</v>
      </c>
      <c r="H2275" s="283">
        <v>0.18</v>
      </c>
      <c r="I2275" s="284">
        <v>12.429</v>
      </c>
      <c r="J2275" s="284">
        <v>2.2370000000000001</v>
      </c>
      <c r="K2275" s="277"/>
      <c r="L2275" s="284">
        <v>15.06</v>
      </c>
      <c r="M2275" s="284">
        <v>2.71</v>
      </c>
    </row>
    <row r="2276" spans="1:13" x14ac:dyDescent="0.2">
      <c r="A2276" s="265" t="s">
        <v>6865</v>
      </c>
      <c r="B2276" s="279" t="s">
        <v>1193</v>
      </c>
      <c r="C2276" s="280" t="s">
        <v>3159</v>
      </c>
      <c r="D2276" s="279" t="s">
        <v>1470</v>
      </c>
      <c r="E2276" s="279" t="s">
        <v>1251</v>
      </c>
      <c r="F2276" s="281" t="s">
        <v>1195</v>
      </c>
      <c r="G2276" s="282" t="s">
        <v>1196</v>
      </c>
      <c r="H2276" s="283">
        <v>0.18</v>
      </c>
      <c r="I2276" s="284">
        <v>18.404</v>
      </c>
      <c r="J2276" s="284">
        <v>3.3119999999999998</v>
      </c>
      <c r="K2276" s="277"/>
      <c r="L2276" s="284">
        <v>22.3</v>
      </c>
      <c r="M2276" s="284">
        <v>4.01</v>
      </c>
    </row>
    <row r="2277" spans="1:13" x14ac:dyDescent="0.2">
      <c r="A2277" s="265" t="s">
        <v>6866</v>
      </c>
      <c r="B2277" s="301" t="s">
        <v>1193</v>
      </c>
      <c r="C2277" s="302" t="s">
        <v>4582</v>
      </c>
      <c r="D2277" s="301" t="s">
        <v>1470</v>
      </c>
      <c r="E2277" s="301" t="s">
        <v>586</v>
      </c>
      <c r="F2277" s="303" t="s">
        <v>1209</v>
      </c>
      <c r="G2277" s="304" t="s">
        <v>61</v>
      </c>
      <c r="H2277" s="305">
        <v>1.02</v>
      </c>
      <c r="I2277" s="285">
        <v>73.560285000000007</v>
      </c>
      <c r="J2277" s="285">
        <v>75.031000000000006</v>
      </c>
      <c r="K2277" s="277"/>
      <c r="L2277" s="285">
        <v>89.15</v>
      </c>
      <c r="M2277" s="285">
        <v>90.93</v>
      </c>
    </row>
    <row r="2278" spans="1:13" ht="12.75" thickBot="1" x14ac:dyDescent="0.25">
      <c r="A2278" s="265" t="s">
        <v>6867</v>
      </c>
      <c r="B2278" s="286" t="s">
        <v>4583</v>
      </c>
      <c r="C2278" s="287" t="s">
        <v>36</v>
      </c>
      <c r="D2278" s="286" t="s">
        <v>37</v>
      </c>
      <c r="E2278" s="286" t="s">
        <v>38</v>
      </c>
      <c r="F2278" s="288" t="s">
        <v>1188</v>
      </c>
      <c r="G2278" s="289" t="s">
        <v>39</v>
      </c>
      <c r="H2278" s="287" t="s">
        <v>1189</v>
      </c>
      <c r="I2278" s="287" t="s">
        <v>40</v>
      </c>
      <c r="J2278" s="287" t="s">
        <v>41</v>
      </c>
      <c r="L2278" s="270"/>
      <c r="M2278" s="270"/>
    </row>
    <row r="2279" spans="1:13" ht="12.75" thickTop="1" x14ac:dyDescent="0.2">
      <c r="A2279" s="265" t="s">
        <v>6868</v>
      </c>
      <c r="B2279" s="310" t="s">
        <v>1190</v>
      </c>
      <c r="C2279" s="311" t="s">
        <v>4584</v>
      </c>
      <c r="D2279" s="310" t="s">
        <v>1470</v>
      </c>
      <c r="E2279" s="310" t="s">
        <v>588</v>
      </c>
      <c r="F2279" s="312">
        <v>7</v>
      </c>
      <c r="G2279" s="313" t="s">
        <v>289</v>
      </c>
      <c r="H2279" s="314">
        <v>1</v>
      </c>
      <c r="I2279" s="315">
        <v>128.38999999999999</v>
      </c>
      <c r="J2279" s="315">
        <v>128.38999999999999</v>
      </c>
      <c r="K2279" s="277"/>
      <c r="L2279" s="315">
        <v>155.57</v>
      </c>
      <c r="M2279" s="315">
        <v>155.57</v>
      </c>
    </row>
    <row r="2280" spans="1:13" x14ac:dyDescent="0.2">
      <c r="A2280" s="265" t="s">
        <v>6869</v>
      </c>
      <c r="B2280" s="279" t="s">
        <v>1193</v>
      </c>
      <c r="C2280" s="280" t="s">
        <v>3137</v>
      </c>
      <c r="D2280" s="279" t="s">
        <v>1470</v>
      </c>
      <c r="E2280" s="279" t="s">
        <v>1198</v>
      </c>
      <c r="F2280" s="281" t="s">
        <v>1195</v>
      </c>
      <c r="G2280" s="282" t="s">
        <v>1196</v>
      </c>
      <c r="H2280" s="283">
        <v>0.28499999999999998</v>
      </c>
      <c r="I2280" s="284">
        <v>12.429</v>
      </c>
      <c r="J2280" s="284">
        <v>3.5419999999999998</v>
      </c>
      <c r="K2280" s="277"/>
      <c r="L2280" s="284">
        <v>15.06</v>
      </c>
      <c r="M2280" s="284">
        <v>4.29</v>
      </c>
    </row>
    <row r="2281" spans="1:13" x14ac:dyDescent="0.2">
      <c r="A2281" s="265" t="s">
        <v>6870</v>
      </c>
      <c r="B2281" s="279" t="s">
        <v>1193</v>
      </c>
      <c r="C2281" s="280" t="s">
        <v>3159</v>
      </c>
      <c r="D2281" s="279" t="s">
        <v>1470</v>
      </c>
      <c r="E2281" s="279" t="s">
        <v>1251</v>
      </c>
      <c r="F2281" s="281" t="s">
        <v>1195</v>
      </c>
      <c r="G2281" s="282" t="s">
        <v>1196</v>
      </c>
      <c r="H2281" s="283">
        <v>0.28499999999999998</v>
      </c>
      <c r="I2281" s="284">
        <v>18.404</v>
      </c>
      <c r="J2281" s="284">
        <v>5.2450000000000001</v>
      </c>
      <c r="K2281" s="277"/>
      <c r="L2281" s="284">
        <v>22.3</v>
      </c>
      <c r="M2281" s="284">
        <v>6.35</v>
      </c>
    </row>
    <row r="2282" spans="1:13" x14ac:dyDescent="0.2">
      <c r="A2282" s="265" t="s">
        <v>6871</v>
      </c>
      <c r="B2282" s="279" t="s">
        <v>1193</v>
      </c>
      <c r="C2282" s="280" t="s">
        <v>4585</v>
      </c>
      <c r="D2282" s="279" t="s">
        <v>1470</v>
      </c>
      <c r="E2282" s="279" t="s">
        <v>588</v>
      </c>
      <c r="F2282" s="281" t="s">
        <v>1209</v>
      </c>
      <c r="G2282" s="282" t="s">
        <v>61</v>
      </c>
      <c r="H2282" s="283">
        <v>1.02</v>
      </c>
      <c r="I2282" s="284">
        <v>117.25815612040134</v>
      </c>
      <c r="J2282" s="284">
        <v>119.60299999999999</v>
      </c>
      <c r="K2282" s="277"/>
      <c r="L2282" s="284">
        <v>142.09</v>
      </c>
      <c r="M2282" s="284">
        <v>144.93</v>
      </c>
    </row>
    <row r="2283" spans="1:13" x14ac:dyDescent="0.2">
      <c r="A2283" s="265" t="s">
        <v>6872</v>
      </c>
      <c r="B2283" s="266" t="s">
        <v>4586</v>
      </c>
      <c r="C2283" s="267" t="s">
        <v>36</v>
      </c>
      <c r="D2283" s="266" t="s">
        <v>37</v>
      </c>
      <c r="E2283" s="266" t="s">
        <v>38</v>
      </c>
      <c r="F2283" s="268" t="s">
        <v>1188</v>
      </c>
      <c r="G2283" s="269" t="s">
        <v>39</v>
      </c>
      <c r="H2283" s="267" t="s">
        <v>1189</v>
      </c>
      <c r="I2283" s="267" t="s">
        <v>40</v>
      </c>
      <c r="J2283" s="267" t="s">
        <v>41</v>
      </c>
      <c r="L2283" s="334"/>
      <c r="M2283" s="334"/>
    </row>
    <row r="2284" spans="1:13" x14ac:dyDescent="0.2">
      <c r="A2284" s="265" t="s">
        <v>6873</v>
      </c>
      <c r="B2284" s="271" t="s">
        <v>1190</v>
      </c>
      <c r="C2284" s="272" t="s">
        <v>4587</v>
      </c>
      <c r="D2284" s="271" t="s">
        <v>1470</v>
      </c>
      <c r="E2284" s="271" t="s">
        <v>592</v>
      </c>
      <c r="F2284" s="273">
        <v>7</v>
      </c>
      <c r="G2284" s="274" t="s">
        <v>106</v>
      </c>
      <c r="H2284" s="275">
        <v>1</v>
      </c>
      <c r="I2284" s="276">
        <v>19.04</v>
      </c>
      <c r="J2284" s="276">
        <v>19.04</v>
      </c>
      <c r="K2284" s="277"/>
      <c r="L2284" s="276">
        <v>23.08</v>
      </c>
      <c r="M2284" s="276">
        <v>23.08</v>
      </c>
    </row>
    <row r="2285" spans="1:13" x14ac:dyDescent="0.2">
      <c r="A2285" s="265" t="s">
        <v>6874</v>
      </c>
      <c r="B2285" s="279" t="s">
        <v>1193</v>
      </c>
      <c r="C2285" s="280" t="s">
        <v>3159</v>
      </c>
      <c r="D2285" s="279" t="s">
        <v>1470</v>
      </c>
      <c r="E2285" s="279" t="s">
        <v>1251</v>
      </c>
      <c r="F2285" s="281" t="s">
        <v>1195</v>
      </c>
      <c r="G2285" s="282" t="s">
        <v>1196</v>
      </c>
      <c r="H2285" s="283">
        <v>0.3</v>
      </c>
      <c r="I2285" s="284">
        <v>18.404</v>
      </c>
      <c r="J2285" s="284">
        <v>5.5209999999999999</v>
      </c>
      <c r="K2285" s="277"/>
      <c r="L2285" s="284">
        <v>22.3</v>
      </c>
      <c r="M2285" s="284">
        <v>6.69</v>
      </c>
    </row>
    <row r="2286" spans="1:13" x14ac:dyDescent="0.2">
      <c r="A2286" s="265" t="s">
        <v>6875</v>
      </c>
      <c r="B2286" s="301" t="s">
        <v>1193</v>
      </c>
      <c r="C2286" s="302" t="s">
        <v>3137</v>
      </c>
      <c r="D2286" s="301" t="s">
        <v>1470</v>
      </c>
      <c r="E2286" s="301" t="s">
        <v>1198</v>
      </c>
      <c r="F2286" s="303" t="s">
        <v>1195</v>
      </c>
      <c r="G2286" s="304" t="s">
        <v>1196</v>
      </c>
      <c r="H2286" s="305">
        <v>0.3</v>
      </c>
      <c r="I2286" s="285">
        <v>12.429</v>
      </c>
      <c r="J2286" s="285">
        <v>3.7280000000000002</v>
      </c>
      <c r="K2286" s="277"/>
      <c r="L2286" s="285">
        <v>15.06</v>
      </c>
      <c r="M2286" s="285">
        <v>4.51</v>
      </c>
    </row>
    <row r="2287" spans="1:13" ht="12.75" thickBot="1" x14ac:dyDescent="0.25">
      <c r="A2287" s="265" t="s">
        <v>6876</v>
      </c>
      <c r="B2287" s="301" t="s">
        <v>1193</v>
      </c>
      <c r="C2287" s="302" t="s">
        <v>3272</v>
      </c>
      <c r="D2287" s="301" t="s">
        <v>1470</v>
      </c>
      <c r="E2287" s="301" t="s">
        <v>592</v>
      </c>
      <c r="F2287" s="303" t="s">
        <v>1209</v>
      </c>
      <c r="G2287" s="304" t="s">
        <v>73</v>
      </c>
      <c r="H2287" s="305">
        <v>1</v>
      </c>
      <c r="I2287" s="285">
        <v>9.7899999999999991</v>
      </c>
      <c r="J2287" s="285">
        <v>9.7899999999999991</v>
      </c>
      <c r="K2287" s="277"/>
      <c r="L2287" s="285">
        <v>11.88</v>
      </c>
      <c r="M2287" s="285">
        <v>11.88</v>
      </c>
    </row>
    <row r="2288" spans="1:13" ht="12.75" thickTop="1" x14ac:dyDescent="0.2">
      <c r="A2288" s="265" t="s">
        <v>6877</v>
      </c>
      <c r="B2288" s="306" t="s">
        <v>4588</v>
      </c>
      <c r="C2288" s="307" t="s">
        <v>36</v>
      </c>
      <c r="D2288" s="306" t="s">
        <v>37</v>
      </c>
      <c r="E2288" s="306" t="s">
        <v>38</v>
      </c>
      <c r="F2288" s="308" t="s">
        <v>1188</v>
      </c>
      <c r="G2288" s="309" t="s">
        <v>39</v>
      </c>
      <c r="H2288" s="307" t="s">
        <v>1189</v>
      </c>
      <c r="I2288" s="307" t="s">
        <v>40</v>
      </c>
      <c r="J2288" s="307" t="s">
        <v>41</v>
      </c>
      <c r="L2288" s="335"/>
      <c r="M2288" s="335"/>
    </row>
    <row r="2289" spans="1:13" x14ac:dyDescent="0.2">
      <c r="A2289" s="265" t="s">
        <v>6878</v>
      </c>
      <c r="B2289" s="271" t="s">
        <v>1190</v>
      </c>
      <c r="C2289" s="272" t="s">
        <v>4589</v>
      </c>
      <c r="D2289" s="271" t="s">
        <v>1470</v>
      </c>
      <c r="E2289" s="271" t="s">
        <v>594</v>
      </c>
      <c r="F2289" s="273">
        <v>7</v>
      </c>
      <c r="G2289" s="274" t="s">
        <v>106</v>
      </c>
      <c r="H2289" s="275">
        <v>1</v>
      </c>
      <c r="I2289" s="276">
        <v>21.14</v>
      </c>
      <c r="J2289" s="276">
        <v>21.14</v>
      </c>
      <c r="K2289" s="277"/>
      <c r="L2289" s="276">
        <v>25.63</v>
      </c>
      <c r="M2289" s="276">
        <v>25.63</v>
      </c>
    </row>
    <row r="2290" spans="1:13" x14ac:dyDescent="0.2">
      <c r="A2290" s="265" t="s">
        <v>6879</v>
      </c>
      <c r="B2290" s="279" t="s">
        <v>1193</v>
      </c>
      <c r="C2290" s="280" t="s">
        <v>3137</v>
      </c>
      <c r="D2290" s="279" t="s">
        <v>1470</v>
      </c>
      <c r="E2290" s="279" t="s">
        <v>1198</v>
      </c>
      <c r="F2290" s="281" t="s">
        <v>1195</v>
      </c>
      <c r="G2290" s="282" t="s">
        <v>1196</v>
      </c>
      <c r="H2290" s="283">
        <v>0.3</v>
      </c>
      <c r="I2290" s="284">
        <v>12.429</v>
      </c>
      <c r="J2290" s="284">
        <v>3.7280000000000002</v>
      </c>
      <c r="K2290" s="277"/>
      <c r="L2290" s="284">
        <v>15.06</v>
      </c>
      <c r="M2290" s="284">
        <v>4.51</v>
      </c>
    </row>
    <row r="2291" spans="1:13" x14ac:dyDescent="0.2">
      <c r="A2291" s="265" t="s">
        <v>6880</v>
      </c>
      <c r="B2291" s="279" t="s">
        <v>1193</v>
      </c>
      <c r="C2291" s="280" t="s">
        <v>3159</v>
      </c>
      <c r="D2291" s="279" t="s">
        <v>1470</v>
      </c>
      <c r="E2291" s="279" t="s">
        <v>1251</v>
      </c>
      <c r="F2291" s="281" t="s">
        <v>1195</v>
      </c>
      <c r="G2291" s="282" t="s">
        <v>1196</v>
      </c>
      <c r="H2291" s="283">
        <v>0.3</v>
      </c>
      <c r="I2291" s="284">
        <v>18.404</v>
      </c>
      <c r="J2291" s="284">
        <v>5.5209999999999999</v>
      </c>
      <c r="K2291" s="277"/>
      <c r="L2291" s="284">
        <v>22.3</v>
      </c>
      <c r="M2291" s="284">
        <v>6.69</v>
      </c>
    </row>
    <row r="2292" spans="1:13" x14ac:dyDescent="0.2">
      <c r="A2292" s="265" t="s">
        <v>6881</v>
      </c>
      <c r="B2292" s="279" t="s">
        <v>1193</v>
      </c>
      <c r="C2292" s="280" t="s">
        <v>4590</v>
      </c>
      <c r="D2292" s="279" t="s">
        <v>1470</v>
      </c>
      <c r="E2292" s="279" t="s">
        <v>594</v>
      </c>
      <c r="F2292" s="281" t="s">
        <v>1209</v>
      </c>
      <c r="G2292" s="282" t="s">
        <v>73</v>
      </c>
      <c r="H2292" s="283">
        <v>1</v>
      </c>
      <c r="I2292" s="284">
        <v>11.89</v>
      </c>
      <c r="J2292" s="284">
        <v>11.89</v>
      </c>
      <c r="K2292" s="277"/>
      <c r="L2292" s="284">
        <v>14.43</v>
      </c>
      <c r="M2292" s="284">
        <v>14.43</v>
      </c>
    </row>
    <row r="2293" spans="1:13" x14ac:dyDescent="0.2">
      <c r="A2293" s="265" t="s">
        <v>6882</v>
      </c>
      <c r="B2293" s="266" t="s">
        <v>4591</v>
      </c>
      <c r="C2293" s="267" t="s">
        <v>36</v>
      </c>
      <c r="D2293" s="266" t="s">
        <v>37</v>
      </c>
      <c r="E2293" s="266" t="s">
        <v>38</v>
      </c>
      <c r="F2293" s="268" t="s">
        <v>1188</v>
      </c>
      <c r="G2293" s="269" t="s">
        <v>39</v>
      </c>
      <c r="H2293" s="267" t="s">
        <v>1189</v>
      </c>
      <c r="I2293" s="267" t="s">
        <v>40</v>
      </c>
      <c r="J2293" s="267" t="s">
        <v>41</v>
      </c>
      <c r="L2293" s="334"/>
      <c r="M2293" s="334"/>
    </row>
    <row r="2294" spans="1:13" x14ac:dyDescent="0.2">
      <c r="A2294" s="265" t="s">
        <v>6883</v>
      </c>
      <c r="B2294" s="290" t="s">
        <v>1190</v>
      </c>
      <c r="C2294" s="291" t="s">
        <v>4592</v>
      </c>
      <c r="D2294" s="290" t="s">
        <v>1470</v>
      </c>
      <c r="E2294" s="290" t="s">
        <v>596</v>
      </c>
      <c r="F2294" s="292">
        <v>7</v>
      </c>
      <c r="G2294" s="293" t="s">
        <v>106</v>
      </c>
      <c r="H2294" s="294">
        <v>1</v>
      </c>
      <c r="I2294" s="278">
        <v>91.13</v>
      </c>
      <c r="J2294" s="278">
        <v>91.13</v>
      </c>
      <c r="K2294" s="277"/>
      <c r="L2294" s="278">
        <v>110.44</v>
      </c>
      <c r="M2294" s="278">
        <v>110.44</v>
      </c>
    </row>
    <row r="2295" spans="1:13" ht="12.75" thickBot="1" x14ac:dyDescent="0.25">
      <c r="A2295" s="265" t="s">
        <v>6884</v>
      </c>
      <c r="B2295" s="301" t="s">
        <v>1193</v>
      </c>
      <c r="C2295" s="302" t="s">
        <v>3137</v>
      </c>
      <c r="D2295" s="301" t="s">
        <v>1470</v>
      </c>
      <c r="E2295" s="301" t="s">
        <v>1198</v>
      </c>
      <c r="F2295" s="303" t="s">
        <v>1195</v>
      </c>
      <c r="G2295" s="304" t="s">
        <v>1196</v>
      </c>
      <c r="H2295" s="305">
        <v>0.9</v>
      </c>
      <c r="I2295" s="285">
        <v>12.429</v>
      </c>
      <c r="J2295" s="285">
        <v>11.186</v>
      </c>
      <c r="K2295" s="277"/>
      <c r="L2295" s="285">
        <v>15.06</v>
      </c>
      <c r="M2295" s="285">
        <v>13.55</v>
      </c>
    </row>
    <row r="2296" spans="1:13" ht="12.75" thickTop="1" x14ac:dyDescent="0.2">
      <c r="A2296" s="265" t="s">
        <v>6885</v>
      </c>
      <c r="B2296" s="295" t="s">
        <v>1193</v>
      </c>
      <c r="C2296" s="296" t="s">
        <v>3159</v>
      </c>
      <c r="D2296" s="295" t="s">
        <v>1470</v>
      </c>
      <c r="E2296" s="295" t="s">
        <v>1251</v>
      </c>
      <c r="F2296" s="297" t="s">
        <v>1195</v>
      </c>
      <c r="G2296" s="298" t="s">
        <v>1196</v>
      </c>
      <c r="H2296" s="299">
        <v>0.9</v>
      </c>
      <c r="I2296" s="300">
        <v>18.404</v>
      </c>
      <c r="J2296" s="300">
        <v>16.562999999999999</v>
      </c>
      <c r="K2296" s="277"/>
      <c r="L2296" s="300">
        <v>22.3</v>
      </c>
      <c r="M2296" s="300">
        <v>20.07</v>
      </c>
    </row>
    <row r="2297" spans="1:13" x14ac:dyDescent="0.2">
      <c r="A2297" s="265" t="s">
        <v>6886</v>
      </c>
      <c r="B2297" s="279" t="s">
        <v>1193</v>
      </c>
      <c r="C2297" s="280" t="s">
        <v>4593</v>
      </c>
      <c r="D2297" s="279" t="s">
        <v>1470</v>
      </c>
      <c r="E2297" s="279" t="s">
        <v>596</v>
      </c>
      <c r="F2297" s="281" t="s">
        <v>1209</v>
      </c>
      <c r="G2297" s="282" t="s">
        <v>73</v>
      </c>
      <c r="H2297" s="283">
        <v>1</v>
      </c>
      <c r="I2297" s="284">
        <v>63.38</v>
      </c>
      <c r="J2297" s="284">
        <v>63.38</v>
      </c>
      <c r="K2297" s="277"/>
      <c r="L2297" s="284">
        <v>76.819999999999993</v>
      </c>
      <c r="M2297" s="284">
        <v>76.819999999999993</v>
      </c>
    </row>
    <row r="2298" spans="1:13" x14ac:dyDescent="0.2">
      <c r="A2298" s="265" t="s">
        <v>6887</v>
      </c>
      <c r="B2298" s="266" t="s">
        <v>4594</v>
      </c>
      <c r="C2298" s="267" t="s">
        <v>36</v>
      </c>
      <c r="D2298" s="266" t="s">
        <v>37</v>
      </c>
      <c r="E2298" s="266" t="s">
        <v>38</v>
      </c>
      <c r="F2298" s="268" t="s">
        <v>1188</v>
      </c>
      <c r="G2298" s="269" t="s">
        <v>39</v>
      </c>
      <c r="H2298" s="267" t="s">
        <v>1189</v>
      </c>
      <c r="I2298" s="267" t="s">
        <v>40</v>
      </c>
      <c r="J2298" s="267" t="s">
        <v>41</v>
      </c>
      <c r="L2298" s="334"/>
      <c r="M2298" s="334"/>
    </row>
    <row r="2299" spans="1:13" ht="48" x14ac:dyDescent="0.2">
      <c r="A2299" s="265" t="s">
        <v>6888</v>
      </c>
      <c r="B2299" s="271" t="s">
        <v>1190</v>
      </c>
      <c r="C2299" s="272" t="s">
        <v>4595</v>
      </c>
      <c r="D2299" s="271" t="s">
        <v>103</v>
      </c>
      <c r="E2299" s="271" t="s">
        <v>1691</v>
      </c>
      <c r="F2299" s="273" t="s">
        <v>4496</v>
      </c>
      <c r="G2299" s="274" t="s">
        <v>133</v>
      </c>
      <c r="H2299" s="275">
        <v>1</v>
      </c>
      <c r="I2299" s="276">
        <v>116.89999999999999</v>
      </c>
      <c r="J2299" s="276">
        <v>116.9</v>
      </c>
      <c r="K2299" s="277"/>
      <c r="L2299" s="276">
        <v>141.65</v>
      </c>
      <c r="M2299" s="276">
        <v>141.65</v>
      </c>
    </row>
    <row r="2300" spans="1:13" ht="24" x14ac:dyDescent="0.2">
      <c r="A2300" s="265" t="s">
        <v>6889</v>
      </c>
      <c r="B2300" s="316" t="s">
        <v>1236</v>
      </c>
      <c r="C2300" s="317" t="s">
        <v>4505</v>
      </c>
      <c r="D2300" s="316" t="s">
        <v>103</v>
      </c>
      <c r="E2300" s="316" t="s">
        <v>1310</v>
      </c>
      <c r="F2300" s="318" t="s">
        <v>1191</v>
      </c>
      <c r="G2300" s="319" t="s">
        <v>79</v>
      </c>
      <c r="H2300" s="320">
        <v>0.78300000000000003</v>
      </c>
      <c r="I2300" s="321">
        <v>17.331</v>
      </c>
      <c r="J2300" s="321">
        <v>13.57</v>
      </c>
      <c r="K2300" s="277"/>
      <c r="L2300" s="321">
        <v>21</v>
      </c>
      <c r="M2300" s="321">
        <v>16.440000000000001</v>
      </c>
    </row>
    <row r="2301" spans="1:13" ht="24" x14ac:dyDescent="0.2">
      <c r="A2301" s="265" t="s">
        <v>6890</v>
      </c>
      <c r="B2301" s="316" t="s">
        <v>1236</v>
      </c>
      <c r="C2301" s="317" t="s">
        <v>4506</v>
      </c>
      <c r="D2301" s="316" t="s">
        <v>103</v>
      </c>
      <c r="E2301" s="316" t="s">
        <v>1312</v>
      </c>
      <c r="F2301" s="318" t="s">
        <v>1191</v>
      </c>
      <c r="G2301" s="319" t="s">
        <v>79</v>
      </c>
      <c r="H2301" s="320">
        <v>0.78300000000000003</v>
      </c>
      <c r="I2301" s="321">
        <v>23.983000000000001</v>
      </c>
      <c r="J2301" s="321">
        <v>18.777999999999999</v>
      </c>
      <c r="K2301" s="277"/>
      <c r="L2301" s="321">
        <v>29.06</v>
      </c>
      <c r="M2301" s="321">
        <v>22.75</v>
      </c>
    </row>
    <row r="2302" spans="1:13" ht="24" x14ac:dyDescent="0.2">
      <c r="A2302" s="265" t="s">
        <v>6891</v>
      </c>
      <c r="B2302" s="279" t="s">
        <v>1193</v>
      </c>
      <c r="C2302" s="280" t="s">
        <v>4596</v>
      </c>
      <c r="D2302" s="279" t="s">
        <v>103</v>
      </c>
      <c r="E2302" s="279" t="s">
        <v>4597</v>
      </c>
      <c r="F2302" s="281" t="s">
        <v>1209</v>
      </c>
      <c r="G2302" s="282" t="s">
        <v>133</v>
      </c>
      <c r="H2302" s="283">
        <v>3</v>
      </c>
      <c r="I2302" s="284">
        <v>1.881</v>
      </c>
      <c r="J2302" s="284">
        <v>5.6429999999999998</v>
      </c>
      <c r="K2302" s="277"/>
      <c r="L2302" s="284">
        <v>2.2799999999999998</v>
      </c>
      <c r="M2302" s="284">
        <v>6.84</v>
      </c>
    </row>
    <row r="2303" spans="1:13" x14ac:dyDescent="0.2">
      <c r="A2303" s="265" t="s">
        <v>6892</v>
      </c>
      <c r="B2303" s="301" t="s">
        <v>1193</v>
      </c>
      <c r="C2303" s="302" t="s">
        <v>4598</v>
      </c>
      <c r="D2303" s="301" t="s">
        <v>103</v>
      </c>
      <c r="E2303" s="301" t="s">
        <v>4599</v>
      </c>
      <c r="F2303" s="303" t="s">
        <v>1209</v>
      </c>
      <c r="G2303" s="304" t="s">
        <v>133</v>
      </c>
      <c r="H2303" s="305">
        <v>1</v>
      </c>
      <c r="I2303" s="285">
        <v>78.91</v>
      </c>
      <c r="J2303" s="285">
        <v>78.91</v>
      </c>
      <c r="K2303" s="277"/>
      <c r="L2303" s="285">
        <v>95.62</v>
      </c>
      <c r="M2303" s="285">
        <v>95.62</v>
      </c>
    </row>
    <row r="2304" spans="1:13" ht="12.75" thickBot="1" x14ac:dyDescent="0.25">
      <c r="A2304" s="265" t="s">
        <v>6893</v>
      </c>
      <c r="B2304" s="286" t="s">
        <v>4600</v>
      </c>
      <c r="C2304" s="287" t="s">
        <v>36</v>
      </c>
      <c r="D2304" s="286" t="s">
        <v>37</v>
      </c>
      <c r="E2304" s="286" t="s">
        <v>38</v>
      </c>
      <c r="F2304" s="288" t="s">
        <v>1188</v>
      </c>
      <c r="G2304" s="289" t="s">
        <v>39</v>
      </c>
      <c r="H2304" s="287" t="s">
        <v>1189</v>
      </c>
      <c r="I2304" s="287" t="s">
        <v>40</v>
      </c>
      <c r="J2304" s="287" t="s">
        <v>41</v>
      </c>
      <c r="L2304" s="270"/>
      <c r="M2304" s="270"/>
    </row>
    <row r="2305" spans="1:13" ht="12.75" thickTop="1" x14ac:dyDescent="0.2">
      <c r="A2305" s="265" t="s">
        <v>6894</v>
      </c>
      <c r="B2305" s="310" t="s">
        <v>1190</v>
      </c>
      <c r="C2305" s="311" t="s">
        <v>4601</v>
      </c>
      <c r="D2305" s="310" t="s">
        <v>1470</v>
      </c>
      <c r="E2305" s="310" t="s">
        <v>599</v>
      </c>
      <c r="F2305" s="312">
        <v>7</v>
      </c>
      <c r="G2305" s="313" t="s">
        <v>106</v>
      </c>
      <c r="H2305" s="314">
        <v>1</v>
      </c>
      <c r="I2305" s="315">
        <v>824.02</v>
      </c>
      <c r="J2305" s="315">
        <v>824.02</v>
      </c>
      <c r="K2305" s="277"/>
      <c r="L2305" s="315">
        <v>998.46</v>
      </c>
      <c r="M2305" s="315">
        <v>998.46</v>
      </c>
    </row>
    <row r="2306" spans="1:13" x14ac:dyDescent="0.2">
      <c r="A2306" s="265" t="s">
        <v>6895</v>
      </c>
      <c r="B2306" s="279" t="s">
        <v>1193</v>
      </c>
      <c r="C2306" s="280" t="s">
        <v>3159</v>
      </c>
      <c r="D2306" s="279" t="s">
        <v>1470</v>
      </c>
      <c r="E2306" s="279" t="s">
        <v>1251</v>
      </c>
      <c r="F2306" s="281" t="s">
        <v>1195</v>
      </c>
      <c r="G2306" s="282" t="s">
        <v>1196</v>
      </c>
      <c r="H2306" s="283">
        <v>0.9</v>
      </c>
      <c r="I2306" s="284">
        <v>18.404</v>
      </c>
      <c r="J2306" s="284">
        <v>16.562999999999999</v>
      </c>
      <c r="K2306" s="277"/>
      <c r="L2306" s="284">
        <v>22.3</v>
      </c>
      <c r="M2306" s="284">
        <v>20.07</v>
      </c>
    </row>
    <row r="2307" spans="1:13" x14ac:dyDescent="0.2">
      <c r="A2307" s="265" t="s">
        <v>6896</v>
      </c>
      <c r="B2307" s="279" t="s">
        <v>1193</v>
      </c>
      <c r="C2307" s="280" t="s">
        <v>3137</v>
      </c>
      <c r="D2307" s="279" t="s">
        <v>1470</v>
      </c>
      <c r="E2307" s="279" t="s">
        <v>1198</v>
      </c>
      <c r="F2307" s="281" t="s">
        <v>1195</v>
      </c>
      <c r="G2307" s="282" t="s">
        <v>1196</v>
      </c>
      <c r="H2307" s="283">
        <v>0.9</v>
      </c>
      <c r="I2307" s="284">
        <v>12.429</v>
      </c>
      <c r="J2307" s="284">
        <v>11.186</v>
      </c>
      <c r="K2307" s="277"/>
      <c r="L2307" s="284">
        <v>15.06</v>
      </c>
      <c r="M2307" s="284">
        <v>13.55</v>
      </c>
    </row>
    <row r="2308" spans="1:13" x14ac:dyDescent="0.2">
      <c r="A2308" s="265" t="s">
        <v>6897</v>
      </c>
      <c r="B2308" s="279" t="s">
        <v>1193</v>
      </c>
      <c r="C2308" s="280" t="s">
        <v>4602</v>
      </c>
      <c r="D2308" s="279" t="s">
        <v>1470</v>
      </c>
      <c r="E2308" s="279" t="s">
        <v>599</v>
      </c>
      <c r="F2308" s="281" t="s">
        <v>1209</v>
      </c>
      <c r="G2308" s="282" t="s">
        <v>73</v>
      </c>
      <c r="H2308" s="283">
        <v>1</v>
      </c>
      <c r="I2308" s="284">
        <v>796.27</v>
      </c>
      <c r="J2308" s="284">
        <v>796.27</v>
      </c>
      <c r="K2308" s="277"/>
      <c r="L2308" s="284">
        <v>964.84</v>
      </c>
      <c r="M2308" s="284">
        <v>964.84</v>
      </c>
    </row>
    <row r="2309" spans="1:13" x14ac:dyDescent="0.2">
      <c r="A2309" s="265" t="s">
        <v>6898</v>
      </c>
      <c r="B2309" s="266" t="s">
        <v>4603</v>
      </c>
      <c r="C2309" s="267" t="s">
        <v>36</v>
      </c>
      <c r="D2309" s="266" t="s">
        <v>37</v>
      </c>
      <c r="E2309" s="266" t="s">
        <v>38</v>
      </c>
      <c r="F2309" s="268" t="s">
        <v>1188</v>
      </c>
      <c r="G2309" s="269" t="s">
        <v>39</v>
      </c>
      <c r="H2309" s="267" t="s">
        <v>1189</v>
      </c>
      <c r="I2309" s="267" t="s">
        <v>40</v>
      </c>
      <c r="J2309" s="267" t="s">
        <v>41</v>
      </c>
      <c r="L2309" s="334"/>
      <c r="M2309" s="334"/>
    </row>
    <row r="2310" spans="1:13" x14ac:dyDescent="0.2">
      <c r="A2310" s="265" t="s">
        <v>6899</v>
      </c>
      <c r="B2310" s="271" t="s">
        <v>1190</v>
      </c>
      <c r="C2310" s="272" t="s">
        <v>4604</v>
      </c>
      <c r="D2310" s="271" t="s">
        <v>1470</v>
      </c>
      <c r="E2310" s="271" t="s">
        <v>601</v>
      </c>
      <c r="F2310" s="273">
        <v>7</v>
      </c>
      <c r="G2310" s="274" t="s">
        <v>106</v>
      </c>
      <c r="H2310" s="275">
        <v>1</v>
      </c>
      <c r="I2310" s="276">
        <v>133.74</v>
      </c>
      <c r="J2310" s="276">
        <v>133.74</v>
      </c>
      <c r="K2310" s="277"/>
      <c r="L2310" s="276">
        <v>162.06</v>
      </c>
      <c r="M2310" s="276">
        <v>162.06</v>
      </c>
    </row>
    <row r="2311" spans="1:13" x14ac:dyDescent="0.2">
      <c r="A2311" s="265" t="s">
        <v>6900</v>
      </c>
      <c r="B2311" s="279" t="s">
        <v>1193</v>
      </c>
      <c r="C2311" s="280" t="s">
        <v>3159</v>
      </c>
      <c r="D2311" s="279" t="s">
        <v>1470</v>
      </c>
      <c r="E2311" s="279" t="s">
        <v>1251</v>
      </c>
      <c r="F2311" s="281" t="s">
        <v>1195</v>
      </c>
      <c r="G2311" s="282" t="s">
        <v>1196</v>
      </c>
      <c r="H2311" s="283">
        <v>0.6</v>
      </c>
      <c r="I2311" s="284">
        <v>18.404</v>
      </c>
      <c r="J2311" s="284">
        <v>11.042</v>
      </c>
      <c r="K2311" s="277"/>
      <c r="L2311" s="284">
        <v>22.3</v>
      </c>
      <c r="M2311" s="284">
        <v>13.38</v>
      </c>
    </row>
    <row r="2312" spans="1:13" x14ac:dyDescent="0.2">
      <c r="A2312" s="265" t="s">
        <v>6901</v>
      </c>
      <c r="B2312" s="279" t="s">
        <v>1193</v>
      </c>
      <c r="C2312" s="280" t="s">
        <v>3137</v>
      </c>
      <c r="D2312" s="279" t="s">
        <v>1470</v>
      </c>
      <c r="E2312" s="279" t="s">
        <v>1198</v>
      </c>
      <c r="F2312" s="281" t="s">
        <v>1195</v>
      </c>
      <c r="G2312" s="282" t="s">
        <v>1196</v>
      </c>
      <c r="H2312" s="283">
        <v>0.6</v>
      </c>
      <c r="I2312" s="284">
        <v>12.429</v>
      </c>
      <c r="J2312" s="284">
        <v>7.4569999999999999</v>
      </c>
      <c r="K2312" s="277"/>
      <c r="L2312" s="284">
        <v>15.06</v>
      </c>
      <c r="M2312" s="284">
        <v>9.0299999999999994</v>
      </c>
    </row>
    <row r="2313" spans="1:13" x14ac:dyDescent="0.2">
      <c r="A2313" s="265" t="s">
        <v>6902</v>
      </c>
      <c r="B2313" s="301" t="s">
        <v>1193</v>
      </c>
      <c r="C2313" s="302" t="s">
        <v>4605</v>
      </c>
      <c r="D2313" s="301" t="s">
        <v>1470</v>
      </c>
      <c r="E2313" s="301" t="s">
        <v>4606</v>
      </c>
      <c r="F2313" s="303" t="s">
        <v>1209</v>
      </c>
      <c r="G2313" s="304" t="s">
        <v>73</v>
      </c>
      <c r="H2313" s="305">
        <v>1</v>
      </c>
      <c r="I2313" s="285">
        <v>115.24</v>
      </c>
      <c r="J2313" s="285">
        <v>115.24</v>
      </c>
      <c r="K2313" s="277"/>
      <c r="L2313" s="285">
        <v>139.65</v>
      </c>
      <c r="M2313" s="285">
        <v>139.65</v>
      </c>
    </row>
    <row r="2314" spans="1:13" ht="12.75" thickBot="1" x14ac:dyDescent="0.25">
      <c r="A2314" s="265" t="s">
        <v>6903</v>
      </c>
      <c r="B2314" s="286" t="s">
        <v>4607</v>
      </c>
      <c r="C2314" s="287" t="s">
        <v>36</v>
      </c>
      <c r="D2314" s="286" t="s">
        <v>37</v>
      </c>
      <c r="E2314" s="286" t="s">
        <v>38</v>
      </c>
      <c r="F2314" s="288" t="s">
        <v>1188</v>
      </c>
      <c r="G2314" s="289" t="s">
        <v>39</v>
      </c>
      <c r="H2314" s="287" t="s">
        <v>1189</v>
      </c>
      <c r="I2314" s="287" t="s">
        <v>40</v>
      </c>
      <c r="J2314" s="287" t="s">
        <v>41</v>
      </c>
      <c r="L2314" s="270"/>
      <c r="M2314" s="270"/>
    </row>
    <row r="2315" spans="1:13" ht="12.75" thickTop="1" x14ac:dyDescent="0.2">
      <c r="A2315" s="265" t="s">
        <v>6904</v>
      </c>
      <c r="B2315" s="310" t="s">
        <v>1190</v>
      </c>
      <c r="C2315" s="311" t="s">
        <v>4608</v>
      </c>
      <c r="D2315" s="310" t="s">
        <v>1470</v>
      </c>
      <c r="E2315" s="310" t="s">
        <v>603</v>
      </c>
      <c r="F2315" s="312">
        <v>7</v>
      </c>
      <c r="G2315" s="313" t="s">
        <v>106</v>
      </c>
      <c r="H2315" s="314">
        <v>1</v>
      </c>
      <c r="I2315" s="315">
        <v>152.59</v>
      </c>
      <c r="J2315" s="315">
        <v>152.59</v>
      </c>
      <c r="K2315" s="277"/>
      <c r="L2315" s="315">
        <v>184.9</v>
      </c>
      <c r="M2315" s="315">
        <v>184.9</v>
      </c>
    </row>
    <row r="2316" spans="1:13" x14ac:dyDescent="0.2">
      <c r="A2316" s="265" t="s">
        <v>6905</v>
      </c>
      <c r="B2316" s="279" t="s">
        <v>1193</v>
      </c>
      <c r="C2316" s="280" t="s">
        <v>3159</v>
      </c>
      <c r="D2316" s="279" t="s">
        <v>1470</v>
      </c>
      <c r="E2316" s="279" t="s">
        <v>1251</v>
      </c>
      <c r="F2316" s="281" t="s">
        <v>1195</v>
      </c>
      <c r="G2316" s="282" t="s">
        <v>1196</v>
      </c>
      <c r="H2316" s="283">
        <v>0.6</v>
      </c>
      <c r="I2316" s="284">
        <v>18.404</v>
      </c>
      <c r="J2316" s="284">
        <v>11.042</v>
      </c>
      <c r="K2316" s="277"/>
      <c r="L2316" s="284">
        <v>22.3</v>
      </c>
      <c r="M2316" s="284">
        <v>13.38</v>
      </c>
    </row>
    <row r="2317" spans="1:13" x14ac:dyDescent="0.2">
      <c r="A2317" s="265" t="s">
        <v>6906</v>
      </c>
      <c r="B2317" s="279" t="s">
        <v>1193</v>
      </c>
      <c r="C2317" s="280" t="s">
        <v>3137</v>
      </c>
      <c r="D2317" s="279" t="s">
        <v>1470</v>
      </c>
      <c r="E2317" s="279" t="s">
        <v>1198</v>
      </c>
      <c r="F2317" s="281" t="s">
        <v>1195</v>
      </c>
      <c r="G2317" s="282" t="s">
        <v>1196</v>
      </c>
      <c r="H2317" s="283">
        <v>0.6</v>
      </c>
      <c r="I2317" s="284">
        <v>12.429</v>
      </c>
      <c r="J2317" s="284">
        <v>7.4569999999999999</v>
      </c>
      <c r="K2317" s="277"/>
      <c r="L2317" s="284">
        <v>15.06</v>
      </c>
      <c r="M2317" s="284">
        <v>9.0299999999999994</v>
      </c>
    </row>
    <row r="2318" spans="1:13" x14ac:dyDescent="0.2">
      <c r="A2318" s="265" t="s">
        <v>6907</v>
      </c>
      <c r="B2318" s="279" t="s">
        <v>1193</v>
      </c>
      <c r="C2318" s="280" t="s">
        <v>4609</v>
      </c>
      <c r="D2318" s="279" t="s">
        <v>1470</v>
      </c>
      <c r="E2318" s="279" t="s">
        <v>4610</v>
      </c>
      <c r="F2318" s="281" t="s">
        <v>1209</v>
      </c>
      <c r="G2318" s="282" t="s">
        <v>73</v>
      </c>
      <c r="H2318" s="283">
        <v>1</v>
      </c>
      <c r="I2318" s="284">
        <v>134.09</v>
      </c>
      <c r="J2318" s="284">
        <v>134.09</v>
      </c>
      <c r="K2318" s="277"/>
      <c r="L2318" s="284">
        <v>162.49</v>
      </c>
      <c r="M2318" s="284">
        <v>162.49</v>
      </c>
    </row>
    <row r="2319" spans="1:13" x14ac:dyDescent="0.2">
      <c r="A2319" s="265" t="s">
        <v>6908</v>
      </c>
      <c r="B2319" s="266" t="s">
        <v>4611</v>
      </c>
      <c r="C2319" s="267" t="s">
        <v>36</v>
      </c>
      <c r="D2319" s="266" t="s">
        <v>37</v>
      </c>
      <c r="E2319" s="266" t="s">
        <v>38</v>
      </c>
      <c r="F2319" s="268" t="s">
        <v>1188</v>
      </c>
      <c r="G2319" s="269" t="s">
        <v>39</v>
      </c>
      <c r="H2319" s="267" t="s">
        <v>1189</v>
      </c>
      <c r="I2319" s="267" t="s">
        <v>40</v>
      </c>
      <c r="J2319" s="267" t="s">
        <v>41</v>
      </c>
      <c r="L2319" s="334"/>
      <c r="M2319" s="334"/>
    </row>
    <row r="2320" spans="1:13" x14ac:dyDescent="0.2">
      <c r="A2320" s="265" t="s">
        <v>6909</v>
      </c>
      <c r="B2320" s="271" t="s">
        <v>1190</v>
      </c>
      <c r="C2320" s="272" t="s">
        <v>4612</v>
      </c>
      <c r="D2320" s="271" t="s">
        <v>1470</v>
      </c>
      <c r="E2320" s="271" t="s">
        <v>605</v>
      </c>
      <c r="F2320" s="273">
        <v>7</v>
      </c>
      <c r="G2320" s="274" t="s">
        <v>106</v>
      </c>
      <c r="H2320" s="275">
        <v>1</v>
      </c>
      <c r="I2320" s="276">
        <v>164.09</v>
      </c>
      <c r="J2320" s="276">
        <v>164.09</v>
      </c>
      <c r="K2320" s="277"/>
      <c r="L2320" s="276">
        <v>198.84</v>
      </c>
      <c r="M2320" s="276">
        <v>198.84</v>
      </c>
    </row>
    <row r="2321" spans="1:13" x14ac:dyDescent="0.2">
      <c r="A2321" s="265" t="s">
        <v>6910</v>
      </c>
      <c r="B2321" s="279" t="s">
        <v>1193</v>
      </c>
      <c r="C2321" s="280" t="s">
        <v>3159</v>
      </c>
      <c r="D2321" s="279" t="s">
        <v>1470</v>
      </c>
      <c r="E2321" s="279" t="s">
        <v>1251</v>
      </c>
      <c r="F2321" s="281" t="s">
        <v>1195</v>
      </c>
      <c r="G2321" s="282" t="s">
        <v>1196</v>
      </c>
      <c r="H2321" s="283">
        <v>0.6</v>
      </c>
      <c r="I2321" s="284">
        <v>18.404</v>
      </c>
      <c r="J2321" s="284">
        <v>11.042</v>
      </c>
      <c r="K2321" s="277"/>
      <c r="L2321" s="284">
        <v>22.3</v>
      </c>
      <c r="M2321" s="284">
        <v>13.38</v>
      </c>
    </row>
    <row r="2322" spans="1:13" x14ac:dyDescent="0.2">
      <c r="A2322" s="265" t="s">
        <v>6911</v>
      </c>
      <c r="B2322" s="301" t="s">
        <v>1193</v>
      </c>
      <c r="C2322" s="302" t="s">
        <v>3137</v>
      </c>
      <c r="D2322" s="301" t="s">
        <v>1470</v>
      </c>
      <c r="E2322" s="301" t="s">
        <v>1198</v>
      </c>
      <c r="F2322" s="303" t="s">
        <v>1195</v>
      </c>
      <c r="G2322" s="304" t="s">
        <v>1196</v>
      </c>
      <c r="H2322" s="305">
        <v>0.6</v>
      </c>
      <c r="I2322" s="285">
        <v>12.429</v>
      </c>
      <c r="J2322" s="285">
        <v>7.4569999999999999</v>
      </c>
      <c r="K2322" s="277"/>
      <c r="L2322" s="285">
        <v>15.06</v>
      </c>
      <c r="M2322" s="285">
        <v>9.0299999999999994</v>
      </c>
    </row>
    <row r="2323" spans="1:13" ht="12.75" thickBot="1" x14ac:dyDescent="0.25">
      <c r="A2323" s="265" t="s">
        <v>6912</v>
      </c>
      <c r="B2323" s="301" t="s">
        <v>1193</v>
      </c>
      <c r="C2323" s="302" t="s">
        <v>4613</v>
      </c>
      <c r="D2323" s="301" t="s">
        <v>1470</v>
      </c>
      <c r="E2323" s="301" t="s">
        <v>4614</v>
      </c>
      <c r="F2323" s="303" t="s">
        <v>1209</v>
      </c>
      <c r="G2323" s="304" t="s">
        <v>73</v>
      </c>
      <c r="H2323" s="305">
        <v>1</v>
      </c>
      <c r="I2323" s="285">
        <v>145.59</v>
      </c>
      <c r="J2323" s="285">
        <v>145.59</v>
      </c>
      <c r="K2323" s="277"/>
      <c r="L2323" s="285">
        <v>176.43</v>
      </c>
      <c r="M2323" s="285">
        <v>176.43</v>
      </c>
    </row>
    <row r="2324" spans="1:13" ht="12.75" thickTop="1" x14ac:dyDescent="0.2">
      <c r="A2324" s="265" t="s">
        <v>6913</v>
      </c>
      <c r="B2324" s="306" t="s">
        <v>4615</v>
      </c>
      <c r="C2324" s="307" t="s">
        <v>36</v>
      </c>
      <c r="D2324" s="306" t="s">
        <v>37</v>
      </c>
      <c r="E2324" s="306" t="s">
        <v>38</v>
      </c>
      <c r="F2324" s="308" t="s">
        <v>1188</v>
      </c>
      <c r="G2324" s="309" t="s">
        <v>39</v>
      </c>
      <c r="H2324" s="307" t="s">
        <v>1189</v>
      </c>
      <c r="I2324" s="307" t="s">
        <v>40</v>
      </c>
      <c r="J2324" s="307" t="s">
        <v>41</v>
      </c>
      <c r="L2324" s="335"/>
      <c r="M2324" s="335"/>
    </row>
    <row r="2325" spans="1:13" x14ac:dyDescent="0.2">
      <c r="A2325" s="265" t="s">
        <v>6914</v>
      </c>
      <c r="B2325" s="271" t="s">
        <v>1190</v>
      </c>
      <c r="C2325" s="272" t="s">
        <v>4616</v>
      </c>
      <c r="D2325" s="271" t="s">
        <v>1470</v>
      </c>
      <c r="E2325" s="271" t="s">
        <v>607</v>
      </c>
      <c r="F2325" s="273">
        <v>7</v>
      </c>
      <c r="G2325" s="274" t="s">
        <v>106</v>
      </c>
      <c r="H2325" s="275">
        <v>1</v>
      </c>
      <c r="I2325" s="276">
        <v>104.26</v>
      </c>
      <c r="J2325" s="276">
        <v>104.26</v>
      </c>
      <c r="K2325" s="277"/>
      <c r="L2325" s="276">
        <v>126.34</v>
      </c>
      <c r="M2325" s="276">
        <v>126.34</v>
      </c>
    </row>
    <row r="2326" spans="1:13" x14ac:dyDescent="0.2">
      <c r="A2326" s="265" t="s">
        <v>6915</v>
      </c>
      <c r="B2326" s="279" t="s">
        <v>1193</v>
      </c>
      <c r="C2326" s="280" t="s">
        <v>3159</v>
      </c>
      <c r="D2326" s="279" t="s">
        <v>1470</v>
      </c>
      <c r="E2326" s="279" t="s">
        <v>1251</v>
      </c>
      <c r="F2326" s="281" t="s">
        <v>1195</v>
      </c>
      <c r="G2326" s="282" t="s">
        <v>1196</v>
      </c>
      <c r="H2326" s="283">
        <v>1</v>
      </c>
      <c r="I2326" s="284">
        <v>18.404</v>
      </c>
      <c r="J2326" s="284">
        <v>18.404</v>
      </c>
      <c r="K2326" s="277"/>
      <c r="L2326" s="284">
        <v>22.3</v>
      </c>
      <c r="M2326" s="284">
        <v>22.3</v>
      </c>
    </row>
    <row r="2327" spans="1:13" x14ac:dyDescent="0.2">
      <c r="A2327" s="265" t="s">
        <v>6916</v>
      </c>
      <c r="B2327" s="279" t="s">
        <v>1193</v>
      </c>
      <c r="C2327" s="280" t="s">
        <v>3137</v>
      </c>
      <c r="D2327" s="279" t="s">
        <v>1470</v>
      </c>
      <c r="E2327" s="279" t="s">
        <v>1198</v>
      </c>
      <c r="F2327" s="281" t="s">
        <v>1195</v>
      </c>
      <c r="G2327" s="282" t="s">
        <v>1196</v>
      </c>
      <c r="H2327" s="283">
        <v>1</v>
      </c>
      <c r="I2327" s="284">
        <v>12.429</v>
      </c>
      <c r="J2327" s="284">
        <v>12.429</v>
      </c>
      <c r="K2327" s="277"/>
      <c r="L2327" s="284">
        <v>15.06</v>
      </c>
      <c r="M2327" s="284">
        <v>15.06</v>
      </c>
    </row>
    <row r="2328" spans="1:13" x14ac:dyDescent="0.2">
      <c r="A2328" s="265" t="s">
        <v>6917</v>
      </c>
      <c r="B2328" s="279" t="s">
        <v>1193</v>
      </c>
      <c r="C2328" s="280" t="s">
        <v>4617</v>
      </c>
      <c r="D2328" s="279" t="s">
        <v>1470</v>
      </c>
      <c r="E2328" s="279" t="s">
        <v>4618</v>
      </c>
      <c r="F2328" s="281" t="s">
        <v>1209</v>
      </c>
      <c r="G2328" s="282" t="s">
        <v>73</v>
      </c>
      <c r="H2328" s="283">
        <v>1</v>
      </c>
      <c r="I2328" s="284">
        <v>73.430000000000007</v>
      </c>
      <c r="J2328" s="284">
        <v>73.430000000000007</v>
      </c>
      <c r="K2328" s="277"/>
      <c r="L2328" s="284">
        <v>88.98</v>
      </c>
      <c r="M2328" s="284">
        <v>88.98</v>
      </c>
    </row>
    <row r="2329" spans="1:13" x14ac:dyDescent="0.2">
      <c r="A2329" s="265" t="s">
        <v>6918</v>
      </c>
      <c r="B2329" s="266" t="s">
        <v>4619</v>
      </c>
      <c r="C2329" s="267" t="s">
        <v>36</v>
      </c>
      <c r="D2329" s="266" t="s">
        <v>37</v>
      </c>
      <c r="E2329" s="266" t="s">
        <v>38</v>
      </c>
      <c r="F2329" s="268" t="s">
        <v>1188</v>
      </c>
      <c r="G2329" s="269" t="s">
        <v>39</v>
      </c>
      <c r="H2329" s="267" t="s">
        <v>1189</v>
      </c>
      <c r="I2329" s="267" t="s">
        <v>40</v>
      </c>
      <c r="J2329" s="267" t="s">
        <v>41</v>
      </c>
      <c r="L2329" s="334"/>
      <c r="M2329" s="334"/>
    </row>
    <row r="2330" spans="1:13" ht="48" x14ac:dyDescent="0.2">
      <c r="A2330" s="265" t="s">
        <v>6919</v>
      </c>
      <c r="B2330" s="290" t="s">
        <v>1190</v>
      </c>
      <c r="C2330" s="291" t="s">
        <v>4620</v>
      </c>
      <c r="D2330" s="290" t="s">
        <v>103</v>
      </c>
      <c r="E2330" s="290" t="s">
        <v>1692</v>
      </c>
      <c r="F2330" s="292" t="s">
        <v>4496</v>
      </c>
      <c r="G2330" s="293" t="s">
        <v>133</v>
      </c>
      <c r="H2330" s="294">
        <v>1</v>
      </c>
      <c r="I2330" s="278">
        <v>71.38</v>
      </c>
      <c r="J2330" s="278">
        <v>71.38</v>
      </c>
      <c r="K2330" s="277"/>
      <c r="L2330" s="278">
        <v>86.5</v>
      </c>
      <c r="M2330" s="278">
        <v>86.5</v>
      </c>
    </row>
    <row r="2331" spans="1:13" ht="24.75" thickBot="1" x14ac:dyDescent="0.25">
      <c r="A2331" s="265" t="s">
        <v>6920</v>
      </c>
      <c r="B2331" s="329" t="s">
        <v>1236</v>
      </c>
      <c r="C2331" s="330" t="s">
        <v>4505</v>
      </c>
      <c r="D2331" s="329" t="s">
        <v>103</v>
      </c>
      <c r="E2331" s="329" t="s">
        <v>1310</v>
      </c>
      <c r="F2331" s="331" t="s">
        <v>1191</v>
      </c>
      <c r="G2331" s="332" t="s">
        <v>79</v>
      </c>
      <c r="H2331" s="333">
        <v>0.25309999999999999</v>
      </c>
      <c r="I2331" s="322">
        <v>17.331</v>
      </c>
      <c r="J2331" s="322">
        <v>4.3860000000000001</v>
      </c>
      <c r="K2331" s="277"/>
      <c r="L2331" s="322">
        <v>21</v>
      </c>
      <c r="M2331" s="322">
        <v>5.31</v>
      </c>
    </row>
    <row r="2332" spans="1:13" ht="24.75" thickTop="1" x14ac:dyDescent="0.2">
      <c r="A2332" s="265" t="s">
        <v>6921</v>
      </c>
      <c r="B2332" s="323" t="s">
        <v>1236</v>
      </c>
      <c r="C2332" s="324" t="s">
        <v>4506</v>
      </c>
      <c r="D2332" s="323" t="s">
        <v>103</v>
      </c>
      <c r="E2332" s="323" t="s">
        <v>1312</v>
      </c>
      <c r="F2332" s="325" t="s">
        <v>1191</v>
      </c>
      <c r="G2332" s="326" t="s">
        <v>79</v>
      </c>
      <c r="H2332" s="327">
        <v>0.25309999999999999</v>
      </c>
      <c r="I2332" s="328">
        <v>23.983000000000001</v>
      </c>
      <c r="J2332" s="328">
        <v>6.07</v>
      </c>
      <c r="K2332" s="277"/>
      <c r="L2332" s="328">
        <v>29.06</v>
      </c>
      <c r="M2332" s="328">
        <v>7.35</v>
      </c>
    </row>
    <row r="2333" spans="1:13" ht="24" x14ac:dyDescent="0.2">
      <c r="A2333" s="265" t="s">
        <v>6922</v>
      </c>
      <c r="B2333" s="279" t="s">
        <v>1193</v>
      </c>
      <c r="C2333" s="280" t="s">
        <v>4621</v>
      </c>
      <c r="D2333" s="279" t="s">
        <v>103</v>
      </c>
      <c r="E2333" s="279" t="s">
        <v>4622</v>
      </c>
      <c r="F2333" s="281" t="s">
        <v>1209</v>
      </c>
      <c r="G2333" s="282" t="s">
        <v>133</v>
      </c>
      <c r="H2333" s="283">
        <v>1</v>
      </c>
      <c r="I2333" s="284">
        <v>60.92</v>
      </c>
      <c r="J2333" s="284">
        <v>60.92</v>
      </c>
      <c r="K2333" s="277"/>
      <c r="L2333" s="284">
        <v>73.84</v>
      </c>
      <c r="M2333" s="284">
        <v>73.84</v>
      </c>
    </row>
    <row r="2334" spans="1:13" x14ac:dyDescent="0.2">
      <c r="A2334" s="265" t="s">
        <v>6923</v>
      </c>
      <c r="B2334" s="266" t="s">
        <v>4623</v>
      </c>
      <c r="C2334" s="267" t="s">
        <v>36</v>
      </c>
      <c r="D2334" s="266" t="s">
        <v>37</v>
      </c>
      <c r="E2334" s="266" t="s">
        <v>38</v>
      </c>
      <c r="F2334" s="268" t="s">
        <v>1188</v>
      </c>
      <c r="G2334" s="269" t="s">
        <v>39</v>
      </c>
      <c r="H2334" s="267" t="s">
        <v>1189</v>
      </c>
      <c r="I2334" s="267" t="s">
        <v>40</v>
      </c>
      <c r="J2334" s="267" t="s">
        <v>41</v>
      </c>
      <c r="L2334" s="334"/>
      <c r="M2334" s="334"/>
    </row>
    <row r="2335" spans="1:13" x14ac:dyDescent="0.2">
      <c r="A2335" s="265" t="s">
        <v>6924</v>
      </c>
      <c r="B2335" s="271" t="s">
        <v>1190</v>
      </c>
      <c r="C2335" s="272" t="s">
        <v>4624</v>
      </c>
      <c r="D2335" s="271" t="s">
        <v>1470</v>
      </c>
      <c r="E2335" s="271" t="s">
        <v>610</v>
      </c>
      <c r="F2335" s="273">
        <v>7</v>
      </c>
      <c r="G2335" s="274" t="s">
        <v>106</v>
      </c>
      <c r="H2335" s="275">
        <v>1</v>
      </c>
      <c r="I2335" s="276">
        <v>289.82</v>
      </c>
      <c r="J2335" s="276">
        <v>289.82</v>
      </c>
      <c r="K2335" s="277"/>
      <c r="L2335" s="276">
        <v>351.18</v>
      </c>
      <c r="M2335" s="276">
        <v>351.18</v>
      </c>
    </row>
    <row r="2336" spans="1:13" x14ac:dyDescent="0.2">
      <c r="A2336" s="265" t="s">
        <v>6925</v>
      </c>
      <c r="B2336" s="279" t="s">
        <v>1193</v>
      </c>
      <c r="C2336" s="280" t="s">
        <v>3159</v>
      </c>
      <c r="D2336" s="279" t="s">
        <v>1470</v>
      </c>
      <c r="E2336" s="279" t="s">
        <v>1251</v>
      </c>
      <c r="F2336" s="281" t="s">
        <v>1195</v>
      </c>
      <c r="G2336" s="282" t="s">
        <v>1196</v>
      </c>
      <c r="H2336" s="283">
        <v>0.9</v>
      </c>
      <c r="I2336" s="284">
        <v>18.404</v>
      </c>
      <c r="J2336" s="284">
        <v>16.562999999999999</v>
      </c>
      <c r="K2336" s="277"/>
      <c r="L2336" s="284">
        <v>22.3</v>
      </c>
      <c r="M2336" s="284">
        <v>20.07</v>
      </c>
    </row>
    <row r="2337" spans="1:13" x14ac:dyDescent="0.2">
      <c r="A2337" s="265" t="s">
        <v>6926</v>
      </c>
      <c r="B2337" s="279" t="s">
        <v>1193</v>
      </c>
      <c r="C2337" s="280" t="s">
        <v>3137</v>
      </c>
      <c r="D2337" s="279" t="s">
        <v>1470</v>
      </c>
      <c r="E2337" s="279" t="s">
        <v>1198</v>
      </c>
      <c r="F2337" s="281" t="s">
        <v>1195</v>
      </c>
      <c r="G2337" s="282" t="s">
        <v>1196</v>
      </c>
      <c r="H2337" s="283">
        <v>0.9</v>
      </c>
      <c r="I2337" s="284">
        <v>12.429</v>
      </c>
      <c r="J2337" s="284">
        <v>11.186</v>
      </c>
      <c r="K2337" s="277"/>
      <c r="L2337" s="284">
        <v>15.06</v>
      </c>
      <c r="M2337" s="284">
        <v>13.55</v>
      </c>
    </row>
    <row r="2338" spans="1:13" x14ac:dyDescent="0.2">
      <c r="A2338" s="265" t="s">
        <v>6927</v>
      </c>
      <c r="B2338" s="279" t="s">
        <v>1193</v>
      </c>
      <c r="C2338" s="280" t="s">
        <v>4625</v>
      </c>
      <c r="D2338" s="279" t="s">
        <v>1470</v>
      </c>
      <c r="E2338" s="279" t="s">
        <v>610</v>
      </c>
      <c r="F2338" s="281" t="s">
        <v>1209</v>
      </c>
      <c r="G2338" s="282" t="s">
        <v>73</v>
      </c>
      <c r="H2338" s="283">
        <v>1</v>
      </c>
      <c r="I2338" s="284">
        <v>262.07</v>
      </c>
      <c r="J2338" s="284">
        <v>262.07</v>
      </c>
      <c r="K2338" s="277"/>
      <c r="L2338" s="284">
        <v>317.56</v>
      </c>
      <c r="M2338" s="284">
        <v>317.56</v>
      </c>
    </row>
    <row r="2339" spans="1:13" x14ac:dyDescent="0.2">
      <c r="A2339" s="265" t="s">
        <v>6928</v>
      </c>
      <c r="B2339" s="266" t="s">
        <v>4626</v>
      </c>
      <c r="C2339" s="267" t="s">
        <v>36</v>
      </c>
      <c r="D2339" s="266" t="s">
        <v>37</v>
      </c>
      <c r="E2339" s="266" t="s">
        <v>38</v>
      </c>
      <c r="F2339" s="268" t="s">
        <v>1188</v>
      </c>
      <c r="G2339" s="269" t="s">
        <v>39</v>
      </c>
      <c r="H2339" s="267" t="s">
        <v>1189</v>
      </c>
      <c r="I2339" s="267" t="s">
        <v>40</v>
      </c>
      <c r="J2339" s="267" t="s">
        <v>41</v>
      </c>
      <c r="L2339" s="334"/>
      <c r="M2339" s="334"/>
    </row>
    <row r="2340" spans="1:13" ht="48" x14ac:dyDescent="0.2">
      <c r="A2340" s="265" t="s">
        <v>6929</v>
      </c>
      <c r="B2340" s="271" t="s">
        <v>1190</v>
      </c>
      <c r="C2340" s="272" t="s">
        <v>4627</v>
      </c>
      <c r="D2340" s="271" t="s">
        <v>103</v>
      </c>
      <c r="E2340" s="271" t="s">
        <v>1695</v>
      </c>
      <c r="F2340" s="273" t="s">
        <v>4496</v>
      </c>
      <c r="G2340" s="274" t="s">
        <v>289</v>
      </c>
      <c r="H2340" s="275">
        <v>1</v>
      </c>
      <c r="I2340" s="276">
        <v>8.3500000000000014</v>
      </c>
      <c r="J2340" s="276">
        <v>8.35</v>
      </c>
      <c r="K2340" s="277"/>
      <c r="L2340" s="276">
        <v>10.130000000000001</v>
      </c>
      <c r="M2340" s="276">
        <v>10.130000000000001</v>
      </c>
    </row>
    <row r="2341" spans="1:13" ht="24" x14ac:dyDescent="0.2">
      <c r="A2341" s="265" t="s">
        <v>6930</v>
      </c>
      <c r="B2341" s="316" t="s">
        <v>1236</v>
      </c>
      <c r="C2341" s="317" t="s">
        <v>4505</v>
      </c>
      <c r="D2341" s="316" t="s">
        <v>103</v>
      </c>
      <c r="E2341" s="316" t="s">
        <v>1310</v>
      </c>
      <c r="F2341" s="318" t="s">
        <v>1191</v>
      </c>
      <c r="G2341" s="319" t="s">
        <v>79</v>
      </c>
      <c r="H2341" s="320">
        <v>9.0999999999999998E-2</v>
      </c>
      <c r="I2341" s="321">
        <v>17.331</v>
      </c>
      <c r="J2341" s="321">
        <v>1.577</v>
      </c>
      <c r="K2341" s="277"/>
      <c r="L2341" s="321">
        <v>21</v>
      </c>
      <c r="M2341" s="321">
        <v>1.91</v>
      </c>
    </row>
    <row r="2342" spans="1:13" ht="24" x14ac:dyDescent="0.2">
      <c r="A2342" s="265" t="s">
        <v>6931</v>
      </c>
      <c r="B2342" s="316" t="s">
        <v>1236</v>
      </c>
      <c r="C2342" s="317" t="s">
        <v>4506</v>
      </c>
      <c r="D2342" s="316" t="s">
        <v>103</v>
      </c>
      <c r="E2342" s="316" t="s">
        <v>1312</v>
      </c>
      <c r="F2342" s="318" t="s">
        <v>1191</v>
      </c>
      <c r="G2342" s="319" t="s">
        <v>79</v>
      </c>
      <c r="H2342" s="320">
        <v>9.0999999999999998E-2</v>
      </c>
      <c r="I2342" s="321">
        <v>23.983000000000001</v>
      </c>
      <c r="J2342" s="321">
        <v>2.1819999999999999</v>
      </c>
      <c r="K2342" s="277"/>
      <c r="L2342" s="321">
        <v>29.06</v>
      </c>
      <c r="M2342" s="321">
        <v>2.64</v>
      </c>
    </row>
    <row r="2343" spans="1:13" ht="36" x14ac:dyDescent="0.2">
      <c r="A2343" s="265" t="s">
        <v>6932</v>
      </c>
      <c r="B2343" s="329" t="s">
        <v>1236</v>
      </c>
      <c r="C2343" s="330" t="s">
        <v>4628</v>
      </c>
      <c r="D2343" s="329" t="s">
        <v>103</v>
      </c>
      <c r="E2343" s="329" t="s">
        <v>4629</v>
      </c>
      <c r="F2343" s="331" t="s">
        <v>3019</v>
      </c>
      <c r="G2343" s="332" t="s">
        <v>289</v>
      </c>
      <c r="H2343" s="333">
        <v>1</v>
      </c>
      <c r="I2343" s="322">
        <v>2.44</v>
      </c>
      <c r="J2343" s="322">
        <v>2.44</v>
      </c>
      <c r="K2343" s="277"/>
      <c r="L2343" s="322">
        <v>2.98</v>
      </c>
      <c r="M2343" s="322">
        <v>2.98</v>
      </c>
    </row>
    <row r="2344" spans="1:13" ht="12.75" thickBot="1" x14ac:dyDescent="0.25">
      <c r="A2344" s="265" t="s">
        <v>6933</v>
      </c>
      <c r="B2344" s="301" t="s">
        <v>1193</v>
      </c>
      <c r="C2344" s="302" t="s">
        <v>4630</v>
      </c>
      <c r="D2344" s="301" t="s">
        <v>103</v>
      </c>
      <c r="E2344" s="301" t="s">
        <v>4631</v>
      </c>
      <c r="F2344" s="303" t="s">
        <v>1209</v>
      </c>
      <c r="G2344" s="304" t="s">
        <v>289</v>
      </c>
      <c r="H2344" s="305">
        <v>1.1000000000000001</v>
      </c>
      <c r="I2344" s="285">
        <v>1.9550000000000001</v>
      </c>
      <c r="J2344" s="285">
        <v>2.15</v>
      </c>
      <c r="K2344" s="277"/>
      <c r="L2344" s="285">
        <v>2.37</v>
      </c>
      <c r="M2344" s="285">
        <v>2.6</v>
      </c>
    </row>
    <row r="2345" spans="1:13" ht="12.75" thickTop="1" x14ac:dyDescent="0.2">
      <c r="A2345" s="265" t="s">
        <v>6934</v>
      </c>
      <c r="B2345" s="306" t="s">
        <v>4632</v>
      </c>
      <c r="C2345" s="307" t="s">
        <v>36</v>
      </c>
      <c r="D2345" s="306" t="s">
        <v>37</v>
      </c>
      <c r="E2345" s="306" t="s">
        <v>38</v>
      </c>
      <c r="F2345" s="308" t="s">
        <v>1188</v>
      </c>
      <c r="G2345" s="309" t="s">
        <v>39</v>
      </c>
      <c r="H2345" s="307" t="s">
        <v>1189</v>
      </c>
      <c r="I2345" s="307" t="s">
        <v>40</v>
      </c>
      <c r="J2345" s="307" t="s">
        <v>41</v>
      </c>
      <c r="L2345" s="335"/>
      <c r="M2345" s="335"/>
    </row>
    <row r="2346" spans="1:13" ht="48" x14ac:dyDescent="0.2">
      <c r="A2346" s="265" t="s">
        <v>6935</v>
      </c>
      <c r="B2346" s="271" t="s">
        <v>1190</v>
      </c>
      <c r="C2346" s="272" t="s">
        <v>4633</v>
      </c>
      <c r="D2346" s="271" t="s">
        <v>103</v>
      </c>
      <c r="E2346" s="271" t="s">
        <v>1698</v>
      </c>
      <c r="F2346" s="273" t="s">
        <v>4496</v>
      </c>
      <c r="G2346" s="274" t="s">
        <v>289</v>
      </c>
      <c r="H2346" s="275">
        <v>1</v>
      </c>
      <c r="I2346" s="276">
        <v>7.51</v>
      </c>
      <c r="J2346" s="276">
        <v>7.51</v>
      </c>
      <c r="K2346" s="277"/>
      <c r="L2346" s="276">
        <v>9.11</v>
      </c>
      <c r="M2346" s="276">
        <v>9.11</v>
      </c>
    </row>
    <row r="2347" spans="1:13" ht="24" x14ac:dyDescent="0.2">
      <c r="A2347" s="265" t="s">
        <v>6936</v>
      </c>
      <c r="B2347" s="316" t="s">
        <v>1236</v>
      </c>
      <c r="C2347" s="317" t="s">
        <v>4505</v>
      </c>
      <c r="D2347" s="316" t="s">
        <v>103</v>
      </c>
      <c r="E2347" s="316" t="s">
        <v>1310</v>
      </c>
      <c r="F2347" s="318" t="s">
        <v>1191</v>
      </c>
      <c r="G2347" s="319" t="s">
        <v>79</v>
      </c>
      <c r="H2347" s="320">
        <v>0.13400000000000001</v>
      </c>
      <c r="I2347" s="321">
        <v>17.331</v>
      </c>
      <c r="J2347" s="321">
        <v>2.3220000000000001</v>
      </c>
      <c r="K2347" s="277"/>
      <c r="L2347" s="321">
        <v>21</v>
      </c>
      <c r="M2347" s="321">
        <v>2.81</v>
      </c>
    </row>
    <row r="2348" spans="1:13" ht="24" x14ac:dyDescent="0.2">
      <c r="A2348" s="265" t="s">
        <v>6937</v>
      </c>
      <c r="B2348" s="316" t="s">
        <v>1236</v>
      </c>
      <c r="C2348" s="317" t="s">
        <v>4506</v>
      </c>
      <c r="D2348" s="316" t="s">
        <v>103</v>
      </c>
      <c r="E2348" s="316" t="s">
        <v>1312</v>
      </c>
      <c r="F2348" s="318" t="s">
        <v>1191</v>
      </c>
      <c r="G2348" s="319" t="s">
        <v>79</v>
      </c>
      <c r="H2348" s="320">
        <v>0.13400000000000001</v>
      </c>
      <c r="I2348" s="321">
        <v>23.983000000000001</v>
      </c>
      <c r="J2348" s="321">
        <v>3.2130000000000001</v>
      </c>
      <c r="K2348" s="277"/>
      <c r="L2348" s="321">
        <v>29.06</v>
      </c>
      <c r="M2348" s="321">
        <v>3.89</v>
      </c>
    </row>
    <row r="2349" spans="1:13" x14ac:dyDescent="0.2">
      <c r="A2349" s="265" t="s">
        <v>6938</v>
      </c>
      <c r="B2349" s="279" t="s">
        <v>1193</v>
      </c>
      <c r="C2349" s="280" t="s">
        <v>4630</v>
      </c>
      <c r="D2349" s="279" t="s">
        <v>103</v>
      </c>
      <c r="E2349" s="279" t="s">
        <v>4631</v>
      </c>
      <c r="F2349" s="281" t="s">
        <v>1209</v>
      </c>
      <c r="G2349" s="282" t="s">
        <v>289</v>
      </c>
      <c r="H2349" s="283">
        <v>1.0169999999999999</v>
      </c>
      <c r="I2349" s="284">
        <v>1.9422925</v>
      </c>
      <c r="J2349" s="284">
        <v>1.9750000000000001</v>
      </c>
      <c r="K2349" s="277"/>
      <c r="L2349" s="284">
        <v>2.37</v>
      </c>
      <c r="M2349" s="284">
        <v>2.41</v>
      </c>
    </row>
    <row r="2350" spans="1:13" x14ac:dyDescent="0.2">
      <c r="A2350" s="265" t="s">
        <v>6939</v>
      </c>
      <c r="B2350" s="266" t="s">
        <v>4634</v>
      </c>
      <c r="C2350" s="267" t="s">
        <v>36</v>
      </c>
      <c r="D2350" s="266" t="s">
        <v>37</v>
      </c>
      <c r="E2350" s="266" t="s">
        <v>38</v>
      </c>
      <c r="F2350" s="268" t="s">
        <v>1188</v>
      </c>
      <c r="G2350" s="269" t="s">
        <v>39</v>
      </c>
      <c r="H2350" s="267" t="s">
        <v>1189</v>
      </c>
      <c r="I2350" s="267" t="s">
        <v>40</v>
      </c>
      <c r="J2350" s="267" t="s">
        <v>41</v>
      </c>
      <c r="L2350" s="334"/>
      <c r="M2350" s="334"/>
    </row>
    <row r="2351" spans="1:13" ht="48" x14ac:dyDescent="0.2">
      <c r="A2351" s="265" t="s">
        <v>6940</v>
      </c>
      <c r="B2351" s="271" t="s">
        <v>1190</v>
      </c>
      <c r="C2351" s="272" t="s">
        <v>4635</v>
      </c>
      <c r="D2351" s="271" t="s">
        <v>103</v>
      </c>
      <c r="E2351" s="271" t="s">
        <v>1701</v>
      </c>
      <c r="F2351" s="273" t="s">
        <v>4496</v>
      </c>
      <c r="G2351" s="274" t="s">
        <v>289</v>
      </c>
      <c r="H2351" s="275">
        <v>1</v>
      </c>
      <c r="I2351" s="276">
        <v>20.63</v>
      </c>
      <c r="J2351" s="276">
        <v>20.63</v>
      </c>
      <c r="K2351" s="277"/>
      <c r="L2351" s="276">
        <v>25.01</v>
      </c>
      <c r="M2351" s="276">
        <v>25.01</v>
      </c>
    </row>
    <row r="2352" spans="1:13" ht="24" x14ac:dyDescent="0.2">
      <c r="A2352" s="265" t="s">
        <v>6941</v>
      </c>
      <c r="B2352" s="316" t="s">
        <v>1236</v>
      </c>
      <c r="C2352" s="317" t="s">
        <v>4505</v>
      </c>
      <c r="D2352" s="316" t="s">
        <v>103</v>
      </c>
      <c r="E2352" s="316" t="s">
        <v>1310</v>
      </c>
      <c r="F2352" s="318" t="s">
        <v>1191</v>
      </c>
      <c r="G2352" s="319" t="s">
        <v>79</v>
      </c>
      <c r="H2352" s="320">
        <v>0.129</v>
      </c>
      <c r="I2352" s="321">
        <v>17.331</v>
      </c>
      <c r="J2352" s="321">
        <v>2.2349999999999999</v>
      </c>
      <c r="K2352" s="277"/>
      <c r="L2352" s="321">
        <v>21</v>
      </c>
      <c r="M2352" s="321">
        <v>2.7</v>
      </c>
    </row>
    <row r="2353" spans="1:13" ht="24" x14ac:dyDescent="0.2">
      <c r="A2353" s="265" t="s">
        <v>6942</v>
      </c>
      <c r="B2353" s="329" t="s">
        <v>1236</v>
      </c>
      <c r="C2353" s="330" t="s">
        <v>4506</v>
      </c>
      <c r="D2353" s="329" t="s">
        <v>103</v>
      </c>
      <c r="E2353" s="329" t="s">
        <v>1312</v>
      </c>
      <c r="F2353" s="331" t="s">
        <v>1191</v>
      </c>
      <c r="G2353" s="332" t="s">
        <v>79</v>
      </c>
      <c r="H2353" s="333">
        <v>0.129</v>
      </c>
      <c r="I2353" s="322">
        <v>23.983000000000001</v>
      </c>
      <c r="J2353" s="322">
        <v>3.093</v>
      </c>
      <c r="K2353" s="277"/>
      <c r="L2353" s="322">
        <v>29.06</v>
      </c>
      <c r="M2353" s="322">
        <v>3.74</v>
      </c>
    </row>
    <row r="2354" spans="1:13" ht="12.75" thickBot="1" x14ac:dyDescent="0.25">
      <c r="A2354" s="265" t="s">
        <v>6943</v>
      </c>
      <c r="B2354" s="301" t="s">
        <v>1193</v>
      </c>
      <c r="C2354" s="302" t="s">
        <v>4636</v>
      </c>
      <c r="D2354" s="301" t="s">
        <v>103</v>
      </c>
      <c r="E2354" s="301" t="s">
        <v>4637</v>
      </c>
      <c r="F2354" s="303" t="s">
        <v>1209</v>
      </c>
      <c r="G2354" s="304" t="s">
        <v>289</v>
      </c>
      <c r="H2354" s="305">
        <v>1.1000000000000001</v>
      </c>
      <c r="I2354" s="285">
        <v>13.911668627450979</v>
      </c>
      <c r="J2354" s="285">
        <v>15.302</v>
      </c>
      <c r="K2354" s="277"/>
      <c r="L2354" s="285">
        <v>16.89</v>
      </c>
      <c r="M2354" s="285">
        <v>18.57</v>
      </c>
    </row>
    <row r="2355" spans="1:13" ht="12.75" thickTop="1" x14ac:dyDescent="0.2">
      <c r="A2355" s="265" t="s">
        <v>6944</v>
      </c>
      <c r="B2355" s="306" t="s">
        <v>4638</v>
      </c>
      <c r="C2355" s="307" t="s">
        <v>36</v>
      </c>
      <c r="D2355" s="306" t="s">
        <v>37</v>
      </c>
      <c r="E2355" s="306" t="s">
        <v>38</v>
      </c>
      <c r="F2355" s="308" t="s">
        <v>1188</v>
      </c>
      <c r="G2355" s="309" t="s">
        <v>39</v>
      </c>
      <c r="H2355" s="307" t="s">
        <v>1189</v>
      </c>
      <c r="I2355" s="307" t="s">
        <v>40</v>
      </c>
      <c r="J2355" s="307" t="s">
        <v>41</v>
      </c>
      <c r="L2355" s="335"/>
      <c r="M2355" s="335"/>
    </row>
    <row r="2356" spans="1:13" ht="48" x14ac:dyDescent="0.2">
      <c r="A2356" s="265" t="s">
        <v>6945</v>
      </c>
      <c r="B2356" s="271" t="s">
        <v>1190</v>
      </c>
      <c r="C2356" s="272" t="s">
        <v>4639</v>
      </c>
      <c r="D2356" s="271" t="s">
        <v>103</v>
      </c>
      <c r="E2356" s="271" t="s">
        <v>1704</v>
      </c>
      <c r="F2356" s="273" t="s">
        <v>4496</v>
      </c>
      <c r="G2356" s="274" t="s">
        <v>289</v>
      </c>
      <c r="H2356" s="275">
        <v>1</v>
      </c>
      <c r="I2356" s="276">
        <v>52.989999999999995</v>
      </c>
      <c r="J2356" s="276">
        <v>52.99</v>
      </c>
      <c r="K2356" s="277"/>
      <c r="L2356" s="276">
        <v>64.22</v>
      </c>
      <c r="M2356" s="276">
        <v>64.22</v>
      </c>
    </row>
    <row r="2357" spans="1:13" ht="24" x14ac:dyDescent="0.2">
      <c r="A2357" s="265" t="s">
        <v>6946</v>
      </c>
      <c r="B2357" s="316" t="s">
        <v>1236</v>
      </c>
      <c r="C2357" s="317" t="s">
        <v>4505</v>
      </c>
      <c r="D2357" s="316" t="s">
        <v>103</v>
      </c>
      <c r="E2357" s="316" t="s">
        <v>1310</v>
      </c>
      <c r="F2357" s="318" t="s">
        <v>1191</v>
      </c>
      <c r="G2357" s="319" t="s">
        <v>79</v>
      </c>
      <c r="H2357" s="320">
        <v>0.21299999999999999</v>
      </c>
      <c r="I2357" s="321">
        <v>17.331</v>
      </c>
      <c r="J2357" s="321">
        <v>3.6909999999999998</v>
      </c>
      <c r="K2357" s="277"/>
      <c r="L2357" s="321">
        <v>21</v>
      </c>
      <c r="M2357" s="321">
        <v>4.47</v>
      </c>
    </row>
    <row r="2358" spans="1:13" ht="24" x14ac:dyDescent="0.2">
      <c r="A2358" s="265" t="s">
        <v>6947</v>
      </c>
      <c r="B2358" s="316" t="s">
        <v>1236</v>
      </c>
      <c r="C2358" s="317" t="s">
        <v>4506</v>
      </c>
      <c r="D2358" s="316" t="s">
        <v>103</v>
      </c>
      <c r="E2358" s="316" t="s">
        <v>1312</v>
      </c>
      <c r="F2358" s="318" t="s">
        <v>1191</v>
      </c>
      <c r="G2358" s="319" t="s">
        <v>79</v>
      </c>
      <c r="H2358" s="320">
        <v>0.21299999999999999</v>
      </c>
      <c r="I2358" s="321">
        <v>23.983000000000001</v>
      </c>
      <c r="J2358" s="321">
        <v>5.1079999999999997</v>
      </c>
      <c r="K2358" s="277"/>
      <c r="L2358" s="321">
        <v>29.06</v>
      </c>
      <c r="M2358" s="321">
        <v>6.18</v>
      </c>
    </row>
    <row r="2359" spans="1:13" x14ac:dyDescent="0.2">
      <c r="A2359" s="265" t="s">
        <v>6948</v>
      </c>
      <c r="B2359" s="279" t="s">
        <v>1193</v>
      </c>
      <c r="C2359" s="280" t="s">
        <v>4640</v>
      </c>
      <c r="D2359" s="279" t="s">
        <v>103</v>
      </c>
      <c r="E2359" s="279" t="s">
        <v>4641</v>
      </c>
      <c r="F2359" s="281" t="s">
        <v>1209</v>
      </c>
      <c r="G2359" s="282" t="s">
        <v>289</v>
      </c>
      <c r="H2359" s="283">
        <v>1.1000000000000001</v>
      </c>
      <c r="I2359" s="284">
        <v>40.173813574660635</v>
      </c>
      <c r="J2359" s="284">
        <v>44.191000000000003</v>
      </c>
      <c r="K2359" s="277"/>
      <c r="L2359" s="284">
        <v>48.7</v>
      </c>
      <c r="M2359" s="284">
        <v>53.57</v>
      </c>
    </row>
    <row r="2360" spans="1:13" x14ac:dyDescent="0.2">
      <c r="A2360" s="265" t="s">
        <v>6949</v>
      </c>
      <c r="B2360" s="266" t="s">
        <v>4642</v>
      </c>
      <c r="C2360" s="267" t="s">
        <v>36</v>
      </c>
      <c r="D2360" s="266" t="s">
        <v>37</v>
      </c>
      <c r="E2360" s="266" t="s">
        <v>38</v>
      </c>
      <c r="F2360" s="268" t="s">
        <v>1188</v>
      </c>
      <c r="G2360" s="269" t="s">
        <v>39</v>
      </c>
      <c r="H2360" s="267" t="s">
        <v>1189</v>
      </c>
      <c r="I2360" s="267" t="s">
        <v>40</v>
      </c>
      <c r="J2360" s="267" t="s">
        <v>41</v>
      </c>
      <c r="L2360" s="334"/>
      <c r="M2360" s="334"/>
    </row>
    <row r="2361" spans="1:13" ht="24" x14ac:dyDescent="0.2">
      <c r="A2361" s="265" t="s">
        <v>6950</v>
      </c>
      <c r="B2361" s="271" t="s">
        <v>1190</v>
      </c>
      <c r="C2361" s="272" t="s">
        <v>4643</v>
      </c>
      <c r="D2361" s="271" t="s">
        <v>1470</v>
      </c>
      <c r="E2361" s="271" t="s">
        <v>1705</v>
      </c>
      <c r="F2361" s="273">
        <v>7</v>
      </c>
      <c r="G2361" s="274" t="s">
        <v>289</v>
      </c>
      <c r="H2361" s="275">
        <v>1</v>
      </c>
      <c r="I2361" s="276">
        <v>29.659999999999997</v>
      </c>
      <c r="J2361" s="276">
        <v>29.66</v>
      </c>
      <c r="K2361" s="277"/>
      <c r="L2361" s="276">
        <v>35.950000000000003</v>
      </c>
      <c r="M2361" s="276">
        <v>35.950000000000003</v>
      </c>
    </row>
    <row r="2362" spans="1:13" x14ac:dyDescent="0.2">
      <c r="A2362" s="265" t="s">
        <v>6951</v>
      </c>
      <c r="B2362" s="279" t="s">
        <v>1193</v>
      </c>
      <c r="C2362" s="280" t="s">
        <v>3159</v>
      </c>
      <c r="D2362" s="279" t="s">
        <v>1470</v>
      </c>
      <c r="E2362" s="279" t="s">
        <v>1251</v>
      </c>
      <c r="F2362" s="281" t="s">
        <v>1195</v>
      </c>
      <c r="G2362" s="282" t="s">
        <v>1196</v>
      </c>
      <c r="H2362" s="283">
        <v>0.32</v>
      </c>
      <c r="I2362" s="284">
        <v>18.404</v>
      </c>
      <c r="J2362" s="284">
        <v>5.8890000000000002</v>
      </c>
      <c r="K2362" s="277"/>
      <c r="L2362" s="284">
        <v>22.3</v>
      </c>
      <c r="M2362" s="284">
        <v>7.13</v>
      </c>
    </row>
    <row r="2363" spans="1:13" x14ac:dyDescent="0.2">
      <c r="A2363" s="265" t="s">
        <v>6952</v>
      </c>
      <c r="B2363" s="279" t="s">
        <v>1193</v>
      </c>
      <c r="C2363" s="280" t="s">
        <v>3137</v>
      </c>
      <c r="D2363" s="279" t="s">
        <v>1470</v>
      </c>
      <c r="E2363" s="279" t="s">
        <v>1198</v>
      </c>
      <c r="F2363" s="281" t="s">
        <v>1195</v>
      </c>
      <c r="G2363" s="282" t="s">
        <v>1196</v>
      </c>
      <c r="H2363" s="283">
        <v>0.32</v>
      </c>
      <c r="I2363" s="284">
        <v>12.429</v>
      </c>
      <c r="J2363" s="284">
        <v>3.9769999999999999</v>
      </c>
      <c r="K2363" s="277"/>
      <c r="L2363" s="284">
        <v>15.06</v>
      </c>
      <c r="M2363" s="284">
        <v>4.8099999999999996</v>
      </c>
    </row>
    <row r="2364" spans="1:13" x14ac:dyDescent="0.2">
      <c r="A2364" s="265" t="s">
        <v>6953</v>
      </c>
      <c r="B2364" s="301" t="s">
        <v>1193</v>
      </c>
      <c r="C2364" s="302" t="s">
        <v>4644</v>
      </c>
      <c r="D2364" s="301" t="s">
        <v>1470</v>
      </c>
      <c r="E2364" s="301" t="s">
        <v>4645</v>
      </c>
      <c r="F2364" s="303" t="s">
        <v>1209</v>
      </c>
      <c r="G2364" s="304" t="s">
        <v>61</v>
      </c>
      <c r="H2364" s="305">
        <v>1</v>
      </c>
      <c r="I2364" s="285">
        <v>19.794089698492463</v>
      </c>
      <c r="J2364" s="285">
        <v>19.794</v>
      </c>
      <c r="K2364" s="277"/>
      <c r="L2364" s="285">
        <v>24.01</v>
      </c>
      <c r="M2364" s="285">
        <v>24.01</v>
      </c>
    </row>
    <row r="2365" spans="1:13" ht="12.75" thickBot="1" x14ac:dyDescent="0.25">
      <c r="A2365" s="265" t="s">
        <v>6954</v>
      </c>
      <c r="B2365" s="286" t="s">
        <v>4646</v>
      </c>
      <c r="C2365" s="287" t="s">
        <v>36</v>
      </c>
      <c r="D2365" s="286" t="s">
        <v>37</v>
      </c>
      <c r="E2365" s="286" t="s">
        <v>38</v>
      </c>
      <c r="F2365" s="288" t="s">
        <v>1188</v>
      </c>
      <c r="G2365" s="289" t="s">
        <v>39</v>
      </c>
      <c r="H2365" s="287" t="s">
        <v>1189</v>
      </c>
      <c r="I2365" s="287" t="s">
        <v>40</v>
      </c>
      <c r="J2365" s="287" t="s">
        <v>41</v>
      </c>
      <c r="L2365" s="270"/>
      <c r="M2365" s="270"/>
    </row>
    <row r="2366" spans="1:13" ht="12.75" thickTop="1" x14ac:dyDescent="0.2">
      <c r="A2366" s="265" t="s">
        <v>6955</v>
      </c>
      <c r="B2366" s="310" t="s">
        <v>1190</v>
      </c>
      <c r="C2366" s="311" t="s">
        <v>4647</v>
      </c>
      <c r="D2366" s="310" t="s">
        <v>1470</v>
      </c>
      <c r="E2366" s="310" t="s">
        <v>615</v>
      </c>
      <c r="F2366" s="312">
        <v>7</v>
      </c>
      <c r="G2366" s="313" t="s">
        <v>289</v>
      </c>
      <c r="H2366" s="314">
        <v>1</v>
      </c>
      <c r="I2366" s="315">
        <v>11.54</v>
      </c>
      <c r="J2366" s="315">
        <v>11.54</v>
      </c>
      <c r="K2366" s="277"/>
      <c r="L2366" s="315">
        <v>14</v>
      </c>
      <c r="M2366" s="315">
        <v>14</v>
      </c>
    </row>
    <row r="2367" spans="1:13" x14ac:dyDescent="0.2">
      <c r="A2367" s="265" t="s">
        <v>6956</v>
      </c>
      <c r="B2367" s="279" t="s">
        <v>1193</v>
      </c>
      <c r="C2367" s="280" t="s">
        <v>3159</v>
      </c>
      <c r="D2367" s="279" t="s">
        <v>1470</v>
      </c>
      <c r="E2367" s="279" t="s">
        <v>1251</v>
      </c>
      <c r="F2367" s="281" t="s">
        <v>1195</v>
      </c>
      <c r="G2367" s="282" t="s">
        <v>1196</v>
      </c>
      <c r="H2367" s="283">
        <v>0.2</v>
      </c>
      <c r="I2367" s="284">
        <v>18.404</v>
      </c>
      <c r="J2367" s="284">
        <v>3.68</v>
      </c>
      <c r="K2367" s="277"/>
      <c r="L2367" s="284">
        <v>22.3</v>
      </c>
      <c r="M2367" s="284">
        <v>4.46</v>
      </c>
    </row>
    <row r="2368" spans="1:13" x14ac:dyDescent="0.2">
      <c r="A2368" s="265" t="s">
        <v>6957</v>
      </c>
      <c r="B2368" s="279" t="s">
        <v>1193</v>
      </c>
      <c r="C2368" s="280" t="s">
        <v>3137</v>
      </c>
      <c r="D2368" s="279" t="s">
        <v>1470</v>
      </c>
      <c r="E2368" s="279" t="s">
        <v>1198</v>
      </c>
      <c r="F2368" s="281" t="s">
        <v>1195</v>
      </c>
      <c r="G2368" s="282" t="s">
        <v>1196</v>
      </c>
      <c r="H2368" s="283">
        <v>0.2</v>
      </c>
      <c r="I2368" s="284">
        <v>12.429</v>
      </c>
      <c r="J2368" s="284">
        <v>2.4849999999999999</v>
      </c>
      <c r="K2368" s="277"/>
      <c r="L2368" s="284">
        <v>15.06</v>
      </c>
      <c r="M2368" s="284">
        <v>3.01</v>
      </c>
    </row>
    <row r="2369" spans="1:13" x14ac:dyDescent="0.2">
      <c r="A2369" s="265" t="s">
        <v>6958</v>
      </c>
      <c r="B2369" s="279" t="s">
        <v>1193</v>
      </c>
      <c r="C2369" s="280" t="s">
        <v>4648</v>
      </c>
      <c r="D2369" s="279" t="s">
        <v>1470</v>
      </c>
      <c r="E2369" s="279" t="s">
        <v>615</v>
      </c>
      <c r="F2369" s="281" t="s">
        <v>1209</v>
      </c>
      <c r="G2369" s="282" t="s">
        <v>61</v>
      </c>
      <c r="H2369" s="283">
        <v>1</v>
      </c>
      <c r="I2369" s="284">
        <v>5.37</v>
      </c>
      <c r="J2369" s="284">
        <v>5.37</v>
      </c>
      <c r="K2369" s="277"/>
      <c r="L2369" s="284">
        <v>6.53</v>
      </c>
      <c r="M2369" s="284">
        <v>6.53</v>
      </c>
    </row>
    <row r="2370" spans="1:13" x14ac:dyDescent="0.2">
      <c r="A2370" s="265" t="s">
        <v>6959</v>
      </c>
      <c r="B2370" s="266" t="s">
        <v>4649</v>
      </c>
      <c r="C2370" s="267" t="s">
        <v>36</v>
      </c>
      <c r="D2370" s="266" t="s">
        <v>37</v>
      </c>
      <c r="E2370" s="266" t="s">
        <v>38</v>
      </c>
      <c r="F2370" s="268" t="s">
        <v>1188</v>
      </c>
      <c r="G2370" s="269" t="s">
        <v>39</v>
      </c>
      <c r="H2370" s="267" t="s">
        <v>1189</v>
      </c>
      <c r="I2370" s="267" t="s">
        <v>40</v>
      </c>
      <c r="J2370" s="267" t="s">
        <v>41</v>
      </c>
      <c r="L2370" s="334"/>
      <c r="M2370" s="334"/>
    </row>
    <row r="2371" spans="1:13" ht="48" x14ac:dyDescent="0.2">
      <c r="A2371" s="265" t="s">
        <v>6960</v>
      </c>
      <c r="B2371" s="271" t="s">
        <v>1190</v>
      </c>
      <c r="C2371" s="272" t="s">
        <v>4650</v>
      </c>
      <c r="D2371" s="271" t="s">
        <v>103</v>
      </c>
      <c r="E2371" s="271" t="s">
        <v>1708</v>
      </c>
      <c r="F2371" s="273" t="s">
        <v>4496</v>
      </c>
      <c r="G2371" s="274" t="s">
        <v>133</v>
      </c>
      <c r="H2371" s="275">
        <v>1</v>
      </c>
      <c r="I2371" s="276">
        <v>452.42</v>
      </c>
      <c r="J2371" s="276">
        <v>452.42</v>
      </c>
      <c r="K2371" s="277"/>
      <c r="L2371" s="276">
        <v>548.20000000000005</v>
      </c>
      <c r="M2371" s="276">
        <v>548.20000000000005</v>
      </c>
    </row>
    <row r="2372" spans="1:13" ht="36" x14ac:dyDescent="0.2">
      <c r="A2372" s="265" t="s">
        <v>6961</v>
      </c>
      <c r="B2372" s="316" t="s">
        <v>1236</v>
      </c>
      <c r="C2372" s="317" t="s">
        <v>4651</v>
      </c>
      <c r="D2372" s="316" t="s">
        <v>103</v>
      </c>
      <c r="E2372" s="316" t="s">
        <v>4652</v>
      </c>
      <c r="F2372" s="318" t="s">
        <v>1191</v>
      </c>
      <c r="G2372" s="319" t="s">
        <v>7</v>
      </c>
      <c r="H2372" s="320">
        <v>1.44E-2</v>
      </c>
      <c r="I2372" s="321">
        <v>582.52099999999996</v>
      </c>
      <c r="J2372" s="321">
        <v>8.3879999999999999</v>
      </c>
      <c r="K2372" s="277"/>
      <c r="L2372" s="321">
        <v>705.83</v>
      </c>
      <c r="M2372" s="321">
        <v>10.16</v>
      </c>
    </row>
    <row r="2373" spans="1:13" ht="24" x14ac:dyDescent="0.2">
      <c r="A2373" s="265" t="s">
        <v>6962</v>
      </c>
      <c r="B2373" s="316" t="s">
        <v>1236</v>
      </c>
      <c r="C2373" s="317" t="s">
        <v>4505</v>
      </c>
      <c r="D2373" s="316" t="s">
        <v>103</v>
      </c>
      <c r="E2373" s="316" t="s">
        <v>1310</v>
      </c>
      <c r="F2373" s="318" t="s">
        <v>1191</v>
      </c>
      <c r="G2373" s="319" t="s">
        <v>79</v>
      </c>
      <c r="H2373" s="320">
        <v>0.53459999999999996</v>
      </c>
      <c r="I2373" s="321">
        <v>17.331</v>
      </c>
      <c r="J2373" s="321">
        <v>9.2650000000000006</v>
      </c>
      <c r="K2373" s="277"/>
      <c r="L2373" s="321">
        <v>21</v>
      </c>
      <c r="M2373" s="321">
        <v>11.22</v>
      </c>
    </row>
    <row r="2374" spans="1:13" ht="24" x14ac:dyDescent="0.2">
      <c r="A2374" s="265" t="s">
        <v>6963</v>
      </c>
      <c r="B2374" s="316" t="s">
        <v>1236</v>
      </c>
      <c r="C2374" s="317" t="s">
        <v>4506</v>
      </c>
      <c r="D2374" s="316" t="s">
        <v>103</v>
      </c>
      <c r="E2374" s="316" t="s">
        <v>1312</v>
      </c>
      <c r="F2374" s="318" t="s">
        <v>1191</v>
      </c>
      <c r="G2374" s="319" t="s">
        <v>79</v>
      </c>
      <c r="H2374" s="320">
        <v>0.53459999999999996</v>
      </c>
      <c r="I2374" s="321">
        <v>23.983000000000001</v>
      </c>
      <c r="J2374" s="321">
        <v>12.821</v>
      </c>
      <c r="K2374" s="277"/>
      <c r="L2374" s="321">
        <v>29.06</v>
      </c>
      <c r="M2374" s="321">
        <v>15.53</v>
      </c>
    </row>
    <row r="2375" spans="1:13" ht="24" x14ac:dyDescent="0.2">
      <c r="A2375" s="265" t="s">
        <v>6964</v>
      </c>
      <c r="B2375" s="279" t="s">
        <v>1193</v>
      </c>
      <c r="C2375" s="280" t="s">
        <v>4653</v>
      </c>
      <c r="D2375" s="279" t="s">
        <v>103</v>
      </c>
      <c r="E2375" s="279" t="s">
        <v>4654</v>
      </c>
      <c r="F2375" s="281" t="s">
        <v>1209</v>
      </c>
      <c r="G2375" s="282" t="s">
        <v>133</v>
      </c>
      <c r="H2375" s="283">
        <v>1</v>
      </c>
      <c r="I2375" s="284">
        <v>421.95</v>
      </c>
      <c r="J2375" s="284">
        <v>421.95</v>
      </c>
      <c r="K2375" s="277"/>
      <c r="L2375" s="284">
        <v>511.29</v>
      </c>
      <c r="M2375" s="284">
        <v>511.29</v>
      </c>
    </row>
    <row r="2376" spans="1:13" x14ac:dyDescent="0.2">
      <c r="A2376" s="265" t="s">
        <v>6965</v>
      </c>
      <c r="B2376" s="266" t="s">
        <v>4655</v>
      </c>
      <c r="C2376" s="267" t="s">
        <v>36</v>
      </c>
      <c r="D2376" s="266" t="s">
        <v>37</v>
      </c>
      <c r="E2376" s="266" t="s">
        <v>38</v>
      </c>
      <c r="F2376" s="268" t="s">
        <v>1188</v>
      </c>
      <c r="G2376" s="269" t="s">
        <v>39</v>
      </c>
      <c r="H2376" s="267" t="s">
        <v>1189</v>
      </c>
      <c r="I2376" s="267" t="s">
        <v>40</v>
      </c>
      <c r="J2376" s="267" t="s">
        <v>41</v>
      </c>
      <c r="L2376" s="334"/>
      <c r="M2376" s="334"/>
    </row>
    <row r="2377" spans="1:13" ht="48" x14ac:dyDescent="0.2">
      <c r="A2377" s="265" t="s">
        <v>6966</v>
      </c>
      <c r="B2377" s="290" t="s">
        <v>1190</v>
      </c>
      <c r="C2377" s="291" t="s">
        <v>4656</v>
      </c>
      <c r="D2377" s="290" t="s">
        <v>103</v>
      </c>
      <c r="E2377" s="290" t="s">
        <v>1711</v>
      </c>
      <c r="F2377" s="292" t="s">
        <v>4496</v>
      </c>
      <c r="G2377" s="293" t="s">
        <v>133</v>
      </c>
      <c r="H2377" s="294">
        <v>1</v>
      </c>
      <c r="I2377" s="278">
        <v>1059.2</v>
      </c>
      <c r="J2377" s="278">
        <v>1059.2</v>
      </c>
      <c r="K2377" s="277"/>
      <c r="L2377" s="278">
        <v>1283.42</v>
      </c>
      <c r="M2377" s="278">
        <v>1283.42</v>
      </c>
    </row>
    <row r="2378" spans="1:13" ht="36.75" thickBot="1" x14ac:dyDescent="0.25">
      <c r="A2378" s="265" t="s">
        <v>6967</v>
      </c>
      <c r="B2378" s="329" t="s">
        <v>1236</v>
      </c>
      <c r="C2378" s="330" t="s">
        <v>4651</v>
      </c>
      <c r="D2378" s="329" t="s">
        <v>103</v>
      </c>
      <c r="E2378" s="329" t="s">
        <v>4652</v>
      </c>
      <c r="F2378" s="331" t="s">
        <v>1191</v>
      </c>
      <c r="G2378" s="332" t="s">
        <v>7</v>
      </c>
      <c r="H2378" s="333">
        <v>1.9400000000000001E-2</v>
      </c>
      <c r="I2378" s="322">
        <v>582.52099999999996</v>
      </c>
      <c r="J2378" s="322">
        <v>11.3</v>
      </c>
      <c r="K2378" s="277"/>
      <c r="L2378" s="322">
        <v>705.83</v>
      </c>
      <c r="M2378" s="322">
        <v>13.69</v>
      </c>
    </row>
    <row r="2379" spans="1:13" ht="24.75" thickTop="1" x14ac:dyDescent="0.2">
      <c r="A2379" s="265" t="s">
        <v>6968</v>
      </c>
      <c r="B2379" s="323" t="s">
        <v>1236</v>
      </c>
      <c r="C2379" s="324" t="s">
        <v>4505</v>
      </c>
      <c r="D2379" s="323" t="s">
        <v>103</v>
      </c>
      <c r="E2379" s="323" t="s">
        <v>1310</v>
      </c>
      <c r="F2379" s="325" t="s">
        <v>1191</v>
      </c>
      <c r="G2379" s="326" t="s">
        <v>79</v>
      </c>
      <c r="H2379" s="327">
        <v>0.63419999999999999</v>
      </c>
      <c r="I2379" s="328">
        <v>17.331</v>
      </c>
      <c r="J2379" s="328">
        <v>10.991</v>
      </c>
      <c r="K2379" s="277"/>
      <c r="L2379" s="328">
        <v>21</v>
      </c>
      <c r="M2379" s="328">
        <v>13.31</v>
      </c>
    </row>
    <row r="2380" spans="1:13" ht="24" x14ac:dyDescent="0.2">
      <c r="A2380" s="265" t="s">
        <v>6969</v>
      </c>
      <c r="B2380" s="316" t="s">
        <v>1236</v>
      </c>
      <c r="C2380" s="317" t="s">
        <v>4506</v>
      </c>
      <c r="D2380" s="316" t="s">
        <v>103</v>
      </c>
      <c r="E2380" s="316" t="s">
        <v>1312</v>
      </c>
      <c r="F2380" s="318" t="s">
        <v>1191</v>
      </c>
      <c r="G2380" s="319" t="s">
        <v>79</v>
      </c>
      <c r="H2380" s="320">
        <v>0.63419999999999999</v>
      </c>
      <c r="I2380" s="321">
        <v>23.983000000000001</v>
      </c>
      <c r="J2380" s="321">
        <v>15.21</v>
      </c>
      <c r="K2380" s="277"/>
      <c r="L2380" s="321">
        <v>29.06</v>
      </c>
      <c r="M2380" s="321">
        <v>18.420000000000002</v>
      </c>
    </row>
    <row r="2381" spans="1:13" ht="24" x14ac:dyDescent="0.2">
      <c r="A2381" s="265" t="s">
        <v>6970</v>
      </c>
      <c r="B2381" s="279" t="s">
        <v>1193</v>
      </c>
      <c r="C2381" s="280" t="s">
        <v>4657</v>
      </c>
      <c r="D2381" s="279" t="s">
        <v>103</v>
      </c>
      <c r="E2381" s="279" t="s">
        <v>4658</v>
      </c>
      <c r="F2381" s="281" t="s">
        <v>1209</v>
      </c>
      <c r="G2381" s="282" t="s">
        <v>133</v>
      </c>
      <c r="H2381" s="283">
        <v>1</v>
      </c>
      <c r="I2381" s="284">
        <v>1021.7</v>
      </c>
      <c r="J2381" s="284">
        <v>1021.7</v>
      </c>
      <c r="K2381" s="277"/>
      <c r="L2381" s="284">
        <v>1238</v>
      </c>
      <c r="M2381" s="284">
        <v>1238</v>
      </c>
    </row>
    <row r="2382" spans="1:13" x14ac:dyDescent="0.2">
      <c r="A2382" s="265" t="s">
        <v>6971</v>
      </c>
      <c r="B2382" s="266" t="s">
        <v>4659</v>
      </c>
      <c r="C2382" s="267" t="s">
        <v>36</v>
      </c>
      <c r="D2382" s="266" t="s">
        <v>37</v>
      </c>
      <c r="E2382" s="266" t="s">
        <v>38</v>
      </c>
      <c r="F2382" s="268" t="s">
        <v>1188</v>
      </c>
      <c r="G2382" s="269" t="s">
        <v>39</v>
      </c>
      <c r="H2382" s="267" t="s">
        <v>1189</v>
      </c>
      <c r="I2382" s="267" t="s">
        <v>40</v>
      </c>
      <c r="J2382" s="267" t="s">
        <v>41</v>
      </c>
      <c r="L2382" s="334"/>
      <c r="M2382" s="334"/>
    </row>
    <row r="2383" spans="1:13" x14ac:dyDescent="0.2">
      <c r="A2383" s="265" t="s">
        <v>6972</v>
      </c>
      <c r="B2383" s="271" t="s">
        <v>1190</v>
      </c>
      <c r="C2383" s="272" t="s">
        <v>3560</v>
      </c>
      <c r="D2383" s="271" t="s">
        <v>1470</v>
      </c>
      <c r="E2383" s="271" t="s">
        <v>150</v>
      </c>
      <c r="F2383" s="273">
        <v>4</v>
      </c>
      <c r="G2383" s="274" t="s">
        <v>7</v>
      </c>
      <c r="H2383" s="275">
        <v>1</v>
      </c>
      <c r="I2383" s="276">
        <v>28.25</v>
      </c>
      <c r="J2383" s="276">
        <v>28.25</v>
      </c>
      <c r="K2383" s="277"/>
      <c r="L2383" s="276">
        <v>34.229999999999997</v>
      </c>
      <c r="M2383" s="276">
        <v>34.229999999999997</v>
      </c>
    </row>
    <row r="2384" spans="1:13" x14ac:dyDescent="0.2">
      <c r="A2384" s="265" t="s">
        <v>6973</v>
      </c>
      <c r="B2384" s="279" t="s">
        <v>1193</v>
      </c>
      <c r="C2384" s="280" t="s">
        <v>3156</v>
      </c>
      <c r="D2384" s="279" t="s">
        <v>1470</v>
      </c>
      <c r="E2384" s="279" t="s">
        <v>1206</v>
      </c>
      <c r="F2384" s="281" t="s">
        <v>1195</v>
      </c>
      <c r="G2384" s="282" t="s">
        <v>1196</v>
      </c>
      <c r="H2384" s="283">
        <v>2.5659999999999998</v>
      </c>
      <c r="I2384" s="284">
        <v>11.009</v>
      </c>
      <c r="J2384" s="284">
        <v>28.248999999999999</v>
      </c>
      <c r="K2384" s="277"/>
      <c r="L2384" s="284">
        <v>13.34</v>
      </c>
      <c r="M2384" s="284">
        <v>34.229999999999997</v>
      </c>
    </row>
    <row r="2385" spans="1:13" x14ac:dyDescent="0.2">
      <c r="A2385" s="265" t="s">
        <v>6974</v>
      </c>
      <c r="B2385" s="266" t="s">
        <v>4660</v>
      </c>
      <c r="C2385" s="267" t="s">
        <v>36</v>
      </c>
      <c r="D2385" s="266" t="s">
        <v>37</v>
      </c>
      <c r="E2385" s="266" t="s">
        <v>38</v>
      </c>
      <c r="F2385" s="268" t="s">
        <v>1188</v>
      </c>
      <c r="G2385" s="269" t="s">
        <v>39</v>
      </c>
      <c r="H2385" s="267" t="s">
        <v>1189</v>
      </c>
      <c r="I2385" s="267" t="s">
        <v>40</v>
      </c>
      <c r="J2385" s="267" t="s">
        <v>41</v>
      </c>
      <c r="L2385" s="334"/>
      <c r="M2385" s="334"/>
    </row>
    <row r="2386" spans="1:13" x14ac:dyDescent="0.2">
      <c r="A2386" s="265" t="s">
        <v>6975</v>
      </c>
      <c r="B2386" s="271" t="s">
        <v>1190</v>
      </c>
      <c r="C2386" s="272" t="s">
        <v>4048</v>
      </c>
      <c r="D2386" s="271" t="s">
        <v>1470</v>
      </c>
      <c r="E2386" s="271" t="s">
        <v>359</v>
      </c>
      <c r="F2386" s="273">
        <v>4</v>
      </c>
      <c r="G2386" s="274" t="s">
        <v>7</v>
      </c>
      <c r="H2386" s="275">
        <v>1</v>
      </c>
      <c r="I2386" s="276">
        <v>18.7</v>
      </c>
      <c r="J2386" s="276">
        <v>18.7</v>
      </c>
      <c r="K2386" s="277"/>
      <c r="L2386" s="276">
        <v>22.67</v>
      </c>
      <c r="M2386" s="276">
        <v>22.67</v>
      </c>
    </row>
    <row r="2387" spans="1:13" x14ac:dyDescent="0.2">
      <c r="A2387" s="265" t="s">
        <v>6976</v>
      </c>
      <c r="B2387" s="301" t="s">
        <v>1193</v>
      </c>
      <c r="C2387" s="302" t="s">
        <v>3156</v>
      </c>
      <c r="D2387" s="301" t="s">
        <v>1470</v>
      </c>
      <c r="E2387" s="301" t="s">
        <v>1206</v>
      </c>
      <c r="F2387" s="303" t="s">
        <v>1195</v>
      </c>
      <c r="G2387" s="304" t="s">
        <v>1196</v>
      </c>
      <c r="H2387" s="305">
        <v>1.7</v>
      </c>
      <c r="I2387" s="285">
        <v>11.000169251336899</v>
      </c>
      <c r="J2387" s="285">
        <v>18.7</v>
      </c>
      <c r="K2387" s="277"/>
      <c r="L2387" s="285">
        <v>13.34</v>
      </c>
      <c r="M2387" s="285">
        <v>22.67</v>
      </c>
    </row>
    <row r="2388" spans="1:13" ht="12.75" thickBot="1" x14ac:dyDescent="0.25">
      <c r="A2388" s="265" t="s">
        <v>6977</v>
      </c>
      <c r="B2388" s="286" t="s">
        <v>4661</v>
      </c>
      <c r="C2388" s="287" t="s">
        <v>36</v>
      </c>
      <c r="D2388" s="286" t="s">
        <v>37</v>
      </c>
      <c r="E2388" s="286" t="s">
        <v>38</v>
      </c>
      <c r="F2388" s="288" t="s">
        <v>1188</v>
      </c>
      <c r="G2388" s="289" t="s">
        <v>39</v>
      </c>
      <c r="H2388" s="287" t="s">
        <v>1189</v>
      </c>
      <c r="I2388" s="287" t="s">
        <v>40</v>
      </c>
      <c r="J2388" s="287" t="s">
        <v>41</v>
      </c>
      <c r="L2388" s="270"/>
      <c r="M2388" s="270"/>
    </row>
    <row r="2389" spans="1:13" ht="48.75" thickTop="1" x14ac:dyDescent="0.2">
      <c r="A2389" s="265" t="s">
        <v>6978</v>
      </c>
      <c r="B2389" s="310" t="s">
        <v>1190</v>
      </c>
      <c r="C2389" s="311" t="s">
        <v>4662</v>
      </c>
      <c r="D2389" s="310" t="s">
        <v>103</v>
      </c>
      <c r="E2389" s="310" t="s">
        <v>1713</v>
      </c>
      <c r="F2389" s="312" t="s">
        <v>4496</v>
      </c>
      <c r="G2389" s="313" t="s">
        <v>133</v>
      </c>
      <c r="H2389" s="314">
        <v>1</v>
      </c>
      <c r="I2389" s="315">
        <v>66.87</v>
      </c>
      <c r="J2389" s="315">
        <v>66.87</v>
      </c>
      <c r="K2389" s="277"/>
      <c r="L2389" s="315">
        <v>81.040000000000006</v>
      </c>
      <c r="M2389" s="315">
        <v>81.040000000000006</v>
      </c>
    </row>
    <row r="2390" spans="1:13" ht="24" x14ac:dyDescent="0.2">
      <c r="A2390" s="265" t="s">
        <v>6979</v>
      </c>
      <c r="B2390" s="316" t="s">
        <v>1236</v>
      </c>
      <c r="C2390" s="317" t="s">
        <v>4505</v>
      </c>
      <c r="D2390" s="316" t="s">
        <v>103</v>
      </c>
      <c r="E2390" s="316" t="s">
        <v>1310</v>
      </c>
      <c r="F2390" s="318" t="s">
        <v>1191</v>
      </c>
      <c r="G2390" s="319" t="s">
        <v>79</v>
      </c>
      <c r="H2390" s="320">
        <v>0.1988</v>
      </c>
      <c r="I2390" s="321">
        <v>17.331</v>
      </c>
      <c r="J2390" s="321">
        <v>3.4449999999999998</v>
      </c>
      <c r="K2390" s="277"/>
      <c r="L2390" s="321">
        <v>21</v>
      </c>
      <c r="M2390" s="321">
        <v>4.17</v>
      </c>
    </row>
    <row r="2391" spans="1:13" ht="24" x14ac:dyDescent="0.2">
      <c r="A2391" s="265" t="s">
        <v>6980</v>
      </c>
      <c r="B2391" s="316" t="s">
        <v>1236</v>
      </c>
      <c r="C2391" s="317" t="s">
        <v>4506</v>
      </c>
      <c r="D2391" s="316" t="s">
        <v>103</v>
      </c>
      <c r="E2391" s="316" t="s">
        <v>1312</v>
      </c>
      <c r="F2391" s="318" t="s">
        <v>1191</v>
      </c>
      <c r="G2391" s="319" t="s">
        <v>79</v>
      </c>
      <c r="H2391" s="320">
        <v>0.1988</v>
      </c>
      <c r="I2391" s="321">
        <v>23.983000000000001</v>
      </c>
      <c r="J2391" s="321">
        <v>4.7670000000000003</v>
      </c>
      <c r="K2391" s="277"/>
      <c r="L2391" s="321">
        <v>29.06</v>
      </c>
      <c r="M2391" s="321">
        <v>5.77</v>
      </c>
    </row>
    <row r="2392" spans="1:13" ht="24" x14ac:dyDescent="0.2">
      <c r="A2392" s="265" t="s">
        <v>6981</v>
      </c>
      <c r="B2392" s="279" t="s">
        <v>1193</v>
      </c>
      <c r="C2392" s="280" t="s">
        <v>4663</v>
      </c>
      <c r="D2392" s="279" t="s">
        <v>103</v>
      </c>
      <c r="E2392" s="279" t="s">
        <v>4664</v>
      </c>
      <c r="F2392" s="281" t="s">
        <v>1209</v>
      </c>
      <c r="G2392" s="282" t="s">
        <v>133</v>
      </c>
      <c r="H2392" s="283">
        <v>3</v>
      </c>
      <c r="I2392" s="284">
        <v>0.89100000000000001</v>
      </c>
      <c r="J2392" s="284">
        <v>2.673</v>
      </c>
      <c r="K2392" s="277"/>
      <c r="L2392" s="284">
        <v>1.08</v>
      </c>
      <c r="M2392" s="284">
        <v>3.24</v>
      </c>
    </row>
    <row r="2393" spans="1:13" x14ac:dyDescent="0.2">
      <c r="A2393" s="265" t="s">
        <v>6982</v>
      </c>
      <c r="B2393" s="279" t="s">
        <v>1193</v>
      </c>
      <c r="C2393" s="280" t="s">
        <v>4665</v>
      </c>
      <c r="D2393" s="279" t="s">
        <v>103</v>
      </c>
      <c r="E2393" s="279" t="s">
        <v>4666</v>
      </c>
      <c r="F2393" s="281" t="s">
        <v>1209</v>
      </c>
      <c r="G2393" s="282" t="s">
        <v>133</v>
      </c>
      <c r="H2393" s="283">
        <v>1</v>
      </c>
      <c r="I2393" s="284">
        <v>55.985032513368992</v>
      </c>
      <c r="J2393" s="284">
        <v>55.984999999999999</v>
      </c>
      <c r="K2393" s="277"/>
      <c r="L2393" s="284">
        <v>67.86</v>
      </c>
      <c r="M2393" s="284">
        <v>67.86</v>
      </c>
    </row>
    <row r="2394" spans="1:13" x14ac:dyDescent="0.2">
      <c r="A2394" s="265" t="s">
        <v>6983</v>
      </c>
      <c r="B2394" s="266" t="s">
        <v>4667</v>
      </c>
      <c r="C2394" s="267" t="s">
        <v>36</v>
      </c>
      <c r="D2394" s="266" t="s">
        <v>37</v>
      </c>
      <c r="E2394" s="266" t="s">
        <v>38</v>
      </c>
      <c r="F2394" s="268" t="s">
        <v>1188</v>
      </c>
      <c r="G2394" s="269" t="s">
        <v>39</v>
      </c>
      <c r="H2394" s="267" t="s">
        <v>1189</v>
      </c>
      <c r="I2394" s="267" t="s">
        <v>40</v>
      </c>
      <c r="J2394" s="267" t="s">
        <v>41</v>
      </c>
      <c r="L2394" s="334"/>
      <c r="M2394" s="334"/>
    </row>
    <row r="2395" spans="1:13" ht="48" x14ac:dyDescent="0.2">
      <c r="A2395" s="265" t="s">
        <v>6984</v>
      </c>
      <c r="B2395" s="271" t="s">
        <v>1190</v>
      </c>
      <c r="C2395" s="272" t="s">
        <v>4668</v>
      </c>
      <c r="D2395" s="271" t="s">
        <v>103</v>
      </c>
      <c r="E2395" s="271" t="s">
        <v>1716</v>
      </c>
      <c r="F2395" s="273" t="s">
        <v>4496</v>
      </c>
      <c r="G2395" s="274" t="s">
        <v>289</v>
      </c>
      <c r="H2395" s="275">
        <v>1</v>
      </c>
      <c r="I2395" s="276">
        <v>2.8200000000000003</v>
      </c>
      <c r="J2395" s="276">
        <v>2.82</v>
      </c>
      <c r="K2395" s="277"/>
      <c r="L2395" s="276">
        <v>3.44</v>
      </c>
      <c r="M2395" s="276">
        <v>3.44</v>
      </c>
    </row>
    <row r="2396" spans="1:13" ht="24" x14ac:dyDescent="0.2">
      <c r="A2396" s="265" t="s">
        <v>6985</v>
      </c>
      <c r="B2396" s="316" t="s">
        <v>1236</v>
      </c>
      <c r="C2396" s="317" t="s">
        <v>4505</v>
      </c>
      <c r="D2396" s="316" t="s">
        <v>103</v>
      </c>
      <c r="E2396" s="316" t="s">
        <v>1310</v>
      </c>
      <c r="F2396" s="318" t="s">
        <v>1191</v>
      </c>
      <c r="G2396" s="319" t="s">
        <v>79</v>
      </c>
      <c r="H2396" s="320">
        <v>2.3E-2</v>
      </c>
      <c r="I2396" s="321">
        <v>17.331</v>
      </c>
      <c r="J2396" s="321">
        <v>0.39800000000000002</v>
      </c>
      <c r="K2396" s="277"/>
      <c r="L2396" s="321">
        <v>21</v>
      </c>
      <c r="M2396" s="321">
        <v>0.48</v>
      </c>
    </row>
    <row r="2397" spans="1:13" ht="24" x14ac:dyDescent="0.2">
      <c r="A2397" s="265" t="s">
        <v>6986</v>
      </c>
      <c r="B2397" s="316" t="s">
        <v>1236</v>
      </c>
      <c r="C2397" s="317" t="s">
        <v>4506</v>
      </c>
      <c r="D2397" s="316" t="s">
        <v>103</v>
      </c>
      <c r="E2397" s="316" t="s">
        <v>1312</v>
      </c>
      <c r="F2397" s="318" t="s">
        <v>1191</v>
      </c>
      <c r="G2397" s="319" t="s">
        <v>79</v>
      </c>
      <c r="H2397" s="320">
        <v>2.3E-2</v>
      </c>
      <c r="I2397" s="321">
        <v>23.983000000000001</v>
      </c>
      <c r="J2397" s="321">
        <v>0.55100000000000005</v>
      </c>
      <c r="K2397" s="277"/>
      <c r="L2397" s="321">
        <v>29.06</v>
      </c>
      <c r="M2397" s="321">
        <v>0.66</v>
      </c>
    </row>
    <row r="2398" spans="1:13" ht="36" x14ac:dyDescent="0.2">
      <c r="A2398" s="265" t="s">
        <v>6987</v>
      </c>
      <c r="B2398" s="279" t="s">
        <v>1193</v>
      </c>
      <c r="C2398" s="280" t="s">
        <v>4669</v>
      </c>
      <c r="D2398" s="279" t="s">
        <v>103</v>
      </c>
      <c r="E2398" s="279" t="s">
        <v>4670</v>
      </c>
      <c r="F2398" s="281" t="s">
        <v>1209</v>
      </c>
      <c r="G2398" s="282" t="s">
        <v>289</v>
      </c>
      <c r="H2398" s="283">
        <v>1.2434000000000001</v>
      </c>
      <c r="I2398" s="284">
        <v>1.4845684210526313</v>
      </c>
      <c r="J2398" s="284">
        <v>1.845</v>
      </c>
      <c r="K2398" s="277"/>
      <c r="L2398" s="284">
        <v>1.83</v>
      </c>
      <c r="M2398" s="284">
        <v>2.27</v>
      </c>
    </row>
    <row r="2399" spans="1:13" x14ac:dyDescent="0.2">
      <c r="A2399" s="265" t="s">
        <v>6988</v>
      </c>
      <c r="B2399" s="279" t="s">
        <v>1193</v>
      </c>
      <c r="C2399" s="280" t="s">
        <v>4559</v>
      </c>
      <c r="D2399" s="279" t="s">
        <v>103</v>
      </c>
      <c r="E2399" s="279" t="s">
        <v>1314</v>
      </c>
      <c r="F2399" s="281" t="s">
        <v>1209</v>
      </c>
      <c r="G2399" s="282" t="s">
        <v>133</v>
      </c>
      <c r="H2399" s="283">
        <v>9.4000000000000004E-3</v>
      </c>
      <c r="I2399" s="284">
        <v>2.83</v>
      </c>
      <c r="J2399" s="284">
        <v>2.5999999999999999E-2</v>
      </c>
      <c r="K2399" s="277"/>
      <c r="L2399" s="284">
        <v>3.43</v>
      </c>
      <c r="M2399" s="284">
        <v>0.03</v>
      </c>
    </row>
    <row r="2400" spans="1:13" x14ac:dyDescent="0.2">
      <c r="A2400" s="265" t="s">
        <v>6989</v>
      </c>
      <c r="B2400" s="266" t="s">
        <v>4671</v>
      </c>
      <c r="C2400" s="267" t="s">
        <v>36</v>
      </c>
      <c r="D2400" s="266" t="s">
        <v>37</v>
      </c>
      <c r="E2400" s="266" t="s">
        <v>38</v>
      </c>
      <c r="F2400" s="268" t="s">
        <v>1188</v>
      </c>
      <c r="G2400" s="269" t="s">
        <v>39</v>
      </c>
      <c r="H2400" s="267" t="s">
        <v>1189</v>
      </c>
      <c r="I2400" s="267" t="s">
        <v>40</v>
      </c>
      <c r="J2400" s="267" t="s">
        <v>41</v>
      </c>
      <c r="L2400" s="334"/>
      <c r="M2400" s="334"/>
    </row>
    <row r="2401" spans="1:13" ht="48" x14ac:dyDescent="0.2">
      <c r="A2401" s="265" t="s">
        <v>6990</v>
      </c>
      <c r="B2401" s="271" t="s">
        <v>1190</v>
      </c>
      <c r="C2401" s="272" t="s">
        <v>4672</v>
      </c>
      <c r="D2401" s="271" t="s">
        <v>103</v>
      </c>
      <c r="E2401" s="271" t="s">
        <v>1719</v>
      </c>
      <c r="F2401" s="273" t="s">
        <v>4496</v>
      </c>
      <c r="G2401" s="274" t="s">
        <v>289</v>
      </c>
      <c r="H2401" s="275">
        <v>1</v>
      </c>
      <c r="I2401" s="276">
        <v>19.989999999999998</v>
      </c>
      <c r="J2401" s="276">
        <v>19.989999999999998</v>
      </c>
      <c r="K2401" s="277"/>
      <c r="L2401" s="276">
        <v>24.24</v>
      </c>
      <c r="M2401" s="276">
        <v>24.24</v>
      </c>
    </row>
    <row r="2402" spans="1:13" ht="24" x14ac:dyDescent="0.2">
      <c r="A2402" s="265" t="s">
        <v>6991</v>
      </c>
      <c r="B2402" s="316" t="s">
        <v>1236</v>
      </c>
      <c r="C2402" s="317" t="s">
        <v>4505</v>
      </c>
      <c r="D2402" s="316" t="s">
        <v>103</v>
      </c>
      <c r="E2402" s="316" t="s">
        <v>1310</v>
      </c>
      <c r="F2402" s="318" t="s">
        <v>1191</v>
      </c>
      <c r="G2402" s="319" t="s">
        <v>79</v>
      </c>
      <c r="H2402" s="320">
        <v>0.114</v>
      </c>
      <c r="I2402" s="321">
        <v>17.331</v>
      </c>
      <c r="J2402" s="321">
        <v>1.9750000000000001</v>
      </c>
      <c r="K2402" s="277"/>
      <c r="L2402" s="321">
        <v>21</v>
      </c>
      <c r="M2402" s="321">
        <v>2.39</v>
      </c>
    </row>
    <row r="2403" spans="1:13" ht="24" x14ac:dyDescent="0.2">
      <c r="A2403" s="265" t="s">
        <v>6992</v>
      </c>
      <c r="B2403" s="316" t="s">
        <v>1236</v>
      </c>
      <c r="C2403" s="317" t="s">
        <v>4506</v>
      </c>
      <c r="D2403" s="316" t="s">
        <v>103</v>
      </c>
      <c r="E2403" s="316" t="s">
        <v>1312</v>
      </c>
      <c r="F2403" s="318" t="s">
        <v>1191</v>
      </c>
      <c r="G2403" s="319" t="s">
        <v>79</v>
      </c>
      <c r="H2403" s="320">
        <v>0.114</v>
      </c>
      <c r="I2403" s="321">
        <v>23.983000000000001</v>
      </c>
      <c r="J2403" s="321">
        <v>2.734</v>
      </c>
      <c r="K2403" s="277"/>
      <c r="L2403" s="321">
        <v>29.06</v>
      </c>
      <c r="M2403" s="321">
        <v>3.31</v>
      </c>
    </row>
    <row r="2404" spans="1:13" ht="36" x14ac:dyDescent="0.2">
      <c r="A2404" s="265" t="s">
        <v>6993</v>
      </c>
      <c r="B2404" s="301" t="s">
        <v>1193</v>
      </c>
      <c r="C2404" s="302" t="s">
        <v>4578</v>
      </c>
      <c r="D2404" s="301" t="s">
        <v>103</v>
      </c>
      <c r="E2404" s="301" t="s">
        <v>4579</v>
      </c>
      <c r="F2404" s="303" t="s">
        <v>1209</v>
      </c>
      <c r="G2404" s="304" t="s">
        <v>289</v>
      </c>
      <c r="H2404" s="305">
        <v>1.2434000000000001</v>
      </c>
      <c r="I2404" s="285">
        <v>12.269406315789471</v>
      </c>
      <c r="J2404" s="285">
        <v>15.255000000000001</v>
      </c>
      <c r="K2404" s="277"/>
      <c r="L2404" s="285">
        <v>14.89</v>
      </c>
      <c r="M2404" s="285">
        <v>18.510000000000002</v>
      </c>
    </row>
    <row r="2405" spans="1:13" ht="12.75" thickBot="1" x14ac:dyDescent="0.25">
      <c r="A2405" s="265" t="s">
        <v>6994</v>
      </c>
      <c r="B2405" s="301" t="s">
        <v>1193</v>
      </c>
      <c r="C2405" s="302" t="s">
        <v>4559</v>
      </c>
      <c r="D2405" s="301" t="s">
        <v>103</v>
      </c>
      <c r="E2405" s="301" t="s">
        <v>1314</v>
      </c>
      <c r="F2405" s="303" t="s">
        <v>1209</v>
      </c>
      <c r="G2405" s="304" t="s">
        <v>133</v>
      </c>
      <c r="H2405" s="305">
        <v>9.4000000000000004E-3</v>
      </c>
      <c r="I2405" s="285">
        <v>2.83</v>
      </c>
      <c r="J2405" s="285">
        <v>2.5999999999999999E-2</v>
      </c>
      <c r="K2405" s="277"/>
      <c r="L2405" s="285">
        <v>3.43</v>
      </c>
      <c r="M2405" s="285">
        <v>0.03</v>
      </c>
    </row>
    <row r="2406" spans="1:13" ht="12.75" thickTop="1" x14ac:dyDescent="0.2">
      <c r="A2406" s="265" t="s">
        <v>6995</v>
      </c>
      <c r="B2406" s="306" t="s">
        <v>4673</v>
      </c>
      <c r="C2406" s="307" t="s">
        <v>36</v>
      </c>
      <c r="D2406" s="306" t="s">
        <v>37</v>
      </c>
      <c r="E2406" s="306" t="s">
        <v>38</v>
      </c>
      <c r="F2406" s="308" t="s">
        <v>1188</v>
      </c>
      <c r="G2406" s="309" t="s">
        <v>39</v>
      </c>
      <c r="H2406" s="307" t="s">
        <v>1189</v>
      </c>
      <c r="I2406" s="307" t="s">
        <v>40</v>
      </c>
      <c r="J2406" s="307" t="s">
        <v>41</v>
      </c>
      <c r="L2406" s="335"/>
      <c r="M2406" s="335"/>
    </row>
    <row r="2407" spans="1:13" ht="48" x14ac:dyDescent="0.2">
      <c r="A2407" s="265" t="s">
        <v>6996</v>
      </c>
      <c r="B2407" s="271" t="s">
        <v>1190</v>
      </c>
      <c r="C2407" s="272" t="s">
        <v>4674</v>
      </c>
      <c r="D2407" s="271" t="s">
        <v>103</v>
      </c>
      <c r="E2407" s="271" t="s">
        <v>1722</v>
      </c>
      <c r="F2407" s="273" t="s">
        <v>4496</v>
      </c>
      <c r="G2407" s="274" t="s">
        <v>289</v>
      </c>
      <c r="H2407" s="275">
        <v>1</v>
      </c>
      <c r="I2407" s="276">
        <v>13.99</v>
      </c>
      <c r="J2407" s="276">
        <v>13.99</v>
      </c>
      <c r="K2407" s="277"/>
      <c r="L2407" s="276">
        <v>16.97</v>
      </c>
      <c r="M2407" s="276">
        <v>16.97</v>
      </c>
    </row>
    <row r="2408" spans="1:13" ht="24" x14ac:dyDescent="0.2">
      <c r="A2408" s="265" t="s">
        <v>6997</v>
      </c>
      <c r="B2408" s="316" t="s">
        <v>1236</v>
      </c>
      <c r="C2408" s="317" t="s">
        <v>4505</v>
      </c>
      <c r="D2408" s="316" t="s">
        <v>103</v>
      </c>
      <c r="E2408" s="316" t="s">
        <v>1310</v>
      </c>
      <c r="F2408" s="318" t="s">
        <v>1191</v>
      </c>
      <c r="G2408" s="319" t="s">
        <v>79</v>
      </c>
      <c r="H2408" s="320">
        <v>0.11219999999999999</v>
      </c>
      <c r="I2408" s="321">
        <v>17.331</v>
      </c>
      <c r="J2408" s="321">
        <v>1.944</v>
      </c>
      <c r="K2408" s="277"/>
      <c r="L2408" s="321">
        <v>21</v>
      </c>
      <c r="M2408" s="321">
        <v>2.35</v>
      </c>
    </row>
    <row r="2409" spans="1:13" ht="24" x14ac:dyDescent="0.2">
      <c r="A2409" s="265" t="s">
        <v>6998</v>
      </c>
      <c r="B2409" s="316" t="s">
        <v>1236</v>
      </c>
      <c r="C2409" s="317" t="s">
        <v>4506</v>
      </c>
      <c r="D2409" s="316" t="s">
        <v>103</v>
      </c>
      <c r="E2409" s="316" t="s">
        <v>1312</v>
      </c>
      <c r="F2409" s="318" t="s">
        <v>1191</v>
      </c>
      <c r="G2409" s="319" t="s">
        <v>79</v>
      </c>
      <c r="H2409" s="320">
        <v>0.11219999999999999</v>
      </c>
      <c r="I2409" s="321">
        <v>23.983000000000001</v>
      </c>
      <c r="J2409" s="321">
        <v>2.69</v>
      </c>
      <c r="K2409" s="277"/>
      <c r="L2409" s="321">
        <v>29.06</v>
      </c>
      <c r="M2409" s="321">
        <v>3.26</v>
      </c>
    </row>
    <row r="2410" spans="1:13" x14ac:dyDescent="0.2">
      <c r="A2410" s="265" t="s">
        <v>6999</v>
      </c>
      <c r="B2410" s="279" t="s">
        <v>1193</v>
      </c>
      <c r="C2410" s="280" t="s">
        <v>4675</v>
      </c>
      <c r="D2410" s="279" t="s">
        <v>103</v>
      </c>
      <c r="E2410" s="279" t="s">
        <v>4676</v>
      </c>
      <c r="F2410" s="281" t="s">
        <v>1209</v>
      </c>
      <c r="G2410" s="282" t="s">
        <v>289</v>
      </c>
      <c r="H2410" s="283">
        <v>1.1000000000000001</v>
      </c>
      <c r="I2410" s="284">
        <v>8.5059547872340424</v>
      </c>
      <c r="J2410" s="284">
        <v>9.3559999999999999</v>
      </c>
      <c r="K2410" s="277"/>
      <c r="L2410" s="284">
        <v>10.33</v>
      </c>
      <c r="M2410" s="284">
        <v>11.36</v>
      </c>
    </row>
    <row r="2411" spans="1:13" x14ac:dyDescent="0.2">
      <c r="A2411" s="265" t="s">
        <v>7000</v>
      </c>
      <c r="B2411" s="266" t="s">
        <v>4677</v>
      </c>
      <c r="C2411" s="267" t="s">
        <v>36</v>
      </c>
      <c r="D2411" s="266" t="s">
        <v>37</v>
      </c>
      <c r="E2411" s="266" t="s">
        <v>38</v>
      </c>
      <c r="F2411" s="268" t="s">
        <v>1188</v>
      </c>
      <c r="G2411" s="269" t="s">
        <v>39</v>
      </c>
      <c r="H2411" s="267" t="s">
        <v>1189</v>
      </c>
      <c r="I2411" s="267" t="s">
        <v>40</v>
      </c>
      <c r="J2411" s="267" t="s">
        <v>41</v>
      </c>
      <c r="L2411" s="334"/>
      <c r="M2411" s="334"/>
    </row>
    <row r="2412" spans="1:13" ht="48" x14ac:dyDescent="0.2">
      <c r="A2412" s="265" t="s">
        <v>7001</v>
      </c>
      <c r="B2412" s="271" t="s">
        <v>1190</v>
      </c>
      <c r="C2412" s="272" t="s">
        <v>4620</v>
      </c>
      <c r="D2412" s="271" t="s">
        <v>103</v>
      </c>
      <c r="E2412" s="271" t="s">
        <v>1692</v>
      </c>
      <c r="F2412" s="273" t="s">
        <v>4496</v>
      </c>
      <c r="G2412" s="274" t="s">
        <v>133</v>
      </c>
      <c r="H2412" s="275">
        <v>1</v>
      </c>
      <c r="I2412" s="276">
        <v>71.38</v>
      </c>
      <c r="J2412" s="276">
        <v>71.38</v>
      </c>
      <c r="K2412" s="277"/>
      <c r="L2412" s="276">
        <v>86.5</v>
      </c>
      <c r="M2412" s="276">
        <v>86.5</v>
      </c>
    </row>
    <row r="2413" spans="1:13" ht="24" x14ac:dyDescent="0.2">
      <c r="A2413" s="265" t="s">
        <v>7002</v>
      </c>
      <c r="B2413" s="329" t="s">
        <v>1236</v>
      </c>
      <c r="C2413" s="330" t="s">
        <v>4505</v>
      </c>
      <c r="D2413" s="329" t="s">
        <v>103</v>
      </c>
      <c r="E2413" s="329" t="s">
        <v>1310</v>
      </c>
      <c r="F2413" s="331" t="s">
        <v>1191</v>
      </c>
      <c r="G2413" s="332" t="s">
        <v>79</v>
      </c>
      <c r="H2413" s="333">
        <v>0.25309999999999999</v>
      </c>
      <c r="I2413" s="322">
        <v>17.331</v>
      </c>
      <c r="J2413" s="322">
        <v>4.3860000000000001</v>
      </c>
      <c r="K2413" s="277"/>
      <c r="L2413" s="322">
        <v>21</v>
      </c>
      <c r="M2413" s="322">
        <v>5.31</v>
      </c>
    </row>
    <row r="2414" spans="1:13" ht="24.75" thickBot="1" x14ac:dyDescent="0.25">
      <c r="A2414" s="265" t="s">
        <v>7003</v>
      </c>
      <c r="B2414" s="329" t="s">
        <v>1236</v>
      </c>
      <c r="C2414" s="330" t="s">
        <v>4506</v>
      </c>
      <c r="D2414" s="329" t="s">
        <v>103</v>
      </c>
      <c r="E2414" s="329" t="s">
        <v>1312</v>
      </c>
      <c r="F2414" s="331" t="s">
        <v>1191</v>
      </c>
      <c r="G2414" s="332" t="s">
        <v>79</v>
      </c>
      <c r="H2414" s="333">
        <v>0.25309999999999999</v>
      </c>
      <c r="I2414" s="322">
        <v>23.983000000000001</v>
      </c>
      <c r="J2414" s="322">
        <v>6.07</v>
      </c>
      <c r="K2414" s="277"/>
      <c r="L2414" s="322">
        <v>29.06</v>
      </c>
      <c r="M2414" s="322">
        <v>7.35</v>
      </c>
    </row>
    <row r="2415" spans="1:13" ht="24.75" thickTop="1" x14ac:dyDescent="0.2">
      <c r="A2415" s="265" t="s">
        <v>7004</v>
      </c>
      <c r="B2415" s="295" t="s">
        <v>1193</v>
      </c>
      <c r="C2415" s="296" t="s">
        <v>4621</v>
      </c>
      <c r="D2415" s="295" t="s">
        <v>103</v>
      </c>
      <c r="E2415" s="295" t="s">
        <v>4622</v>
      </c>
      <c r="F2415" s="297" t="s">
        <v>1209</v>
      </c>
      <c r="G2415" s="298" t="s">
        <v>133</v>
      </c>
      <c r="H2415" s="299">
        <v>1</v>
      </c>
      <c r="I2415" s="300">
        <v>60.924015737704913</v>
      </c>
      <c r="J2415" s="300">
        <v>60.923999999999999</v>
      </c>
      <c r="K2415" s="277"/>
      <c r="L2415" s="300">
        <v>73.84</v>
      </c>
      <c r="M2415" s="300">
        <v>73.84</v>
      </c>
    </row>
    <row r="2416" spans="1:13" x14ac:dyDescent="0.2">
      <c r="A2416" s="265" t="s">
        <v>7005</v>
      </c>
      <c r="B2416" s="266" t="s">
        <v>4678</v>
      </c>
      <c r="C2416" s="267" t="s">
        <v>36</v>
      </c>
      <c r="D2416" s="266" t="s">
        <v>37</v>
      </c>
      <c r="E2416" s="266" t="s">
        <v>38</v>
      </c>
      <c r="F2416" s="268" t="s">
        <v>1188</v>
      </c>
      <c r="G2416" s="269" t="s">
        <v>39</v>
      </c>
      <c r="H2416" s="267" t="s">
        <v>1189</v>
      </c>
      <c r="I2416" s="267" t="s">
        <v>40</v>
      </c>
      <c r="J2416" s="267" t="s">
        <v>41</v>
      </c>
      <c r="L2416" s="334"/>
      <c r="M2416" s="334"/>
    </row>
    <row r="2417" spans="1:13" x14ac:dyDescent="0.2">
      <c r="A2417" s="265" t="s">
        <v>7006</v>
      </c>
      <c r="B2417" s="271" t="s">
        <v>1190</v>
      </c>
      <c r="C2417" s="272" t="s">
        <v>4679</v>
      </c>
      <c r="D2417" s="271" t="s">
        <v>1470</v>
      </c>
      <c r="E2417" s="271" t="s">
        <v>630</v>
      </c>
      <c r="F2417" s="273">
        <v>7</v>
      </c>
      <c r="G2417" s="274" t="s">
        <v>106</v>
      </c>
      <c r="H2417" s="275">
        <v>1</v>
      </c>
      <c r="I2417" s="276">
        <v>157.31</v>
      </c>
      <c r="J2417" s="276">
        <v>157.31</v>
      </c>
      <c r="K2417" s="277"/>
      <c r="L2417" s="276">
        <v>190.62</v>
      </c>
      <c r="M2417" s="276">
        <v>190.62</v>
      </c>
    </row>
    <row r="2418" spans="1:13" x14ac:dyDescent="0.2">
      <c r="A2418" s="265" t="s">
        <v>7007</v>
      </c>
      <c r="B2418" s="279" t="s">
        <v>1193</v>
      </c>
      <c r="C2418" s="280" t="s">
        <v>3159</v>
      </c>
      <c r="D2418" s="279" t="s">
        <v>1470</v>
      </c>
      <c r="E2418" s="279" t="s">
        <v>1251</v>
      </c>
      <c r="F2418" s="281" t="s">
        <v>1195</v>
      </c>
      <c r="G2418" s="282" t="s">
        <v>1196</v>
      </c>
      <c r="H2418" s="283">
        <v>2</v>
      </c>
      <c r="I2418" s="284">
        <v>18.404</v>
      </c>
      <c r="J2418" s="284">
        <v>36.808</v>
      </c>
      <c r="K2418" s="277"/>
      <c r="L2418" s="284">
        <v>22.3</v>
      </c>
      <c r="M2418" s="284">
        <v>44.6</v>
      </c>
    </row>
    <row r="2419" spans="1:13" x14ac:dyDescent="0.2">
      <c r="A2419" s="265" t="s">
        <v>7008</v>
      </c>
      <c r="B2419" s="279" t="s">
        <v>1193</v>
      </c>
      <c r="C2419" s="280" t="s">
        <v>3137</v>
      </c>
      <c r="D2419" s="279" t="s">
        <v>1470</v>
      </c>
      <c r="E2419" s="279" t="s">
        <v>1198</v>
      </c>
      <c r="F2419" s="281" t="s">
        <v>1195</v>
      </c>
      <c r="G2419" s="282" t="s">
        <v>1196</v>
      </c>
      <c r="H2419" s="283">
        <v>2</v>
      </c>
      <c r="I2419" s="284">
        <v>12.429</v>
      </c>
      <c r="J2419" s="284">
        <v>24.858000000000001</v>
      </c>
      <c r="K2419" s="277"/>
      <c r="L2419" s="284">
        <v>15.06</v>
      </c>
      <c r="M2419" s="284">
        <v>30.12</v>
      </c>
    </row>
    <row r="2420" spans="1:13" x14ac:dyDescent="0.2">
      <c r="A2420" s="265" t="s">
        <v>7009</v>
      </c>
      <c r="B2420" s="279" t="s">
        <v>1193</v>
      </c>
      <c r="C2420" s="280" t="s">
        <v>4680</v>
      </c>
      <c r="D2420" s="279" t="s">
        <v>1470</v>
      </c>
      <c r="E2420" s="279" t="s">
        <v>4681</v>
      </c>
      <c r="F2420" s="281" t="s">
        <v>1209</v>
      </c>
      <c r="G2420" s="282" t="s">
        <v>73</v>
      </c>
      <c r="H2420" s="283">
        <v>1</v>
      </c>
      <c r="I2420" s="284">
        <v>95.64</v>
      </c>
      <c r="J2420" s="284">
        <v>95.64</v>
      </c>
      <c r="K2420" s="277"/>
      <c r="L2420" s="284">
        <v>115.9</v>
      </c>
      <c r="M2420" s="284">
        <v>115.9</v>
      </c>
    </row>
    <row r="2421" spans="1:13" x14ac:dyDescent="0.2">
      <c r="A2421" s="265" t="s">
        <v>7010</v>
      </c>
      <c r="B2421" s="266" t="s">
        <v>4682</v>
      </c>
      <c r="C2421" s="267" t="s">
        <v>36</v>
      </c>
      <c r="D2421" s="266" t="s">
        <v>37</v>
      </c>
      <c r="E2421" s="266" t="s">
        <v>38</v>
      </c>
      <c r="F2421" s="268" t="s">
        <v>1188</v>
      </c>
      <c r="G2421" s="269" t="s">
        <v>39</v>
      </c>
      <c r="H2421" s="267" t="s">
        <v>1189</v>
      </c>
      <c r="I2421" s="267" t="s">
        <v>40</v>
      </c>
      <c r="J2421" s="267" t="s">
        <v>41</v>
      </c>
      <c r="L2421" s="334"/>
      <c r="M2421" s="334"/>
    </row>
    <row r="2422" spans="1:13" x14ac:dyDescent="0.2">
      <c r="A2422" s="265" t="s">
        <v>7011</v>
      </c>
      <c r="B2422" s="290" t="s">
        <v>1190</v>
      </c>
      <c r="C2422" s="291" t="s">
        <v>3560</v>
      </c>
      <c r="D2422" s="290" t="s">
        <v>1470</v>
      </c>
      <c r="E2422" s="290" t="s">
        <v>150</v>
      </c>
      <c r="F2422" s="292">
        <v>4</v>
      </c>
      <c r="G2422" s="293" t="s">
        <v>7</v>
      </c>
      <c r="H2422" s="294">
        <v>1</v>
      </c>
      <c r="I2422" s="278">
        <v>28.25</v>
      </c>
      <c r="J2422" s="278">
        <v>28.25</v>
      </c>
      <c r="K2422" s="277"/>
      <c r="L2422" s="278">
        <v>34.229999999999997</v>
      </c>
      <c r="M2422" s="278">
        <v>34.229999999999997</v>
      </c>
    </row>
    <row r="2423" spans="1:13" ht="12.75" thickBot="1" x14ac:dyDescent="0.25">
      <c r="A2423" s="265" t="s">
        <v>7012</v>
      </c>
      <c r="B2423" s="301" t="s">
        <v>1193</v>
      </c>
      <c r="C2423" s="302" t="s">
        <v>3156</v>
      </c>
      <c r="D2423" s="301" t="s">
        <v>1470</v>
      </c>
      <c r="E2423" s="301" t="s">
        <v>1206</v>
      </c>
      <c r="F2423" s="303" t="s">
        <v>1195</v>
      </c>
      <c r="G2423" s="304" t="s">
        <v>1196</v>
      </c>
      <c r="H2423" s="305">
        <v>2.5659999999999998</v>
      </c>
      <c r="I2423" s="285">
        <v>11.009</v>
      </c>
      <c r="J2423" s="285">
        <v>28.248999999999999</v>
      </c>
      <c r="K2423" s="277"/>
      <c r="L2423" s="285">
        <v>13.34</v>
      </c>
      <c r="M2423" s="285">
        <v>34.229999999999997</v>
      </c>
    </row>
    <row r="2424" spans="1:13" ht="12.75" thickTop="1" x14ac:dyDescent="0.2">
      <c r="A2424" s="265" t="s">
        <v>7013</v>
      </c>
      <c r="B2424" s="306" t="s">
        <v>4683</v>
      </c>
      <c r="C2424" s="307" t="s">
        <v>36</v>
      </c>
      <c r="D2424" s="306" t="s">
        <v>37</v>
      </c>
      <c r="E2424" s="306" t="s">
        <v>38</v>
      </c>
      <c r="F2424" s="308" t="s">
        <v>1188</v>
      </c>
      <c r="G2424" s="309" t="s">
        <v>39</v>
      </c>
      <c r="H2424" s="307" t="s">
        <v>1189</v>
      </c>
      <c r="I2424" s="307" t="s">
        <v>40</v>
      </c>
      <c r="J2424" s="307" t="s">
        <v>41</v>
      </c>
      <c r="L2424" s="335"/>
      <c r="M2424" s="335"/>
    </row>
    <row r="2425" spans="1:13" x14ac:dyDescent="0.2">
      <c r="A2425" s="265" t="s">
        <v>7014</v>
      </c>
      <c r="B2425" s="271" t="s">
        <v>1190</v>
      </c>
      <c r="C2425" s="272" t="s">
        <v>4048</v>
      </c>
      <c r="D2425" s="271" t="s">
        <v>1470</v>
      </c>
      <c r="E2425" s="271" t="s">
        <v>359</v>
      </c>
      <c r="F2425" s="273">
        <v>4</v>
      </c>
      <c r="G2425" s="274" t="s">
        <v>7</v>
      </c>
      <c r="H2425" s="275">
        <v>1</v>
      </c>
      <c r="I2425" s="276">
        <v>18.7</v>
      </c>
      <c r="J2425" s="276">
        <v>18.7</v>
      </c>
      <c r="K2425" s="277"/>
      <c r="L2425" s="276">
        <v>22.67</v>
      </c>
      <c r="M2425" s="276">
        <v>22.67</v>
      </c>
    </row>
    <row r="2426" spans="1:13" x14ac:dyDescent="0.2">
      <c r="A2426" s="265" t="s">
        <v>7015</v>
      </c>
      <c r="B2426" s="279" t="s">
        <v>1193</v>
      </c>
      <c r="C2426" s="280" t="s">
        <v>3156</v>
      </c>
      <c r="D2426" s="279" t="s">
        <v>1470</v>
      </c>
      <c r="E2426" s="279" t="s">
        <v>1206</v>
      </c>
      <c r="F2426" s="281" t="s">
        <v>1195</v>
      </c>
      <c r="G2426" s="282" t="s">
        <v>1196</v>
      </c>
      <c r="H2426" s="283">
        <v>1.7</v>
      </c>
      <c r="I2426" s="284">
        <v>11.000169251336899</v>
      </c>
      <c r="J2426" s="284">
        <v>18.7</v>
      </c>
      <c r="K2426" s="277"/>
      <c r="L2426" s="284">
        <v>13.34</v>
      </c>
      <c r="M2426" s="284">
        <v>22.67</v>
      </c>
    </row>
    <row r="2427" spans="1:13" x14ac:dyDescent="0.2">
      <c r="A2427" s="265" t="s">
        <v>7016</v>
      </c>
      <c r="B2427" s="266" t="s">
        <v>4684</v>
      </c>
      <c r="C2427" s="267" t="s">
        <v>36</v>
      </c>
      <c r="D2427" s="266" t="s">
        <v>37</v>
      </c>
      <c r="E2427" s="266" t="s">
        <v>38</v>
      </c>
      <c r="F2427" s="268" t="s">
        <v>1188</v>
      </c>
      <c r="G2427" s="269" t="s">
        <v>39</v>
      </c>
      <c r="H2427" s="267" t="s">
        <v>1189</v>
      </c>
      <c r="I2427" s="267" t="s">
        <v>40</v>
      </c>
      <c r="J2427" s="267" t="s">
        <v>41</v>
      </c>
      <c r="L2427" s="334"/>
      <c r="M2427" s="334"/>
    </row>
    <row r="2428" spans="1:13" ht="48" x14ac:dyDescent="0.2">
      <c r="A2428" s="265" t="s">
        <v>7017</v>
      </c>
      <c r="B2428" s="271" t="s">
        <v>1190</v>
      </c>
      <c r="C2428" s="272" t="s">
        <v>4685</v>
      </c>
      <c r="D2428" s="271" t="s">
        <v>103</v>
      </c>
      <c r="E2428" s="271" t="s">
        <v>1723</v>
      </c>
      <c r="F2428" s="273" t="s">
        <v>4496</v>
      </c>
      <c r="G2428" s="274" t="s">
        <v>133</v>
      </c>
      <c r="H2428" s="275">
        <v>1</v>
      </c>
      <c r="I2428" s="276">
        <v>19.91</v>
      </c>
      <c r="J2428" s="276">
        <v>19.91</v>
      </c>
      <c r="K2428" s="277"/>
      <c r="L2428" s="276">
        <v>24.13</v>
      </c>
      <c r="M2428" s="276">
        <v>24.13</v>
      </c>
    </row>
    <row r="2429" spans="1:13" ht="24" x14ac:dyDescent="0.2">
      <c r="A2429" s="265" t="s">
        <v>7018</v>
      </c>
      <c r="B2429" s="316" t="s">
        <v>1236</v>
      </c>
      <c r="C2429" s="317" t="s">
        <v>4505</v>
      </c>
      <c r="D2429" s="316" t="s">
        <v>103</v>
      </c>
      <c r="E2429" s="316" t="s">
        <v>1310</v>
      </c>
      <c r="F2429" s="318" t="s">
        <v>1191</v>
      </c>
      <c r="G2429" s="319" t="s">
        <v>79</v>
      </c>
      <c r="H2429" s="320">
        <v>0.31640000000000001</v>
      </c>
      <c r="I2429" s="321">
        <v>17.331</v>
      </c>
      <c r="J2429" s="321">
        <v>5.4829999999999997</v>
      </c>
      <c r="K2429" s="277"/>
      <c r="L2429" s="321">
        <v>21</v>
      </c>
      <c r="M2429" s="321">
        <v>6.64</v>
      </c>
    </row>
    <row r="2430" spans="1:13" ht="24" x14ac:dyDescent="0.2">
      <c r="A2430" s="265" t="s">
        <v>7019</v>
      </c>
      <c r="B2430" s="316" t="s">
        <v>1236</v>
      </c>
      <c r="C2430" s="317" t="s">
        <v>4506</v>
      </c>
      <c r="D2430" s="316" t="s">
        <v>103</v>
      </c>
      <c r="E2430" s="316" t="s">
        <v>1312</v>
      </c>
      <c r="F2430" s="318" t="s">
        <v>1191</v>
      </c>
      <c r="G2430" s="319" t="s">
        <v>79</v>
      </c>
      <c r="H2430" s="320">
        <v>0.31640000000000001</v>
      </c>
      <c r="I2430" s="321">
        <v>23.983000000000001</v>
      </c>
      <c r="J2430" s="321">
        <v>7.5880000000000001</v>
      </c>
      <c r="K2430" s="277"/>
      <c r="L2430" s="321">
        <v>29.06</v>
      </c>
      <c r="M2430" s="321">
        <v>9.19</v>
      </c>
    </row>
    <row r="2431" spans="1:13" ht="24" x14ac:dyDescent="0.2">
      <c r="A2431" s="265" t="s">
        <v>7020</v>
      </c>
      <c r="B2431" s="301" t="s">
        <v>1193</v>
      </c>
      <c r="C2431" s="302" t="s">
        <v>4686</v>
      </c>
      <c r="D2431" s="301" t="s">
        <v>103</v>
      </c>
      <c r="E2431" s="301" t="s">
        <v>4687</v>
      </c>
      <c r="F2431" s="303" t="s">
        <v>1209</v>
      </c>
      <c r="G2431" s="304" t="s">
        <v>133</v>
      </c>
      <c r="H2431" s="305">
        <v>2</v>
      </c>
      <c r="I2431" s="285">
        <v>0.23899999999999999</v>
      </c>
      <c r="J2431" s="285">
        <v>0.47799999999999998</v>
      </c>
      <c r="K2431" s="277"/>
      <c r="L2431" s="285">
        <v>0.28999999999999998</v>
      </c>
      <c r="M2431" s="285">
        <v>0.57999999999999996</v>
      </c>
    </row>
    <row r="2432" spans="1:13" ht="24.75" thickBot="1" x14ac:dyDescent="0.25">
      <c r="A2432" s="265" t="s">
        <v>7021</v>
      </c>
      <c r="B2432" s="301" t="s">
        <v>1193</v>
      </c>
      <c r="C2432" s="302" t="s">
        <v>4688</v>
      </c>
      <c r="D2432" s="301" t="s">
        <v>103</v>
      </c>
      <c r="E2432" s="301" t="s">
        <v>4689</v>
      </c>
      <c r="F2432" s="303" t="s">
        <v>1209</v>
      </c>
      <c r="G2432" s="304" t="s">
        <v>133</v>
      </c>
      <c r="H2432" s="305">
        <v>1</v>
      </c>
      <c r="I2432" s="285">
        <v>6.36</v>
      </c>
      <c r="J2432" s="285">
        <v>6.36</v>
      </c>
      <c r="K2432" s="277"/>
      <c r="L2432" s="285">
        <v>7.72</v>
      </c>
      <c r="M2432" s="285">
        <v>7.72</v>
      </c>
    </row>
    <row r="2433" spans="1:13" ht="12.75" thickTop="1" x14ac:dyDescent="0.2">
      <c r="A2433" s="265" t="s">
        <v>7022</v>
      </c>
      <c r="B2433" s="306" t="s">
        <v>4690</v>
      </c>
      <c r="C2433" s="307" t="s">
        <v>36</v>
      </c>
      <c r="D2433" s="306" t="s">
        <v>37</v>
      </c>
      <c r="E2433" s="306" t="s">
        <v>38</v>
      </c>
      <c r="F2433" s="308" t="s">
        <v>1188</v>
      </c>
      <c r="G2433" s="309" t="s">
        <v>39</v>
      </c>
      <c r="H2433" s="307" t="s">
        <v>1189</v>
      </c>
      <c r="I2433" s="307" t="s">
        <v>40</v>
      </c>
      <c r="J2433" s="307" t="s">
        <v>41</v>
      </c>
      <c r="L2433" s="335"/>
      <c r="M2433" s="335"/>
    </row>
    <row r="2434" spans="1:13" x14ac:dyDescent="0.2">
      <c r="A2434" s="265" t="s">
        <v>7023</v>
      </c>
      <c r="B2434" s="271" t="s">
        <v>1190</v>
      </c>
      <c r="C2434" s="272" t="s">
        <v>4691</v>
      </c>
      <c r="D2434" s="271" t="s">
        <v>1470</v>
      </c>
      <c r="E2434" s="271" t="s">
        <v>637</v>
      </c>
      <c r="F2434" s="273">
        <v>7</v>
      </c>
      <c r="G2434" s="274" t="s">
        <v>106</v>
      </c>
      <c r="H2434" s="275">
        <v>1</v>
      </c>
      <c r="I2434" s="276">
        <v>17.96</v>
      </c>
      <c r="J2434" s="276">
        <v>17.96</v>
      </c>
      <c r="K2434" s="277"/>
      <c r="L2434" s="276">
        <v>21.77</v>
      </c>
      <c r="M2434" s="276">
        <v>21.77</v>
      </c>
    </row>
    <row r="2435" spans="1:13" x14ac:dyDescent="0.2">
      <c r="A2435" s="265" t="s">
        <v>7024</v>
      </c>
      <c r="B2435" s="279" t="s">
        <v>1193</v>
      </c>
      <c r="C2435" s="280" t="s">
        <v>3159</v>
      </c>
      <c r="D2435" s="279" t="s">
        <v>1470</v>
      </c>
      <c r="E2435" s="279" t="s">
        <v>1251</v>
      </c>
      <c r="F2435" s="281" t="s">
        <v>1195</v>
      </c>
      <c r="G2435" s="282" t="s">
        <v>1196</v>
      </c>
      <c r="H2435" s="283">
        <v>0.3</v>
      </c>
      <c r="I2435" s="284">
        <v>18.404</v>
      </c>
      <c r="J2435" s="284">
        <v>5.5209999999999999</v>
      </c>
      <c r="K2435" s="277"/>
      <c r="L2435" s="284">
        <v>22.3</v>
      </c>
      <c r="M2435" s="284">
        <v>6.69</v>
      </c>
    </row>
    <row r="2436" spans="1:13" x14ac:dyDescent="0.2">
      <c r="A2436" s="265" t="s">
        <v>7025</v>
      </c>
      <c r="B2436" s="279" t="s">
        <v>1193</v>
      </c>
      <c r="C2436" s="280" t="s">
        <v>3137</v>
      </c>
      <c r="D2436" s="279" t="s">
        <v>1470</v>
      </c>
      <c r="E2436" s="279" t="s">
        <v>1198</v>
      </c>
      <c r="F2436" s="281" t="s">
        <v>1195</v>
      </c>
      <c r="G2436" s="282" t="s">
        <v>1196</v>
      </c>
      <c r="H2436" s="283">
        <v>0.3</v>
      </c>
      <c r="I2436" s="284">
        <v>12.429</v>
      </c>
      <c r="J2436" s="284">
        <v>3.7280000000000002</v>
      </c>
      <c r="K2436" s="277"/>
      <c r="L2436" s="284">
        <v>15.06</v>
      </c>
      <c r="M2436" s="284">
        <v>4.51</v>
      </c>
    </row>
    <row r="2437" spans="1:13" x14ac:dyDescent="0.2">
      <c r="A2437" s="265" t="s">
        <v>7026</v>
      </c>
      <c r="B2437" s="279" t="s">
        <v>1193</v>
      </c>
      <c r="C2437" s="280" t="s">
        <v>4692</v>
      </c>
      <c r="D2437" s="279" t="s">
        <v>1470</v>
      </c>
      <c r="E2437" s="279" t="s">
        <v>637</v>
      </c>
      <c r="F2437" s="281" t="s">
        <v>1209</v>
      </c>
      <c r="G2437" s="282" t="s">
        <v>73</v>
      </c>
      <c r="H2437" s="283">
        <v>1</v>
      </c>
      <c r="I2437" s="284">
        <v>8.7100000000000009</v>
      </c>
      <c r="J2437" s="284">
        <v>8.7100000000000009</v>
      </c>
      <c r="K2437" s="277"/>
      <c r="L2437" s="284">
        <v>10.57</v>
      </c>
      <c r="M2437" s="284">
        <v>10.57</v>
      </c>
    </row>
    <row r="2438" spans="1:13" x14ac:dyDescent="0.2">
      <c r="A2438" s="265" t="s">
        <v>7027</v>
      </c>
      <c r="B2438" s="266" t="s">
        <v>4693</v>
      </c>
      <c r="C2438" s="267" t="s">
        <v>36</v>
      </c>
      <c r="D2438" s="266" t="s">
        <v>37</v>
      </c>
      <c r="E2438" s="266" t="s">
        <v>38</v>
      </c>
      <c r="F2438" s="268" t="s">
        <v>1188</v>
      </c>
      <c r="G2438" s="269" t="s">
        <v>39</v>
      </c>
      <c r="H2438" s="267" t="s">
        <v>1189</v>
      </c>
      <c r="I2438" s="267" t="s">
        <v>40</v>
      </c>
      <c r="J2438" s="267" t="s">
        <v>41</v>
      </c>
      <c r="L2438" s="334"/>
      <c r="M2438" s="334"/>
    </row>
    <row r="2439" spans="1:13" x14ac:dyDescent="0.2">
      <c r="A2439" s="265" t="s">
        <v>7028</v>
      </c>
      <c r="B2439" s="271" t="s">
        <v>1190</v>
      </c>
      <c r="C2439" s="272" t="s">
        <v>4694</v>
      </c>
      <c r="D2439" s="271" t="s">
        <v>1470</v>
      </c>
      <c r="E2439" s="271" t="s">
        <v>639</v>
      </c>
      <c r="F2439" s="273">
        <v>7</v>
      </c>
      <c r="G2439" s="274" t="s">
        <v>289</v>
      </c>
      <c r="H2439" s="275">
        <v>1</v>
      </c>
      <c r="I2439" s="276">
        <v>32.07</v>
      </c>
      <c r="J2439" s="276">
        <v>32.07</v>
      </c>
      <c r="K2439" s="277"/>
      <c r="L2439" s="276">
        <v>38.880000000000003</v>
      </c>
      <c r="M2439" s="276">
        <v>38.880000000000003</v>
      </c>
    </row>
    <row r="2440" spans="1:13" x14ac:dyDescent="0.2">
      <c r="A2440" s="265" t="s">
        <v>7029</v>
      </c>
      <c r="B2440" s="301" t="s">
        <v>1193</v>
      </c>
      <c r="C2440" s="302" t="s">
        <v>3137</v>
      </c>
      <c r="D2440" s="301" t="s">
        <v>1470</v>
      </c>
      <c r="E2440" s="301" t="s">
        <v>1198</v>
      </c>
      <c r="F2440" s="303" t="s">
        <v>1195</v>
      </c>
      <c r="G2440" s="304" t="s">
        <v>1196</v>
      </c>
      <c r="H2440" s="305">
        <v>0.16</v>
      </c>
      <c r="I2440" s="285">
        <v>12.429</v>
      </c>
      <c r="J2440" s="285">
        <v>1.988</v>
      </c>
      <c r="K2440" s="277"/>
      <c r="L2440" s="285">
        <v>15.06</v>
      </c>
      <c r="M2440" s="285">
        <v>2.4</v>
      </c>
    </row>
    <row r="2441" spans="1:13" ht="12.75" thickBot="1" x14ac:dyDescent="0.25">
      <c r="A2441" s="265" t="s">
        <v>7030</v>
      </c>
      <c r="B2441" s="301" t="s">
        <v>1193</v>
      </c>
      <c r="C2441" s="302" t="s">
        <v>3159</v>
      </c>
      <c r="D2441" s="301" t="s">
        <v>1470</v>
      </c>
      <c r="E2441" s="301" t="s">
        <v>1251</v>
      </c>
      <c r="F2441" s="303" t="s">
        <v>1195</v>
      </c>
      <c r="G2441" s="304" t="s">
        <v>1196</v>
      </c>
      <c r="H2441" s="305">
        <v>0.16</v>
      </c>
      <c r="I2441" s="285">
        <v>18.404</v>
      </c>
      <c r="J2441" s="285">
        <v>2.944</v>
      </c>
      <c r="K2441" s="277"/>
      <c r="L2441" s="285">
        <v>22.3</v>
      </c>
      <c r="M2441" s="285">
        <v>3.56</v>
      </c>
    </row>
    <row r="2442" spans="1:13" ht="12.75" thickTop="1" x14ac:dyDescent="0.2">
      <c r="A2442" s="265" t="s">
        <v>7031</v>
      </c>
      <c r="B2442" s="295" t="s">
        <v>1193</v>
      </c>
      <c r="C2442" s="296" t="s">
        <v>4695</v>
      </c>
      <c r="D2442" s="295" t="s">
        <v>1470</v>
      </c>
      <c r="E2442" s="295" t="s">
        <v>639</v>
      </c>
      <c r="F2442" s="297" t="s">
        <v>1209</v>
      </c>
      <c r="G2442" s="298" t="s">
        <v>61</v>
      </c>
      <c r="H2442" s="299">
        <v>1.02</v>
      </c>
      <c r="I2442" s="300">
        <v>26.60657712177122</v>
      </c>
      <c r="J2442" s="300">
        <v>27.138000000000002</v>
      </c>
      <c r="K2442" s="277"/>
      <c r="L2442" s="300">
        <v>32.28</v>
      </c>
      <c r="M2442" s="300">
        <v>32.92</v>
      </c>
    </row>
    <row r="2443" spans="1:13" x14ac:dyDescent="0.2">
      <c r="A2443" s="265" t="s">
        <v>7032</v>
      </c>
      <c r="B2443" s="266" t="s">
        <v>4696</v>
      </c>
      <c r="C2443" s="267" t="s">
        <v>36</v>
      </c>
      <c r="D2443" s="266" t="s">
        <v>37</v>
      </c>
      <c r="E2443" s="266" t="s">
        <v>38</v>
      </c>
      <c r="F2443" s="268" t="s">
        <v>1188</v>
      </c>
      <c r="G2443" s="269" t="s">
        <v>39</v>
      </c>
      <c r="H2443" s="267" t="s">
        <v>1189</v>
      </c>
      <c r="I2443" s="267" t="s">
        <v>40</v>
      </c>
      <c r="J2443" s="267" t="s">
        <v>41</v>
      </c>
      <c r="L2443" s="334"/>
      <c r="M2443" s="334"/>
    </row>
    <row r="2444" spans="1:13" x14ac:dyDescent="0.2">
      <c r="A2444" s="265" t="s">
        <v>7033</v>
      </c>
      <c r="B2444" s="271" t="s">
        <v>1190</v>
      </c>
      <c r="C2444" s="272" t="s">
        <v>4697</v>
      </c>
      <c r="D2444" s="271" t="s">
        <v>1470</v>
      </c>
      <c r="E2444" s="271" t="s">
        <v>641</v>
      </c>
      <c r="F2444" s="273">
        <v>7</v>
      </c>
      <c r="G2444" s="274" t="s">
        <v>289</v>
      </c>
      <c r="H2444" s="275">
        <v>1</v>
      </c>
      <c r="I2444" s="276">
        <v>42.49</v>
      </c>
      <c r="J2444" s="276">
        <v>42.49</v>
      </c>
      <c r="K2444" s="277"/>
      <c r="L2444" s="276">
        <v>51.49</v>
      </c>
      <c r="M2444" s="276">
        <v>51.49</v>
      </c>
    </row>
    <row r="2445" spans="1:13" x14ac:dyDescent="0.2">
      <c r="A2445" s="265" t="s">
        <v>7034</v>
      </c>
      <c r="B2445" s="279" t="s">
        <v>1193</v>
      </c>
      <c r="C2445" s="280" t="s">
        <v>3137</v>
      </c>
      <c r="D2445" s="279" t="s">
        <v>1470</v>
      </c>
      <c r="E2445" s="279" t="s">
        <v>1198</v>
      </c>
      <c r="F2445" s="281" t="s">
        <v>1195</v>
      </c>
      <c r="G2445" s="282" t="s">
        <v>1196</v>
      </c>
      <c r="H2445" s="283">
        <v>0.17</v>
      </c>
      <c r="I2445" s="284">
        <v>12.429</v>
      </c>
      <c r="J2445" s="284">
        <v>2.1120000000000001</v>
      </c>
      <c r="K2445" s="277"/>
      <c r="L2445" s="284">
        <v>15.06</v>
      </c>
      <c r="M2445" s="284">
        <v>2.56</v>
      </c>
    </row>
    <row r="2446" spans="1:13" x14ac:dyDescent="0.2">
      <c r="A2446" s="265" t="s">
        <v>7035</v>
      </c>
      <c r="B2446" s="279" t="s">
        <v>1193</v>
      </c>
      <c r="C2446" s="280" t="s">
        <v>3159</v>
      </c>
      <c r="D2446" s="279" t="s">
        <v>1470</v>
      </c>
      <c r="E2446" s="279" t="s">
        <v>1251</v>
      </c>
      <c r="F2446" s="281" t="s">
        <v>1195</v>
      </c>
      <c r="G2446" s="282" t="s">
        <v>1196</v>
      </c>
      <c r="H2446" s="283">
        <v>0.17</v>
      </c>
      <c r="I2446" s="284">
        <v>18.404</v>
      </c>
      <c r="J2446" s="284">
        <v>3.1280000000000001</v>
      </c>
      <c r="K2446" s="277"/>
      <c r="L2446" s="284">
        <v>22.3</v>
      </c>
      <c r="M2446" s="284">
        <v>3.79</v>
      </c>
    </row>
    <row r="2447" spans="1:13" x14ac:dyDescent="0.2">
      <c r="A2447" s="265" t="s">
        <v>7036</v>
      </c>
      <c r="B2447" s="279" t="s">
        <v>1193</v>
      </c>
      <c r="C2447" s="280" t="s">
        <v>4698</v>
      </c>
      <c r="D2447" s="279" t="s">
        <v>1470</v>
      </c>
      <c r="E2447" s="279" t="s">
        <v>641</v>
      </c>
      <c r="F2447" s="281" t="s">
        <v>1209</v>
      </c>
      <c r="G2447" s="282" t="s">
        <v>61</v>
      </c>
      <c r="H2447" s="283">
        <v>1.02</v>
      </c>
      <c r="I2447" s="284">
        <v>36.520145067024131</v>
      </c>
      <c r="J2447" s="284">
        <v>37.25</v>
      </c>
      <c r="K2447" s="277"/>
      <c r="L2447" s="284">
        <v>44.26</v>
      </c>
      <c r="M2447" s="284">
        <v>45.14</v>
      </c>
    </row>
    <row r="2448" spans="1:13" x14ac:dyDescent="0.2">
      <c r="A2448" s="265" t="s">
        <v>7037</v>
      </c>
      <c r="B2448" s="266" t="s">
        <v>4699</v>
      </c>
      <c r="C2448" s="267" t="s">
        <v>36</v>
      </c>
      <c r="D2448" s="266" t="s">
        <v>37</v>
      </c>
      <c r="E2448" s="266" t="s">
        <v>38</v>
      </c>
      <c r="F2448" s="268" t="s">
        <v>1188</v>
      </c>
      <c r="G2448" s="269" t="s">
        <v>39</v>
      </c>
      <c r="H2448" s="267" t="s">
        <v>1189</v>
      </c>
      <c r="I2448" s="267" t="s">
        <v>40</v>
      </c>
      <c r="J2448" s="267" t="s">
        <v>41</v>
      </c>
      <c r="L2448" s="334"/>
      <c r="M2448" s="334"/>
    </row>
    <row r="2449" spans="1:13" ht="48" x14ac:dyDescent="0.2">
      <c r="A2449" s="265" t="s">
        <v>7038</v>
      </c>
      <c r="B2449" s="271" t="s">
        <v>1190</v>
      </c>
      <c r="C2449" s="272" t="s">
        <v>4700</v>
      </c>
      <c r="D2449" s="271" t="s">
        <v>103</v>
      </c>
      <c r="E2449" s="271" t="s">
        <v>1727</v>
      </c>
      <c r="F2449" s="273" t="s">
        <v>4496</v>
      </c>
      <c r="G2449" s="274" t="s">
        <v>289</v>
      </c>
      <c r="H2449" s="275">
        <v>1</v>
      </c>
      <c r="I2449" s="276">
        <v>11.08</v>
      </c>
      <c r="J2449" s="276">
        <v>11.08</v>
      </c>
      <c r="K2449" s="277"/>
      <c r="L2449" s="276">
        <v>13.44</v>
      </c>
      <c r="M2449" s="276">
        <v>13.44</v>
      </c>
    </row>
    <row r="2450" spans="1:13" ht="24" x14ac:dyDescent="0.2">
      <c r="A2450" s="265" t="s">
        <v>7039</v>
      </c>
      <c r="B2450" s="329" t="s">
        <v>1236</v>
      </c>
      <c r="C2450" s="330" t="s">
        <v>4505</v>
      </c>
      <c r="D2450" s="329" t="s">
        <v>103</v>
      </c>
      <c r="E2450" s="329" t="s">
        <v>1310</v>
      </c>
      <c r="F2450" s="331" t="s">
        <v>1191</v>
      </c>
      <c r="G2450" s="332" t="s">
        <v>79</v>
      </c>
      <c r="H2450" s="333">
        <v>0.17699999999999999</v>
      </c>
      <c r="I2450" s="322">
        <v>17.331</v>
      </c>
      <c r="J2450" s="322">
        <v>3.0670000000000002</v>
      </c>
      <c r="K2450" s="277"/>
      <c r="L2450" s="322">
        <v>21</v>
      </c>
      <c r="M2450" s="322">
        <v>3.71</v>
      </c>
    </row>
    <row r="2451" spans="1:13" ht="24.75" thickBot="1" x14ac:dyDescent="0.25">
      <c r="A2451" s="265" t="s">
        <v>7040</v>
      </c>
      <c r="B2451" s="329" t="s">
        <v>1236</v>
      </c>
      <c r="C2451" s="330" t="s">
        <v>4506</v>
      </c>
      <c r="D2451" s="329" t="s">
        <v>103</v>
      </c>
      <c r="E2451" s="329" t="s">
        <v>1312</v>
      </c>
      <c r="F2451" s="331" t="s">
        <v>1191</v>
      </c>
      <c r="G2451" s="332" t="s">
        <v>79</v>
      </c>
      <c r="H2451" s="333">
        <v>0.17699999999999999</v>
      </c>
      <c r="I2451" s="322">
        <v>23.983000000000001</v>
      </c>
      <c r="J2451" s="322">
        <v>4.2439999999999998</v>
      </c>
      <c r="K2451" s="277"/>
      <c r="L2451" s="322">
        <v>29.06</v>
      </c>
      <c r="M2451" s="322">
        <v>5.14</v>
      </c>
    </row>
    <row r="2452" spans="1:13" ht="12.75" thickTop="1" x14ac:dyDescent="0.2">
      <c r="A2452" s="265" t="s">
        <v>7041</v>
      </c>
      <c r="B2452" s="295" t="s">
        <v>1193</v>
      </c>
      <c r="C2452" s="296" t="s">
        <v>4701</v>
      </c>
      <c r="D2452" s="295" t="s">
        <v>103</v>
      </c>
      <c r="E2452" s="295" t="s">
        <v>4702</v>
      </c>
      <c r="F2452" s="297" t="s">
        <v>1209</v>
      </c>
      <c r="G2452" s="298" t="s">
        <v>289</v>
      </c>
      <c r="H2452" s="299">
        <v>1.0169999999999999</v>
      </c>
      <c r="I2452" s="300">
        <v>3.7064421052631586</v>
      </c>
      <c r="J2452" s="300">
        <v>3.7690000000000001</v>
      </c>
      <c r="K2452" s="277"/>
      <c r="L2452" s="300">
        <v>4.5199999999999996</v>
      </c>
      <c r="M2452" s="300">
        <v>4.59</v>
      </c>
    </row>
    <row r="2453" spans="1:13" x14ac:dyDescent="0.2">
      <c r="A2453" s="265" t="s">
        <v>7042</v>
      </c>
      <c r="B2453" s="266" t="s">
        <v>4703</v>
      </c>
      <c r="C2453" s="267" t="s">
        <v>36</v>
      </c>
      <c r="D2453" s="266" t="s">
        <v>37</v>
      </c>
      <c r="E2453" s="266" t="s">
        <v>38</v>
      </c>
      <c r="F2453" s="268" t="s">
        <v>1188</v>
      </c>
      <c r="G2453" s="269" t="s">
        <v>39</v>
      </c>
      <c r="H2453" s="267" t="s">
        <v>1189</v>
      </c>
      <c r="I2453" s="267" t="s">
        <v>40</v>
      </c>
      <c r="J2453" s="267" t="s">
        <v>41</v>
      </c>
      <c r="L2453" s="334"/>
      <c r="M2453" s="334"/>
    </row>
    <row r="2454" spans="1:13" ht="48" x14ac:dyDescent="0.2">
      <c r="A2454" s="265" t="s">
        <v>7043</v>
      </c>
      <c r="B2454" s="271" t="s">
        <v>1190</v>
      </c>
      <c r="C2454" s="272" t="s">
        <v>4704</v>
      </c>
      <c r="D2454" s="271" t="s">
        <v>103</v>
      </c>
      <c r="E2454" s="271" t="s">
        <v>1730</v>
      </c>
      <c r="F2454" s="273" t="s">
        <v>4496</v>
      </c>
      <c r="G2454" s="274" t="s">
        <v>133</v>
      </c>
      <c r="H2454" s="275">
        <v>1</v>
      </c>
      <c r="I2454" s="276">
        <v>20.18</v>
      </c>
      <c r="J2454" s="276">
        <v>20.18</v>
      </c>
      <c r="K2454" s="277"/>
      <c r="L2454" s="276">
        <v>24.46</v>
      </c>
      <c r="M2454" s="276">
        <v>24.46</v>
      </c>
    </row>
    <row r="2455" spans="1:13" ht="24" x14ac:dyDescent="0.2">
      <c r="A2455" s="265" t="s">
        <v>7044</v>
      </c>
      <c r="B2455" s="316" t="s">
        <v>1236</v>
      </c>
      <c r="C2455" s="317" t="s">
        <v>4505</v>
      </c>
      <c r="D2455" s="316" t="s">
        <v>103</v>
      </c>
      <c r="E2455" s="316" t="s">
        <v>1310</v>
      </c>
      <c r="F2455" s="318" t="s">
        <v>1191</v>
      </c>
      <c r="G2455" s="319" t="s">
        <v>79</v>
      </c>
      <c r="H2455" s="320">
        <v>0.2727</v>
      </c>
      <c r="I2455" s="321">
        <v>17.331</v>
      </c>
      <c r="J2455" s="321">
        <v>4.726</v>
      </c>
      <c r="K2455" s="277"/>
      <c r="L2455" s="321">
        <v>21</v>
      </c>
      <c r="M2455" s="321">
        <v>5.72</v>
      </c>
    </row>
    <row r="2456" spans="1:13" ht="24" x14ac:dyDescent="0.2">
      <c r="A2456" s="265" t="s">
        <v>7045</v>
      </c>
      <c r="B2456" s="316" t="s">
        <v>1236</v>
      </c>
      <c r="C2456" s="317" t="s">
        <v>4506</v>
      </c>
      <c r="D2456" s="316" t="s">
        <v>103</v>
      </c>
      <c r="E2456" s="316" t="s">
        <v>1312</v>
      </c>
      <c r="F2456" s="318" t="s">
        <v>1191</v>
      </c>
      <c r="G2456" s="319" t="s">
        <v>79</v>
      </c>
      <c r="H2456" s="320">
        <v>0.2727</v>
      </c>
      <c r="I2456" s="321">
        <v>23.983000000000001</v>
      </c>
      <c r="J2456" s="321">
        <v>6.54</v>
      </c>
      <c r="K2456" s="277"/>
      <c r="L2456" s="321">
        <v>29.06</v>
      </c>
      <c r="M2456" s="321">
        <v>7.92</v>
      </c>
    </row>
    <row r="2457" spans="1:13" ht="24" x14ac:dyDescent="0.2">
      <c r="A2457" s="265" t="s">
        <v>7046</v>
      </c>
      <c r="B2457" s="279" t="s">
        <v>1193</v>
      </c>
      <c r="C2457" s="280" t="s">
        <v>4705</v>
      </c>
      <c r="D2457" s="279" t="s">
        <v>103</v>
      </c>
      <c r="E2457" s="279" t="s">
        <v>4706</v>
      </c>
      <c r="F2457" s="281" t="s">
        <v>1209</v>
      </c>
      <c r="G2457" s="282" t="s">
        <v>133</v>
      </c>
      <c r="H2457" s="283">
        <v>1</v>
      </c>
      <c r="I2457" s="284">
        <v>8.4</v>
      </c>
      <c r="J2457" s="284">
        <v>8.4</v>
      </c>
      <c r="K2457" s="277"/>
      <c r="L2457" s="284">
        <v>10.199999999999999</v>
      </c>
      <c r="M2457" s="284">
        <v>10.199999999999999</v>
      </c>
    </row>
    <row r="2458" spans="1:13" ht="24" x14ac:dyDescent="0.2">
      <c r="A2458" s="265" t="s">
        <v>7047</v>
      </c>
      <c r="B2458" s="279" t="s">
        <v>1193</v>
      </c>
      <c r="C2458" s="280" t="s">
        <v>4707</v>
      </c>
      <c r="D2458" s="279" t="s">
        <v>103</v>
      </c>
      <c r="E2458" s="279" t="s">
        <v>4708</v>
      </c>
      <c r="F2458" s="281" t="s">
        <v>1209</v>
      </c>
      <c r="G2458" s="282" t="s">
        <v>133</v>
      </c>
      <c r="H2458" s="283">
        <v>2</v>
      </c>
      <c r="I2458" s="284">
        <v>0.255</v>
      </c>
      <c r="J2458" s="284">
        <v>0.51</v>
      </c>
      <c r="K2458" s="277"/>
      <c r="L2458" s="284">
        <v>0.31</v>
      </c>
      <c r="M2458" s="284">
        <v>0.62</v>
      </c>
    </row>
    <row r="2459" spans="1:13" x14ac:dyDescent="0.2">
      <c r="A2459" s="265" t="s">
        <v>7048</v>
      </c>
      <c r="B2459" s="266" t="s">
        <v>4709</v>
      </c>
      <c r="C2459" s="267" t="s">
        <v>36</v>
      </c>
      <c r="D2459" s="266" t="s">
        <v>37</v>
      </c>
      <c r="E2459" s="266" t="s">
        <v>38</v>
      </c>
      <c r="F2459" s="268" t="s">
        <v>1188</v>
      </c>
      <c r="G2459" s="269" t="s">
        <v>39</v>
      </c>
      <c r="H2459" s="267" t="s">
        <v>1189</v>
      </c>
      <c r="I2459" s="267" t="s">
        <v>40</v>
      </c>
      <c r="J2459" s="267" t="s">
        <v>41</v>
      </c>
      <c r="L2459" s="334"/>
      <c r="M2459" s="334"/>
    </row>
    <row r="2460" spans="1:13" ht="48" x14ac:dyDescent="0.2">
      <c r="A2460" s="265" t="s">
        <v>7049</v>
      </c>
      <c r="B2460" s="271" t="s">
        <v>1190</v>
      </c>
      <c r="C2460" s="272" t="s">
        <v>4620</v>
      </c>
      <c r="D2460" s="271" t="s">
        <v>103</v>
      </c>
      <c r="E2460" s="271" t="s">
        <v>1692</v>
      </c>
      <c r="F2460" s="273" t="s">
        <v>4496</v>
      </c>
      <c r="G2460" s="274" t="s">
        <v>133</v>
      </c>
      <c r="H2460" s="275">
        <v>1</v>
      </c>
      <c r="I2460" s="276">
        <v>71.38</v>
      </c>
      <c r="J2460" s="276">
        <v>71.38</v>
      </c>
      <c r="K2460" s="277"/>
      <c r="L2460" s="276">
        <v>86.5</v>
      </c>
      <c r="M2460" s="276">
        <v>86.5</v>
      </c>
    </row>
    <row r="2461" spans="1:13" ht="24" x14ac:dyDescent="0.2">
      <c r="A2461" s="265" t="s">
        <v>7050</v>
      </c>
      <c r="B2461" s="316" t="s">
        <v>1236</v>
      </c>
      <c r="C2461" s="317" t="s">
        <v>4505</v>
      </c>
      <c r="D2461" s="316" t="s">
        <v>103</v>
      </c>
      <c r="E2461" s="316" t="s">
        <v>1310</v>
      </c>
      <c r="F2461" s="318" t="s">
        <v>1191</v>
      </c>
      <c r="G2461" s="319" t="s">
        <v>79</v>
      </c>
      <c r="H2461" s="320">
        <v>0.25309999999999999</v>
      </c>
      <c r="I2461" s="321">
        <v>17.331</v>
      </c>
      <c r="J2461" s="321">
        <v>4.3860000000000001</v>
      </c>
      <c r="K2461" s="277"/>
      <c r="L2461" s="321">
        <v>21</v>
      </c>
      <c r="M2461" s="321">
        <v>5.31</v>
      </c>
    </row>
    <row r="2462" spans="1:13" ht="24" x14ac:dyDescent="0.2">
      <c r="A2462" s="265" t="s">
        <v>7051</v>
      </c>
      <c r="B2462" s="329" t="s">
        <v>1236</v>
      </c>
      <c r="C2462" s="330" t="s">
        <v>4506</v>
      </c>
      <c r="D2462" s="329" t="s">
        <v>103</v>
      </c>
      <c r="E2462" s="329" t="s">
        <v>1312</v>
      </c>
      <c r="F2462" s="331" t="s">
        <v>1191</v>
      </c>
      <c r="G2462" s="332" t="s">
        <v>79</v>
      </c>
      <c r="H2462" s="333">
        <v>0.25309999999999999</v>
      </c>
      <c r="I2462" s="322">
        <v>23.983000000000001</v>
      </c>
      <c r="J2462" s="322">
        <v>6.07</v>
      </c>
      <c r="K2462" s="277"/>
      <c r="L2462" s="322">
        <v>29.06</v>
      </c>
      <c r="M2462" s="322">
        <v>7.35</v>
      </c>
    </row>
    <row r="2463" spans="1:13" ht="24.75" thickBot="1" x14ac:dyDescent="0.25">
      <c r="A2463" s="265" t="s">
        <v>7052</v>
      </c>
      <c r="B2463" s="301" t="s">
        <v>1193</v>
      </c>
      <c r="C2463" s="302" t="s">
        <v>4621</v>
      </c>
      <c r="D2463" s="301" t="s">
        <v>103</v>
      </c>
      <c r="E2463" s="301" t="s">
        <v>4622</v>
      </c>
      <c r="F2463" s="303" t="s">
        <v>1209</v>
      </c>
      <c r="G2463" s="304" t="s">
        <v>133</v>
      </c>
      <c r="H2463" s="305">
        <v>1</v>
      </c>
      <c r="I2463" s="285">
        <v>60.92</v>
      </c>
      <c r="J2463" s="285">
        <v>60.92</v>
      </c>
      <c r="K2463" s="277"/>
      <c r="L2463" s="285">
        <v>73.84</v>
      </c>
      <c r="M2463" s="285">
        <v>73.84</v>
      </c>
    </row>
    <row r="2464" spans="1:13" ht="12.75" thickTop="1" x14ac:dyDescent="0.2">
      <c r="A2464" s="265" t="s">
        <v>7053</v>
      </c>
      <c r="B2464" s="306" t="s">
        <v>4710</v>
      </c>
      <c r="C2464" s="307" t="s">
        <v>36</v>
      </c>
      <c r="D2464" s="306" t="s">
        <v>37</v>
      </c>
      <c r="E2464" s="306" t="s">
        <v>38</v>
      </c>
      <c r="F2464" s="308" t="s">
        <v>1188</v>
      </c>
      <c r="G2464" s="309" t="s">
        <v>39</v>
      </c>
      <c r="H2464" s="307" t="s">
        <v>1189</v>
      </c>
      <c r="I2464" s="307" t="s">
        <v>40</v>
      </c>
      <c r="J2464" s="307" t="s">
        <v>41</v>
      </c>
      <c r="L2464" s="335"/>
      <c r="M2464" s="335"/>
    </row>
    <row r="2465" spans="1:13" x14ac:dyDescent="0.2">
      <c r="A2465" s="265" t="s">
        <v>7054</v>
      </c>
      <c r="B2465" s="271" t="s">
        <v>1190</v>
      </c>
      <c r="C2465" s="272" t="s">
        <v>4711</v>
      </c>
      <c r="D2465" s="271" t="s">
        <v>1470</v>
      </c>
      <c r="E2465" s="271" t="s">
        <v>652</v>
      </c>
      <c r="F2465" s="273">
        <v>7</v>
      </c>
      <c r="G2465" s="274" t="s">
        <v>106</v>
      </c>
      <c r="H2465" s="275">
        <v>1</v>
      </c>
      <c r="I2465" s="276">
        <v>151.38</v>
      </c>
      <c r="J2465" s="276">
        <v>151.38</v>
      </c>
      <c r="K2465" s="277"/>
      <c r="L2465" s="276">
        <v>183.44</v>
      </c>
      <c r="M2465" s="276">
        <v>183.44</v>
      </c>
    </row>
    <row r="2466" spans="1:13" x14ac:dyDescent="0.2">
      <c r="A2466" s="265" t="s">
        <v>7055</v>
      </c>
      <c r="B2466" s="279" t="s">
        <v>1193</v>
      </c>
      <c r="C2466" s="280" t="s">
        <v>3137</v>
      </c>
      <c r="D2466" s="279" t="s">
        <v>1470</v>
      </c>
      <c r="E2466" s="279" t="s">
        <v>1198</v>
      </c>
      <c r="F2466" s="281" t="s">
        <v>1195</v>
      </c>
      <c r="G2466" s="282" t="s">
        <v>1196</v>
      </c>
      <c r="H2466" s="283">
        <v>1.5</v>
      </c>
      <c r="I2466" s="284">
        <v>12.429</v>
      </c>
      <c r="J2466" s="284">
        <v>18.643000000000001</v>
      </c>
      <c r="K2466" s="277"/>
      <c r="L2466" s="284">
        <v>15.06</v>
      </c>
      <c r="M2466" s="284">
        <v>22.59</v>
      </c>
    </row>
    <row r="2467" spans="1:13" x14ac:dyDescent="0.2">
      <c r="A2467" s="265" t="s">
        <v>7056</v>
      </c>
      <c r="B2467" s="279" t="s">
        <v>1193</v>
      </c>
      <c r="C2467" s="280" t="s">
        <v>3159</v>
      </c>
      <c r="D2467" s="279" t="s">
        <v>1470</v>
      </c>
      <c r="E2467" s="279" t="s">
        <v>1251</v>
      </c>
      <c r="F2467" s="281" t="s">
        <v>1195</v>
      </c>
      <c r="G2467" s="282" t="s">
        <v>1196</v>
      </c>
      <c r="H2467" s="283">
        <v>1.5</v>
      </c>
      <c r="I2467" s="284">
        <v>18.404</v>
      </c>
      <c r="J2467" s="284">
        <v>27.606000000000002</v>
      </c>
      <c r="K2467" s="277"/>
      <c r="L2467" s="284">
        <v>22.3</v>
      </c>
      <c r="M2467" s="284">
        <v>33.450000000000003</v>
      </c>
    </row>
    <row r="2468" spans="1:13" x14ac:dyDescent="0.2">
      <c r="A2468" s="265" t="s">
        <v>7057</v>
      </c>
      <c r="B2468" s="279" t="s">
        <v>1193</v>
      </c>
      <c r="C2468" s="280" t="s">
        <v>4712</v>
      </c>
      <c r="D2468" s="279" t="s">
        <v>1470</v>
      </c>
      <c r="E2468" s="279" t="s">
        <v>4713</v>
      </c>
      <c r="F2468" s="281" t="s">
        <v>1209</v>
      </c>
      <c r="G2468" s="282" t="s">
        <v>73</v>
      </c>
      <c r="H2468" s="283">
        <v>1</v>
      </c>
      <c r="I2468" s="284">
        <v>105.13</v>
      </c>
      <c r="J2468" s="284">
        <v>105.13</v>
      </c>
      <c r="K2468" s="277"/>
      <c r="L2468" s="284">
        <v>127.4</v>
      </c>
      <c r="M2468" s="284">
        <v>127.4</v>
      </c>
    </row>
    <row r="2469" spans="1:13" x14ac:dyDescent="0.2">
      <c r="A2469" s="265" t="s">
        <v>7058</v>
      </c>
      <c r="B2469" s="266" t="s">
        <v>4714</v>
      </c>
      <c r="C2469" s="267" t="s">
        <v>36</v>
      </c>
      <c r="D2469" s="266" t="s">
        <v>37</v>
      </c>
      <c r="E2469" s="266" t="s">
        <v>38</v>
      </c>
      <c r="F2469" s="268" t="s">
        <v>1188</v>
      </c>
      <c r="G2469" s="269" t="s">
        <v>39</v>
      </c>
      <c r="H2469" s="267" t="s">
        <v>1189</v>
      </c>
      <c r="I2469" s="267" t="s">
        <v>40</v>
      </c>
      <c r="J2469" s="267" t="s">
        <v>41</v>
      </c>
      <c r="L2469" s="334"/>
      <c r="M2469" s="334"/>
    </row>
    <row r="2470" spans="1:13" ht="24" x14ac:dyDescent="0.2">
      <c r="A2470" s="265" t="s">
        <v>7059</v>
      </c>
      <c r="B2470" s="271" t="s">
        <v>1190</v>
      </c>
      <c r="C2470" s="272" t="s">
        <v>4252</v>
      </c>
      <c r="D2470" s="271" t="s">
        <v>103</v>
      </c>
      <c r="E2470" s="271" t="s">
        <v>1580</v>
      </c>
      <c r="F2470" s="273" t="s">
        <v>3019</v>
      </c>
      <c r="G2470" s="274" t="s">
        <v>289</v>
      </c>
      <c r="H2470" s="275">
        <v>1</v>
      </c>
      <c r="I2470" s="276">
        <v>19.71</v>
      </c>
      <c r="J2470" s="276">
        <v>19.709999999999997</v>
      </c>
      <c r="K2470" s="277"/>
      <c r="L2470" s="276">
        <v>23.9</v>
      </c>
      <c r="M2470" s="276">
        <v>23.9</v>
      </c>
    </row>
    <row r="2471" spans="1:13" ht="24" x14ac:dyDescent="0.2">
      <c r="A2471" s="265" t="s">
        <v>7060</v>
      </c>
      <c r="B2471" s="316" t="s">
        <v>1236</v>
      </c>
      <c r="C2471" s="317" t="s">
        <v>4253</v>
      </c>
      <c r="D2471" s="316" t="s">
        <v>103</v>
      </c>
      <c r="E2471" s="316" t="s">
        <v>4254</v>
      </c>
      <c r="F2471" s="318" t="s">
        <v>1191</v>
      </c>
      <c r="G2471" s="319" t="s">
        <v>79</v>
      </c>
      <c r="H2471" s="320">
        <v>0.38</v>
      </c>
      <c r="I2471" s="321">
        <v>16.539000000000001</v>
      </c>
      <c r="J2471" s="321">
        <v>6.2839999999999998</v>
      </c>
      <c r="K2471" s="277"/>
      <c r="L2471" s="321">
        <v>20.04</v>
      </c>
      <c r="M2471" s="321">
        <v>7.61</v>
      </c>
    </row>
    <row r="2472" spans="1:13" ht="24" x14ac:dyDescent="0.2">
      <c r="A2472" s="265" t="s">
        <v>7061</v>
      </c>
      <c r="B2472" s="316" t="s">
        <v>1236</v>
      </c>
      <c r="C2472" s="317" t="s">
        <v>4255</v>
      </c>
      <c r="D2472" s="316" t="s">
        <v>103</v>
      </c>
      <c r="E2472" s="316" t="s">
        <v>1264</v>
      </c>
      <c r="F2472" s="318" t="s">
        <v>1191</v>
      </c>
      <c r="G2472" s="319" t="s">
        <v>79</v>
      </c>
      <c r="H2472" s="320">
        <v>0.38</v>
      </c>
      <c r="I2472" s="321">
        <v>23.058</v>
      </c>
      <c r="J2472" s="321">
        <v>8.7620000000000005</v>
      </c>
      <c r="K2472" s="277"/>
      <c r="L2472" s="321">
        <v>27.94</v>
      </c>
      <c r="M2472" s="321">
        <v>10.61</v>
      </c>
    </row>
    <row r="2473" spans="1:13" x14ac:dyDescent="0.2">
      <c r="A2473" s="265" t="s">
        <v>7062</v>
      </c>
      <c r="B2473" s="301" t="s">
        <v>1193</v>
      </c>
      <c r="C2473" s="302" t="s">
        <v>4256</v>
      </c>
      <c r="D2473" s="301" t="s">
        <v>103</v>
      </c>
      <c r="E2473" s="301" t="s">
        <v>4257</v>
      </c>
      <c r="F2473" s="303" t="s">
        <v>1209</v>
      </c>
      <c r="G2473" s="304" t="s">
        <v>289</v>
      </c>
      <c r="H2473" s="305">
        <v>1.0492999999999999</v>
      </c>
      <c r="I2473" s="285">
        <v>4.2958000000000016</v>
      </c>
      <c r="J2473" s="285">
        <v>4.5069999999999997</v>
      </c>
      <c r="K2473" s="277"/>
      <c r="L2473" s="285">
        <v>5.24</v>
      </c>
      <c r="M2473" s="285">
        <v>5.49</v>
      </c>
    </row>
    <row r="2474" spans="1:13" ht="12.75" thickBot="1" x14ac:dyDescent="0.25">
      <c r="A2474" s="265" t="s">
        <v>7063</v>
      </c>
      <c r="B2474" s="301" t="s">
        <v>1193</v>
      </c>
      <c r="C2474" s="302" t="s">
        <v>4258</v>
      </c>
      <c r="D2474" s="301" t="s">
        <v>103</v>
      </c>
      <c r="E2474" s="301" t="s">
        <v>1267</v>
      </c>
      <c r="F2474" s="303" t="s">
        <v>1209</v>
      </c>
      <c r="G2474" s="304" t="s">
        <v>133</v>
      </c>
      <c r="H2474" s="305">
        <v>8.8599999999999998E-2</v>
      </c>
      <c r="I2474" s="285">
        <v>1.774</v>
      </c>
      <c r="J2474" s="285">
        <v>0.157</v>
      </c>
      <c r="K2474" s="277"/>
      <c r="L2474" s="285">
        <v>2.15</v>
      </c>
      <c r="M2474" s="285">
        <v>0.19</v>
      </c>
    </row>
    <row r="2475" spans="1:13" ht="12.75" thickTop="1" x14ac:dyDescent="0.2">
      <c r="A2475" s="265" t="s">
        <v>7064</v>
      </c>
      <c r="B2475" s="306" t="s">
        <v>4715</v>
      </c>
      <c r="C2475" s="307" t="s">
        <v>36</v>
      </c>
      <c r="D2475" s="306" t="s">
        <v>37</v>
      </c>
      <c r="E2475" s="306" t="s">
        <v>38</v>
      </c>
      <c r="F2475" s="308" t="s">
        <v>1188</v>
      </c>
      <c r="G2475" s="309" t="s">
        <v>39</v>
      </c>
      <c r="H2475" s="307" t="s">
        <v>1189</v>
      </c>
      <c r="I2475" s="307" t="s">
        <v>40</v>
      </c>
      <c r="J2475" s="307" t="s">
        <v>41</v>
      </c>
      <c r="L2475" s="335"/>
      <c r="M2475" s="335"/>
    </row>
    <row r="2476" spans="1:13" ht="24" x14ac:dyDescent="0.2">
      <c r="A2476" s="265" t="s">
        <v>7065</v>
      </c>
      <c r="B2476" s="271" t="s">
        <v>1190</v>
      </c>
      <c r="C2476" s="272" t="s">
        <v>4260</v>
      </c>
      <c r="D2476" s="271" t="s">
        <v>103</v>
      </c>
      <c r="E2476" s="271" t="s">
        <v>1581</v>
      </c>
      <c r="F2476" s="273" t="s">
        <v>3019</v>
      </c>
      <c r="G2476" s="274" t="s">
        <v>289</v>
      </c>
      <c r="H2476" s="275">
        <v>1</v>
      </c>
      <c r="I2476" s="276">
        <v>27.89</v>
      </c>
      <c r="J2476" s="276">
        <v>27.890000000000004</v>
      </c>
      <c r="K2476" s="277"/>
      <c r="L2476" s="276">
        <v>33.799999999999997</v>
      </c>
      <c r="M2476" s="276">
        <v>33.799999999999997</v>
      </c>
    </row>
    <row r="2477" spans="1:13" ht="24" x14ac:dyDescent="0.2">
      <c r="A2477" s="265" t="s">
        <v>7066</v>
      </c>
      <c r="B2477" s="316" t="s">
        <v>1236</v>
      </c>
      <c r="C2477" s="317" t="s">
        <v>4253</v>
      </c>
      <c r="D2477" s="316" t="s">
        <v>103</v>
      </c>
      <c r="E2477" s="316" t="s">
        <v>4254</v>
      </c>
      <c r="F2477" s="318" t="s">
        <v>1191</v>
      </c>
      <c r="G2477" s="319" t="s">
        <v>79</v>
      </c>
      <c r="H2477" s="320">
        <v>0.45300000000000001</v>
      </c>
      <c r="I2477" s="321">
        <v>16.539000000000001</v>
      </c>
      <c r="J2477" s="321">
        <v>7.492</v>
      </c>
      <c r="K2477" s="277"/>
      <c r="L2477" s="321">
        <v>20.04</v>
      </c>
      <c r="M2477" s="321">
        <v>9.07</v>
      </c>
    </row>
    <row r="2478" spans="1:13" ht="24" x14ac:dyDescent="0.2">
      <c r="A2478" s="265" t="s">
        <v>7067</v>
      </c>
      <c r="B2478" s="316" t="s">
        <v>1236</v>
      </c>
      <c r="C2478" s="317" t="s">
        <v>4255</v>
      </c>
      <c r="D2478" s="316" t="s">
        <v>103</v>
      </c>
      <c r="E2478" s="316" t="s">
        <v>1264</v>
      </c>
      <c r="F2478" s="318" t="s">
        <v>1191</v>
      </c>
      <c r="G2478" s="319" t="s">
        <v>79</v>
      </c>
      <c r="H2478" s="320">
        <v>0.45300000000000001</v>
      </c>
      <c r="I2478" s="321">
        <v>23.058</v>
      </c>
      <c r="J2478" s="321">
        <v>10.445</v>
      </c>
      <c r="K2478" s="277"/>
      <c r="L2478" s="321">
        <v>27.94</v>
      </c>
      <c r="M2478" s="321">
        <v>12.65</v>
      </c>
    </row>
    <row r="2479" spans="1:13" x14ac:dyDescent="0.2">
      <c r="A2479" s="265" t="s">
        <v>7068</v>
      </c>
      <c r="B2479" s="279" t="s">
        <v>1193</v>
      </c>
      <c r="C2479" s="280" t="s">
        <v>4261</v>
      </c>
      <c r="D2479" s="279" t="s">
        <v>103</v>
      </c>
      <c r="E2479" s="279" t="s">
        <v>4262</v>
      </c>
      <c r="F2479" s="281" t="s">
        <v>1209</v>
      </c>
      <c r="G2479" s="282" t="s">
        <v>289</v>
      </c>
      <c r="H2479" s="283">
        <v>1.0492999999999999</v>
      </c>
      <c r="I2479" s="284">
        <v>9.307331428571425</v>
      </c>
      <c r="J2479" s="284">
        <v>9.766</v>
      </c>
      <c r="K2479" s="277"/>
      <c r="L2479" s="284">
        <v>11.31</v>
      </c>
      <c r="M2479" s="284">
        <v>11.86</v>
      </c>
    </row>
    <row r="2480" spans="1:13" x14ac:dyDescent="0.2">
      <c r="A2480" s="265" t="s">
        <v>7069</v>
      </c>
      <c r="B2480" s="279" t="s">
        <v>1193</v>
      </c>
      <c r="C2480" s="280" t="s">
        <v>4258</v>
      </c>
      <c r="D2480" s="279" t="s">
        <v>103</v>
      </c>
      <c r="E2480" s="279" t="s">
        <v>1267</v>
      </c>
      <c r="F2480" s="281" t="s">
        <v>1209</v>
      </c>
      <c r="G2480" s="282" t="s">
        <v>133</v>
      </c>
      <c r="H2480" s="283">
        <v>0.1056</v>
      </c>
      <c r="I2480" s="284">
        <v>1.774</v>
      </c>
      <c r="J2480" s="284">
        <v>0.187</v>
      </c>
      <c r="K2480" s="277"/>
      <c r="L2480" s="284">
        <v>2.15</v>
      </c>
      <c r="M2480" s="284">
        <v>0.22</v>
      </c>
    </row>
    <row r="2481" spans="1:13" x14ac:dyDescent="0.2">
      <c r="A2481" s="265" t="s">
        <v>7070</v>
      </c>
      <c r="B2481" s="266" t="s">
        <v>4716</v>
      </c>
      <c r="C2481" s="267" t="s">
        <v>36</v>
      </c>
      <c r="D2481" s="266" t="s">
        <v>37</v>
      </c>
      <c r="E2481" s="266" t="s">
        <v>38</v>
      </c>
      <c r="F2481" s="268" t="s">
        <v>1188</v>
      </c>
      <c r="G2481" s="269" t="s">
        <v>39</v>
      </c>
      <c r="H2481" s="267" t="s">
        <v>1189</v>
      </c>
      <c r="I2481" s="267" t="s">
        <v>40</v>
      </c>
      <c r="J2481" s="267" t="s">
        <v>41</v>
      </c>
      <c r="L2481" s="334"/>
      <c r="M2481" s="334"/>
    </row>
    <row r="2482" spans="1:13" ht="24" x14ac:dyDescent="0.2">
      <c r="A2482" s="265" t="s">
        <v>7071</v>
      </c>
      <c r="B2482" s="271" t="s">
        <v>1190</v>
      </c>
      <c r="C2482" s="272" t="s">
        <v>4290</v>
      </c>
      <c r="D2482" s="271" t="s">
        <v>103</v>
      </c>
      <c r="E2482" s="271" t="s">
        <v>1587</v>
      </c>
      <c r="F2482" s="273" t="s">
        <v>3019</v>
      </c>
      <c r="G2482" s="274" t="s">
        <v>133</v>
      </c>
      <c r="H2482" s="275">
        <v>1</v>
      </c>
      <c r="I2482" s="276">
        <v>10.039999999999999</v>
      </c>
      <c r="J2482" s="276">
        <v>10.039999999999997</v>
      </c>
      <c r="K2482" s="277"/>
      <c r="L2482" s="276">
        <v>12.17</v>
      </c>
      <c r="M2482" s="276">
        <v>12.17</v>
      </c>
    </row>
    <row r="2483" spans="1:13" ht="24" x14ac:dyDescent="0.2">
      <c r="A2483" s="265" t="s">
        <v>7072</v>
      </c>
      <c r="B2483" s="316" t="s">
        <v>1236</v>
      </c>
      <c r="C2483" s="317" t="s">
        <v>4253</v>
      </c>
      <c r="D2483" s="316" t="s">
        <v>103</v>
      </c>
      <c r="E2483" s="316" t="s">
        <v>4254</v>
      </c>
      <c r="F2483" s="318" t="s">
        <v>1191</v>
      </c>
      <c r="G2483" s="319" t="s">
        <v>79</v>
      </c>
      <c r="H2483" s="320">
        <v>0.152</v>
      </c>
      <c r="I2483" s="321">
        <v>16.539000000000001</v>
      </c>
      <c r="J2483" s="321">
        <v>2.5129999999999999</v>
      </c>
      <c r="K2483" s="277"/>
      <c r="L2483" s="321">
        <v>20.04</v>
      </c>
      <c r="M2483" s="321">
        <v>3.04</v>
      </c>
    </row>
    <row r="2484" spans="1:13" ht="24" x14ac:dyDescent="0.2">
      <c r="A2484" s="265" t="s">
        <v>7073</v>
      </c>
      <c r="B2484" s="316" t="s">
        <v>1236</v>
      </c>
      <c r="C2484" s="317" t="s">
        <v>4255</v>
      </c>
      <c r="D2484" s="316" t="s">
        <v>103</v>
      </c>
      <c r="E2484" s="316" t="s">
        <v>1264</v>
      </c>
      <c r="F2484" s="318" t="s">
        <v>1191</v>
      </c>
      <c r="G2484" s="319" t="s">
        <v>79</v>
      </c>
      <c r="H2484" s="320">
        <v>0.152</v>
      </c>
      <c r="I2484" s="321">
        <v>23.058</v>
      </c>
      <c r="J2484" s="321">
        <v>3.504</v>
      </c>
      <c r="K2484" s="277"/>
      <c r="L2484" s="321">
        <v>27.94</v>
      </c>
      <c r="M2484" s="321">
        <v>4.24</v>
      </c>
    </row>
    <row r="2485" spans="1:13" x14ac:dyDescent="0.2">
      <c r="A2485" s="265" t="s">
        <v>7074</v>
      </c>
      <c r="B2485" s="279" t="s">
        <v>1193</v>
      </c>
      <c r="C2485" s="280" t="s">
        <v>4269</v>
      </c>
      <c r="D2485" s="279" t="s">
        <v>103</v>
      </c>
      <c r="E2485" s="279" t="s">
        <v>1265</v>
      </c>
      <c r="F2485" s="281" t="s">
        <v>1209</v>
      </c>
      <c r="G2485" s="282" t="s">
        <v>133</v>
      </c>
      <c r="H2485" s="283">
        <v>7.1000000000000004E-3</v>
      </c>
      <c r="I2485" s="284">
        <v>53.908000000000001</v>
      </c>
      <c r="J2485" s="284">
        <v>0.38200000000000001</v>
      </c>
      <c r="K2485" s="277"/>
      <c r="L2485" s="284">
        <v>65.319999999999993</v>
      </c>
      <c r="M2485" s="284">
        <v>0.46</v>
      </c>
    </row>
    <row r="2486" spans="1:13" x14ac:dyDescent="0.2">
      <c r="A2486" s="265" t="s">
        <v>7075</v>
      </c>
      <c r="B2486" s="279" t="s">
        <v>1193</v>
      </c>
      <c r="C2486" s="280" t="s">
        <v>4291</v>
      </c>
      <c r="D2486" s="279" t="s">
        <v>103</v>
      </c>
      <c r="E2486" s="279" t="s">
        <v>4292</v>
      </c>
      <c r="F2486" s="281" t="s">
        <v>1209</v>
      </c>
      <c r="G2486" s="282" t="s">
        <v>133</v>
      </c>
      <c r="H2486" s="283">
        <v>1</v>
      </c>
      <c r="I2486" s="284">
        <v>3.0944728125000007</v>
      </c>
      <c r="J2486" s="284">
        <v>3.0939999999999999</v>
      </c>
      <c r="K2486" s="277"/>
      <c r="L2486" s="284">
        <v>3.77</v>
      </c>
      <c r="M2486" s="284">
        <v>3.77</v>
      </c>
    </row>
    <row r="2487" spans="1:13" x14ac:dyDescent="0.2">
      <c r="A2487" s="265" t="s">
        <v>7076</v>
      </c>
      <c r="B2487" s="279" t="s">
        <v>1193</v>
      </c>
      <c r="C2487" s="280" t="s">
        <v>4272</v>
      </c>
      <c r="D2487" s="279" t="s">
        <v>103</v>
      </c>
      <c r="E2487" s="279" t="s">
        <v>1269</v>
      </c>
      <c r="F2487" s="281" t="s">
        <v>1209</v>
      </c>
      <c r="G2487" s="282" t="s">
        <v>133</v>
      </c>
      <c r="H2487" s="283">
        <v>8.0000000000000002E-3</v>
      </c>
      <c r="I2487" s="284">
        <v>61.08</v>
      </c>
      <c r="J2487" s="284">
        <v>0.48799999999999999</v>
      </c>
      <c r="K2487" s="277"/>
      <c r="L2487" s="284">
        <v>74.010000000000005</v>
      </c>
      <c r="M2487" s="284">
        <v>0.59</v>
      </c>
    </row>
    <row r="2488" spans="1:13" x14ac:dyDescent="0.2">
      <c r="A2488" s="265" t="s">
        <v>7077</v>
      </c>
      <c r="B2488" s="279" t="s">
        <v>1193</v>
      </c>
      <c r="C2488" s="280" t="s">
        <v>4258</v>
      </c>
      <c r="D2488" s="279" t="s">
        <v>103</v>
      </c>
      <c r="E2488" s="279" t="s">
        <v>1267</v>
      </c>
      <c r="F2488" s="281" t="s">
        <v>1209</v>
      </c>
      <c r="G2488" s="282" t="s">
        <v>133</v>
      </c>
      <c r="H2488" s="283">
        <v>3.3799999999999997E-2</v>
      </c>
      <c r="I2488" s="284">
        <v>1.774</v>
      </c>
      <c r="J2488" s="284">
        <v>5.8999999999999997E-2</v>
      </c>
      <c r="K2488" s="277"/>
      <c r="L2488" s="284">
        <v>2.15</v>
      </c>
      <c r="M2488" s="284">
        <v>7.0000000000000007E-2</v>
      </c>
    </row>
    <row r="2489" spans="1:13" x14ac:dyDescent="0.2">
      <c r="A2489" s="265" t="s">
        <v>7078</v>
      </c>
      <c r="B2489" s="266" t="s">
        <v>4717</v>
      </c>
      <c r="C2489" s="267" t="s">
        <v>36</v>
      </c>
      <c r="D2489" s="266" t="s">
        <v>37</v>
      </c>
      <c r="E2489" s="266" t="s">
        <v>38</v>
      </c>
      <c r="F2489" s="268" t="s">
        <v>1188</v>
      </c>
      <c r="G2489" s="269" t="s">
        <v>39</v>
      </c>
      <c r="H2489" s="267" t="s">
        <v>1189</v>
      </c>
      <c r="I2489" s="267" t="s">
        <v>40</v>
      </c>
      <c r="J2489" s="267" t="s">
        <v>41</v>
      </c>
      <c r="L2489" s="334"/>
      <c r="M2489" s="334"/>
    </row>
    <row r="2490" spans="1:13" ht="24" x14ac:dyDescent="0.2">
      <c r="A2490" s="265" t="s">
        <v>7079</v>
      </c>
      <c r="B2490" s="271" t="s">
        <v>1190</v>
      </c>
      <c r="C2490" s="272" t="s">
        <v>4294</v>
      </c>
      <c r="D2490" s="271" t="s">
        <v>103</v>
      </c>
      <c r="E2490" s="271" t="s">
        <v>1588</v>
      </c>
      <c r="F2490" s="273" t="s">
        <v>3019</v>
      </c>
      <c r="G2490" s="274" t="s">
        <v>133</v>
      </c>
      <c r="H2490" s="275">
        <v>1</v>
      </c>
      <c r="I2490" s="276">
        <v>15.13</v>
      </c>
      <c r="J2490" s="276">
        <v>15.129999999999999</v>
      </c>
      <c r="K2490" s="277"/>
      <c r="L2490" s="276">
        <v>18.34</v>
      </c>
      <c r="M2490" s="276">
        <v>18.34</v>
      </c>
    </row>
    <row r="2491" spans="1:13" ht="24" x14ac:dyDescent="0.2">
      <c r="A2491" s="265" t="s">
        <v>7080</v>
      </c>
      <c r="B2491" s="316" t="s">
        <v>1236</v>
      </c>
      <c r="C2491" s="317" t="s">
        <v>4253</v>
      </c>
      <c r="D2491" s="316" t="s">
        <v>103</v>
      </c>
      <c r="E2491" s="316" t="s">
        <v>4254</v>
      </c>
      <c r="F2491" s="318" t="s">
        <v>1191</v>
      </c>
      <c r="G2491" s="319" t="s">
        <v>79</v>
      </c>
      <c r="H2491" s="320">
        <v>0.1812</v>
      </c>
      <c r="I2491" s="321">
        <v>16.539000000000001</v>
      </c>
      <c r="J2491" s="321">
        <v>2.996</v>
      </c>
      <c r="K2491" s="277"/>
      <c r="L2491" s="321">
        <v>20.04</v>
      </c>
      <c r="M2491" s="321">
        <v>3.63</v>
      </c>
    </row>
    <row r="2492" spans="1:13" ht="24" x14ac:dyDescent="0.2">
      <c r="A2492" s="265" t="s">
        <v>7081</v>
      </c>
      <c r="B2492" s="316" t="s">
        <v>1236</v>
      </c>
      <c r="C2492" s="317" t="s">
        <v>4255</v>
      </c>
      <c r="D2492" s="316" t="s">
        <v>103</v>
      </c>
      <c r="E2492" s="316" t="s">
        <v>1264</v>
      </c>
      <c r="F2492" s="318" t="s">
        <v>1191</v>
      </c>
      <c r="G2492" s="319" t="s">
        <v>79</v>
      </c>
      <c r="H2492" s="320">
        <v>0.1812</v>
      </c>
      <c r="I2492" s="321">
        <v>23.058</v>
      </c>
      <c r="J2492" s="321">
        <v>4.1779999999999999</v>
      </c>
      <c r="K2492" s="277"/>
      <c r="L2492" s="321">
        <v>27.94</v>
      </c>
      <c r="M2492" s="321">
        <v>5.0599999999999996</v>
      </c>
    </row>
    <row r="2493" spans="1:13" x14ac:dyDescent="0.2">
      <c r="A2493" s="265" t="s">
        <v>7082</v>
      </c>
      <c r="B2493" s="279" t="s">
        <v>1193</v>
      </c>
      <c r="C2493" s="280" t="s">
        <v>4269</v>
      </c>
      <c r="D2493" s="279" t="s">
        <v>103</v>
      </c>
      <c r="E2493" s="279" t="s">
        <v>1265</v>
      </c>
      <c r="F2493" s="281" t="s">
        <v>1209</v>
      </c>
      <c r="G2493" s="282" t="s">
        <v>133</v>
      </c>
      <c r="H2493" s="283">
        <v>9.4000000000000004E-3</v>
      </c>
      <c r="I2493" s="284">
        <v>53.908000000000001</v>
      </c>
      <c r="J2493" s="284">
        <v>0.50600000000000001</v>
      </c>
      <c r="K2493" s="277"/>
      <c r="L2493" s="284">
        <v>65.319999999999993</v>
      </c>
      <c r="M2493" s="284">
        <v>0.61</v>
      </c>
    </row>
    <row r="2494" spans="1:13" x14ac:dyDescent="0.2">
      <c r="A2494" s="265" t="s">
        <v>7083</v>
      </c>
      <c r="B2494" s="279" t="s">
        <v>1193</v>
      </c>
      <c r="C2494" s="280" t="s">
        <v>4295</v>
      </c>
      <c r="D2494" s="279" t="s">
        <v>103</v>
      </c>
      <c r="E2494" s="279" t="s">
        <v>4296</v>
      </c>
      <c r="F2494" s="281" t="s">
        <v>1209</v>
      </c>
      <c r="G2494" s="282" t="s">
        <v>133</v>
      </c>
      <c r="H2494" s="283">
        <v>1</v>
      </c>
      <c r="I2494" s="284">
        <v>6.7081958823529435</v>
      </c>
      <c r="J2494" s="284">
        <v>6.7080000000000002</v>
      </c>
      <c r="K2494" s="277"/>
      <c r="L2494" s="284">
        <v>8.15</v>
      </c>
      <c r="M2494" s="284">
        <v>8.15</v>
      </c>
    </row>
    <row r="2495" spans="1:13" x14ac:dyDescent="0.2">
      <c r="A2495" s="265" t="s">
        <v>7084</v>
      </c>
      <c r="B2495" s="279" t="s">
        <v>1193</v>
      </c>
      <c r="C2495" s="280" t="s">
        <v>4272</v>
      </c>
      <c r="D2495" s="279" t="s">
        <v>103</v>
      </c>
      <c r="E2495" s="279" t="s">
        <v>1269</v>
      </c>
      <c r="F2495" s="281" t="s">
        <v>1209</v>
      </c>
      <c r="G2495" s="282" t="s">
        <v>133</v>
      </c>
      <c r="H2495" s="283">
        <v>1.0999999999999999E-2</v>
      </c>
      <c r="I2495" s="284">
        <v>61.08</v>
      </c>
      <c r="J2495" s="284">
        <v>0.67100000000000004</v>
      </c>
      <c r="K2495" s="277"/>
      <c r="L2495" s="284">
        <v>74.010000000000005</v>
      </c>
      <c r="M2495" s="284">
        <v>0.81</v>
      </c>
    </row>
    <row r="2496" spans="1:13" x14ac:dyDescent="0.2">
      <c r="A2496" s="265" t="s">
        <v>7085</v>
      </c>
      <c r="B2496" s="279" t="s">
        <v>1193</v>
      </c>
      <c r="C2496" s="280" t="s">
        <v>4258</v>
      </c>
      <c r="D2496" s="279" t="s">
        <v>103</v>
      </c>
      <c r="E2496" s="279" t="s">
        <v>1267</v>
      </c>
      <c r="F2496" s="281" t="s">
        <v>1209</v>
      </c>
      <c r="G2496" s="282" t="s">
        <v>133</v>
      </c>
      <c r="H2496" s="283">
        <v>4.0300000000000002E-2</v>
      </c>
      <c r="I2496" s="284">
        <v>1.774</v>
      </c>
      <c r="J2496" s="284">
        <v>7.0999999999999994E-2</v>
      </c>
      <c r="K2496" s="277"/>
      <c r="L2496" s="284">
        <v>2.15</v>
      </c>
      <c r="M2496" s="284">
        <v>0.08</v>
      </c>
    </row>
    <row r="2497" spans="1:13" x14ac:dyDescent="0.2">
      <c r="A2497" s="265" t="s">
        <v>7086</v>
      </c>
      <c r="B2497" s="266" t="s">
        <v>4718</v>
      </c>
      <c r="C2497" s="267" t="s">
        <v>36</v>
      </c>
      <c r="D2497" s="266" t="s">
        <v>37</v>
      </c>
      <c r="E2497" s="266" t="s">
        <v>38</v>
      </c>
      <c r="F2497" s="268" t="s">
        <v>1188</v>
      </c>
      <c r="G2497" s="269" t="s">
        <v>39</v>
      </c>
      <c r="H2497" s="267" t="s">
        <v>1189</v>
      </c>
      <c r="I2497" s="267" t="s">
        <v>40</v>
      </c>
      <c r="J2497" s="267" t="s">
        <v>41</v>
      </c>
      <c r="L2497" s="334"/>
      <c r="M2497" s="334"/>
    </row>
    <row r="2498" spans="1:13" ht="36" x14ac:dyDescent="0.2">
      <c r="A2498" s="265" t="s">
        <v>7087</v>
      </c>
      <c r="B2498" s="271" t="s">
        <v>1190</v>
      </c>
      <c r="C2498" s="272" t="s">
        <v>4302</v>
      </c>
      <c r="D2498" s="271" t="s">
        <v>103</v>
      </c>
      <c r="E2498" s="271" t="s">
        <v>1592</v>
      </c>
      <c r="F2498" s="273" t="s">
        <v>3019</v>
      </c>
      <c r="G2498" s="274" t="s">
        <v>133</v>
      </c>
      <c r="H2498" s="275">
        <v>1</v>
      </c>
      <c r="I2498" s="276">
        <v>14.78</v>
      </c>
      <c r="J2498" s="276">
        <v>14.779999999999998</v>
      </c>
      <c r="K2498" s="277"/>
      <c r="L2498" s="276">
        <v>17.91</v>
      </c>
      <c r="M2498" s="276">
        <v>17.91</v>
      </c>
    </row>
    <row r="2499" spans="1:13" ht="24" x14ac:dyDescent="0.2">
      <c r="A2499" s="265" t="s">
        <v>7088</v>
      </c>
      <c r="B2499" s="316" t="s">
        <v>1236</v>
      </c>
      <c r="C2499" s="317" t="s">
        <v>4253</v>
      </c>
      <c r="D2499" s="316" t="s">
        <v>103</v>
      </c>
      <c r="E2499" s="316" t="s">
        <v>4254</v>
      </c>
      <c r="F2499" s="318" t="s">
        <v>1191</v>
      </c>
      <c r="G2499" s="319" t="s">
        <v>79</v>
      </c>
      <c r="H2499" s="320">
        <v>0.1416</v>
      </c>
      <c r="I2499" s="321">
        <v>16.539000000000001</v>
      </c>
      <c r="J2499" s="321">
        <v>2.3410000000000002</v>
      </c>
      <c r="K2499" s="277"/>
      <c r="L2499" s="321">
        <v>20.04</v>
      </c>
      <c r="M2499" s="321">
        <v>2.83</v>
      </c>
    </row>
    <row r="2500" spans="1:13" ht="24" x14ac:dyDescent="0.2">
      <c r="A2500" s="265" t="s">
        <v>7089</v>
      </c>
      <c r="B2500" s="316" t="s">
        <v>1236</v>
      </c>
      <c r="C2500" s="317" t="s">
        <v>4255</v>
      </c>
      <c r="D2500" s="316" t="s">
        <v>103</v>
      </c>
      <c r="E2500" s="316" t="s">
        <v>1264</v>
      </c>
      <c r="F2500" s="318" t="s">
        <v>1191</v>
      </c>
      <c r="G2500" s="319" t="s">
        <v>79</v>
      </c>
      <c r="H2500" s="320">
        <v>0.1416</v>
      </c>
      <c r="I2500" s="321">
        <v>23.058</v>
      </c>
      <c r="J2500" s="321">
        <v>3.2650000000000001</v>
      </c>
      <c r="K2500" s="277"/>
      <c r="L2500" s="321">
        <v>27.94</v>
      </c>
      <c r="M2500" s="321">
        <v>3.95</v>
      </c>
    </row>
    <row r="2501" spans="1:13" x14ac:dyDescent="0.2">
      <c r="A2501" s="265" t="s">
        <v>7090</v>
      </c>
      <c r="B2501" s="279" t="s">
        <v>1193</v>
      </c>
      <c r="C2501" s="280" t="s">
        <v>4269</v>
      </c>
      <c r="D2501" s="279" t="s">
        <v>103</v>
      </c>
      <c r="E2501" s="279" t="s">
        <v>1265</v>
      </c>
      <c r="F2501" s="281" t="s">
        <v>1209</v>
      </c>
      <c r="G2501" s="282" t="s">
        <v>133</v>
      </c>
      <c r="H2501" s="283">
        <v>5.8999999999999999E-3</v>
      </c>
      <c r="I2501" s="284">
        <v>53.908000000000001</v>
      </c>
      <c r="J2501" s="284">
        <v>0.318</v>
      </c>
      <c r="K2501" s="277"/>
      <c r="L2501" s="284">
        <v>65.319999999999993</v>
      </c>
      <c r="M2501" s="284">
        <v>0.38</v>
      </c>
    </row>
    <row r="2502" spans="1:13" ht="24" x14ac:dyDescent="0.2">
      <c r="A2502" s="265" t="s">
        <v>7091</v>
      </c>
      <c r="B2502" s="301" t="s">
        <v>1193</v>
      </c>
      <c r="C2502" s="302" t="s">
        <v>4303</v>
      </c>
      <c r="D2502" s="301" t="s">
        <v>103</v>
      </c>
      <c r="E2502" s="301" t="s">
        <v>4304</v>
      </c>
      <c r="F2502" s="303" t="s">
        <v>1209</v>
      </c>
      <c r="G2502" s="304" t="s">
        <v>133</v>
      </c>
      <c r="H2502" s="305">
        <v>1</v>
      </c>
      <c r="I2502" s="285">
        <v>8.3700191666666672</v>
      </c>
      <c r="J2502" s="285">
        <v>8.3699999999999992</v>
      </c>
      <c r="K2502" s="277"/>
      <c r="L2502" s="285">
        <v>10.17</v>
      </c>
      <c r="M2502" s="285">
        <v>10.17</v>
      </c>
    </row>
    <row r="2503" spans="1:13" ht="12.75" thickBot="1" x14ac:dyDescent="0.25">
      <c r="A2503" s="265" t="s">
        <v>7092</v>
      </c>
      <c r="B2503" s="301" t="s">
        <v>1193</v>
      </c>
      <c r="C2503" s="302" t="s">
        <v>4272</v>
      </c>
      <c r="D2503" s="301" t="s">
        <v>103</v>
      </c>
      <c r="E2503" s="301" t="s">
        <v>1269</v>
      </c>
      <c r="F2503" s="303" t="s">
        <v>1209</v>
      </c>
      <c r="G2503" s="304" t="s">
        <v>133</v>
      </c>
      <c r="H2503" s="305">
        <v>7.0000000000000001E-3</v>
      </c>
      <c r="I2503" s="285">
        <v>61.08</v>
      </c>
      <c r="J2503" s="285">
        <v>0.42699999999999999</v>
      </c>
      <c r="K2503" s="277"/>
      <c r="L2503" s="285">
        <v>74.010000000000005</v>
      </c>
      <c r="M2503" s="285">
        <v>0.51</v>
      </c>
    </row>
    <row r="2504" spans="1:13" ht="12.75" thickTop="1" x14ac:dyDescent="0.2">
      <c r="A2504" s="265" t="s">
        <v>7093</v>
      </c>
      <c r="B2504" s="295" t="s">
        <v>1193</v>
      </c>
      <c r="C2504" s="296" t="s">
        <v>4258</v>
      </c>
      <c r="D2504" s="295" t="s">
        <v>103</v>
      </c>
      <c r="E2504" s="295" t="s">
        <v>1267</v>
      </c>
      <c r="F2504" s="297" t="s">
        <v>1209</v>
      </c>
      <c r="G2504" s="298" t="s">
        <v>133</v>
      </c>
      <c r="H2504" s="299">
        <v>3.3799999999999997E-2</v>
      </c>
      <c r="I2504" s="300">
        <v>1.774</v>
      </c>
      <c r="J2504" s="300">
        <v>5.8999999999999997E-2</v>
      </c>
      <c r="K2504" s="277"/>
      <c r="L2504" s="300">
        <v>2.15</v>
      </c>
      <c r="M2504" s="300">
        <v>7.0000000000000007E-2</v>
      </c>
    </row>
    <row r="2505" spans="1:13" x14ac:dyDescent="0.2">
      <c r="A2505" s="265" t="s">
        <v>7094</v>
      </c>
      <c r="B2505" s="266" t="s">
        <v>4719</v>
      </c>
      <c r="C2505" s="267" t="s">
        <v>36</v>
      </c>
      <c r="D2505" s="266" t="s">
        <v>37</v>
      </c>
      <c r="E2505" s="266" t="s">
        <v>38</v>
      </c>
      <c r="F2505" s="268" t="s">
        <v>1188</v>
      </c>
      <c r="G2505" s="269" t="s">
        <v>39</v>
      </c>
      <c r="H2505" s="267" t="s">
        <v>1189</v>
      </c>
      <c r="I2505" s="267" t="s">
        <v>40</v>
      </c>
      <c r="J2505" s="267" t="s">
        <v>41</v>
      </c>
      <c r="L2505" s="334"/>
      <c r="M2505" s="334"/>
    </row>
    <row r="2506" spans="1:13" x14ac:dyDescent="0.2">
      <c r="A2506" s="265" t="s">
        <v>7095</v>
      </c>
      <c r="B2506" s="271" t="s">
        <v>1190</v>
      </c>
      <c r="C2506" s="272" t="s">
        <v>4306</v>
      </c>
      <c r="D2506" s="271" t="s">
        <v>1470</v>
      </c>
      <c r="E2506" s="271" t="s">
        <v>485</v>
      </c>
      <c r="F2506" s="273">
        <v>8</v>
      </c>
      <c r="G2506" s="274" t="s">
        <v>106</v>
      </c>
      <c r="H2506" s="275">
        <v>1</v>
      </c>
      <c r="I2506" s="276">
        <v>9.68</v>
      </c>
      <c r="J2506" s="276">
        <v>9.68</v>
      </c>
      <c r="K2506" s="277"/>
      <c r="L2506" s="276">
        <v>11.74</v>
      </c>
      <c r="M2506" s="276">
        <v>11.74</v>
      </c>
    </row>
    <row r="2507" spans="1:13" x14ac:dyDescent="0.2">
      <c r="A2507" s="265" t="s">
        <v>7096</v>
      </c>
      <c r="B2507" s="279" t="s">
        <v>1193</v>
      </c>
      <c r="C2507" s="280" t="s">
        <v>3137</v>
      </c>
      <c r="D2507" s="279" t="s">
        <v>1470</v>
      </c>
      <c r="E2507" s="279" t="s">
        <v>1198</v>
      </c>
      <c r="F2507" s="281" t="s">
        <v>1195</v>
      </c>
      <c r="G2507" s="282" t="s">
        <v>1196</v>
      </c>
      <c r="H2507" s="283">
        <v>0.114</v>
      </c>
      <c r="I2507" s="284">
        <v>12.429</v>
      </c>
      <c r="J2507" s="284">
        <v>1.4159999999999999</v>
      </c>
      <c r="K2507" s="277"/>
      <c r="L2507" s="284">
        <v>15.06</v>
      </c>
      <c r="M2507" s="284">
        <v>1.71</v>
      </c>
    </row>
    <row r="2508" spans="1:13" x14ac:dyDescent="0.2">
      <c r="A2508" s="265" t="s">
        <v>7097</v>
      </c>
      <c r="B2508" s="279" t="s">
        <v>1193</v>
      </c>
      <c r="C2508" s="280" t="s">
        <v>3212</v>
      </c>
      <c r="D2508" s="279" t="s">
        <v>1470</v>
      </c>
      <c r="E2508" s="279" t="s">
        <v>1364</v>
      </c>
      <c r="F2508" s="281" t="s">
        <v>1195</v>
      </c>
      <c r="G2508" s="282" t="s">
        <v>1196</v>
      </c>
      <c r="H2508" s="283">
        <v>0.114</v>
      </c>
      <c r="I2508" s="284">
        <v>18.404</v>
      </c>
      <c r="J2508" s="284">
        <v>2.0979999999999999</v>
      </c>
      <c r="K2508" s="277"/>
      <c r="L2508" s="284">
        <v>22.3</v>
      </c>
      <c r="M2508" s="284">
        <v>2.54</v>
      </c>
    </row>
    <row r="2509" spans="1:13" x14ac:dyDescent="0.2">
      <c r="A2509" s="265" t="s">
        <v>7098</v>
      </c>
      <c r="B2509" s="279" t="s">
        <v>1193</v>
      </c>
      <c r="C2509" s="280" t="s">
        <v>4307</v>
      </c>
      <c r="D2509" s="279" t="s">
        <v>1470</v>
      </c>
      <c r="E2509" s="279" t="s">
        <v>1388</v>
      </c>
      <c r="F2509" s="281" t="s">
        <v>1209</v>
      </c>
      <c r="G2509" s="282" t="s">
        <v>61</v>
      </c>
      <c r="H2509" s="283">
        <v>0.31</v>
      </c>
      <c r="I2509" s="284">
        <v>0.371</v>
      </c>
      <c r="J2509" s="284">
        <v>0.115</v>
      </c>
      <c r="K2509" s="277"/>
      <c r="L2509" s="284">
        <v>0.45</v>
      </c>
      <c r="M2509" s="284">
        <v>0.13</v>
      </c>
    </row>
    <row r="2510" spans="1:13" x14ac:dyDescent="0.2">
      <c r="A2510" s="265" t="s">
        <v>7099</v>
      </c>
      <c r="B2510" s="279" t="s">
        <v>1193</v>
      </c>
      <c r="C2510" s="280" t="s">
        <v>4308</v>
      </c>
      <c r="D2510" s="279" t="s">
        <v>1470</v>
      </c>
      <c r="E2510" s="279" t="s">
        <v>485</v>
      </c>
      <c r="F2510" s="281" t="s">
        <v>1209</v>
      </c>
      <c r="G2510" s="282" t="s">
        <v>73</v>
      </c>
      <c r="H2510" s="283">
        <v>1</v>
      </c>
      <c r="I2510" s="284">
        <v>6.0510980327868857</v>
      </c>
      <c r="J2510" s="284">
        <v>6.0510000000000002</v>
      </c>
      <c r="K2510" s="277"/>
      <c r="L2510" s="284">
        <v>7.36</v>
      </c>
      <c r="M2510" s="284">
        <v>7.36</v>
      </c>
    </row>
    <row r="2511" spans="1:13" x14ac:dyDescent="0.2">
      <c r="A2511" s="265" t="s">
        <v>7100</v>
      </c>
      <c r="B2511" s="266" t="s">
        <v>4720</v>
      </c>
      <c r="C2511" s="267" t="s">
        <v>36</v>
      </c>
      <c r="D2511" s="266" t="s">
        <v>37</v>
      </c>
      <c r="E2511" s="266" t="s">
        <v>38</v>
      </c>
      <c r="F2511" s="268" t="s">
        <v>1188</v>
      </c>
      <c r="G2511" s="269" t="s">
        <v>39</v>
      </c>
      <c r="H2511" s="267" t="s">
        <v>1189</v>
      </c>
      <c r="I2511" s="267" t="s">
        <v>40</v>
      </c>
      <c r="J2511" s="267" t="s">
        <v>41</v>
      </c>
      <c r="L2511" s="334"/>
      <c r="M2511" s="334"/>
    </row>
    <row r="2512" spans="1:13" x14ac:dyDescent="0.2">
      <c r="A2512" s="265" t="s">
        <v>7101</v>
      </c>
      <c r="B2512" s="290" t="s">
        <v>1190</v>
      </c>
      <c r="C2512" s="291" t="s">
        <v>4335</v>
      </c>
      <c r="D2512" s="290" t="s">
        <v>1470</v>
      </c>
      <c r="E2512" s="290" t="s">
        <v>499</v>
      </c>
      <c r="F2512" s="292">
        <v>8</v>
      </c>
      <c r="G2512" s="293" t="s">
        <v>106</v>
      </c>
      <c r="H2512" s="294">
        <v>1</v>
      </c>
      <c r="I2512" s="278">
        <v>9.6</v>
      </c>
      <c r="J2512" s="278">
        <v>9.6</v>
      </c>
      <c r="K2512" s="277"/>
      <c r="L2512" s="278">
        <v>11.65</v>
      </c>
      <c r="M2512" s="278">
        <v>11.65</v>
      </c>
    </row>
    <row r="2513" spans="1:13" ht="12.75" thickBot="1" x14ac:dyDescent="0.25">
      <c r="A2513" s="265" t="s">
        <v>7102</v>
      </c>
      <c r="B2513" s="301" t="s">
        <v>1193</v>
      </c>
      <c r="C2513" s="302" t="s">
        <v>3137</v>
      </c>
      <c r="D2513" s="301" t="s">
        <v>1470</v>
      </c>
      <c r="E2513" s="301" t="s">
        <v>1198</v>
      </c>
      <c r="F2513" s="303" t="s">
        <v>1195</v>
      </c>
      <c r="G2513" s="304" t="s">
        <v>1196</v>
      </c>
      <c r="H2513" s="305">
        <v>0.18</v>
      </c>
      <c r="I2513" s="285">
        <v>12.429</v>
      </c>
      <c r="J2513" s="285">
        <v>2.2370000000000001</v>
      </c>
      <c r="K2513" s="277"/>
      <c r="L2513" s="285">
        <v>15.06</v>
      </c>
      <c r="M2513" s="285">
        <v>2.71</v>
      </c>
    </row>
    <row r="2514" spans="1:13" ht="12.75" thickTop="1" x14ac:dyDescent="0.2">
      <c r="A2514" s="265" t="s">
        <v>7103</v>
      </c>
      <c r="B2514" s="295" t="s">
        <v>1193</v>
      </c>
      <c r="C2514" s="296" t="s">
        <v>3212</v>
      </c>
      <c r="D2514" s="295" t="s">
        <v>1470</v>
      </c>
      <c r="E2514" s="295" t="s">
        <v>1364</v>
      </c>
      <c r="F2514" s="297" t="s">
        <v>1195</v>
      </c>
      <c r="G2514" s="298" t="s">
        <v>1196</v>
      </c>
      <c r="H2514" s="299">
        <v>0.18</v>
      </c>
      <c r="I2514" s="300">
        <v>18.404</v>
      </c>
      <c r="J2514" s="300">
        <v>3.3119999999999998</v>
      </c>
      <c r="K2514" s="277"/>
      <c r="L2514" s="300">
        <v>22.3</v>
      </c>
      <c r="M2514" s="300">
        <v>4.01</v>
      </c>
    </row>
    <row r="2515" spans="1:13" x14ac:dyDescent="0.2">
      <c r="A2515" s="265" t="s">
        <v>7104</v>
      </c>
      <c r="B2515" s="279" t="s">
        <v>1193</v>
      </c>
      <c r="C2515" s="280" t="s">
        <v>4336</v>
      </c>
      <c r="D2515" s="279" t="s">
        <v>1470</v>
      </c>
      <c r="E2515" s="279" t="s">
        <v>499</v>
      </c>
      <c r="F2515" s="281" t="s">
        <v>1209</v>
      </c>
      <c r="G2515" s="282" t="s">
        <v>73</v>
      </c>
      <c r="H2515" s="283">
        <v>1</v>
      </c>
      <c r="I2515" s="284">
        <v>4.05</v>
      </c>
      <c r="J2515" s="284">
        <v>4.05</v>
      </c>
      <c r="K2515" s="277"/>
      <c r="L2515" s="284">
        <v>4.93</v>
      </c>
      <c r="M2515" s="284">
        <v>4.93</v>
      </c>
    </row>
    <row r="2516" spans="1:13" x14ac:dyDescent="0.2">
      <c r="A2516" s="265" t="s">
        <v>7105</v>
      </c>
      <c r="B2516" s="266" t="s">
        <v>4721</v>
      </c>
      <c r="C2516" s="267" t="s">
        <v>36</v>
      </c>
      <c r="D2516" s="266" t="s">
        <v>37</v>
      </c>
      <c r="E2516" s="266" t="s">
        <v>38</v>
      </c>
      <c r="F2516" s="268" t="s">
        <v>1188</v>
      </c>
      <c r="G2516" s="269" t="s">
        <v>39</v>
      </c>
      <c r="H2516" s="267" t="s">
        <v>1189</v>
      </c>
      <c r="I2516" s="267" t="s">
        <v>40</v>
      </c>
      <c r="J2516" s="267" t="s">
        <v>41</v>
      </c>
      <c r="L2516" s="334"/>
      <c r="M2516" s="334"/>
    </row>
    <row r="2517" spans="1:13" ht="24" x14ac:dyDescent="0.2">
      <c r="A2517" s="265" t="s">
        <v>7106</v>
      </c>
      <c r="B2517" s="271" t="s">
        <v>1190</v>
      </c>
      <c r="C2517" s="272" t="s">
        <v>4268</v>
      </c>
      <c r="D2517" s="271" t="s">
        <v>103</v>
      </c>
      <c r="E2517" s="271" t="s">
        <v>1583</v>
      </c>
      <c r="F2517" s="273" t="s">
        <v>3019</v>
      </c>
      <c r="G2517" s="274" t="s">
        <v>133</v>
      </c>
      <c r="H2517" s="275">
        <v>1</v>
      </c>
      <c r="I2517" s="276">
        <v>10.649999999999999</v>
      </c>
      <c r="J2517" s="276">
        <v>10.65</v>
      </c>
      <c r="K2517" s="277"/>
      <c r="L2517" s="276">
        <v>12.91</v>
      </c>
      <c r="M2517" s="276">
        <v>12.91</v>
      </c>
    </row>
    <row r="2518" spans="1:13" ht="24" x14ac:dyDescent="0.2">
      <c r="A2518" s="265" t="s">
        <v>7107</v>
      </c>
      <c r="B2518" s="316" t="s">
        <v>1236</v>
      </c>
      <c r="C2518" s="317" t="s">
        <v>4253</v>
      </c>
      <c r="D2518" s="316" t="s">
        <v>103</v>
      </c>
      <c r="E2518" s="316" t="s">
        <v>4254</v>
      </c>
      <c r="F2518" s="318" t="s">
        <v>1191</v>
      </c>
      <c r="G2518" s="319" t="s">
        <v>79</v>
      </c>
      <c r="H2518" s="320">
        <v>0.2026</v>
      </c>
      <c r="I2518" s="321">
        <v>16.539000000000001</v>
      </c>
      <c r="J2518" s="321">
        <v>3.35</v>
      </c>
      <c r="K2518" s="277"/>
      <c r="L2518" s="321">
        <v>20.04</v>
      </c>
      <c r="M2518" s="321">
        <v>4.0599999999999996</v>
      </c>
    </row>
    <row r="2519" spans="1:13" ht="24" x14ac:dyDescent="0.2">
      <c r="A2519" s="265" t="s">
        <v>7108</v>
      </c>
      <c r="B2519" s="316" t="s">
        <v>1236</v>
      </c>
      <c r="C2519" s="317" t="s">
        <v>4255</v>
      </c>
      <c r="D2519" s="316" t="s">
        <v>103</v>
      </c>
      <c r="E2519" s="316" t="s">
        <v>1264</v>
      </c>
      <c r="F2519" s="318" t="s">
        <v>1191</v>
      </c>
      <c r="G2519" s="319" t="s">
        <v>79</v>
      </c>
      <c r="H2519" s="320">
        <v>0.2026</v>
      </c>
      <c r="I2519" s="321">
        <v>23.058</v>
      </c>
      <c r="J2519" s="321">
        <v>4.6710000000000003</v>
      </c>
      <c r="K2519" s="277"/>
      <c r="L2519" s="321">
        <v>27.94</v>
      </c>
      <c r="M2519" s="321">
        <v>5.66</v>
      </c>
    </row>
    <row r="2520" spans="1:13" x14ac:dyDescent="0.2">
      <c r="A2520" s="265" t="s">
        <v>7109</v>
      </c>
      <c r="B2520" s="279" t="s">
        <v>1193</v>
      </c>
      <c r="C2520" s="280" t="s">
        <v>4269</v>
      </c>
      <c r="D2520" s="279" t="s">
        <v>103</v>
      </c>
      <c r="E2520" s="279" t="s">
        <v>1265</v>
      </c>
      <c r="F2520" s="281" t="s">
        <v>1209</v>
      </c>
      <c r="G2520" s="282" t="s">
        <v>133</v>
      </c>
      <c r="H2520" s="283">
        <v>1.06E-2</v>
      </c>
      <c r="I2520" s="284">
        <v>53.908000000000001</v>
      </c>
      <c r="J2520" s="284">
        <v>0.57099999999999995</v>
      </c>
      <c r="K2520" s="277"/>
      <c r="L2520" s="284">
        <v>65.319999999999993</v>
      </c>
      <c r="M2520" s="284">
        <v>0.69</v>
      </c>
    </row>
    <row r="2521" spans="1:13" x14ac:dyDescent="0.2">
      <c r="A2521" s="265" t="s">
        <v>7110</v>
      </c>
      <c r="B2521" s="301" t="s">
        <v>1193</v>
      </c>
      <c r="C2521" s="302" t="s">
        <v>4270</v>
      </c>
      <c r="D2521" s="301" t="s">
        <v>103</v>
      </c>
      <c r="E2521" s="301" t="s">
        <v>4271</v>
      </c>
      <c r="F2521" s="303" t="s">
        <v>1209</v>
      </c>
      <c r="G2521" s="304" t="s">
        <v>133</v>
      </c>
      <c r="H2521" s="305">
        <v>1</v>
      </c>
      <c r="I2521" s="285">
        <v>1.24</v>
      </c>
      <c r="J2521" s="285">
        <v>1.24</v>
      </c>
      <c r="K2521" s="277"/>
      <c r="L2521" s="285">
        <v>1.52</v>
      </c>
      <c r="M2521" s="285">
        <v>1.52</v>
      </c>
    </row>
    <row r="2522" spans="1:13" ht="12.75" thickBot="1" x14ac:dyDescent="0.25">
      <c r="A2522" s="265" t="s">
        <v>7111</v>
      </c>
      <c r="B2522" s="301" t="s">
        <v>1193</v>
      </c>
      <c r="C2522" s="302" t="s">
        <v>4272</v>
      </c>
      <c r="D2522" s="301" t="s">
        <v>103</v>
      </c>
      <c r="E2522" s="301" t="s">
        <v>1269</v>
      </c>
      <c r="F2522" s="303" t="s">
        <v>1209</v>
      </c>
      <c r="G2522" s="304" t="s">
        <v>133</v>
      </c>
      <c r="H2522" s="305">
        <v>1.2E-2</v>
      </c>
      <c r="I2522" s="285">
        <v>61.08</v>
      </c>
      <c r="J2522" s="285">
        <v>0.73199999999999998</v>
      </c>
      <c r="K2522" s="277"/>
      <c r="L2522" s="285">
        <v>74.010000000000005</v>
      </c>
      <c r="M2522" s="285">
        <v>0.88</v>
      </c>
    </row>
    <row r="2523" spans="1:13" ht="12.75" thickTop="1" x14ac:dyDescent="0.2">
      <c r="A2523" s="265" t="s">
        <v>7112</v>
      </c>
      <c r="B2523" s="295" t="s">
        <v>1193</v>
      </c>
      <c r="C2523" s="296" t="s">
        <v>4258</v>
      </c>
      <c r="D2523" s="295" t="s">
        <v>103</v>
      </c>
      <c r="E2523" s="295" t="s">
        <v>1267</v>
      </c>
      <c r="F2523" s="297" t="s">
        <v>1209</v>
      </c>
      <c r="G2523" s="298" t="s">
        <v>133</v>
      </c>
      <c r="H2523" s="299">
        <v>5.0700000000000002E-2</v>
      </c>
      <c r="I2523" s="300">
        <v>1.774</v>
      </c>
      <c r="J2523" s="300">
        <v>8.8999999999999996E-2</v>
      </c>
      <c r="K2523" s="277"/>
      <c r="L2523" s="300">
        <v>2.15</v>
      </c>
      <c r="M2523" s="300">
        <v>0.1</v>
      </c>
    </row>
    <row r="2524" spans="1:13" x14ac:dyDescent="0.2">
      <c r="A2524" s="265" t="s">
        <v>7113</v>
      </c>
      <c r="B2524" s="266" t="s">
        <v>4722</v>
      </c>
      <c r="C2524" s="267" t="s">
        <v>36</v>
      </c>
      <c r="D2524" s="266" t="s">
        <v>37</v>
      </c>
      <c r="E2524" s="266" t="s">
        <v>38</v>
      </c>
      <c r="F2524" s="268" t="s">
        <v>1188</v>
      </c>
      <c r="G2524" s="269" t="s">
        <v>39</v>
      </c>
      <c r="H2524" s="267" t="s">
        <v>1189</v>
      </c>
      <c r="I2524" s="267" t="s">
        <v>40</v>
      </c>
      <c r="J2524" s="267" t="s">
        <v>41</v>
      </c>
      <c r="L2524" s="334"/>
      <c r="M2524" s="334"/>
    </row>
    <row r="2525" spans="1:13" x14ac:dyDescent="0.2">
      <c r="A2525" s="265" t="s">
        <v>7114</v>
      </c>
      <c r="B2525" s="271" t="s">
        <v>1190</v>
      </c>
      <c r="C2525" s="272" t="s">
        <v>4327</v>
      </c>
      <c r="D2525" s="271" t="s">
        <v>1470</v>
      </c>
      <c r="E2525" s="271" t="s">
        <v>495</v>
      </c>
      <c r="F2525" s="273">
        <v>8</v>
      </c>
      <c r="G2525" s="274" t="s">
        <v>106</v>
      </c>
      <c r="H2525" s="275">
        <v>1</v>
      </c>
      <c r="I2525" s="276">
        <v>113.52</v>
      </c>
      <c r="J2525" s="276">
        <v>113.52</v>
      </c>
      <c r="K2525" s="277"/>
      <c r="L2525" s="276">
        <v>137.56</v>
      </c>
      <c r="M2525" s="276">
        <v>137.56</v>
      </c>
    </row>
    <row r="2526" spans="1:13" x14ac:dyDescent="0.2">
      <c r="A2526" s="265" t="s">
        <v>7115</v>
      </c>
      <c r="B2526" s="279" t="s">
        <v>1193</v>
      </c>
      <c r="C2526" s="280" t="s">
        <v>3137</v>
      </c>
      <c r="D2526" s="279" t="s">
        <v>1470</v>
      </c>
      <c r="E2526" s="279" t="s">
        <v>1198</v>
      </c>
      <c r="F2526" s="281" t="s">
        <v>1195</v>
      </c>
      <c r="G2526" s="282" t="s">
        <v>1196</v>
      </c>
      <c r="H2526" s="283">
        <v>0.61</v>
      </c>
      <c r="I2526" s="284">
        <v>12.429</v>
      </c>
      <c r="J2526" s="284">
        <v>7.5810000000000004</v>
      </c>
      <c r="K2526" s="277"/>
      <c r="L2526" s="284">
        <v>15.06</v>
      </c>
      <c r="M2526" s="284">
        <v>9.18</v>
      </c>
    </row>
    <row r="2527" spans="1:13" x14ac:dyDescent="0.2">
      <c r="A2527" s="265" t="s">
        <v>7116</v>
      </c>
      <c r="B2527" s="279" t="s">
        <v>1193</v>
      </c>
      <c r="C2527" s="280" t="s">
        <v>3212</v>
      </c>
      <c r="D2527" s="279" t="s">
        <v>1470</v>
      </c>
      <c r="E2527" s="279" t="s">
        <v>1364</v>
      </c>
      <c r="F2527" s="281" t="s">
        <v>1195</v>
      </c>
      <c r="G2527" s="282" t="s">
        <v>1196</v>
      </c>
      <c r="H2527" s="283">
        <v>0.61</v>
      </c>
      <c r="I2527" s="284">
        <v>18.404</v>
      </c>
      <c r="J2527" s="284">
        <v>11.226000000000001</v>
      </c>
      <c r="K2527" s="277"/>
      <c r="L2527" s="284">
        <v>22.3</v>
      </c>
      <c r="M2527" s="284">
        <v>13.6</v>
      </c>
    </row>
    <row r="2528" spans="1:13" x14ac:dyDescent="0.2">
      <c r="A2528" s="265" t="s">
        <v>7117</v>
      </c>
      <c r="B2528" s="279" t="s">
        <v>1193</v>
      </c>
      <c r="C2528" s="280" t="s">
        <v>4307</v>
      </c>
      <c r="D2528" s="279" t="s">
        <v>1470</v>
      </c>
      <c r="E2528" s="279" t="s">
        <v>1388</v>
      </c>
      <c r="F2528" s="281" t="s">
        <v>1209</v>
      </c>
      <c r="G2528" s="282" t="s">
        <v>61</v>
      </c>
      <c r="H2528" s="283">
        <v>1.2</v>
      </c>
      <c r="I2528" s="284">
        <v>0.371</v>
      </c>
      <c r="J2528" s="284">
        <v>0.44500000000000001</v>
      </c>
      <c r="K2528" s="277"/>
      <c r="L2528" s="284">
        <v>0.45</v>
      </c>
      <c r="M2528" s="284">
        <v>0.54</v>
      </c>
    </row>
    <row r="2529" spans="1:13" x14ac:dyDescent="0.2">
      <c r="A2529" s="265" t="s">
        <v>7118</v>
      </c>
      <c r="B2529" s="279" t="s">
        <v>1193</v>
      </c>
      <c r="C2529" s="280" t="s">
        <v>4328</v>
      </c>
      <c r="D2529" s="279" t="s">
        <v>1470</v>
      </c>
      <c r="E2529" s="279" t="s">
        <v>4329</v>
      </c>
      <c r="F2529" s="281" t="s">
        <v>1209</v>
      </c>
      <c r="G2529" s="282" t="s">
        <v>73</v>
      </c>
      <c r="H2529" s="283">
        <v>1</v>
      </c>
      <c r="I2529" s="284">
        <v>94.27</v>
      </c>
      <c r="J2529" s="284">
        <v>94.27</v>
      </c>
      <c r="K2529" s="277"/>
      <c r="L2529" s="284">
        <v>114.24</v>
      </c>
      <c r="M2529" s="284">
        <v>114.24</v>
      </c>
    </row>
    <row r="2530" spans="1:13" x14ac:dyDescent="0.2">
      <c r="A2530" s="265" t="s">
        <v>7119</v>
      </c>
      <c r="B2530" s="286" t="s">
        <v>4723</v>
      </c>
      <c r="C2530" s="287" t="s">
        <v>36</v>
      </c>
      <c r="D2530" s="286" t="s">
        <v>37</v>
      </c>
      <c r="E2530" s="286" t="s">
        <v>38</v>
      </c>
      <c r="F2530" s="288" t="s">
        <v>1188</v>
      </c>
      <c r="G2530" s="289" t="s">
        <v>39</v>
      </c>
      <c r="H2530" s="287" t="s">
        <v>1189</v>
      </c>
      <c r="I2530" s="287" t="s">
        <v>40</v>
      </c>
      <c r="J2530" s="287" t="s">
        <v>41</v>
      </c>
      <c r="L2530" s="270"/>
      <c r="M2530" s="270"/>
    </row>
    <row r="2531" spans="1:13" ht="24.75" thickBot="1" x14ac:dyDescent="0.25">
      <c r="A2531" s="265" t="s">
        <v>7120</v>
      </c>
      <c r="B2531" s="290" t="s">
        <v>1190</v>
      </c>
      <c r="C2531" s="291" t="s">
        <v>4724</v>
      </c>
      <c r="D2531" s="290" t="s">
        <v>1470</v>
      </c>
      <c r="E2531" s="290" t="s">
        <v>1734</v>
      </c>
      <c r="F2531" s="292">
        <v>8</v>
      </c>
      <c r="G2531" s="293" t="s">
        <v>106</v>
      </c>
      <c r="H2531" s="294">
        <v>1</v>
      </c>
      <c r="I2531" s="278">
        <v>45.319999999999993</v>
      </c>
      <c r="J2531" s="278">
        <v>45.32</v>
      </c>
      <c r="K2531" s="277"/>
      <c r="L2531" s="278">
        <v>54.93</v>
      </c>
      <c r="M2531" s="278">
        <v>54.93</v>
      </c>
    </row>
    <row r="2532" spans="1:13" ht="12.75" thickTop="1" x14ac:dyDescent="0.2">
      <c r="A2532" s="265" t="s">
        <v>7121</v>
      </c>
      <c r="B2532" s="295" t="s">
        <v>1193</v>
      </c>
      <c r="C2532" s="296" t="s">
        <v>3137</v>
      </c>
      <c r="D2532" s="295" t="s">
        <v>1470</v>
      </c>
      <c r="E2532" s="295" t="s">
        <v>1198</v>
      </c>
      <c r="F2532" s="297" t="s">
        <v>1195</v>
      </c>
      <c r="G2532" s="298" t="s">
        <v>1196</v>
      </c>
      <c r="H2532" s="299">
        <v>0.2</v>
      </c>
      <c r="I2532" s="300">
        <v>12.429</v>
      </c>
      <c r="J2532" s="300">
        <v>2.4849999999999999</v>
      </c>
      <c r="K2532" s="277"/>
      <c r="L2532" s="300">
        <v>15.06</v>
      </c>
      <c r="M2532" s="300">
        <v>3.01</v>
      </c>
    </row>
    <row r="2533" spans="1:13" x14ac:dyDescent="0.2">
      <c r="A2533" s="265" t="s">
        <v>7122</v>
      </c>
      <c r="B2533" s="279" t="s">
        <v>1193</v>
      </c>
      <c r="C2533" s="280" t="s">
        <v>3212</v>
      </c>
      <c r="D2533" s="279" t="s">
        <v>1470</v>
      </c>
      <c r="E2533" s="279" t="s">
        <v>1364</v>
      </c>
      <c r="F2533" s="281" t="s">
        <v>1195</v>
      </c>
      <c r="G2533" s="282" t="s">
        <v>1196</v>
      </c>
      <c r="H2533" s="283">
        <v>0.2</v>
      </c>
      <c r="I2533" s="284">
        <v>18.404</v>
      </c>
      <c r="J2533" s="284">
        <v>3.68</v>
      </c>
      <c r="K2533" s="277"/>
      <c r="L2533" s="284">
        <v>22.3</v>
      </c>
      <c r="M2533" s="284">
        <v>4.46</v>
      </c>
    </row>
    <row r="2534" spans="1:13" x14ac:dyDescent="0.2">
      <c r="A2534" s="265" t="s">
        <v>7123</v>
      </c>
      <c r="B2534" s="279" t="s">
        <v>1193</v>
      </c>
      <c r="C2534" s="280" t="s">
        <v>4307</v>
      </c>
      <c r="D2534" s="279" t="s">
        <v>1470</v>
      </c>
      <c r="E2534" s="279" t="s">
        <v>1388</v>
      </c>
      <c r="F2534" s="281" t="s">
        <v>1209</v>
      </c>
      <c r="G2534" s="282" t="s">
        <v>61</v>
      </c>
      <c r="H2534" s="283">
        <v>0.28000000000000003</v>
      </c>
      <c r="I2534" s="284">
        <v>0.371</v>
      </c>
      <c r="J2534" s="284">
        <v>0.10299999999999999</v>
      </c>
      <c r="K2534" s="277"/>
      <c r="L2534" s="284">
        <v>0.45</v>
      </c>
      <c r="M2534" s="284">
        <v>0.12</v>
      </c>
    </row>
    <row r="2535" spans="1:13" x14ac:dyDescent="0.2">
      <c r="A2535" s="265" t="s">
        <v>7124</v>
      </c>
      <c r="B2535" s="279" t="s">
        <v>1193</v>
      </c>
      <c r="C2535" s="280" t="s">
        <v>4725</v>
      </c>
      <c r="D2535" s="279" t="s">
        <v>1470</v>
      </c>
      <c r="E2535" s="279" t="s">
        <v>4726</v>
      </c>
      <c r="F2535" s="281" t="s">
        <v>1209</v>
      </c>
      <c r="G2535" s="282" t="s">
        <v>73</v>
      </c>
      <c r="H2535" s="283">
        <v>1</v>
      </c>
      <c r="I2535" s="284">
        <v>39.049999999999997</v>
      </c>
      <c r="J2535" s="284">
        <v>39.049999999999997</v>
      </c>
      <c r="K2535" s="277"/>
      <c r="L2535" s="284">
        <v>47.34</v>
      </c>
      <c r="M2535" s="284">
        <v>47.34</v>
      </c>
    </row>
    <row r="2536" spans="1:13" x14ac:dyDescent="0.2">
      <c r="A2536" s="265" t="s">
        <v>7125</v>
      </c>
      <c r="B2536" s="266" t="s">
        <v>4727</v>
      </c>
      <c r="C2536" s="267" t="s">
        <v>36</v>
      </c>
      <c r="D2536" s="266" t="s">
        <v>37</v>
      </c>
      <c r="E2536" s="266" t="s">
        <v>38</v>
      </c>
      <c r="F2536" s="268" t="s">
        <v>1188</v>
      </c>
      <c r="G2536" s="269" t="s">
        <v>39</v>
      </c>
      <c r="H2536" s="267" t="s">
        <v>1189</v>
      </c>
      <c r="I2536" s="267" t="s">
        <v>40</v>
      </c>
      <c r="J2536" s="267" t="s">
        <v>41</v>
      </c>
      <c r="L2536" s="334"/>
      <c r="M2536" s="334"/>
    </row>
    <row r="2537" spans="1:13" ht="24" x14ac:dyDescent="0.2">
      <c r="A2537" s="265" t="s">
        <v>7126</v>
      </c>
      <c r="B2537" s="271" t="s">
        <v>1190</v>
      </c>
      <c r="C2537" s="272" t="s">
        <v>4348</v>
      </c>
      <c r="D2537" s="271" t="s">
        <v>103</v>
      </c>
      <c r="E2537" s="271" t="s">
        <v>1601</v>
      </c>
      <c r="F2537" s="273" t="s">
        <v>3019</v>
      </c>
      <c r="G2537" s="274" t="s">
        <v>289</v>
      </c>
      <c r="H2537" s="275">
        <v>1</v>
      </c>
      <c r="I2537" s="276">
        <v>17.310000000000002</v>
      </c>
      <c r="J2537" s="276">
        <v>17.309999999999999</v>
      </c>
      <c r="K2537" s="277"/>
      <c r="L2537" s="276">
        <v>20.98</v>
      </c>
      <c r="M2537" s="276">
        <v>20.98</v>
      </c>
    </row>
    <row r="2538" spans="1:13" ht="24" x14ac:dyDescent="0.2">
      <c r="A2538" s="265" t="s">
        <v>7127</v>
      </c>
      <c r="B2538" s="316" t="s">
        <v>1236</v>
      </c>
      <c r="C2538" s="317" t="s">
        <v>4253</v>
      </c>
      <c r="D2538" s="316" t="s">
        <v>103</v>
      </c>
      <c r="E2538" s="316" t="s">
        <v>4254</v>
      </c>
      <c r="F2538" s="318" t="s">
        <v>1191</v>
      </c>
      <c r="G2538" s="319" t="s">
        <v>79</v>
      </c>
      <c r="H2538" s="320">
        <v>0.29299999999999998</v>
      </c>
      <c r="I2538" s="321">
        <v>16.539000000000001</v>
      </c>
      <c r="J2538" s="321">
        <v>4.8449999999999998</v>
      </c>
      <c r="K2538" s="277"/>
      <c r="L2538" s="321">
        <v>20.04</v>
      </c>
      <c r="M2538" s="321">
        <v>5.87</v>
      </c>
    </row>
    <row r="2539" spans="1:13" ht="24" x14ac:dyDescent="0.2">
      <c r="A2539" s="265" t="s">
        <v>7128</v>
      </c>
      <c r="B2539" s="329" t="s">
        <v>1236</v>
      </c>
      <c r="C2539" s="330" t="s">
        <v>4255</v>
      </c>
      <c r="D2539" s="329" t="s">
        <v>103</v>
      </c>
      <c r="E2539" s="329" t="s">
        <v>1264</v>
      </c>
      <c r="F2539" s="331" t="s">
        <v>1191</v>
      </c>
      <c r="G2539" s="332" t="s">
        <v>79</v>
      </c>
      <c r="H2539" s="333">
        <v>0.29299999999999998</v>
      </c>
      <c r="I2539" s="322">
        <v>23.058</v>
      </c>
      <c r="J2539" s="322">
        <v>6.7549999999999999</v>
      </c>
      <c r="K2539" s="277"/>
      <c r="L2539" s="322">
        <v>27.94</v>
      </c>
      <c r="M2539" s="322">
        <v>8.18</v>
      </c>
    </row>
    <row r="2540" spans="1:13" ht="12.75" thickBot="1" x14ac:dyDescent="0.25">
      <c r="A2540" s="265" t="s">
        <v>7129</v>
      </c>
      <c r="B2540" s="301" t="s">
        <v>1193</v>
      </c>
      <c r="C2540" s="302" t="s">
        <v>4349</v>
      </c>
      <c r="D2540" s="301" t="s">
        <v>103</v>
      </c>
      <c r="E2540" s="301" t="s">
        <v>4350</v>
      </c>
      <c r="F2540" s="303" t="s">
        <v>1209</v>
      </c>
      <c r="G2540" s="304" t="s">
        <v>289</v>
      </c>
      <c r="H2540" s="305">
        <v>1.0548999999999999</v>
      </c>
      <c r="I2540" s="285">
        <v>5.386983333333335</v>
      </c>
      <c r="J2540" s="285">
        <v>5.6820000000000004</v>
      </c>
      <c r="K2540" s="277"/>
      <c r="L2540" s="285">
        <v>6.55</v>
      </c>
      <c r="M2540" s="285">
        <v>6.9</v>
      </c>
    </row>
    <row r="2541" spans="1:13" ht="12.75" thickTop="1" x14ac:dyDescent="0.2">
      <c r="A2541" s="265" t="s">
        <v>7130</v>
      </c>
      <c r="B2541" s="295" t="s">
        <v>1193</v>
      </c>
      <c r="C2541" s="296" t="s">
        <v>4258</v>
      </c>
      <c r="D2541" s="295" t="s">
        <v>103</v>
      </c>
      <c r="E2541" s="295" t="s">
        <v>1267</v>
      </c>
      <c r="F2541" s="297" t="s">
        <v>1209</v>
      </c>
      <c r="G2541" s="298" t="s">
        <v>133</v>
      </c>
      <c r="H2541" s="299">
        <v>1.6299999999999999E-2</v>
      </c>
      <c r="I2541" s="300">
        <v>1.774</v>
      </c>
      <c r="J2541" s="300">
        <v>2.8000000000000001E-2</v>
      </c>
      <c r="K2541" s="277"/>
      <c r="L2541" s="300">
        <v>2.15</v>
      </c>
      <c r="M2541" s="300">
        <v>0.03</v>
      </c>
    </row>
    <row r="2542" spans="1:13" x14ac:dyDescent="0.2">
      <c r="A2542" s="265" t="s">
        <v>7131</v>
      </c>
      <c r="B2542" s="266" t="s">
        <v>4728</v>
      </c>
      <c r="C2542" s="267" t="s">
        <v>36</v>
      </c>
      <c r="D2542" s="266" t="s">
        <v>37</v>
      </c>
      <c r="E2542" s="266" t="s">
        <v>38</v>
      </c>
      <c r="F2542" s="268" t="s">
        <v>1188</v>
      </c>
      <c r="G2542" s="269" t="s">
        <v>39</v>
      </c>
      <c r="H2542" s="267" t="s">
        <v>1189</v>
      </c>
      <c r="I2542" s="267" t="s">
        <v>40</v>
      </c>
      <c r="J2542" s="267" t="s">
        <v>41</v>
      </c>
      <c r="L2542" s="334"/>
      <c r="M2542" s="334"/>
    </row>
    <row r="2543" spans="1:13" ht="24" x14ac:dyDescent="0.2">
      <c r="A2543" s="265" t="s">
        <v>7132</v>
      </c>
      <c r="B2543" s="271" t="s">
        <v>1190</v>
      </c>
      <c r="C2543" s="272" t="s">
        <v>4352</v>
      </c>
      <c r="D2543" s="271" t="s">
        <v>103</v>
      </c>
      <c r="E2543" s="271" t="s">
        <v>1604</v>
      </c>
      <c r="F2543" s="273" t="s">
        <v>3019</v>
      </c>
      <c r="G2543" s="274" t="s">
        <v>289</v>
      </c>
      <c r="H2543" s="275">
        <v>1</v>
      </c>
      <c r="I2543" s="276">
        <v>22.009999999999998</v>
      </c>
      <c r="J2543" s="276">
        <v>22.009999999999998</v>
      </c>
      <c r="K2543" s="277"/>
      <c r="L2543" s="276">
        <v>26.69</v>
      </c>
      <c r="M2543" s="276">
        <v>26.69</v>
      </c>
    </row>
    <row r="2544" spans="1:13" ht="24" x14ac:dyDescent="0.2">
      <c r="A2544" s="265" t="s">
        <v>7133</v>
      </c>
      <c r="B2544" s="316" t="s">
        <v>1236</v>
      </c>
      <c r="C2544" s="317" t="s">
        <v>4253</v>
      </c>
      <c r="D2544" s="316" t="s">
        <v>103</v>
      </c>
      <c r="E2544" s="316" t="s">
        <v>4254</v>
      </c>
      <c r="F2544" s="318" t="s">
        <v>1191</v>
      </c>
      <c r="G2544" s="319" t="s">
        <v>79</v>
      </c>
      <c r="H2544" s="320">
        <v>0.31819999999999998</v>
      </c>
      <c r="I2544" s="321">
        <v>16.539000000000001</v>
      </c>
      <c r="J2544" s="321">
        <v>5.2619999999999996</v>
      </c>
      <c r="K2544" s="277"/>
      <c r="L2544" s="321">
        <v>20.04</v>
      </c>
      <c r="M2544" s="321">
        <v>6.37</v>
      </c>
    </row>
    <row r="2545" spans="1:13" ht="24" x14ac:dyDescent="0.2">
      <c r="A2545" s="265" t="s">
        <v>7134</v>
      </c>
      <c r="B2545" s="316" t="s">
        <v>1236</v>
      </c>
      <c r="C2545" s="317" t="s">
        <v>4255</v>
      </c>
      <c r="D2545" s="316" t="s">
        <v>103</v>
      </c>
      <c r="E2545" s="316" t="s">
        <v>1264</v>
      </c>
      <c r="F2545" s="318" t="s">
        <v>1191</v>
      </c>
      <c r="G2545" s="319" t="s">
        <v>79</v>
      </c>
      <c r="H2545" s="320">
        <v>0.31819999999999998</v>
      </c>
      <c r="I2545" s="321">
        <v>23.058</v>
      </c>
      <c r="J2545" s="321">
        <v>7.3369999999999997</v>
      </c>
      <c r="K2545" s="277"/>
      <c r="L2545" s="321">
        <v>27.94</v>
      </c>
      <c r="M2545" s="321">
        <v>8.89</v>
      </c>
    </row>
    <row r="2546" spans="1:13" x14ac:dyDescent="0.2">
      <c r="A2546" s="265" t="s">
        <v>7135</v>
      </c>
      <c r="B2546" s="279" t="s">
        <v>1193</v>
      </c>
      <c r="C2546" s="280" t="s">
        <v>4353</v>
      </c>
      <c r="D2546" s="279" t="s">
        <v>103</v>
      </c>
      <c r="E2546" s="279" t="s">
        <v>4354</v>
      </c>
      <c r="F2546" s="281" t="s">
        <v>1209</v>
      </c>
      <c r="G2546" s="282" t="s">
        <v>289</v>
      </c>
      <c r="H2546" s="283">
        <v>1.0548999999999999</v>
      </c>
      <c r="I2546" s="284">
        <v>8.8925287234042578</v>
      </c>
      <c r="J2546" s="284">
        <v>9.3800000000000008</v>
      </c>
      <c r="K2546" s="277"/>
      <c r="L2546" s="284">
        <v>10.81</v>
      </c>
      <c r="M2546" s="284">
        <v>11.4</v>
      </c>
    </row>
    <row r="2547" spans="1:13" x14ac:dyDescent="0.2">
      <c r="A2547" s="265" t="s">
        <v>7136</v>
      </c>
      <c r="B2547" s="279" t="s">
        <v>1193</v>
      </c>
      <c r="C2547" s="280" t="s">
        <v>4258</v>
      </c>
      <c r="D2547" s="279" t="s">
        <v>103</v>
      </c>
      <c r="E2547" s="279" t="s">
        <v>1267</v>
      </c>
      <c r="F2547" s="281" t="s">
        <v>1209</v>
      </c>
      <c r="G2547" s="282" t="s">
        <v>133</v>
      </c>
      <c r="H2547" s="283">
        <v>1.77E-2</v>
      </c>
      <c r="I2547" s="284">
        <v>1.774</v>
      </c>
      <c r="J2547" s="284">
        <v>3.1E-2</v>
      </c>
      <c r="K2547" s="277"/>
      <c r="L2547" s="284">
        <v>2.15</v>
      </c>
      <c r="M2547" s="284">
        <v>0.03</v>
      </c>
    </row>
    <row r="2548" spans="1:13" x14ac:dyDescent="0.2">
      <c r="A2548" s="265" t="s">
        <v>7137</v>
      </c>
      <c r="B2548" s="286" t="s">
        <v>4729</v>
      </c>
      <c r="C2548" s="287" t="s">
        <v>36</v>
      </c>
      <c r="D2548" s="286" t="s">
        <v>37</v>
      </c>
      <c r="E2548" s="286" t="s">
        <v>38</v>
      </c>
      <c r="F2548" s="288" t="s">
        <v>1188</v>
      </c>
      <c r="G2548" s="289" t="s">
        <v>39</v>
      </c>
      <c r="H2548" s="287" t="s">
        <v>1189</v>
      </c>
      <c r="I2548" s="287" t="s">
        <v>40</v>
      </c>
      <c r="J2548" s="287" t="s">
        <v>41</v>
      </c>
      <c r="L2548" s="270"/>
      <c r="M2548" s="270"/>
    </row>
    <row r="2549" spans="1:13" ht="36.75" thickBot="1" x14ac:dyDescent="0.25">
      <c r="A2549" s="265" t="s">
        <v>7138</v>
      </c>
      <c r="B2549" s="290" t="s">
        <v>1190</v>
      </c>
      <c r="C2549" s="291" t="s">
        <v>4384</v>
      </c>
      <c r="D2549" s="290" t="s">
        <v>103</v>
      </c>
      <c r="E2549" s="290" t="s">
        <v>1627</v>
      </c>
      <c r="F2549" s="292" t="s">
        <v>3019</v>
      </c>
      <c r="G2549" s="293" t="s">
        <v>133</v>
      </c>
      <c r="H2549" s="294">
        <v>1</v>
      </c>
      <c r="I2549" s="278">
        <v>8.4</v>
      </c>
      <c r="J2549" s="278">
        <v>8.4000000000000021</v>
      </c>
      <c r="K2549" s="277"/>
      <c r="L2549" s="278">
        <v>10.19</v>
      </c>
      <c r="M2549" s="278">
        <v>10.19</v>
      </c>
    </row>
    <row r="2550" spans="1:13" ht="24.75" thickTop="1" x14ac:dyDescent="0.2">
      <c r="A2550" s="265" t="s">
        <v>7139</v>
      </c>
      <c r="B2550" s="323" t="s">
        <v>1236</v>
      </c>
      <c r="C2550" s="324" t="s">
        <v>4253</v>
      </c>
      <c r="D2550" s="323" t="s">
        <v>103</v>
      </c>
      <c r="E2550" s="323" t="s">
        <v>4254</v>
      </c>
      <c r="F2550" s="325" t="s">
        <v>1191</v>
      </c>
      <c r="G2550" s="326" t="s">
        <v>79</v>
      </c>
      <c r="H2550" s="327">
        <v>0.127</v>
      </c>
      <c r="I2550" s="328">
        <v>16.539000000000001</v>
      </c>
      <c r="J2550" s="328">
        <v>2.1</v>
      </c>
      <c r="K2550" s="277"/>
      <c r="L2550" s="328">
        <v>20.04</v>
      </c>
      <c r="M2550" s="328">
        <v>2.54</v>
      </c>
    </row>
    <row r="2551" spans="1:13" ht="24" x14ac:dyDescent="0.2">
      <c r="A2551" s="265" t="s">
        <v>7140</v>
      </c>
      <c r="B2551" s="316" t="s">
        <v>1236</v>
      </c>
      <c r="C2551" s="317" t="s">
        <v>4255</v>
      </c>
      <c r="D2551" s="316" t="s">
        <v>103</v>
      </c>
      <c r="E2551" s="316" t="s">
        <v>1264</v>
      </c>
      <c r="F2551" s="318" t="s">
        <v>1191</v>
      </c>
      <c r="G2551" s="319" t="s">
        <v>79</v>
      </c>
      <c r="H2551" s="320">
        <v>0.127</v>
      </c>
      <c r="I2551" s="321">
        <v>23.058</v>
      </c>
      <c r="J2551" s="321">
        <v>2.9279999999999999</v>
      </c>
      <c r="K2551" s="277"/>
      <c r="L2551" s="321">
        <v>27.94</v>
      </c>
      <c r="M2551" s="321">
        <v>3.54</v>
      </c>
    </row>
    <row r="2552" spans="1:13" x14ac:dyDescent="0.2">
      <c r="A2552" s="265" t="s">
        <v>7141</v>
      </c>
      <c r="B2552" s="279" t="s">
        <v>1193</v>
      </c>
      <c r="C2552" s="280" t="s">
        <v>4269</v>
      </c>
      <c r="D2552" s="279" t="s">
        <v>103</v>
      </c>
      <c r="E2552" s="279" t="s">
        <v>1265</v>
      </c>
      <c r="F2552" s="281" t="s">
        <v>1209</v>
      </c>
      <c r="G2552" s="282" t="s">
        <v>133</v>
      </c>
      <c r="H2552" s="283">
        <v>9.9000000000000008E-3</v>
      </c>
      <c r="I2552" s="284">
        <v>53.908000000000001</v>
      </c>
      <c r="J2552" s="284">
        <v>0.53300000000000003</v>
      </c>
      <c r="K2552" s="277"/>
      <c r="L2552" s="284">
        <v>65.319999999999993</v>
      </c>
      <c r="M2552" s="284">
        <v>0.64</v>
      </c>
    </row>
    <row r="2553" spans="1:13" x14ac:dyDescent="0.2">
      <c r="A2553" s="265" t="s">
        <v>7142</v>
      </c>
      <c r="B2553" s="279" t="s">
        <v>1193</v>
      </c>
      <c r="C2553" s="280" t="s">
        <v>4385</v>
      </c>
      <c r="D2553" s="279" t="s">
        <v>103</v>
      </c>
      <c r="E2553" s="279" t="s">
        <v>4386</v>
      </c>
      <c r="F2553" s="281" t="s">
        <v>1209</v>
      </c>
      <c r="G2553" s="282" t="s">
        <v>133</v>
      </c>
      <c r="H2553" s="283">
        <v>1</v>
      </c>
      <c r="I2553" s="284">
        <v>1.9118539999999991</v>
      </c>
      <c r="J2553" s="284">
        <v>1.911</v>
      </c>
      <c r="K2553" s="277"/>
      <c r="L2553" s="284">
        <v>2.35</v>
      </c>
      <c r="M2553" s="284">
        <v>2.35</v>
      </c>
    </row>
    <row r="2554" spans="1:13" x14ac:dyDescent="0.2">
      <c r="A2554" s="265" t="s">
        <v>7143</v>
      </c>
      <c r="B2554" s="279" t="s">
        <v>1193</v>
      </c>
      <c r="C2554" s="280" t="s">
        <v>4272</v>
      </c>
      <c r="D2554" s="279" t="s">
        <v>103</v>
      </c>
      <c r="E2554" s="279" t="s">
        <v>1269</v>
      </c>
      <c r="F2554" s="281" t="s">
        <v>1209</v>
      </c>
      <c r="G2554" s="282" t="s">
        <v>133</v>
      </c>
      <c r="H2554" s="283">
        <v>1.4999999999999999E-2</v>
      </c>
      <c r="I2554" s="284">
        <v>61.08</v>
      </c>
      <c r="J2554" s="284">
        <v>0.91600000000000004</v>
      </c>
      <c r="K2554" s="277"/>
      <c r="L2554" s="284">
        <v>74.010000000000005</v>
      </c>
      <c r="M2554" s="284">
        <v>1.1100000000000001</v>
      </c>
    </row>
    <row r="2555" spans="1:13" x14ac:dyDescent="0.2">
      <c r="A2555" s="265" t="s">
        <v>7144</v>
      </c>
      <c r="B2555" s="279" t="s">
        <v>1193</v>
      </c>
      <c r="C2555" s="280" t="s">
        <v>4258</v>
      </c>
      <c r="D2555" s="279" t="s">
        <v>103</v>
      </c>
      <c r="E2555" s="279" t="s">
        <v>1267</v>
      </c>
      <c r="F2555" s="281" t="s">
        <v>1209</v>
      </c>
      <c r="G2555" s="282" t="s">
        <v>133</v>
      </c>
      <c r="H2555" s="283">
        <v>7.1000000000000004E-3</v>
      </c>
      <c r="I2555" s="284">
        <v>1.774</v>
      </c>
      <c r="J2555" s="284">
        <v>1.2E-2</v>
      </c>
      <c r="K2555" s="277"/>
      <c r="L2555" s="284">
        <v>2.15</v>
      </c>
      <c r="M2555" s="284">
        <v>0.01</v>
      </c>
    </row>
    <row r="2556" spans="1:13" x14ac:dyDescent="0.2">
      <c r="A2556" s="265" t="s">
        <v>7145</v>
      </c>
      <c r="B2556" s="266" t="s">
        <v>4730</v>
      </c>
      <c r="C2556" s="267" t="s">
        <v>36</v>
      </c>
      <c r="D2556" s="266" t="s">
        <v>37</v>
      </c>
      <c r="E2556" s="266" t="s">
        <v>38</v>
      </c>
      <c r="F2556" s="268" t="s">
        <v>1188</v>
      </c>
      <c r="G2556" s="269" t="s">
        <v>39</v>
      </c>
      <c r="H2556" s="267" t="s">
        <v>1189</v>
      </c>
      <c r="I2556" s="267" t="s">
        <v>40</v>
      </c>
      <c r="J2556" s="267" t="s">
        <v>41</v>
      </c>
      <c r="L2556" s="334"/>
      <c r="M2556" s="334"/>
    </row>
    <row r="2557" spans="1:13" ht="36" x14ac:dyDescent="0.2">
      <c r="A2557" s="265" t="s">
        <v>7146</v>
      </c>
      <c r="B2557" s="271" t="s">
        <v>1190</v>
      </c>
      <c r="C2557" s="272" t="s">
        <v>4388</v>
      </c>
      <c r="D2557" s="271" t="s">
        <v>103</v>
      </c>
      <c r="E2557" s="271" t="s">
        <v>1630</v>
      </c>
      <c r="F2557" s="273" t="s">
        <v>3019</v>
      </c>
      <c r="G2557" s="274" t="s">
        <v>133</v>
      </c>
      <c r="H2557" s="275">
        <v>1</v>
      </c>
      <c r="I2557" s="276">
        <v>10.63</v>
      </c>
      <c r="J2557" s="276">
        <v>10.63</v>
      </c>
      <c r="K2557" s="277"/>
      <c r="L2557" s="276">
        <v>12.89</v>
      </c>
      <c r="M2557" s="276">
        <v>12.89</v>
      </c>
    </row>
    <row r="2558" spans="1:13" ht="24" x14ac:dyDescent="0.2">
      <c r="A2558" s="265" t="s">
        <v>7147</v>
      </c>
      <c r="B2558" s="316" t="s">
        <v>1236</v>
      </c>
      <c r="C2558" s="317" t="s">
        <v>4253</v>
      </c>
      <c r="D2558" s="316" t="s">
        <v>103</v>
      </c>
      <c r="E2558" s="316" t="s">
        <v>4254</v>
      </c>
      <c r="F2558" s="318" t="s">
        <v>1191</v>
      </c>
      <c r="G2558" s="319" t="s">
        <v>79</v>
      </c>
      <c r="H2558" s="320">
        <v>0.127</v>
      </c>
      <c r="I2558" s="321">
        <v>16.539000000000001</v>
      </c>
      <c r="J2558" s="321">
        <v>2.1</v>
      </c>
      <c r="K2558" s="277"/>
      <c r="L2558" s="321">
        <v>20.04</v>
      </c>
      <c r="M2558" s="321">
        <v>2.54</v>
      </c>
    </row>
    <row r="2559" spans="1:13" ht="24" x14ac:dyDescent="0.2">
      <c r="A2559" s="265" t="s">
        <v>7148</v>
      </c>
      <c r="B2559" s="329" t="s">
        <v>1236</v>
      </c>
      <c r="C2559" s="330" t="s">
        <v>4255</v>
      </c>
      <c r="D2559" s="329" t="s">
        <v>103</v>
      </c>
      <c r="E2559" s="329" t="s">
        <v>1264</v>
      </c>
      <c r="F2559" s="331" t="s">
        <v>1191</v>
      </c>
      <c r="G2559" s="332" t="s">
        <v>79</v>
      </c>
      <c r="H2559" s="333">
        <v>0.127</v>
      </c>
      <c r="I2559" s="322">
        <v>23.058</v>
      </c>
      <c r="J2559" s="322">
        <v>2.9279999999999999</v>
      </c>
      <c r="K2559" s="277"/>
      <c r="L2559" s="322">
        <v>27.94</v>
      </c>
      <c r="M2559" s="322">
        <v>3.54</v>
      </c>
    </row>
    <row r="2560" spans="1:13" ht="12.75" thickBot="1" x14ac:dyDescent="0.25">
      <c r="A2560" s="265" t="s">
        <v>7149</v>
      </c>
      <c r="B2560" s="301" t="s">
        <v>1193</v>
      </c>
      <c r="C2560" s="302" t="s">
        <v>4269</v>
      </c>
      <c r="D2560" s="301" t="s">
        <v>103</v>
      </c>
      <c r="E2560" s="301" t="s">
        <v>1265</v>
      </c>
      <c r="F2560" s="303" t="s">
        <v>1209</v>
      </c>
      <c r="G2560" s="304" t="s">
        <v>133</v>
      </c>
      <c r="H2560" s="305">
        <v>9.9000000000000008E-3</v>
      </c>
      <c r="I2560" s="285">
        <v>53.908000000000001</v>
      </c>
      <c r="J2560" s="285">
        <v>0.53300000000000003</v>
      </c>
      <c r="K2560" s="277"/>
      <c r="L2560" s="285">
        <v>65.319999999999993</v>
      </c>
      <c r="M2560" s="285">
        <v>0.64</v>
      </c>
    </row>
    <row r="2561" spans="1:13" ht="12.75" thickTop="1" x14ac:dyDescent="0.2">
      <c r="A2561" s="265" t="s">
        <v>7150</v>
      </c>
      <c r="B2561" s="295" t="s">
        <v>1193</v>
      </c>
      <c r="C2561" s="296" t="s">
        <v>4389</v>
      </c>
      <c r="D2561" s="295" t="s">
        <v>103</v>
      </c>
      <c r="E2561" s="295" t="s">
        <v>4390</v>
      </c>
      <c r="F2561" s="297" t="s">
        <v>1209</v>
      </c>
      <c r="G2561" s="298" t="s">
        <v>133</v>
      </c>
      <c r="H2561" s="299">
        <v>1</v>
      </c>
      <c r="I2561" s="300">
        <v>4.1399999999999997</v>
      </c>
      <c r="J2561" s="300">
        <v>4.1399999999999997</v>
      </c>
      <c r="K2561" s="277"/>
      <c r="L2561" s="300">
        <v>5.05</v>
      </c>
      <c r="M2561" s="300">
        <v>5.05</v>
      </c>
    </row>
    <row r="2562" spans="1:13" x14ac:dyDescent="0.2">
      <c r="A2562" s="265" t="s">
        <v>7151</v>
      </c>
      <c r="B2562" s="279" t="s">
        <v>1193</v>
      </c>
      <c r="C2562" s="280" t="s">
        <v>4272</v>
      </c>
      <c r="D2562" s="279" t="s">
        <v>103</v>
      </c>
      <c r="E2562" s="279" t="s">
        <v>1269</v>
      </c>
      <c r="F2562" s="281" t="s">
        <v>1209</v>
      </c>
      <c r="G2562" s="282" t="s">
        <v>133</v>
      </c>
      <c r="H2562" s="283">
        <v>1.4999999999999999E-2</v>
      </c>
      <c r="I2562" s="284">
        <v>61.08</v>
      </c>
      <c r="J2562" s="284">
        <v>0.91600000000000004</v>
      </c>
      <c r="K2562" s="277"/>
      <c r="L2562" s="284">
        <v>74.010000000000005</v>
      </c>
      <c r="M2562" s="284">
        <v>1.1100000000000001</v>
      </c>
    </row>
    <row r="2563" spans="1:13" x14ac:dyDescent="0.2">
      <c r="A2563" s="265" t="s">
        <v>7152</v>
      </c>
      <c r="B2563" s="279" t="s">
        <v>1193</v>
      </c>
      <c r="C2563" s="280" t="s">
        <v>4258</v>
      </c>
      <c r="D2563" s="279" t="s">
        <v>103</v>
      </c>
      <c r="E2563" s="279" t="s">
        <v>1267</v>
      </c>
      <c r="F2563" s="281" t="s">
        <v>1209</v>
      </c>
      <c r="G2563" s="282" t="s">
        <v>133</v>
      </c>
      <c r="H2563" s="283">
        <v>7.1000000000000004E-3</v>
      </c>
      <c r="I2563" s="284">
        <v>1.774</v>
      </c>
      <c r="J2563" s="284">
        <v>1.2E-2</v>
      </c>
      <c r="K2563" s="277"/>
      <c r="L2563" s="284">
        <v>2.15</v>
      </c>
      <c r="M2563" s="284">
        <v>0.01</v>
      </c>
    </row>
    <row r="2564" spans="1:13" x14ac:dyDescent="0.2">
      <c r="A2564" s="265" t="s">
        <v>7153</v>
      </c>
      <c r="B2564" s="266" t="s">
        <v>4731</v>
      </c>
      <c r="C2564" s="267" t="s">
        <v>36</v>
      </c>
      <c r="D2564" s="266" t="s">
        <v>37</v>
      </c>
      <c r="E2564" s="266" t="s">
        <v>38</v>
      </c>
      <c r="F2564" s="268" t="s">
        <v>1188</v>
      </c>
      <c r="G2564" s="269" t="s">
        <v>39</v>
      </c>
      <c r="H2564" s="267" t="s">
        <v>1189</v>
      </c>
      <c r="I2564" s="267" t="s">
        <v>40</v>
      </c>
      <c r="J2564" s="267" t="s">
        <v>41</v>
      </c>
      <c r="L2564" s="334"/>
      <c r="M2564" s="334"/>
    </row>
    <row r="2565" spans="1:13" x14ac:dyDescent="0.2">
      <c r="A2565" s="265" t="s">
        <v>7154</v>
      </c>
      <c r="B2565" s="271" t="s">
        <v>1190</v>
      </c>
      <c r="C2565" s="272" t="s">
        <v>3560</v>
      </c>
      <c r="D2565" s="271" t="s">
        <v>1470</v>
      </c>
      <c r="E2565" s="271" t="s">
        <v>150</v>
      </c>
      <c r="F2565" s="273">
        <v>4</v>
      </c>
      <c r="G2565" s="274" t="s">
        <v>7</v>
      </c>
      <c r="H2565" s="275">
        <v>1</v>
      </c>
      <c r="I2565" s="276">
        <v>28.25</v>
      </c>
      <c r="J2565" s="276">
        <v>28.25</v>
      </c>
      <c r="K2565" s="277"/>
      <c r="L2565" s="276">
        <v>34.229999999999997</v>
      </c>
      <c r="M2565" s="276">
        <v>34.229999999999997</v>
      </c>
    </row>
    <row r="2566" spans="1:13" x14ac:dyDescent="0.2">
      <c r="A2566" s="265" t="s">
        <v>7155</v>
      </c>
      <c r="B2566" s="279" t="s">
        <v>1193</v>
      </c>
      <c r="C2566" s="280" t="s">
        <v>3156</v>
      </c>
      <c r="D2566" s="279" t="s">
        <v>1470</v>
      </c>
      <c r="E2566" s="279" t="s">
        <v>1206</v>
      </c>
      <c r="F2566" s="281" t="s">
        <v>1195</v>
      </c>
      <c r="G2566" s="282" t="s">
        <v>1196</v>
      </c>
      <c r="H2566" s="283">
        <v>2.5659999999999998</v>
      </c>
      <c r="I2566" s="284">
        <v>11.009</v>
      </c>
      <c r="J2566" s="284">
        <v>28.248999999999999</v>
      </c>
      <c r="K2566" s="277"/>
      <c r="L2566" s="284">
        <v>13.34</v>
      </c>
      <c r="M2566" s="284">
        <v>34.229999999999997</v>
      </c>
    </row>
    <row r="2567" spans="1:13" x14ac:dyDescent="0.2">
      <c r="A2567" s="265" t="s">
        <v>7156</v>
      </c>
      <c r="B2567" s="266" t="s">
        <v>4732</v>
      </c>
      <c r="C2567" s="267" t="s">
        <v>36</v>
      </c>
      <c r="D2567" s="266" t="s">
        <v>37</v>
      </c>
      <c r="E2567" s="266" t="s">
        <v>38</v>
      </c>
      <c r="F2567" s="268" t="s">
        <v>1188</v>
      </c>
      <c r="G2567" s="269" t="s">
        <v>39</v>
      </c>
      <c r="H2567" s="267" t="s">
        <v>1189</v>
      </c>
      <c r="I2567" s="267" t="s">
        <v>40</v>
      </c>
      <c r="J2567" s="267" t="s">
        <v>41</v>
      </c>
      <c r="L2567" s="334"/>
      <c r="M2567" s="334"/>
    </row>
    <row r="2568" spans="1:13" x14ac:dyDescent="0.2">
      <c r="A2568" s="265" t="s">
        <v>7157</v>
      </c>
      <c r="B2568" s="271" t="s">
        <v>1190</v>
      </c>
      <c r="C2568" s="272" t="s">
        <v>4048</v>
      </c>
      <c r="D2568" s="271" t="s">
        <v>1470</v>
      </c>
      <c r="E2568" s="271" t="s">
        <v>359</v>
      </c>
      <c r="F2568" s="273">
        <v>4</v>
      </c>
      <c r="G2568" s="274" t="s">
        <v>7</v>
      </c>
      <c r="H2568" s="275">
        <v>1</v>
      </c>
      <c r="I2568" s="276">
        <v>18.7</v>
      </c>
      <c r="J2568" s="276">
        <v>18.7</v>
      </c>
      <c r="K2568" s="277"/>
      <c r="L2568" s="276">
        <v>22.67</v>
      </c>
      <c r="M2568" s="276">
        <v>22.67</v>
      </c>
    </row>
    <row r="2569" spans="1:13" x14ac:dyDescent="0.2">
      <c r="A2569" s="265" t="s">
        <v>7158</v>
      </c>
      <c r="B2569" s="279" t="s">
        <v>1193</v>
      </c>
      <c r="C2569" s="280" t="s">
        <v>3156</v>
      </c>
      <c r="D2569" s="279" t="s">
        <v>1470</v>
      </c>
      <c r="E2569" s="279" t="s">
        <v>1206</v>
      </c>
      <c r="F2569" s="281" t="s">
        <v>1195</v>
      </c>
      <c r="G2569" s="282" t="s">
        <v>1196</v>
      </c>
      <c r="H2569" s="283">
        <v>1.7</v>
      </c>
      <c r="I2569" s="284">
        <v>11.000169251336899</v>
      </c>
      <c r="J2569" s="284">
        <v>18.7</v>
      </c>
      <c r="K2569" s="277"/>
      <c r="L2569" s="284">
        <v>13.34</v>
      </c>
      <c r="M2569" s="284">
        <v>22.67</v>
      </c>
    </row>
    <row r="2570" spans="1:13" x14ac:dyDescent="0.2">
      <c r="A2570" s="265" t="s">
        <v>7159</v>
      </c>
      <c r="B2570" s="286" t="s">
        <v>4733</v>
      </c>
      <c r="C2570" s="287" t="s">
        <v>36</v>
      </c>
      <c r="D2570" s="286" t="s">
        <v>37</v>
      </c>
      <c r="E2570" s="286" t="s">
        <v>38</v>
      </c>
      <c r="F2570" s="288" t="s">
        <v>1188</v>
      </c>
      <c r="G2570" s="289" t="s">
        <v>39</v>
      </c>
      <c r="H2570" s="287" t="s">
        <v>1189</v>
      </c>
      <c r="I2570" s="287" t="s">
        <v>40</v>
      </c>
      <c r="J2570" s="287" t="s">
        <v>41</v>
      </c>
    </row>
    <row r="2571" spans="1:13" ht="24.75" thickBot="1" x14ac:dyDescent="0.25">
      <c r="A2571" s="265" t="s">
        <v>7160</v>
      </c>
      <c r="B2571" s="290" t="s">
        <v>1190</v>
      </c>
      <c r="C2571" s="291" t="s">
        <v>4252</v>
      </c>
      <c r="D2571" s="290" t="s">
        <v>103</v>
      </c>
      <c r="E2571" s="290" t="s">
        <v>1580</v>
      </c>
      <c r="F2571" s="292" t="s">
        <v>3019</v>
      </c>
      <c r="G2571" s="293" t="s">
        <v>289</v>
      </c>
      <c r="H2571" s="294">
        <v>1</v>
      </c>
      <c r="I2571" s="278">
        <v>19.71</v>
      </c>
      <c r="J2571" s="278">
        <v>19.709999999999997</v>
      </c>
      <c r="K2571" s="277"/>
      <c r="L2571" s="278">
        <v>23.9</v>
      </c>
      <c r="M2571" s="278">
        <v>23.9</v>
      </c>
    </row>
    <row r="2572" spans="1:13" ht="24.75" thickTop="1" x14ac:dyDescent="0.2">
      <c r="A2572" s="265" t="s">
        <v>7161</v>
      </c>
      <c r="B2572" s="323" t="s">
        <v>1236</v>
      </c>
      <c r="C2572" s="324" t="s">
        <v>4253</v>
      </c>
      <c r="D2572" s="323" t="s">
        <v>103</v>
      </c>
      <c r="E2572" s="323" t="s">
        <v>4254</v>
      </c>
      <c r="F2572" s="325" t="s">
        <v>1191</v>
      </c>
      <c r="G2572" s="326" t="s">
        <v>79</v>
      </c>
      <c r="H2572" s="327">
        <v>0.38</v>
      </c>
      <c r="I2572" s="328">
        <v>16.539000000000001</v>
      </c>
      <c r="J2572" s="328">
        <v>6.2839999999999998</v>
      </c>
      <c r="K2572" s="277"/>
      <c r="L2572" s="328">
        <v>20.04</v>
      </c>
      <c r="M2572" s="328">
        <v>7.61</v>
      </c>
    </row>
    <row r="2573" spans="1:13" ht="24" x14ac:dyDescent="0.2">
      <c r="A2573" s="265" t="s">
        <v>7162</v>
      </c>
      <c r="B2573" s="316" t="s">
        <v>1236</v>
      </c>
      <c r="C2573" s="317" t="s">
        <v>4255</v>
      </c>
      <c r="D2573" s="316" t="s">
        <v>103</v>
      </c>
      <c r="E2573" s="316" t="s">
        <v>1264</v>
      </c>
      <c r="F2573" s="318" t="s">
        <v>1191</v>
      </c>
      <c r="G2573" s="319" t="s">
        <v>79</v>
      </c>
      <c r="H2573" s="320">
        <v>0.38</v>
      </c>
      <c r="I2573" s="321">
        <v>23.058</v>
      </c>
      <c r="J2573" s="321">
        <v>8.7620000000000005</v>
      </c>
      <c r="K2573" s="277"/>
      <c r="L2573" s="321">
        <v>27.94</v>
      </c>
      <c r="M2573" s="321">
        <v>10.61</v>
      </c>
    </row>
    <row r="2574" spans="1:13" x14ac:dyDescent="0.2">
      <c r="A2574" s="265" t="s">
        <v>7163</v>
      </c>
      <c r="B2574" s="279" t="s">
        <v>1193</v>
      </c>
      <c r="C2574" s="280" t="s">
        <v>4256</v>
      </c>
      <c r="D2574" s="279" t="s">
        <v>103</v>
      </c>
      <c r="E2574" s="279" t="s">
        <v>4257</v>
      </c>
      <c r="F2574" s="281" t="s">
        <v>1209</v>
      </c>
      <c r="G2574" s="282" t="s">
        <v>289</v>
      </c>
      <c r="H2574" s="283">
        <v>1.0492999999999999</v>
      </c>
      <c r="I2574" s="284">
        <v>4.2958000000000016</v>
      </c>
      <c r="J2574" s="284">
        <v>4.5069999999999997</v>
      </c>
      <c r="K2574" s="277"/>
      <c r="L2574" s="284">
        <v>5.24</v>
      </c>
      <c r="M2574" s="284">
        <v>5.49</v>
      </c>
    </row>
    <row r="2575" spans="1:13" x14ac:dyDescent="0.2">
      <c r="A2575" s="265" t="s">
        <v>7164</v>
      </c>
      <c r="B2575" s="279" t="s">
        <v>1193</v>
      </c>
      <c r="C2575" s="280" t="s">
        <v>4258</v>
      </c>
      <c r="D2575" s="279" t="s">
        <v>103</v>
      </c>
      <c r="E2575" s="279" t="s">
        <v>1267</v>
      </c>
      <c r="F2575" s="281" t="s">
        <v>1209</v>
      </c>
      <c r="G2575" s="282" t="s">
        <v>133</v>
      </c>
      <c r="H2575" s="283">
        <v>8.8599999999999998E-2</v>
      </c>
      <c r="I2575" s="284">
        <v>1.774</v>
      </c>
      <c r="J2575" s="284">
        <v>0.157</v>
      </c>
      <c r="K2575" s="277"/>
      <c r="L2575" s="284">
        <v>2.15</v>
      </c>
      <c r="M2575" s="284">
        <v>0.19</v>
      </c>
    </row>
    <row r="2576" spans="1:13" x14ac:dyDescent="0.2">
      <c r="A2576" s="265" t="s">
        <v>7165</v>
      </c>
      <c r="B2576" s="266" t="s">
        <v>4734</v>
      </c>
      <c r="C2576" s="267" t="s">
        <v>36</v>
      </c>
      <c r="D2576" s="266" t="s">
        <v>37</v>
      </c>
      <c r="E2576" s="266" t="s">
        <v>38</v>
      </c>
      <c r="F2576" s="268" t="s">
        <v>1188</v>
      </c>
      <c r="G2576" s="269" t="s">
        <v>39</v>
      </c>
      <c r="H2576" s="267" t="s">
        <v>1189</v>
      </c>
      <c r="I2576" s="267" t="s">
        <v>40</v>
      </c>
      <c r="J2576" s="267" t="s">
        <v>41</v>
      </c>
      <c r="L2576" s="334"/>
      <c r="M2576" s="334"/>
    </row>
    <row r="2577" spans="1:13" ht="24" x14ac:dyDescent="0.2">
      <c r="A2577" s="265" t="s">
        <v>7166</v>
      </c>
      <c r="B2577" s="271" t="s">
        <v>1190</v>
      </c>
      <c r="C2577" s="272" t="s">
        <v>4260</v>
      </c>
      <c r="D2577" s="271" t="s">
        <v>103</v>
      </c>
      <c r="E2577" s="271" t="s">
        <v>1581</v>
      </c>
      <c r="F2577" s="273" t="s">
        <v>3019</v>
      </c>
      <c r="G2577" s="274" t="s">
        <v>289</v>
      </c>
      <c r="H2577" s="275">
        <v>1</v>
      </c>
      <c r="I2577" s="276">
        <v>27.89</v>
      </c>
      <c r="J2577" s="276">
        <v>27.890000000000004</v>
      </c>
      <c r="K2577" s="277"/>
      <c r="L2577" s="276">
        <v>33.799999999999997</v>
      </c>
      <c r="M2577" s="276">
        <v>33.799999999999997</v>
      </c>
    </row>
    <row r="2578" spans="1:13" ht="24" x14ac:dyDescent="0.2">
      <c r="A2578" s="265" t="s">
        <v>7167</v>
      </c>
      <c r="B2578" s="316" t="s">
        <v>1236</v>
      </c>
      <c r="C2578" s="317" t="s">
        <v>4253</v>
      </c>
      <c r="D2578" s="316" t="s">
        <v>103</v>
      </c>
      <c r="E2578" s="316" t="s">
        <v>4254</v>
      </c>
      <c r="F2578" s="318" t="s">
        <v>1191</v>
      </c>
      <c r="G2578" s="319" t="s">
        <v>79</v>
      </c>
      <c r="H2578" s="320">
        <v>0.45300000000000001</v>
      </c>
      <c r="I2578" s="321">
        <v>16.539000000000001</v>
      </c>
      <c r="J2578" s="321">
        <v>7.492</v>
      </c>
      <c r="K2578" s="277"/>
      <c r="L2578" s="321">
        <v>20.04</v>
      </c>
      <c r="M2578" s="321">
        <v>9.07</v>
      </c>
    </row>
    <row r="2579" spans="1:13" ht="24" x14ac:dyDescent="0.2">
      <c r="A2579" s="265" t="s">
        <v>7168</v>
      </c>
      <c r="B2579" s="316" t="s">
        <v>1236</v>
      </c>
      <c r="C2579" s="317" t="s">
        <v>4255</v>
      </c>
      <c r="D2579" s="316" t="s">
        <v>103</v>
      </c>
      <c r="E2579" s="316" t="s">
        <v>1264</v>
      </c>
      <c r="F2579" s="318" t="s">
        <v>1191</v>
      </c>
      <c r="G2579" s="319" t="s">
        <v>79</v>
      </c>
      <c r="H2579" s="320">
        <v>0.45300000000000001</v>
      </c>
      <c r="I2579" s="321">
        <v>23.058</v>
      </c>
      <c r="J2579" s="321">
        <v>10.445</v>
      </c>
      <c r="K2579" s="277"/>
      <c r="L2579" s="321">
        <v>27.94</v>
      </c>
      <c r="M2579" s="321">
        <v>12.65</v>
      </c>
    </row>
    <row r="2580" spans="1:13" x14ac:dyDescent="0.2">
      <c r="A2580" s="265" t="s">
        <v>7169</v>
      </c>
      <c r="B2580" s="279" t="s">
        <v>1193</v>
      </c>
      <c r="C2580" s="280" t="s">
        <v>4261</v>
      </c>
      <c r="D2580" s="279" t="s">
        <v>103</v>
      </c>
      <c r="E2580" s="279" t="s">
        <v>4262</v>
      </c>
      <c r="F2580" s="281" t="s">
        <v>1209</v>
      </c>
      <c r="G2580" s="282" t="s">
        <v>289</v>
      </c>
      <c r="H2580" s="283">
        <v>1.0492999999999999</v>
      </c>
      <c r="I2580" s="284">
        <v>9.307331428571425</v>
      </c>
      <c r="J2580" s="284">
        <v>9.766</v>
      </c>
      <c r="K2580" s="277"/>
      <c r="L2580" s="284">
        <v>11.31</v>
      </c>
      <c r="M2580" s="284">
        <v>11.86</v>
      </c>
    </row>
    <row r="2581" spans="1:13" x14ac:dyDescent="0.2">
      <c r="A2581" s="265" t="s">
        <v>7170</v>
      </c>
      <c r="B2581" s="301" t="s">
        <v>1193</v>
      </c>
      <c r="C2581" s="302" t="s">
        <v>4258</v>
      </c>
      <c r="D2581" s="301" t="s">
        <v>103</v>
      </c>
      <c r="E2581" s="301" t="s">
        <v>1267</v>
      </c>
      <c r="F2581" s="303" t="s">
        <v>1209</v>
      </c>
      <c r="G2581" s="304" t="s">
        <v>133</v>
      </c>
      <c r="H2581" s="305">
        <v>0.1056</v>
      </c>
      <c r="I2581" s="285">
        <v>1.774</v>
      </c>
      <c r="J2581" s="285">
        <v>0.187</v>
      </c>
      <c r="K2581" s="277"/>
      <c r="L2581" s="285">
        <v>2.15</v>
      </c>
      <c r="M2581" s="285">
        <v>0.22</v>
      </c>
    </row>
    <row r="2582" spans="1:13" ht="12.75" thickBot="1" x14ac:dyDescent="0.25">
      <c r="A2582" s="265" t="s">
        <v>7171</v>
      </c>
      <c r="B2582" s="286" t="s">
        <v>4735</v>
      </c>
      <c r="C2582" s="287" t="s">
        <v>36</v>
      </c>
      <c r="D2582" s="286" t="s">
        <v>37</v>
      </c>
      <c r="E2582" s="286" t="s">
        <v>38</v>
      </c>
      <c r="F2582" s="288" t="s">
        <v>1188</v>
      </c>
      <c r="G2582" s="289" t="s">
        <v>39</v>
      </c>
      <c r="H2582" s="287" t="s">
        <v>1189</v>
      </c>
      <c r="I2582" s="287" t="s">
        <v>40</v>
      </c>
      <c r="J2582" s="287" t="s">
        <v>41</v>
      </c>
      <c r="L2582" s="270"/>
      <c r="M2582" s="270"/>
    </row>
    <row r="2583" spans="1:13" ht="24.75" thickTop="1" x14ac:dyDescent="0.2">
      <c r="A2583" s="265" t="s">
        <v>7172</v>
      </c>
      <c r="B2583" s="310" t="s">
        <v>1190</v>
      </c>
      <c r="C2583" s="311" t="s">
        <v>4294</v>
      </c>
      <c r="D2583" s="310" t="s">
        <v>103</v>
      </c>
      <c r="E2583" s="310" t="s">
        <v>1588</v>
      </c>
      <c r="F2583" s="312" t="s">
        <v>3019</v>
      </c>
      <c r="G2583" s="313" t="s">
        <v>133</v>
      </c>
      <c r="H2583" s="314">
        <v>1</v>
      </c>
      <c r="I2583" s="315">
        <v>15.13</v>
      </c>
      <c r="J2583" s="315">
        <v>15.129999999999999</v>
      </c>
      <c r="K2583" s="277"/>
      <c r="L2583" s="315">
        <v>18.34</v>
      </c>
      <c r="M2583" s="315">
        <v>18.34</v>
      </c>
    </row>
    <row r="2584" spans="1:13" ht="24" x14ac:dyDescent="0.2">
      <c r="A2584" s="265" t="s">
        <v>7173</v>
      </c>
      <c r="B2584" s="316" t="s">
        <v>1236</v>
      </c>
      <c r="C2584" s="317" t="s">
        <v>4253</v>
      </c>
      <c r="D2584" s="316" t="s">
        <v>103</v>
      </c>
      <c r="E2584" s="316" t="s">
        <v>4254</v>
      </c>
      <c r="F2584" s="318" t="s">
        <v>1191</v>
      </c>
      <c r="G2584" s="319" t="s">
        <v>79</v>
      </c>
      <c r="H2584" s="320">
        <v>0.1812</v>
      </c>
      <c r="I2584" s="321">
        <v>16.539000000000001</v>
      </c>
      <c r="J2584" s="321">
        <v>2.996</v>
      </c>
      <c r="K2584" s="277"/>
      <c r="L2584" s="321">
        <v>20.04</v>
      </c>
      <c r="M2584" s="321">
        <v>3.63</v>
      </c>
    </row>
    <row r="2585" spans="1:13" ht="24" x14ac:dyDescent="0.2">
      <c r="A2585" s="265" t="s">
        <v>7174</v>
      </c>
      <c r="B2585" s="316" t="s">
        <v>1236</v>
      </c>
      <c r="C2585" s="317" t="s">
        <v>4255</v>
      </c>
      <c r="D2585" s="316" t="s">
        <v>103</v>
      </c>
      <c r="E2585" s="316" t="s">
        <v>1264</v>
      </c>
      <c r="F2585" s="318" t="s">
        <v>1191</v>
      </c>
      <c r="G2585" s="319" t="s">
        <v>79</v>
      </c>
      <c r="H2585" s="320">
        <v>0.1812</v>
      </c>
      <c r="I2585" s="321">
        <v>23.058</v>
      </c>
      <c r="J2585" s="321">
        <v>4.1779999999999999</v>
      </c>
      <c r="K2585" s="277"/>
      <c r="L2585" s="321">
        <v>27.94</v>
      </c>
      <c r="M2585" s="321">
        <v>5.0599999999999996</v>
      </c>
    </row>
    <row r="2586" spans="1:13" x14ac:dyDescent="0.2">
      <c r="A2586" s="265" t="s">
        <v>7175</v>
      </c>
      <c r="B2586" s="279" t="s">
        <v>1193</v>
      </c>
      <c r="C2586" s="280" t="s">
        <v>4269</v>
      </c>
      <c r="D2586" s="279" t="s">
        <v>103</v>
      </c>
      <c r="E2586" s="279" t="s">
        <v>1265</v>
      </c>
      <c r="F2586" s="281" t="s">
        <v>1209</v>
      </c>
      <c r="G2586" s="282" t="s">
        <v>133</v>
      </c>
      <c r="H2586" s="283">
        <v>9.4000000000000004E-3</v>
      </c>
      <c r="I2586" s="284">
        <v>53.908000000000001</v>
      </c>
      <c r="J2586" s="284">
        <v>0.50600000000000001</v>
      </c>
      <c r="K2586" s="277"/>
      <c r="L2586" s="284">
        <v>65.319999999999993</v>
      </c>
      <c r="M2586" s="284">
        <v>0.61</v>
      </c>
    </row>
    <row r="2587" spans="1:13" x14ac:dyDescent="0.2">
      <c r="A2587" s="265" t="s">
        <v>7176</v>
      </c>
      <c r="B2587" s="279" t="s">
        <v>1193</v>
      </c>
      <c r="C2587" s="280" t="s">
        <v>4295</v>
      </c>
      <c r="D2587" s="279" t="s">
        <v>103</v>
      </c>
      <c r="E2587" s="279" t="s">
        <v>4296</v>
      </c>
      <c r="F2587" s="281" t="s">
        <v>1209</v>
      </c>
      <c r="G2587" s="282" t="s">
        <v>133</v>
      </c>
      <c r="H2587" s="283">
        <v>1</v>
      </c>
      <c r="I2587" s="284">
        <v>6.7081958823529435</v>
      </c>
      <c r="J2587" s="284">
        <v>6.7080000000000002</v>
      </c>
      <c r="K2587" s="277"/>
      <c r="L2587" s="284">
        <v>8.15</v>
      </c>
      <c r="M2587" s="284">
        <v>8.15</v>
      </c>
    </row>
    <row r="2588" spans="1:13" x14ac:dyDescent="0.2">
      <c r="A2588" s="265" t="s">
        <v>7177</v>
      </c>
      <c r="B2588" s="279" t="s">
        <v>1193</v>
      </c>
      <c r="C2588" s="280" t="s">
        <v>4272</v>
      </c>
      <c r="D2588" s="279" t="s">
        <v>103</v>
      </c>
      <c r="E2588" s="279" t="s">
        <v>1269</v>
      </c>
      <c r="F2588" s="281" t="s">
        <v>1209</v>
      </c>
      <c r="G2588" s="282" t="s">
        <v>133</v>
      </c>
      <c r="H2588" s="283">
        <v>1.0999999999999999E-2</v>
      </c>
      <c r="I2588" s="284">
        <v>61.08</v>
      </c>
      <c r="J2588" s="284">
        <v>0.67100000000000004</v>
      </c>
      <c r="K2588" s="277"/>
      <c r="L2588" s="284">
        <v>74.010000000000005</v>
      </c>
      <c r="M2588" s="284">
        <v>0.81</v>
      </c>
    </row>
    <row r="2589" spans="1:13" x14ac:dyDescent="0.2">
      <c r="A2589" s="265" t="s">
        <v>7178</v>
      </c>
      <c r="B2589" s="279" t="s">
        <v>1193</v>
      </c>
      <c r="C2589" s="280" t="s">
        <v>4258</v>
      </c>
      <c r="D2589" s="279" t="s">
        <v>103</v>
      </c>
      <c r="E2589" s="279" t="s">
        <v>1267</v>
      </c>
      <c r="F2589" s="281" t="s">
        <v>1209</v>
      </c>
      <c r="G2589" s="282" t="s">
        <v>133</v>
      </c>
      <c r="H2589" s="283">
        <v>4.0300000000000002E-2</v>
      </c>
      <c r="I2589" s="284">
        <v>1.774</v>
      </c>
      <c r="J2589" s="284">
        <v>7.0999999999999994E-2</v>
      </c>
      <c r="K2589" s="277"/>
      <c r="L2589" s="284">
        <v>2.15</v>
      </c>
      <c r="M2589" s="284">
        <v>0.08</v>
      </c>
    </row>
    <row r="2590" spans="1:13" x14ac:dyDescent="0.2">
      <c r="A2590" s="265" t="s">
        <v>7179</v>
      </c>
      <c r="B2590" s="266" t="s">
        <v>4736</v>
      </c>
      <c r="C2590" s="267" t="s">
        <v>36</v>
      </c>
      <c r="D2590" s="266" t="s">
        <v>37</v>
      </c>
      <c r="E2590" s="266" t="s">
        <v>38</v>
      </c>
      <c r="F2590" s="268" t="s">
        <v>1188</v>
      </c>
      <c r="G2590" s="269" t="s">
        <v>39</v>
      </c>
      <c r="H2590" s="267" t="s">
        <v>1189</v>
      </c>
      <c r="I2590" s="267" t="s">
        <v>40</v>
      </c>
      <c r="J2590" s="267" t="s">
        <v>41</v>
      </c>
      <c r="L2590" s="334"/>
      <c r="M2590" s="334"/>
    </row>
    <row r="2591" spans="1:13" ht="36" x14ac:dyDescent="0.2">
      <c r="A2591" s="265" t="s">
        <v>7180</v>
      </c>
      <c r="B2591" s="271" t="s">
        <v>1190</v>
      </c>
      <c r="C2591" s="272" t="s">
        <v>4302</v>
      </c>
      <c r="D2591" s="271" t="s">
        <v>103</v>
      </c>
      <c r="E2591" s="271" t="s">
        <v>1592</v>
      </c>
      <c r="F2591" s="273" t="s">
        <v>3019</v>
      </c>
      <c r="G2591" s="274" t="s">
        <v>133</v>
      </c>
      <c r="H2591" s="275">
        <v>1</v>
      </c>
      <c r="I2591" s="276">
        <v>14.78</v>
      </c>
      <c r="J2591" s="276">
        <v>14.779999999999998</v>
      </c>
      <c r="K2591" s="277"/>
      <c r="L2591" s="276">
        <v>17.91</v>
      </c>
      <c r="M2591" s="276">
        <v>17.91</v>
      </c>
    </row>
    <row r="2592" spans="1:13" ht="24" x14ac:dyDescent="0.2">
      <c r="A2592" s="265" t="s">
        <v>7181</v>
      </c>
      <c r="B2592" s="329" t="s">
        <v>1236</v>
      </c>
      <c r="C2592" s="330" t="s">
        <v>4253</v>
      </c>
      <c r="D2592" s="329" t="s">
        <v>103</v>
      </c>
      <c r="E2592" s="329" t="s">
        <v>4254</v>
      </c>
      <c r="F2592" s="331" t="s">
        <v>1191</v>
      </c>
      <c r="G2592" s="332" t="s">
        <v>79</v>
      </c>
      <c r="H2592" s="333">
        <v>0.1416</v>
      </c>
      <c r="I2592" s="322">
        <v>16.539000000000001</v>
      </c>
      <c r="J2592" s="322">
        <v>2.3410000000000002</v>
      </c>
      <c r="K2592" s="277"/>
      <c r="L2592" s="322">
        <v>20.04</v>
      </c>
      <c r="M2592" s="322">
        <v>2.83</v>
      </c>
    </row>
    <row r="2593" spans="1:13" ht="24.75" thickBot="1" x14ac:dyDescent="0.25">
      <c r="A2593" s="265" t="s">
        <v>7182</v>
      </c>
      <c r="B2593" s="329" t="s">
        <v>1236</v>
      </c>
      <c r="C2593" s="330" t="s">
        <v>4255</v>
      </c>
      <c r="D2593" s="329" t="s">
        <v>103</v>
      </c>
      <c r="E2593" s="329" t="s">
        <v>1264</v>
      </c>
      <c r="F2593" s="331" t="s">
        <v>1191</v>
      </c>
      <c r="G2593" s="332" t="s">
        <v>79</v>
      </c>
      <c r="H2593" s="333">
        <v>0.1416</v>
      </c>
      <c r="I2593" s="322">
        <v>23.058</v>
      </c>
      <c r="J2593" s="322">
        <v>3.2650000000000001</v>
      </c>
      <c r="K2593" s="277"/>
      <c r="L2593" s="322">
        <v>27.94</v>
      </c>
      <c r="M2593" s="322">
        <v>3.95</v>
      </c>
    </row>
    <row r="2594" spans="1:13" ht="12.75" thickTop="1" x14ac:dyDescent="0.2">
      <c r="A2594" s="265" t="s">
        <v>7183</v>
      </c>
      <c r="B2594" s="295" t="s">
        <v>1193</v>
      </c>
      <c r="C2594" s="296" t="s">
        <v>4269</v>
      </c>
      <c r="D2594" s="295" t="s">
        <v>103</v>
      </c>
      <c r="E2594" s="295" t="s">
        <v>1265</v>
      </c>
      <c r="F2594" s="297" t="s">
        <v>1209</v>
      </c>
      <c r="G2594" s="298" t="s">
        <v>133</v>
      </c>
      <c r="H2594" s="299">
        <v>5.8999999999999999E-3</v>
      </c>
      <c r="I2594" s="300">
        <v>53.908000000000001</v>
      </c>
      <c r="J2594" s="300">
        <v>0.318</v>
      </c>
      <c r="K2594" s="277"/>
      <c r="L2594" s="300">
        <v>65.319999999999993</v>
      </c>
      <c r="M2594" s="300">
        <v>0.38</v>
      </c>
    </row>
    <row r="2595" spans="1:13" ht="24" x14ac:dyDescent="0.2">
      <c r="A2595" s="265" t="s">
        <v>7184</v>
      </c>
      <c r="B2595" s="279" t="s">
        <v>1193</v>
      </c>
      <c r="C2595" s="280" t="s">
        <v>4303</v>
      </c>
      <c r="D2595" s="279" t="s">
        <v>103</v>
      </c>
      <c r="E2595" s="279" t="s">
        <v>4304</v>
      </c>
      <c r="F2595" s="281" t="s">
        <v>1209</v>
      </c>
      <c r="G2595" s="282" t="s">
        <v>133</v>
      </c>
      <c r="H2595" s="283">
        <v>1</v>
      </c>
      <c r="I2595" s="284">
        <v>8.3699999999999992</v>
      </c>
      <c r="J2595" s="284">
        <v>8.3699999999999992</v>
      </c>
      <c r="K2595" s="277"/>
      <c r="L2595" s="284">
        <v>10.17</v>
      </c>
      <c r="M2595" s="284">
        <v>10.17</v>
      </c>
    </row>
    <row r="2596" spans="1:13" x14ac:dyDescent="0.2">
      <c r="A2596" s="265" t="s">
        <v>7185</v>
      </c>
      <c r="B2596" s="279" t="s">
        <v>1193</v>
      </c>
      <c r="C2596" s="280" t="s">
        <v>4272</v>
      </c>
      <c r="D2596" s="279" t="s">
        <v>103</v>
      </c>
      <c r="E2596" s="279" t="s">
        <v>1269</v>
      </c>
      <c r="F2596" s="281" t="s">
        <v>1209</v>
      </c>
      <c r="G2596" s="282" t="s">
        <v>133</v>
      </c>
      <c r="H2596" s="283">
        <v>7.0000000000000001E-3</v>
      </c>
      <c r="I2596" s="284">
        <v>61.08</v>
      </c>
      <c r="J2596" s="284">
        <v>0.42699999999999999</v>
      </c>
      <c r="K2596" s="277"/>
      <c r="L2596" s="284">
        <v>74.010000000000005</v>
      </c>
      <c r="M2596" s="284">
        <v>0.51</v>
      </c>
    </row>
    <row r="2597" spans="1:13" x14ac:dyDescent="0.2">
      <c r="A2597" s="265" t="s">
        <v>7186</v>
      </c>
      <c r="B2597" s="279" t="s">
        <v>1193</v>
      </c>
      <c r="C2597" s="280" t="s">
        <v>4258</v>
      </c>
      <c r="D2597" s="279" t="s">
        <v>103</v>
      </c>
      <c r="E2597" s="279" t="s">
        <v>1267</v>
      </c>
      <c r="F2597" s="281" t="s">
        <v>1209</v>
      </c>
      <c r="G2597" s="282" t="s">
        <v>133</v>
      </c>
      <c r="H2597" s="283">
        <v>3.3799999999999997E-2</v>
      </c>
      <c r="I2597" s="284">
        <v>1.774</v>
      </c>
      <c r="J2597" s="284">
        <v>5.8999999999999997E-2</v>
      </c>
      <c r="K2597" s="277"/>
      <c r="L2597" s="284">
        <v>2.15</v>
      </c>
      <c r="M2597" s="284">
        <v>7.0000000000000007E-2</v>
      </c>
    </row>
    <row r="2598" spans="1:13" x14ac:dyDescent="0.2">
      <c r="A2598" s="265" t="s">
        <v>7187</v>
      </c>
      <c r="B2598" s="266" t="s">
        <v>4737</v>
      </c>
      <c r="C2598" s="267" t="s">
        <v>36</v>
      </c>
      <c r="D2598" s="266" t="s">
        <v>37</v>
      </c>
      <c r="E2598" s="266" t="s">
        <v>38</v>
      </c>
      <c r="F2598" s="268" t="s">
        <v>1188</v>
      </c>
      <c r="G2598" s="269" t="s">
        <v>39</v>
      </c>
      <c r="H2598" s="267" t="s">
        <v>1189</v>
      </c>
      <c r="I2598" s="267" t="s">
        <v>40</v>
      </c>
      <c r="J2598" s="267" t="s">
        <v>41</v>
      </c>
      <c r="L2598" s="334"/>
      <c r="M2598" s="334"/>
    </row>
    <row r="2599" spans="1:13" x14ac:dyDescent="0.2">
      <c r="A2599" s="265" t="s">
        <v>7188</v>
      </c>
      <c r="B2599" s="271" t="s">
        <v>1190</v>
      </c>
      <c r="C2599" s="272" t="s">
        <v>4335</v>
      </c>
      <c r="D2599" s="271" t="s">
        <v>1470</v>
      </c>
      <c r="E2599" s="271" t="s">
        <v>499</v>
      </c>
      <c r="F2599" s="273">
        <v>8</v>
      </c>
      <c r="G2599" s="274" t="s">
        <v>106</v>
      </c>
      <c r="H2599" s="275">
        <v>1</v>
      </c>
      <c r="I2599" s="276">
        <v>9.6</v>
      </c>
      <c r="J2599" s="276">
        <v>9.6</v>
      </c>
      <c r="K2599" s="277"/>
      <c r="L2599" s="276">
        <v>11.65</v>
      </c>
      <c r="M2599" s="276">
        <v>11.65</v>
      </c>
    </row>
    <row r="2600" spans="1:13" x14ac:dyDescent="0.2">
      <c r="A2600" s="265" t="s">
        <v>7189</v>
      </c>
      <c r="B2600" s="301" t="s">
        <v>1193</v>
      </c>
      <c r="C2600" s="302" t="s">
        <v>3137</v>
      </c>
      <c r="D2600" s="301" t="s">
        <v>1470</v>
      </c>
      <c r="E2600" s="301" t="s">
        <v>1198</v>
      </c>
      <c r="F2600" s="303" t="s">
        <v>1195</v>
      </c>
      <c r="G2600" s="304" t="s">
        <v>1196</v>
      </c>
      <c r="H2600" s="305">
        <v>0.18</v>
      </c>
      <c r="I2600" s="285">
        <v>12.429</v>
      </c>
      <c r="J2600" s="285">
        <v>2.2370000000000001</v>
      </c>
      <c r="K2600" s="277"/>
      <c r="L2600" s="285">
        <v>15.06</v>
      </c>
      <c r="M2600" s="285">
        <v>2.71</v>
      </c>
    </row>
    <row r="2601" spans="1:13" ht="12.75" thickBot="1" x14ac:dyDescent="0.25">
      <c r="A2601" s="265" t="s">
        <v>7190</v>
      </c>
      <c r="B2601" s="301" t="s">
        <v>1193</v>
      </c>
      <c r="C2601" s="302" t="s">
        <v>3212</v>
      </c>
      <c r="D2601" s="301" t="s">
        <v>1470</v>
      </c>
      <c r="E2601" s="301" t="s">
        <v>1364</v>
      </c>
      <c r="F2601" s="303" t="s">
        <v>1195</v>
      </c>
      <c r="G2601" s="304" t="s">
        <v>1196</v>
      </c>
      <c r="H2601" s="305">
        <v>0.18</v>
      </c>
      <c r="I2601" s="285">
        <v>18.404</v>
      </c>
      <c r="J2601" s="285">
        <v>3.3119999999999998</v>
      </c>
      <c r="K2601" s="277"/>
      <c r="L2601" s="285">
        <v>22.3</v>
      </c>
      <c r="M2601" s="285">
        <v>4.01</v>
      </c>
    </row>
    <row r="2602" spans="1:13" ht="12.75" thickTop="1" x14ac:dyDescent="0.2">
      <c r="A2602" s="265" t="s">
        <v>7191</v>
      </c>
      <c r="B2602" s="295" t="s">
        <v>1193</v>
      </c>
      <c r="C2602" s="296" t="s">
        <v>4336</v>
      </c>
      <c r="D2602" s="295" t="s">
        <v>1470</v>
      </c>
      <c r="E2602" s="295" t="s">
        <v>499</v>
      </c>
      <c r="F2602" s="297" t="s">
        <v>1209</v>
      </c>
      <c r="G2602" s="298" t="s">
        <v>73</v>
      </c>
      <c r="H2602" s="299">
        <v>1</v>
      </c>
      <c r="I2602" s="300">
        <v>4.05</v>
      </c>
      <c r="J2602" s="300">
        <v>4.05</v>
      </c>
      <c r="K2602" s="277"/>
      <c r="L2602" s="300">
        <v>4.93</v>
      </c>
      <c r="M2602" s="300">
        <v>4.93</v>
      </c>
    </row>
    <row r="2603" spans="1:13" x14ac:dyDescent="0.2">
      <c r="A2603" s="265" t="s">
        <v>7192</v>
      </c>
      <c r="B2603" s="266" t="s">
        <v>4738</v>
      </c>
      <c r="C2603" s="267" t="s">
        <v>36</v>
      </c>
      <c r="D2603" s="266" t="s">
        <v>37</v>
      </c>
      <c r="E2603" s="266" t="s">
        <v>38</v>
      </c>
      <c r="F2603" s="268" t="s">
        <v>1188</v>
      </c>
      <c r="G2603" s="269" t="s">
        <v>39</v>
      </c>
      <c r="H2603" s="267" t="s">
        <v>1189</v>
      </c>
      <c r="I2603" s="267" t="s">
        <v>40</v>
      </c>
      <c r="J2603" s="267" t="s">
        <v>41</v>
      </c>
      <c r="L2603" s="334"/>
      <c r="M2603" s="334"/>
    </row>
    <row r="2604" spans="1:13" ht="24" x14ac:dyDescent="0.2">
      <c r="A2604" s="265" t="s">
        <v>7193</v>
      </c>
      <c r="B2604" s="271" t="s">
        <v>1190</v>
      </c>
      <c r="C2604" s="272" t="s">
        <v>4274</v>
      </c>
      <c r="D2604" s="271" t="s">
        <v>103</v>
      </c>
      <c r="E2604" s="271" t="s">
        <v>1584</v>
      </c>
      <c r="F2604" s="273" t="s">
        <v>3019</v>
      </c>
      <c r="G2604" s="274" t="s">
        <v>133</v>
      </c>
      <c r="H2604" s="275">
        <v>1</v>
      </c>
      <c r="I2604" s="276">
        <v>15.350000000000001</v>
      </c>
      <c r="J2604" s="276">
        <v>15.35</v>
      </c>
      <c r="K2604" s="277"/>
      <c r="L2604" s="276">
        <v>18.62</v>
      </c>
      <c r="M2604" s="276">
        <v>18.62</v>
      </c>
    </row>
    <row r="2605" spans="1:13" ht="24" x14ac:dyDescent="0.2">
      <c r="A2605" s="265" t="s">
        <v>7194</v>
      </c>
      <c r="B2605" s="316" t="s">
        <v>1236</v>
      </c>
      <c r="C2605" s="317" t="s">
        <v>4253</v>
      </c>
      <c r="D2605" s="316" t="s">
        <v>103</v>
      </c>
      <c r="E2605" s="316" t="s">
        <v>4254</v>
      </c>
      <c r="F2605" s="318" t="s">
        <v>1191</v>
      </c>
      <c r="G2605" s="319" t="s">
        <v>79</v>
      </c>
      <c r="H2605" s="320">
        <v>0.24160000000000001</v>
      </c>
      <c r="I2605" s="321">
        <v>16.539000000000001</v>
      </c>
      <c r="J2605" s="321">
        <v>3.9950000000000001</v>
      </c>
      <c r="K2605" s="277"/>
      <c r="L2605" s="321">
        <v>20.04</v>
      </c>
      <c r="M2605" s="321">
        <v>4.84</v>
      </c>
    </row>
    <row r="2606" spans="1:13" ht="24" x14ac:dyDescent="0.2">
      <c r="A2606" s="265" t="s">
        <v>7195</v>
      </c>
      <c r="B2606" s="316" t="s">
        <v>1236</v>
      </c>
      <c r="C2606" s="317" t="s">
        <v>4255</v>
      </c>
      <c r="D2606" s="316" t="s">
        <v>103</v>
      </c>
      <c r="E2606" s="316" t="s">
        <v>1264</v>
      </c>
      <c r="F2606" s="318" t="s">
        <v>1191</v>
      </c>
      <c r="G2606" s="319" t="s">
        <v>79</v>
      </c>
      <c r="H2606" s="320">
        <v>0.24160000000000001</v>
      </c>
      <c r="I2606" s="321">
        <v>23.058</v>
      </c>
      <c r="J2606" s="321">
        <v>5.57</v>
      </c>
      <c r="K2606" s="277"/>
      <c r="L2606" s="321">
        <v>27.94</v>
      </c>
      <c r="M2606" s="321">
        <v>6.75</v>
      </c>
    </row>
    <row r="2607" spans="1:13" x14ac:dyDescent="0.2">
      <c r="A2607" s="265" t="s">
        <v>7196</v>
      </c>
      <c r="B2607" s="279" t="s">
        <v>1193</v>
      </c>
      <c r="C2607" s="280" t="s">
        <v>4269</v>
      </c>
      <c r="D2607" s="279" t="s">
        <v>103</v>
      </c>
      <c r="E2607" s="279" t="s">
        <v>1265</v>
      </c>
      <c r="F2607" s="281" t="s">
        <v>1209</v>
      </c>
      <c r="G2607" s="282" t="s">
        <v>133</v>
      </c>
      <c r="H2607" s="283">
        <v>1.41E-2</v>
      </c>
      <c r="I2607" s="284">
        <v>53.908000000000001</v>
      </c>
      <c r="J2607" s="284">
        <v>0.76</v>
      </c>
      <c r="K2607" s="277"/>
      <c r="L2607" s="284">
        <v>65.319999999999993</v>
      </c>
      <c r="M2607" s="284">
        <v>0.92</v>
      </c>
    </row>
    <row r="2608" spans="1:13" x14ac:dyDescent="0.2">
      <c r="A2608" s="265" t="s">
        <v>7197</v>
      </c>
      <c r="B2608" s="279" t="s">
        <v>1193</v>
      </c>
      <c r="C2608" s="280" t="s">
        <v>4275</v>
      </c>
      <c r="D2608" s="279" t="s">
        <v>103</v>
      </c>
      <c r="E2608" s="279" t="s">
        <v>4276</v>
      </c>
      <c r="F2608" s="281" t="s">
        <v>1209</v>
      </c>
      <c r="G2608" s="282" t="s">
        <v>133</v>
      </c>
      <c r="H2608" s="283">
        <v>1</v>
      </c>
      <c r="I2608" s="284">
        <v>3.91</v>
      </c>
      <c r="J2608" s="284">
        <v>3.91</v>
      </c>
      <c r="K2608" s="277"/>
      <c r="L2608" s="284">
        <v>4.76</v>
      </c>
      <c r="M2608" s="284">
        <v>4.76</v>
      </c>
    </row>
    <row r="2609" spans="1:13" x14ac:dyDescent="0.2">
      <c r="A2609" s="265" t="s">
        <v>7198</v>
      </c>
      <c r="B2609" s="279" t="s">
        <v>1193</v>
      </c>
      <c r="C2609" s="280" t="s">
        <v>4272</v>
      </c>
      <c r="D2609" s="279" t="s">
        <v>103</v>
      </c>
      <c r="E2609" s="279" t="s">
        <v>1269</v>
      </c>
      <c r="F2609" s="281" t="s">
        <v>1209</v>
      </c>
      <c r="G2609" s="282" t="s">
        <v>133</v>
      </c>
      <c r="H2609" s="283">
        <v>1.6500000000000001E-2</v>
      </c>
      <c r="I2609" s="284">
        <v>61.08</v>
      </c>
      <c r="J2609" s="284">
        <v>1.0069999999999999</v>
      </c>
      <c r="K2609" s="277"/>
      <c r="L2609" s="284">
        <v>74.010000000000005</v>
      </c>
      <c r="M2609" s="284">
        <v>1.22</v>
      </c>
    </row>
    <row r="2610" spans="1:13" x14ac:dyDescent="0.2">
      <c r="A2610" s="265" t="s">
        <v>7199</v>
      </c>
      <c r="B2610" s="279" t="s">
        <v>1193</v>
      </c>
      <c r="C2610" s="280" t="s">
        <v>4258</v>
      </c>
      <c r="D2610" s="279" t="s">
        <v>103</v>
      </c>
      <c r="E2610" s="279" t="s">
        <v>1267</v>
      </c>
      <c r="F2610" s="281" t="s">
        <v>1209</v>
      </c>
      <c r="G2610" s="282" t="s">
        <v>133</v>
      </c>
      <c r="H2610" s="283">
        <v>6.0499999999999998E-2</v>
      </c>
      <c r="I2610" s="284">
        <v>1.774</v>
      </c>
      <c r="J2610" s="284">
        <v>0.107</v>
      </c>
      <c r="K2610" s="277"/>
      <c r="L2610" s="284">
        <v>2.15</v>
      </c>
      <c r="M2610" s="284">
        <v>0.13</v>
      </c>
    </row>
    <row r="2611" spans="1:13" x14ac:dyDescent="0.2">
      <c r="A2611" s="265" t="s">
        <v>7200</v>
      </c>
      <c r="B2611" s="286" t="s">
        <v>4739</v>
      </c>
      <c r="C2611" s="287" t="s">
        <v>36</v>
      </c>
      <c r="D2611" s="286" t="s">
        <v>37</v>
      </c>
      <c r="E2611" s="286" t="s">
        <v>38</v>
      </c>
      <c r="F2611" s="288" t="s">
        <v>1188</v>
      </c>
      <c r="G2611" s="289" t="s">
        <v>39</v>
      </c>
      <c r="H2611" s="287" t="s">
        <v>1189</v>
      </c>
      <c r="I2611" s="287" t="s">
        <v>40</v>
      </c>
      <c r="J2611" s="287" t="s">
        <v>41</v>
      </c>
    </row>
    <row r="2612" spans="1:13" ht="24.75" thickBot="1" x14ac:dyDescent="0.25">
      <c r="A2612" s="265" t="s">
        <v>7201</v>
      </c>
      <c r="B2612" s="290" t="s">
        <v>1190</v>
      </c>
      <c r="C2612" s="291" t="s">
        <v>4740</v>
      </c>
      <c r="D2612" s="290" t="s">
        <v>103</v>
      </c>
      <c r="E2612" s="290" t="s">
        <v>1743</v>
      </c>
      <c r="F2612" s="292" t="s">
        <v>3019</v>
      </c>
      <c r="G2612" s="293" t="s">
        <v>133</v>
      </c>
      <c r="H2612" s="294">
        <v>1</v>
      </c>
      <c r="I2612" s="278">
        <v>17.36</v>
      </c>
      <c r="J2612" s="278">
        <v>17.36</v>
      </c>
      <c r="K2612" s="277"/>
      <c r="L2612" s="278">
        <v>21.05</v>
      </c>
      <c r="M2612" s="278">
        <v>21.05</v>
      </c>
    </row>
    <row r="2613" spans="1:13" ht="24.75" thickTop="1" x14ac:dyDescent="0.2">
      <c r="A2613" s="265" t="s">
        <v>7202</v>
      </c>
      <c r="B2613" s="323" t="s">
        <v>1236</v>
      </c>
      <c r="C2613" s="324" t="s">
        <v>4253</v>
      </c>
      <c r="D2613" s="323" t="s">
        <v>103</v>
      </c>
      <c r="E2613" s="323" t="s">
        <v>4254</v>
      </c>
      <c r="F2613" s="325" t="s">
        <v>1191</v>
      </c>
      <c r="G2613" s="326" t="s">
        <v>79</v>
      </c>
      <c r="H2613" s="327">
        <v>0.22209999999999999</v>
      </c>
      <c r="I2613" s="328">
        <v>16.539000000000001</v>
      </c>
      <c r="J2613" s="328">
        <v>3.673</v>
      </c>
      <c r="K2613" s="277"/>
      <c r="L2613" s="328">
        <v>20.04</v>
      </c>
      <c r="M2613" s="328">
        <v>4.45</v>
      </c>
    </row>
    <row r="2614" spans="1:13" ht="24" x14ac:dyDescent="0.2">
      <c r="A2614" s="265" t="s">
        <v>7203</v>
      </c>
      <c r="B2614" s="316" t="s">
        <v>1236</v>
      </c>
      <c r="C2614" s="317" t="s">
        <v>4255</v>
      </c>
      <c r="D2614" s="316" t="s">
        <v>103</v>
      </c>
      <c r="E2614" s="316" t="s">
        <v>1264</v>
      </c>
      <c r="F2614" s="318" t="s">
        <v>1191</v>
      </c>
      <c r="G2614" s="319" t="s">
        <v>79</v>
      </c>
      <c r="H2614" s="320">
        <v>0.22209999999999999</v>
      </c>
      <c r="I2614" s="321">
        <v>23.058</v>
      </c>
      <c r="J2614" s="321">
        <v>5.1210000000000004</v>
      </c>
      <c r="K2614" s="277"/>
      <c r="L2614" s="321">
        <v>27.94</v>
      </c>
      <c r="M2614" s="321">
        <v>6.2</v>
      </c>
    </row>
    <row r="2615" spans="1:13" x14ac:dyDescent="0.2">
      <c r="A2615" s="265" t="s">
        <v>7204</v>
      </c>
      <c r="B2615" s="279" t="s">
        <v>1193</v>
      </c>
      <c r="C2615" s="280" t="s">
        <v>4269</v>
      </c>
      <c r="D2615" s="279" t="s">
        <v>103</v>
      </c>
      <c r="E2615" s="279" t="s">
        <v>1265</v>
      </c>
      <c r="F2615" s="281" t="s">
        <v>1209</v>
      </c>
      <c r="G2615" s="282" t="s">
        <v>133</v>
      </c>
      <c r="H2615" s="283">
        <v>1.24E-2</v>
      </c>
      <c r="I2615" s="284">
        <v>53.908000000000001</v>
      </c>
      <c r="J2615" s="284">
        <v>0.66800000000000004</v>
      </c>
      <c r="K2615" s="277"/>
      <c r="L2615" s="284">
        <v>65.319999999999993</v>
      </c>
      <c r="M2615" s="284">
        <v>0.8</v>
      </c>
    </row>
    <row r="2616" spans="1:13" ht="24" x14ac:dyDescent="0.2">
      <c r="A2616" s="265" t="s">
        <v>7205</v>
      </c>
      <c r="B2616" s="279" t="s">
        <v>1193</v>
      </c>
      <c r="C2616" s="280" t="s">
        <v>4741</v>
      </c>
      <c r="D2616" s="279" t="s">
        <v>103</v>
      </c>
      <c r="E2616" s="279" t="s">
        <v>4742</v>
      </c>
      <c r="F2616" s="281" t="s">
        <v>1209</v>
      </c>
      <c r="G2616" s="282" t="s">
        <v>133</v>
      </c>
      <c r="H2616" s="283">
        <v>1</v>
      </c>
      <c r="I2616" s="284">
        <v>6.92</v>
      </c>
      <c r="J2616" s="284">
        <v>6.92</v>
      </c>
      <c r="K2616" s="277"/>
      <c r="L2616" s="284">
        <v>8.43</v>
      </c>
      <c r="M2616" s="284">
        <v>8.43</v>
      </c>
    </row>
    <row r="2617" spans="1:13" x14ac:dyDescent="0.2">
      <c r="A2617" s="265" t="s">
        <v>7206</v>
      </c>
      <c r="B2617" s="279" t="s">
        <v>1193</v>
      </c>
      <c r="C2617" s="280" t="s">
        <v>4272</v>
      </c>
      <c r="D2617" s="279" t="s">
        <v>103</v>
      </c>
      <c r="E2617" s="279" t="s">
        <v>1269</v>
      </c>
      <c r="F2617" s="281" t="s">
        <v>1209</v>
      </c>
      <c r="G2617" s="282" t="s">
        <v>133</v>
      </c>
      <c r="H2617" s="283">
        <v>1.43E-2</v>
      </c>
      <c r="I2617" s="284">
        <v>61.08</v>
      </c>
      <c r="J2617" s="284">
        <v>0.873</v>
      </c>
      <c r="K2617" s="277"/>
      <c r="L2617" s="284">
        <v>74.010000000000005</v>
      </c>
      <c r="M2617" s="284">
        <v>1.05</v>
      </c>
    </row>
    <row r="2618" spans="1:13" x14ac:dyDescent="0.2">
      <c r="A2618" s="265" t="s">
        <v>7207</v>
      </c>
      <c r="B2618" s="279" t="s">
        <v>1193</v>
      </c>
      <c r="C2618" s="280" t="s">
        <v>4258</v>
      </c>
      <c r="D2618" s="279" t="s">
        <v>103</v>
      </c>
      <c r="E2618" s="279" t="s">
        <v>1267</v>
      </c>
      <c r="F2618" s="281" t="s">
        <v>1209</v>
      </c>
      <c r="G2618" s="282" t="s">
        <v>133</v>
      </c>
      <c r="H2618" s="283">
        <v>5.7200000000000001E-2</v>
      </c>
      <c r="I2618" s="284">
        <v>1.774</v>
      </c>
      <c r="J2618" s="284">
        <v>0.10100000000000001</v>
      </c>
      <c r="K2618" s="277"/>
      <c r="L2618" s="284">
        <v>2.15</v>
      </c>
      <c r="M2618" s="284">
        <v>0.12</v>
      </c>
    </row>
    <row r="2619" spans="1:13" x14ac:dyDescent="0.2">
      <c r="A2619" s="265" t="s">
        <v>7208</v>
      </c>
      <c r="B2619" s="266" t="s">
        <v>4743</v>
      </c>
      <c r="C2619" s="267" t="s">
        <v>36</v>
      </c>
      <c r="D2619" s="266" t="s">
        <v>37</v>
      </c>
      <c r="E2619" s="266" t="s">
        <v>38</v>
      </c>
      <c r="F2619" s="268" t="s">
        <v>1188</v>
      </c>
      <c r="G2619" s="269" t="s">
        <v>39</v>
      </c>
      <c r="H2619" s="267" t="s">
        <v>1189</v>
      </c>
      <c r="I2619" s="267" t="s">
        <v>40</v>
      </c>
      <c r="J2619" s="267" t="s">
        <v>41</v>
      </c>
      <c r="L2619" s="334"/>
      <c r="M2619" s="334"/>
    </row>
    <row r="2620" spans="1:13" x14ac:dyDescent="0.2">
      <c r="A2620" s="265" t="s">
        <v>7209</v>
      </c>
      <c r="B2620" s="271" t="s">
        <v>1190</v>
      </c>
      <c r="C2620" s="272" t="s">
        <v>4323</v>
      </c>
      <c r="D2620" s="271" t="s">
        <v>1470</v>
      </c>
      <c r="E2620" s="271" t="s">
        <v>493</v>
      </c>
      <c r="F2620" s="273">
        <v>8</v>
      </c>
      <c r="G2620" s="274" t="s">
        <v>106</v>
      </c>
      <c r="H2620" s="275">
        <v>1</v>
      </c>
      <c r="I2620" s="276">
        <v>87.83</v>
      </c>
      <c r="J2620" s="276">
        <v>87.83</v>
      </c>
      <c r="K2620" s="277"/>
      <c r="L2620" s="276">
        <v>106.43</v>
      </c>
      <c r="M2620" s="276">
        <v>106.43</v>
      </c>
    </row>
    <row r="2621" spans="1:13" x14ac:dyDescent="0.2">
      <c r="A2621" s="265" t="s">
        <v>7210</v>
      </c>
      <c r="B2621" s="279" t="s">
        <v>1193</v>
      </c>
      <c r="C2621" s="280" t="s">
        <v>3137</v>
      </c>
      <c r="D2621" s="279" t="s">
        <v>1470</v>
      </c>
      <c r="E2621" s="279" t="s">
        <v>1198</v>
      </c>
      <c r="F2621" s="281" t="s">
        <v>1195</v>
      </c>
      <c r="G2621" s="282" t="s">
        <v>1196</v>
      </c>
      <c r="H2621" s="283">
        <v>0.61</v>
      </c>
      <c r="I2621" s="284">
        <v>12.429</v>
      </c>
      <c r="J2621" s="284">
        <v>7.5810000000000004</v>
      </c>
      <c r="K2621" s="277"/>
      <c r="L2621" s="284">
        <v>15.06</v>
      </c>
      <c r="M2621" s="284">
        <v>9.18</v>
      </c>
    </row>
    <row r="2622" spans="1:13" x14ac:dyDescent="0.2">
      <c r="A2622" s="265" t="s">
        <v>7211</v>
      </c>
      <c r="B2622" s="301" t="s">
        <v>1193</v>
      </c>
      <c r="C2622" s="302" t="s">
        <v>3212</v>
      </c>
      <c r="D2622" s="301" t="s">
        <v>1470</v>
      </c>
      <c r="E2622" s="301" t="s">
        <v>1364</v>
      </c>
      <c r="F2622" s="303" t="s">
        <v>1195</v>
      </c>
      <c r="G2622" s="304" t="s">
        <v>1196</v>
      </c>
      <c r="H2622" s="305">
        <v>0.61</v>
      </c>
      <c r="I2622" s="285">
        <v>18.404</v>
      </c>
      <c r="J2622" s="285">
        <v>11.226000000000001</v>
      </c>
      <c r="K2622" s="277"/>
      <c r="L2622" s="285">
        <v>22.3</v>
      </c>
      <c r="M2622" s="285">
        <v>13.6</v>
      </c>
    </row>
    <row r="2623" spans="1:13" ht="12.75" thickBot="1" x14ac:dyDescent="0.25">
      <c r="A2623" s="265" t="s">
        <v>7212</v>
      </c>
      <c r="B2623" s="301" t="s">
        <v>1193</v>
      </c>
      <c r="C2623" s="302" t="s">
        <v>4307</v>
      </c>
      <c r="D2623" s="301" t="s">
        <v>1470</v>
      </c>
      <c r="E2623" s="301" t="s">
        <v>1388</v>
      </c>
      <c r="F2623" s="303" t="s">
        <v>1209</v>
      </c>
      <c r="G2623" s="304" t="s">
        <v>61</v>
      </c>
      <c r="H2623" s="305">
        <v>0.94</v>
      </c>
      <c r="I2623" s="285">
        <v>0.371</v>
      </c>
      <c r="J2623" s="285">
        <v>0.34799999999999998</v>
      </c>
      <c r="K2623" s="277"/>
      <c r="L2623" s="285">
        <v>0.45</v>
      </c>
      <c r="M2623" s="285">
        <v>0.42</v>
      </c>
    </row>
    <row r="2624" spans="1:13" ht="12.75" thickTop="1" x14ac:dyDescent="0.2">
      <c r="A2624" s="265" t="s">
        <v>7213</v>
      </c>
      <c r="B2624" s="295" t="s">
        <v>1193</v>
      </c>
      <c r="C2624" s="296" t="s">
        <v>4324</v>
      </c>
      <c r="D2624" s="295" t="s">
        <v>1470</v>
      </c>
      <c r="E2624" s="295" t="s">
        <v>4325</v>
      </c>
      <c r="F2624" s="297" t="s">
        <v>1209</v>
      </c>
      <c r="G2624" s="298" t="s">
        <v>73</v>
      </c>
      <c r="H2624" s="299">
        <v>1</v>
      </c>
      <c r="I2624" s="300">
        <v>68.67</v>
      </c>
      <c r="J2624" s="300">
        <v>68.67</v>
      </c>
      <c r="K2624" s="277"/>
      <c r="L2624" s="300">
        <v>83.23</v>
      </c>
      <c r="M2624" s="300">
        <v>83.23</v>
      </c>
    </row>
    <row r="2625" spans="1:13" x14ac:dyDescent="0.2">
      <c r="A2625" s="265" t="s">
        <v>7214</v>
      </c>
      <c r="B2625" s="266" t="s">
        <v>4744</v>
      </c>
      <c r="C2625" s="267" t="s">
        <v>36</v>
      </c>
      <c r="D2625" s="266" t="s">
        <v>37</v>
      </c>
      <c r="E2625" s="266" t="s">
        <v>38</v>
      </c>
      <c r="F2625" s="268" t="s">
        <v>1188</v>
      </c>
      <c r="G2625" s="269" t="s">
        <v>39</v>
      </c>
      <c r="H2625" s="267" t="s">
        <v>1189</v>
      </c>
      <c r="I2625" s="267" t="s">
        <v>40</v>
      </c>
      <c r="J2625" s="267" t="s">
        <v>41</v>
      </c>
      <c r="L2625" s="334"/>
      <c r="M2625" s="334"/>
    </row>
    <row r="2626" spans="1:13" ht="24" x14ac:dyDescent="0.2">
      <c r="A2626" s="265" t="s">
        <v>7215</v>
      </c>
      <c r="B2626" s="271" t="s">
        <v>1190</v>
      </c>
      <c r="C2626" s="272" t="s">
        <v>4352</v>
      </c>
      <c r="D2626" s="271" t="s">
        <v>103</v>
      </c>
      <c r="E2626" s="271" t="s">
        <v>1604</v>
      </c>
      <c r="F2626" s="273" t="s">
        <v>3019</v>
      </c>
      <c r="G2626" s="274" t="s">
        <v>289</v>
      </c>
      <c r="H2626" s="275">
        <v>1</v>
      </c>
      <c r="I2626" s="276">
        <v>22.009999999999998</v>
      </c>
      <c r="J2626" s="276">
        <v>22.009999999999998</v>
      </c>
      <c r="K2626" s="277"/>
      <c r="L2626" s="276">
        <v>26.69</v>
      </c>
      <c r="M2626" s="276">
        <v>26.69</v>
      </c>
    </row>
    <row r="2627" spans="1:13" ht="24" x14ac:dyDescent="0.2">
      <c r="A2627" s="265" t="s">
        <v>7216</v>
      </c>
      <c r="B2627" s="316" t="s">
        <v>1236</v>
      </c>
      <c r="C2627" s="317" t="s">
        <v>4253</v>
      </c>
      <c r="D2627" s="316" t="s">
        <v>103</v>
      </c>
      <c r="E2627" s="316" t="s">
        <v>4254</v>
      </c>
      <c r="F2627" s="318" t="s">
        <v>1191</v>
      </c>
      <c r="G2627" s="319" t="s">
        <v>79</v>
      </c>
      <c r="H2627" s="320">
        <v>0.31819999999999998</v>
      </c>
      <c r="I2627" s="321">
        <v>16.539000000000001</v>
      </c>
      <c r="J2627" s="321">
        <v>5.2619999999999996</v>
      </c>
      <c r="K2627" s="277"/>
      <c r="L2627" s="321">
        <v>20.04</v>
      </c>
      <c r="M2627" s="321">
        <v>6.37</v>
      </c>
    </row>
    <row r="2628" spans="1:13" ht="24" x14ac:dyDescent="0.2">
      <c r="A2628" s="265" t="s">
        <v>7217</v>
      </c>
      <c r="B2628" s="316" t="s">
        <v>1236</v>
      </c>
      <c r="C2628" s="317" t="s">
        <v>4255</v>
      </c>
      <c r="D2628" s="316" t="s">
        <v>103</v>
      </c>
      <c r="E2628" s="316" t="s">
        <v>1264</v>
      </c>
      <c r="F2628" s="318" t="s">
        <v>1191</v>
      </c>
      <c r="G2628" s="319" t="s">
        <v>79</v>
      </c>
      <c r="H2628" s="320">
        <v>0.31819999999999998</v>
      </c>
      <c r="I2628" s="321">
        <v>23.058</v>
      </c>
      <c r="J2628" s="321">
        <v>7.3369999999999997</v>
      </c>
      <c r="K2628" s="277"/>
      <c r="L2628" s="321">
        <v>27.94</v>
      </c>
      <c r="M2628" s="321">
        <v>8.89</v>
      </c>
    </row>
    <row r="2629" spans="1:13" x14ac:dyDescent="0.2">
      <c r="A2629" s="265" t="s">
        <v>7218</v>
      </c>
      <c r="B2629" s="279" t="s">
        <v>1193</v>
      </c>
      <c r="C2629" s="280" t="s">
        <v>4353</v>
      </c>
      <c r="D2629" s="279" t="s">
        <v>103</v>
      </c>
      <c r="E2629" s="279" t="s">
        <v>4354</v>
      </c>
      <c r="F2629" s="281" t="s">
        <v>1209</v>
      </c>
      <c r="G2629" s="282" t="s">
        <v>289</v>
      </c>
      <c r="H2629" s="283">
        <v>1.0548999999999999</v>
      </c>
      <c r="I2629" s="284">
        <v>8.8925287234042578</v>
      </c>
      <c r="J2629" s="284">
        <v>9.3800000000000008</v>
      </c>
      <c r="K2629" s="277"/>
      <c r="L2629" s="284">
        <v>10.81</v>
      </c>
      <c r="M2629" s="284">
        <v>11.4</v>
      </c>
    </row>
    <row r="2630" spans="1:13" x14ac:dyDescent="0.2">
      <c r="A2630" s="265" t="s">
        <v>7219</v>
      </c>
      <c r="B2630" s="279" t="s">
        <v>1193</v>
      </c>
      <c r="C2630" s="280" t="s">
        <v>4258</v>
      </c>
      <c r="D2630" s="279" t="s">
        <v>103</v>
      </c>
      <c r="E2630" s="279" t="s">
        <v>1267</v>
      </c>
      <c r="F2630" s="281" t="s">
        <v>1209</v>
      </c>
      <c r="G2630" s="282" t="s">
        <v>133</v>
      </c>
      <c r="H2630" s="283">
        <v>1.77E-2</v>
      </c>
      <c r="I2630" s="284">
        <v>1.774</v>
      </c>
      <c r="J2630" s="284">
        <v>3.1E-2</v>
      </c>
      <c r="K2630" s="277"/>
      <c r="L2630" s="284">
        <v>2.15</v>
      </c>
      <c r="M2630" s="284">
        <v>0.03</v>
      </c>
    </row>
    <row r="2631" spans="1:13" x14ac:dyDescent="0.2">
      <c r="A2631" s="265" t="s">
        <v>7220</v>
      </c>
      <c r="B2631" s="266" t="s">
        <v>4745</v>
      </c>
      <c r="C2631" s="267" t="s">
        <v>36</v>
      </c>
      <c r="D2631" s="266" t="s">
        <v>37</v>
      </c>
      <c r="E2631" s="266" t="s">
        <v>38</v>
      </c>
      <c r="F2631" s="268" t="s">
        <v>1188</v>
      </c>
      <c r="G2631" s="269" t="s">
        <v>39</v>
      </c>
      <c r="H2631" s="267" t="s">
        <v>1189</v>
      </c>
      <c r="I2631" s="267" t="s">
        <v>40</v>
      </c>
      <c r="J2631" s="267" t="s">
        <v>41</v>
      </c>
      <c r="L2631" s="334"/>
      <c r="M2631" s="334"/>
    </row>
    <row r="2632" spans="1:13" ht="36" x14ac:dyDescent="0.2">
      <c r="A2632" s="265" t="s">
        <v>7221</v>
      </c>
      <c r="B2632" s="271" t="s">
        <v>1190</v>
      </c>
      <c r="C2632" s="272" t="s">
        <v>4364</v>
      </c>
      <c r="D2632" s="271" t="s">
        <v>103</v>
      </c>
      <c r="E2632" s="271" t="s">
        <v>1613</v>
      </c>
      <c r="F2632" s="273" t="s">
        <v>3019</v>
      </c>
      <c r="G2632" s="274" t="s">
        <v>133</v>
      </c>
      <c r="H2632" s="275">
        <v>1</v>
      </c>
      <c r="I2632" s="276">
        <v>21.96</v>
      </c>
      <c r="J2632" s="276">
        <v>21.96</v>
      </c>
      <c r="K2632" s="277"/>
      <c r="L2632" s="276">
        <v>26.62</v>
      </c>
      <c r="M2632" s="276">
        <v>26.62</v>
      </c>
    </row>
    <row r="2633" spans="1:13" ht="24" x14ac:dyDescent="0.2">
      <c r="A2633" s="265" t="s">
        <v>7222</v>
      </c>
      <c r="B2633" s="329" t="s">
        <v>1236</v>
      </c>
      <c r="C2633" s="330" t="s">
        <v>4253</v>
      </c>
      <c r="D2633" s="329" t="s">
        <v>103</v>
      </c>
      <c r="E2633" s="329" t="s">
        <v>4254</v>
      </c>
      <c r="F2633" s="331" t="s">
        <v>1191</v>
      </c>
      <c r="G2633" s="332" t="s">
        <v>79</v>
      </c>
      <c r="H2633" s="333">
        <v>0.18390000000000001</v>
      </c>
      <c r="I2633" s="322">
        <v>16.539000000000001</v>
      </c>
      <c r="J2633" s="322">
        <v>3.0409999999999999</v>
      </c>
      <c r="K2633" s="277"/>
      <c r="L2633" s="322">
        <v>20.04</v>
      </c>
      <c r="M2633" s="322">
        <v>3.68</v>
      </c>
    </row>
    <row r="2634" spans="1:13" ht="24.75" thickBot="1" x14ac:dyDescent="0.25">
      <c r="A2634" s="265" t="s">
        <v>7223</v>
      </c>
      <c r="B2634" s="329" t="s">
        <v>1236</v>
      </c>
      <c r="C2634" s="330" t="s">
        <v>4255</v>
      </c>
      <c r="D2634" s="329" t="s">
        <v>103</v>
      </c>
      <c r="E2634" s="329" t="s">
        <v>1264</v>
      </c>
      <c r="F2634" s="331" t="s">
        <v>1191</v>
      </c>
      <c r="G2634" s="332" t="s">
        <v>79</v>
      </c>
      <c r="H2634" s="333">
        <v>0.18390000000000001</v>
      </c>
      <c r="I2634" s="322">
        <v>23.058</v>
      </c>
      <c r="J2634" s="322">
        <v>4.24</v>
      </c>
      <c r="K2634" s="277"/>
      <c r="L2634" s="322">
        <v>27.94</v>
      </c>
      <c r="M2634" s="322">
        <v>5.13</v>
      </c>
    </row>
    <row r="2635" spans="1:13" ht="12.75" thickTop="1" x14ac:dyDescent="0.2">
      <c r="A2635" s="265" t="s">
        <v>7224</v>
      </c>
      <c r="B2635" s="295" t="s">
        <v>1193</v>
      </c>
      <c r="C2635" s="296" t="s">
        <v>4365</v>
      </c>
      <c r="D2635" s="295" t="s">
        <v>103</v>
      </c>
      <c r="E2635" s="295" t="s">
        <v>1273</v>
      </c>
      <c r="F2635" s="297" t="s">
        <v>1209</v>
      </c>
      <c r="G2635" s="298" t="s">
        <v>133</v>
      </c>
      <c r="H2635" s="299">
        <v>3</v>
      </c>
      <c r="I2635" s="300">
        <v>1.617</v>
      </c>
      <c r="J2635" s="300">
        <v>4.851</v>
      </c>
      <c r="K2635" s="277"/>
      <c r="L2635" s="300">
        <v>1.96</v>
      </c>
      <c r="M2635" s="300">
        <v>5.88</v>
      </c>
    </row>
    <row r="2636" spans="1:13" ht="24" x14ac:dyDescent="0.2">
      <c r="A2636" s="265" t="s">
        <v>7225</v>
      </c>
      <c r="B2636" s="279" t="s">
        <v>1193</v>
      </c>
      <c r="C2636" s="280" t="s">
        <v>4366</v>
      </c>
      <c r="D2636" s="279" t="s">
        <v>103</v>
      </c>
      <c r="E2636" s="279" t="s">
        <v>4367</v>
      </c>
      <c r="F2636" s="281" t="s">
        <v>1209</v>
      </c>
      <c r="G2636" s="282" t="s">
        <v>133</v>
      </c>
      <c r="H2636" s="283">
        <v>1</v>
      </c>
      <c r="I2636" s="284">
        <v>8.1600482926829265</v>
      </c>
      <c r="J2636" s="284">
        <v>8.16</v>
      </c>
      <c r="K2636" s="277"/>
      <c r="L2636" s="284">
        <v>9.91</v>
      </c>
      <c r="M2636" s="284">
        <v>9.91</v>
      </c>
    </row>
    <row r="2637" spans="1:13" ht="24" x14ac:dyDescent="0.2">
      <c r="A2637" s="265" t="s">
        <v>7226</v>
      </c>
      <c r="B2637" s="279" t="s">
        <v>1193</v>
      </c>
      <c r="C2637" s="280" t="s">
        <v>4368</v>
      </c>
      <c r="D2637" s="279" t="s">
        <v>103</v>
      </c>
      <c r="E2637" s="279" t="s">
        <v>4369</v>
      </c>
      <c r="F2637" s="281" t="s">
        <v>1209</v>
      </c>
      <c r="G2637" s="282" t="s">
        <v>133</v>
      </c>
      <c r="H2637" s="283">
        <v>7.4999999999999997E-2</v>
      </c>
      <c r="I2637" s="284">
        <v>22.25</v>
      </c>
      <c r="J2637" s="284">
        <v>1.6679999999999999</v>
      </c>
      <c r="K2637" s="277"/>
      <c r="L2637" s="284">
        <v>26.96</v>
      </c>
      <c r="M2637" s="284">
        <v>2.02</v>
      </c>
    </row>
    <row r="2638" spans="1:13" x14ac:dyDescent="0.2">
      <c r="A2638" s="265" t="s">
        <v>7227</v>
      </c>
      <c r="B2638" s="266" t="s">
        <v>4746</v>
      </c>
      <c r="C2638" s="267" t="s">
        <v>36</v>
      </c>
      <c r="D2638" s="266" t="s">
        <v>37</v>
      </c>
      <c r="E2638" s="266" t="s">
        <v>38</v>
      </c>
      <c r="F2638" s="268" t="s">
        <v>1188</v>
      </c>
      <c r="G2638" s="269" t="s">
        <v>39</v>
      </c>
      <c r="H2638" s="267" t="s">
        <v>1189</v>
      </c>
      <c r="I2638" s="267" t="s">
        <v>40</v>
      </c>
      <c r="J2638" s="267" t="s">
        <v>41</v>
      </c>
      <c r="L2638" s="334"/>
      <c r="M2638" s="334"/>
    </row>
    <row r="2639" spans="1:13" ht="36" x14ac:dyDescent="0.2">
      <c r="A2639" s="265" t="s">
        <v>7228</v>
      </c>
      <c r="B2639" s="271" t="s">
        <v>1190</v>
      </c>
      <c r="C2639" s="272" t="s">
        <v>4375</v>
      </c>
      <c r="D2639" s="271" t="s">
        <v>103</v>
      </c>
      <c r="E2639" s="271" t="s">
        <v>1620</v>
      </c>
      <c r="F2639" s="273" t="s">
        <v>3019</v>
      </c>
      <c r="G2639" s="274" t="s">
        <v>133</v>
      </c>
      <c r="H2639" s="275">
        <v>1</v>
      </c>
      <c r="I2639" s="276">
        <v>12.33</v>
      </c>
      <c r="J2639" s="276">
        <v>12.33</v>
      </c>
      <c r="K2639" s="277"/>
      <c r="L2639" s="276">
        <v>14.95</v>
      </c>
      <c r="M2639" s="276">
        <v>14.95</v>
      </c>
    </row>
    <row r="2640" spans="1:13" ht="24" x14ac:dyDescent="0.2">
      <c r="A2640" s="265" t="s">
        <v>7229</v>
      </c>
      <c r="B2640" s="316" t="s">
        <v>1236</v>
      </c>
      <c r="C2640" s="317" t="s">
        <v>4253</v>
      </c>
      <c r="D2640" s="316" t="s">
        <v>103</v>
      </c>
      <c r="E2640" s="316" t="s">
        <v>4254</v>
      </c>
      <c r="F2640" s="318" t="s">
        <v>1191</v>
      </c>
      <c r="G2640" s="319" t="s">
        <v>79</v>
      </c>
      <c r="H2640" s="320">
        <v>0.13789999999999999</v>
      </c>
      <c r="I2640" s="321">
        <v>16.539000000000001</v>
      </c>
      <c r="J2640" s="321">
        <v>2.2799999999999998</v>
      </c>
      <c r="K2640" s="277"/>
      <c r="L2640" s="321">
        <v>20.04</v>
      </c>
      <c r="M2640" s="321">
        <v>2.76</v>
      </c>
    </row>
    <row r="2641" spans="1:13" ht="24" x14ac:dyDescent="0.2">
      <c r="A2641" s="265" t="s">
        <v>7230</v>
      </c>
      <c r="B2641" s="316" t="s">
        <v>1236</v>
      </c>
      <c r="C2641" s="317" t="s">
        <v>4255</v>
      </c>
      <c r="D2641" s="316" t="s">
        <v>103</v>
      </c>
      <c r="E2641" s="316" t="s">
        <v>1264</v>
      </c>
      <c r="F2641" s="318" t="s">
        <v>1191</v>
      </c>
      <c r="G2641" s="319" t="s">
        <v>79</v>
      </c>
      <c r="H2641" s="320">
        <v>0.13789999999999999</v>
      </c>
      <c r="I2641" s="321">
        <v>23.058</v>
      </c>
      <c r="J2641" s="321">
        <v>3.1789999999999998</v>
      </c>
      <c r="K2641" s="277"/>
      <c r="L2641" s="321">
        <v>27.94</v>
      </c>
      <c r="M2641" s="321">
        <v>3.85</v>
      </c>
    </row>
    <row r="2642" spans="1:13" x14ac:dyDescent="0.2">
      <c r="A2642" s="265" t="s">
        <v>7231</v>
      </c>
      <c r="B2642" s="279" t="s">
        <v>1193</v>
      </c>
      <c r="C2642" s="280" t="s">
        <v>4365</v>
      </c>
      <c r="D2642" s="279" t="s">
        <v>103</v>
      </c>
      <c r="E2642" s="279" t="s">
        <v>1273</v>
      </c>
      <c r="F2642" s="281" t="s">
        <v>1209</v>
      </c>
      <c r="G2642" s="282" t="s">
        <v>133</v>
      </c>
      <c r="H2642" s="283">
        <v>2</v>
      </c>
      <c r="I2642" s="284">
        <v>1.617</v>
      </c>
      <c r="J2642" s="284">
        <v>3.234</v>
      </c>
      <c r="K2642" s="277"/>
      <c r="L2642" s="284">
        <v>1.96</v>
      </c>
      <c r="M2642" s="284">
        <v>3.92</v>
      </c>
    </row>
    <row r="2643" spans="1:13" x14ac:dyDescent="0.2">
      <c r="A2643" s="265" t="s">
        <v>7232</v>
      </c>
      <c r="B2643" s="279" t="s">
        <v>1193</v>
      </c>
      <c r="C2643" s="280" t="s">
        <v>4376</v>
      </c>
      <c r="D2643" s="279" t="s">
        <v>103</v>
      </c>
      <c r="E2643" s="279" t="s">
        <v>4377</v>
      </c>
      <c r="F2643" s="281" t="s">
        <v>1209</v>
      </c>
      <c r="G2643" s="282" t="s">
        <v>133</v>
      </c>
      <c r="H2643" s="283">
        <v>1</v>
      </c>
      <c r="I2643" s="284">
        <v>2.5251346153846161</v>
      </c>
      <c r="J2643" s="284">
        <v>2.5249999999999999</v>
      </c>
      <c r="K2643" s="277"/>
      <c r="L2643" s="284">
        <v>3.08</v>
      </c>
      <c r="M2643" s="284">
        <v>3.08</v>
      </c>
    </row>
    <row r="2644" spans="1:13" ht="24" x14ac:dyDescent="0.2">
      <c r="A2644" s="265" t="s">
        <v>7233</v>
      </c>
      <c r="B2644" s="301" t="s">
        <v>1193</v>
      </c>
      <c r="C2644" s="302" t="s">
        <v>4368</v>
      </c>
      <c r="D2644" s="301" t="s">
        <v>103</v>
      </c>
      <c r="E2644" s="301" t="s">
        <v>4369</v>
      </c>
      <c r="F2644" s="303" t="s">
        <v>1209</v>
      </c>
      <c r="G2644" s="304" t="s">
        <v>133</v>
      </c>
      <c r="H2644" s="305">
        <v>0.05</v>
      </c>
      <c r="I2644" s="285">
        <v>22.25</v>
      </c>
      <c r="J2644" s="285">
        <v>1.1120000000000001</v>
      </c>
      <c r="K2644" s="277"/>
      <c r="L2644" s="285">
        <v>26.96</v>
      </c>
      <c r="M2644" s="285">
        <v>1.34</v>
      </c>
    </row>
    <row r="2645" spans="1:13" ht="12.75" thickBot="1" x14ac:dyDescent="0.25">
      <c r="A2645" s="265" t="s">
        <v>7234</v>
      </c>
      <c r="B2645" s="286" t="s">
        <v>4747</v>
      </c>
      <c r="C2645" s="287" t="s">
        <v>36</v>
      </c>
      <c r="D2645" s="286" t="s">
        <v>37</v>
      </c>
      <c r="E2645" s="286" t="s">
        <v>38</v>
      </c>
      <c r="F2645" s="288" t="s">
        <v>1188</v>
      </c>
      <c r="G2645" s="289" t="s">
        <v>39</v>
      </c>
      <c r="H2645" s="287" t="s">
        <v>1189</v>
      </c>
      <c r="I2645" s="287" t="s">
        <v>40</v>
      </c>
      <c r="J2645" s="287" t="s">
        <v>41</v>
      </c>
      <c r="L2645" s="270"/>
      <c r="M2645" s="270"/>
    </row>
    <row r="2646" spans="1:13" ht="12.75" thickTop="1" x14ac:dyDescent="0.2">
      <c r="A2646" s="265" t="s">
        <v>7235</v>
      </c>
      <c r="B2646" s="310" t="s">
        <v>1190</v>
      </c>
      <c r="C2646" s="311" t="s">
        <v>4748</v>
      </c>
      <c r="D2646" s="310" t="s">
        <v>1470</v>
      </c>
      <c r="E2646" s="310" t="s">
        <v>689</v>
      </c>
      <c r="F2646" s="312">
        <v>8</v>
      </c>
      <c r="G2646" s="313" t="s">
        <v>106</v>
      </c>
      <c r="H2646" s="314">
        <v>1</v>
      </c>
      <c r="I2646" s="315">
        <v>38.790000000000006</v>
      </c>
      <c r="J2646" s="315">
        <v>38.790000000000006</v>
      </c>
      <c r="K2646" s="277"/>
      <c r="L2646" s="315">
        <v>47.01</v>
      </c>
      <c r="M2646" s="315">
        <v>47.01</v>
      </c>
    </row>
    <row r="2647" spans="1:13" x14ac:dyDescent="0.2">
      <c r="A2647" s="265" t="s">
        <v>7236</v>
      </c>
      <c r="B2647" s="279" t="s">
        <v>1193</v>
      </c>
      <c r="C2647" s="280" t="s">
        <v>3137</v>
      </c>
      <c r="D2647" s="279" t="s">
        <v>1470</v>
      </c>
      <c r="E2647" s="279" t="s">
        <v>1198</v>
      </c>
      <c r="F2647" s="281" t="s">
        <v>1195</v>
      </c>
      <c r="G2647" s="282" t="s">
        <v>1196</v>
      </c>
      <c r="H2647" s="283">
        <v>0.22</v>
      </c>
      <c r="I2647" s="284">
        <v>12.429</v>
      </c>
      <c r="J2647" s="284">
        <v>2.734</v>
      </c>
      <c r="K2647" s="277"/>
      <c r="L2647" s="284">
        <v>15.06</v>
      </c>
      <c r="M2647" s="284">
        <v>3.31</v>
      </c>
    </row>
    <row r="2648" spans="1:13" x14ac:dyDescent="0.2">
      <c r="A2648" s="265" t="s">
        <v>7237</v>
      </c>
      <c r="B2648" s="279" t="s">
        <v>1193</v>
      </c>
      <c r="C2648" s="280" t="s">
        <v>3212</v>
      </c>
      <c r="D2648" s="279" t="s">
        <v>1470</v>
      </c>
      <c r="E2648" s="279" t="s">
        <v>1364</v>
      </c>
      <c r="F2648" s="281" t="s">
        <v>1195</v>
      </c>
      <c r="G2648" s="282" t="s">
        <v>1196</v>
      </c>
      <c r="H2648" s="283">
        <v>0.22</v>
      </c>
      <c r="I2648" s="284">
        <v>18.404</v>
      </c>
      <c r="J2648" s="284">
        <v>4.048</v>
      </c>
      <c r="K2648" s="277"/>
      <c r="L2648" s="284">
        <v>22.3</v>
      </c>
      <c r="M2648" s="284">
        <v>4.9000000000000004</v>
      </c>
    </row>
    <row r="2649" spans="1:13" x14ac:dyDescent="0.2">
      <c r="A2649" s="265" t="s">
        <v>7238</v>
      </c>
      <c r="B2649" s="279" t="s">
        <v>1193</v>
      </c>
      <c r="C2649" s="280" t="s">
        <v>3321</v>
      </c>
      <c r="D2649" s="279" t="s">
        <v>1470</v>
      </c>
      <c r="E2649" s="279" t="s">
        <v>3322</v>
      </c>
      <c r="F2649" s="281" t="s">
        <v>1209</v>
      </c>
      <c r="G2649" s="282" t="s">
        <v>73</v>
      </c>
      <c r="H2649" s="283">
        <v>1</v>
      </c>
      <c r="I2649" s="284">
        <v>32.008031993769471</v>
      </c>
      <c r="J2649" s="284">
        <v>32.008000000000003</v>
      </c>
      <c r="K2649" s="277"/>
      <c r="L2649" s="284">
        <v>38.799999999999997</v>
      </c>
      <c r="M2649" s="284">
        <v>38.799999999999997</v>
      </c>
    </row>
    <row r="2650" spans="1:13" x14ac:dyDescent="0.2">
      <c r="A2650" s="265" t="s">
        <v>7239</v>
      </c>
      <c r="B2650" s="266" t="s">
        <v>4749</v>
      </c>
      <c r="C2650" s="267" t="s">
        <v>36</v>
      </c>
      <c r="D2650" s="266" t="s">
        <v>37</v>
      </c>
      <c r="E2650" s="266" t="s">
        <v>38</v>
      </c>
      <c r="F2650" s="268" t="s">
        <v>1188</v>
      </c>
      <c r="G2650" s="269" t="s">
        <v>39</v>
      </c>
      <c r="H2650" s="267" t="s">
        <v>1189</v>
      </c>
      <c r="I2650" s="267" t="s">
        <v>40</v>
      </c>
      <c r="J2650" s="267" t="s">
        <v>41</v>
      </c>
      <c r="L2650" s="334"/>
      <c r="M2650" s="334"/>
    </row>
    <row r="2651" spans="1:13" ht="36" x14ac:dyDescent="0.2">
      <c r="A2651" s="265" t="s">
        <v>7240</v>
      </c>
      <c r="B2651" s="271" t="s">
        <v>1190</v>
      </c>
      <c r="C2651" s="272" t="s">
        <v>4750</v>
      </c>
      <c r="D2651" s="271" t="s">
        <v>103</v>
      </c>
      <c r="E2651" s="271" t="s">
        <v>1749</v>
      </c>
      <c r="F2651" s="273" t="s">
        <v>3019</v>
      </c>
      <c r="G2651" s="274" t="s">
        <v>133</v>
      </c>
      <c r="H2651" s="275">
        <v>1</v>
      </c>
      <c r="I2651" s="276">
        <v>12.93</v>
      </c>
      <c r="J2651" s="276">
        <v>12.93</v>
      </c>
      <c r="K2651" s="277"/>
      <c r="L2651" s="276">
        <v>15.68</v>
      </c>
      <c r="M2651" s="276">
        <v>15.68</v>
      </c>
    </row>
    <row r="2652" spans="1:13" ht="24" x14ac:dyDescent="0.2">
      <c r="A2652" s="265" t="s">
        <v>7241</v>
      </c>
      <c r="B2652" s="316" t="s">
        <v>1236</v>
      </c>
      <c r="C2652" s="317" t="s">
        <v>4253</v>
      </c>
      <c r="D2652" s="316" t="s">
        <v>103</v>
      </c>
      <c r="E2652" s="316" t="s">
        <v>4254</v>
      </c>
      <c r="F2652" s="318" t="s">
        <v>1191</v>
      </c>
      <c r="G2652" s="319" t="s">
        <v>79</v>
      </c>
      <c r="H2652" s="320">
        <v>0.13789999999999999</v>
      </c>
      <c r="I2652" s="321">
        <v>16.539000000000001</v>
      </c>
      <c r="J2652" s="321">
        <v>2.2799999999999998</v>
      </c>
      <c r="K2652" s="277"/>
      <c r="L2652" s="321">
        <v>20.04</v>
      </c>
      <c r="M2652" s="321">
        <v>2.76</v>
      </c>
    </row>
    <row r="2653" spans="1:13" ht="24" x14ac:dyDescent="0.2">
      <c r="A2653" s="265" t="s">
        <v>7242</v>
      </c>
      <c r="B2653" s="329" t="s">
        <v>1236</v>
      </c>
      <c r="C2653" s="330" t="s">
        <v>4255</v>
      </c>
      <c r="D2653" s="329" t="s">
        <v>103</v>
      </c>
      <c r="E2653" s="329" t="s">
        <v>1264</v>
      </c>
      <c r="F2653" s="331" t="s">
        <v>1191</v>
      </c>
      <c r="G2653" s="332" t="s">
        <v>79</v>
      </c>
      <c r="H2653" s="333">
        <v>0.13789999999999999</v>
      </c>
      <c r="I2653" s="322">
        <v>23.058</v>
      </c>
      <c r="J2653" s="322">
        <v>3.1789999999999998</v>
      </c>
      <c r="K2653" s="277"/>
      <c r="L2653" s="322">
        <v>27.94</v>
      </c>
      <c r="M2653" s="322">
        <v>3.85</v>
      </c>
    </row>
    <row r="2654" spans="1:13" ht="12.75" thickBot="1" x14ac:dyDescent="0.25">
      <c r="A2654" s="265" t="s">
        <v>7243</v>
      </c>
      <c r="B2654" s="301" t="s">
        <v>1193</v>
      </c>
      <c r="C2654" s="302" t="s">
        <v>4365</v>
      </c>
      <c r="D2654" s="301" t="s">
        <v>103</v>
      </c>
      <c r="E2654" s="301" t="s">
        <v>1273</v>
      </c>
      <c r="F2654" s="303" t="s">
        <v>1209</v>
      </c>
      <c r="G2654" s="304" t="s">
        <v>133</v>
      </c>
      <c r="H2654" s="305">
        <v>2</v>
      </c>
      <c r="I2654" s="285">
        <v>1.617</v>
      </c>
      <c r="J2654" s="285">
        <v>3.234</v>
      </c>
      <c r="K2654" s="277"/>
      <c r="L2654" s="285">
        <v>1.96</v>
      </c>
      <c r="M2654" s="285">
        <v>3.92</v>
      </c>
    </row>
    <row r="2655" spans="1:13" ht="12.75" thickTop="1" x14ac:dyDescent="0.2">
      <c r="A2655" s="265" t="s">
        <v>7244</v>
      </c>
      <c r="B2655" s="295" t="s">
        <v>1193</v>
      </c>
      <c r="C2655" s="296" t="s">
        <v>4751</v>
      </c>
      <c r="D2655" s="295" t="s">
        <v>103</v>
      </c>
      <c r="E2655" s="295" t="s">
        <v>4752</v>
      </c>
      <c r="F2655" s="297" t="s">
        <v>1209</v>
      </c>
      <c r="G2655" s="298" t="s">
        <v>133</v>
      </c>
      <c r="H2655" s="299">
        <v>1</v>
      </c>
      <c r="I2655" s="300">
        <v>3.1253325000000003</v>
      </c>
      <c r="J2655" s="300">
        <v>3.125</v>
      </c>
      <c r="K2655" s="277"/>
      <c r="L2655" s="300">
        <v>3.81</v>
      </c>
      <c r="M2655" s="300">
        <v>3.81</v>
      </c>
    </row>
    <row r="2656" spans="1:13" ht="24" x14ac:dyDescent="0.2">
      <c r="A2656" s="265" t="s">
        <v>7245</v>
      </c>
      <c r="B2656" s="279" t="s">
        <v>1193</v>
      </c>
      <c r="C2656" s="280" t="s">
        <v>4368</v>
      </c>
      <c r="D2656" s="279" t="s">
        <v>103</v>
      </c>
      <c r="E2656" s="279" t="s">
        <v>4369</v>
      </c>
      <c r="F2656" s="281" t="s">
        <v>1209</v>
      </c>
      <c r="G2656" s="282" t="s">
        <v>133</v>
      </c>
      <c r="H2656" s="283">
        <v>0.05</v>
      </c>
      <c r="I2656" s="284">
        <v>22.25</v>
      </c>
      <c r="J2656" s="284">
        <v>1.1120000000000001</v>
      </c>
      <c r="K2656" s="277"/>
      <c r="L2656" s="284">
        <v>26.96</v>
      </c>
      <c r="M2656" s="284">
        <v>1.34</v>
      </c>
    </row>
    <row r="2657" spans="1:13" x14ac:dyDescent="0.2">
      <c r="A2657" s="265" t="s">
        <v>7246</v>
      </c>
      <c r="B2657" s="266" t="s">
        <v>4753</v>
      </c>
      <c r="C2657" s="267" t="s">
        <v>36</v>
      </c>
      <c r="D2657" s="266" t="s">
        <v>37</v>
      </c>
      <c r="E2657" s="266" t="s">
        <v>38</v>
      </c>
      <c r="F2657" s="268" t="s">
        <v>1188</v>
      </c>
      <c r="G2657" s="269" t="s">
        <v>39</v>
      </c>
      <c r="H2657" s="267" t="s">
        <v>1189</v>
      </c>
      <c r="I2657" s="267" t="s">
        <v>40</v>
      </c>
      <c r="J2657" s="267" t="s">
        <v>41</v>
      </c>
      <c r="L2657" s="334"/>
      <c r="M2657" s="334"/>
    </row>
    <row r="2658" spans="1:13" x14ac:dyDescent="0.2">
      <c r="A2658" s="265" t="s">
        <v>7247</v>
      </c>
      <c r="B2658" s="271" t="s">
        <v>1190</v>
      </c>
      <c r="C2658" s="272" t="s">
        <v>4754</v>
      </c>
      <c r="D2658" s="271" t="s">
        <v>1470</v>
      </c>
      <c r="E2658" s="271" t="s">
        <v>693</v>
      </c>
      <c r="F2658" s="273">
        <v>8</v>
      </c>
      <c r="G2658" s="274" t="s">
        <v>106</v>
      </c>
      <c r="H2658" s="275">
        <v>1</v>
      </c>
      <c r="I2658" s="276">
        <v>263.36</v>
      </c>
      <c r="J2658" s="276">
        <v>263.36</v>
      </c>
      <c r="K2658" s="277"/>
      <c r="L2658" s="276">
        <v>319.12</v>
      </c>
      <c r="M2658" s="276">
        <v>319.12</v>
      </c>
    </row>
    <row r="2659" spans="1:13" x14ac:dyDescent="0.2">
      <c r="A2659" s="265" t="s">
        <v>7248</v>
      </c>
      <c r="B2659" s="279" t="s">
        <v>1193</v>
      </c>
      <c r="C2659" s="280" t="s">
        <v>3137</v>
      </c>
      <c r="D2659" s="279" t="s">
        <v>1470</v>
      </c>
      <c r="E2659" s="279" t="s">
        <v>1198</v>
      </c>
      <c r="F2659" s="281" t="s">
        <v>1195</v>
      </c>
      <c r="G2659" s="282" t="s">
        <v>1196</v>
      </c>
      <c r="H2659" s="283">
        <v>0.39</v>
      </c>
      <c r="I2659" s="284">
        <v>12.429</v>
      </c>
      <c r="J2659" s="284">
        <v>4.8470000000000004</v>
      </c>
      <c r="K2659" s="277"/>
      <c r="L2659" s="284">
        <v>15.06</v>
      </c>
      <c r="M2659" s="284">
        <v>5.87</v>
      </c>
    </row>
    <row r="2660" spans="1:13" x14ac:dyDescent="0.2">
      <c r="A2660" s="265" t="s">
        <v>7249</v>
      </c>
      <c r="B2660" s="279" t="s">
        <v>1193</v>
      </c>
      <c r="C2660" s="280" t="s">
        <v>3212</v>
      </c>
      <c r="D2660" s="279" t="s">
        <v>1470</v>
      </c>
      <c r="E2660" s="279" t="s">
        <v>1364</v>
      </c>
      <c r="F2660" s="281" t="s">
        <v>1195</v>
      </c>
      <c r="G2660" s="282" t="s">
        <v>1196</v>
      </c>
      <c r="H2660" s="283">
        <v>0.39</v>
      </c>
      <c r="I2660" s="284">
        <v>18.404</v>
      </c>
      <c r="J2660" s="284">
        <v>7.1769999999999996</v>
      </c>
      <c r="K2660" s="277"/>
      <c r="L2660" s="284">
        <v>22.3</v>
      </c>
      <c r="M2660" s="284">
        <v>8.69</v>
      </c>
    </row>
    <row r="2661" spans="1:13" x14ac:dyDescent="0.2">
      <c r="A2661" s="265" t="s">
        <v>7250</v>
      </c>
      <c r="B2661" s="301" t="s">
        <v>1193</v>
      </c>
      <c r="C2661" s="302" t="s">
        <v>4755</v>
      </c>
      <c r="D2661" s="301" t="s">
        <v>1470</v>
      </c>
      <c r="E2661" s="301" t="s">
        <v>693</v>
      </c>
      <c r="F2661" s="303" t="s">
        <v>1209</v>
      </c>
      <c r="G2661" s="304" t="s">
        <v>73</v>
      </c>
      <c r="H2661" s="305">
        <v>1</v>
      </c>
      <c r="I2661" s="285">
        <v>251.34</v>
      </c>
      <c r="J2661" s="285">
        <v>251.34</v>
      </c>
      <c r="K2661" s="277"/>
      <c r="L2661" s="285">
        <v>304.56</v>
      </c>
      <c r="M2661" s="285">
        <v>304.56</v>
      </c>
    </row>
    <row r="2662" spans="1:13" ht="12.75" thickBot="1" x14ac:dyDescent="0.25">
      <c r="A2662" s="265" t="s">
        <v>7251</v>
      </c>
      <c r="B2662" s="286" t="s">
        <v>4756</v>
      </c>
      <c r="C2662" s="287" t="s">
        <v>36</v>
      </c>
      <c r="D2662" s="286" t="s">
        <v>37</v>
      </c>
      <c r="E2662" s="286" t="s">
        <v>38</v>
      </c>
      <c r="F2662" s="288" t="s">
        <v>1188</v>
      </c>
      <c r="G2662" s="289" t="s">
        <v>39</v>
      </c>
      <c r="H2662" s="287" t="s">
        <v>1189</v>
      </c>
      <c r="I2662" s="287" t="s">
        <v>40</v>
      </c>
      <c r="J2662" s="287" t="s">
        <v>41</v>
      </c>
    </row>
    <row r="2663" spans="1:13" ht="12.75" thickTop="1" x14ac:dyDescent="0.2">
      <c r="A2663" s="265" t="s">
        <v>7252</v>
      </c>
      <c r="B2663" s="310" t="s">
        <v>1190</v>
      </c>
      <c r="C2663" s="311" t="s">
        <v>4757</v>
      </c>
      <c r="D2663" s="310" t="s">
        <v>1470</v>
      </c>
      <c r="E2663" s="310" t="s">
        <v>695</v>
      </c>
      <c r="F2663" s="312">
        <v>8</v>
      </c>
      <c r="G2663" s="313" t="s">
        <v>106</v>
      </c>
      <c r="H2663" s="314">
        <v>1</v>
      </c>
      <c r="I2663" s="315">
        <v>22.66</v>
      </c>
      <c r="J2663" s="315">
        <v>22.66</v>
      </c>
      <c r="K2663" s="277"/>
      <c r="L2663" s="315">
        <v>27.46</v>
      </c>
      <c r="M2663" s="315">
        <v>27.46</v>
      </c>
    </row>
    <row r="2664" spans="1:13" x14ac:dyDescent="0.2">
      <c r="A2664" s="265" t="s">
        <v>7253</v>
      </c>
      <c r="B2664" s="279" t="s">
        <v>1193</v>
      </c>
      <c r="C2664" s="280" t="s">
        <v>3137</v>
      </c>
      <c r="D2664" s="279" t="s">
        <v>1470</v>
      </c>
      <c r="E2664" s="279" t="s">
        <v>1198</v>
      </c>
      <c r="F2664" s="281" t="s">
        <v>1195</v>
      </c>
      <c r="G2664" s="282" t="s">
        <v>1196</v>
      </c>
      <c r="H2664" s="283">
        <v>0.36</v>
      </c>
      <c r="I2664" s="284">
        <v>12.429</v>
      </c>
      <c r="J2664" s="284">
        <v>4.4740000000000002</v>
      </c>
      <c r="K2664" s="277"/>
      <c r="L2664" s="284">
        <v>15.06</v>
      </c>
      <c r="M2664" s="284">
        <v>5.42</v>
      </c>
    </row>
    <row r="2665" spans="1:13" x14ac:dyDescent="0.2">
      <c r="A2665" s="265" t="s">
        <v>7254</v>
      </c>
      <c r="B2665" s="279" t="s">
        <v>1193</v>
      </c>
      <c r="C2665" s="280" t="s">
        <v>3212</v>
      </c>
      <c r="D2665" s="279" t="s">
        <v>1470</v>
      </c>
      <c r="E2665" s="279" t="s">
        <v>1364</v>
      </c>
      <c r="F2665" s="281" t="s">
        <v>1195</v>
      </c>
      <c r="G2665" s="282" t="s">
        <v>1196</v>
      </c>
      <c r="H2665" s="283">
        <v>0.36</v>
      </c>
      <c r="I2665" s="284">
        <v>18.404</v>
      </c>
      <c r="J2665" s="284">
        <v>6.625</v>
      </c>
      <c r="K2665" s="277"/>
      <c r="L2665" s="284">
        <v>22.3</v>
      </c>
      <c r="M2665" s="284">
        <v>8.02</v>
      </c>
    </row>
    <row r="2666" spans="1:13" x14ac:dyDescent="0.2">
      <c r="A2666" s="265" t="s">
        <v>7255</v>
      </c>
      <c r="B2666" s="279" t="s">
        <v>1193</v>
      </c>
      <c r="C2666" s="280" t="s">
        <v>4307</v>
      </c>
      <c r="D2666" s="279" t="s">
        <v>1470</v>
      </c>
      <c r="E2666" s="279" t="s">
        <v>1388</v>
      </c>
      <c r="F2666" s="281" t="s">
        <v>1209</v>
      </c>
      <c r="G2666" s="282" t="s">
        <v>61</v>
      </c>
      <c r="H2666" s="283">
        <v>0.42</v>
      </c>
      <c r="I2666" s="284">
        <v>0.371</v>
      </c>
      <c r="J2666" s="284">
        <v>0.155</v>
      </c>
      <c r="K2666" s="277"/>
      <c r="L2666" s="284">
        <v>0.45</v>
      </c>
      <c r="M2666" s="284">
        <v>0.18</v>
      </c>
    </row>
    <row r="2667" spans="1:13" x14ac:dyDescent="0.2">
      <c r="A2667" s="265" t="s">
        <v>7256</v>
      </c>
      <c r="B2667" s="279" t="s">
        <v>1193</v>
      </c>
      <c r="C2667" s="280" t="s">
        <v>4758</v>
      </c>
      <c r="D2667" s="279" t="s">
        <v>1470</v>
      </c>
      <c r="E2667" s="279" t="s">
        <v>4759</v>
      </c>
      <c r="F2667" s="281" t="s">
        <v>1209</v>
      </c>
      <c r="G2667" s="282" t="s">
        <v>73</v>
      </c>
      <c r="H2667" s="283">
        <v>1</v>
      </c>
      <c r="I2667" s="284">
        <v>11.41</v>
      </c>
      <c r="J2667" s="284">
        <v>11.41</v>
      </c>
      <c r="K2667" s="277"/>
      <c r="L2667" s="284">
        <v>13.84</v>
      </c>
      <c r="M2667" s="284">
        <v>13.84</v>
      </c>
    </row>
    <row r="2668" spans="1:13" x14ac:dyDescent="0.2">
      <c r="A2668" s="265" t="s">
        <v>7257</v>
      </c>
      <c r="B2668" s="266" t="s">
        <v>4760</v>
      </c>
      <c r="C2668" s="267" t="s">
        <v>36</v>
      </c>
      <c r="D2668" s="266" t="s">
        <v>37</v>
      </c>
      <c r="E2668" s="266" t="s">
        <v>38</v>
      </c>
      <c r="F2668" s="268" t="s">
        <v>1188</v>
      </c>
      <c r="G2668" s="269" t="s">
        <v>39</v>
      </c>
      <c r="H2668" s="267" t="s">
        <v>1189</v>
      </c>
      <c r="I2668" s="267" t="s">
        <v>40</v>
      </c>
      <c r="J2668" s="267" t="s">
        <v>41</v>
      </c>
      <c r="L2668" s="334"/>
      <c r="M2668" s="334"/>
    </row>
    <row r="2669" spans="1:13" x14ac:dyDescent="0.2">
      <c r="A2669" s="265" t="s">
        <v>7258</v>
      </c>
      <c r="B2669" s="290" t="s">
        <v>1190</v>
      </c>
      <c r="C2669" s="291" t="s">
        <v>4761</v>
      </c>
      <c r="D2669" s="290" t="s">
        <v>1470</v>
      </c>
      <c r="E2669" s="290" t="s">
        <v>697</v>
      </c>
      <c r="F2669" s="292">
        <v>8</v>
      </c>
      <c r="G2669" s="293" t="s">
        <v>106</v>
      </c>
      <c r="H2669" s="294">
        <v>1</v>
      </c>
      <c r="I2669" s="278">
        <v>59.290000000000006</v>
      </c>
      <c r="J2669" s="278">
        <v>59.29</v>
      </c>
      <c r="K2669" s="277"/>
      <c r="L2669" s="278">
        <v>71.849999999999994</v>
      </c>
      <c r="M2669" s="278">
        <v>71.849999999999994</v>
      </c>
    </row>
    <row r="2670" spans="1:13" ht="12.75" thickBot="1" x14ac:dyDescent="0.25">
      <c r="A2670" s="265" t="s">
        <v>7259</v>
      </c>
      <c r="B2670" s="301" t="s">
        <v>1193</v>
      </c>
      <c r="C2670" s="302" t="s">
        <v>3137</v>
      </c>
      <c r="D2670" s="301" t="s">
        <v>1470</v>
      </c>
      <c r="E2670" s="301" t="s">
        <v>1198</v>
      </c>
      <c r="F2670" s="303" t="s">
        <v>1195</v>
      </c>
      <c r="G2670" s="304" t="s">
        <v>1196</v>
      </c>
      <c r="H2670" s="305">
        <v>0.22</v>
      </c>
      <c r="I2670" s="285">
        <v>12.429</v>
      </c>
      <c r="J2670" s="285">
        <v>2.734</v>
      </c>
      <c r="K2670" s="277"/>
      <c r="L2670" s="285">
        <v>15.06</v>
      </c>
      <c r="M2670" s="285">
        <v>3.31</v>
      </c>
    </row>
    <row r="2671" spans="1:13" ht="12.75" thickTop="1" x14ac:dyDescent="0.2">
      <c r="A2671" s="265" t="s">
        <v>7260</v>
      </c>
      <c r="B2671" s="295" t="s">
        <v>1193</v>
      </c>
      <c r="C2671" s="296" t="s">
        <v>3212</v>
      </c>
      <c r="D2671" s="295" t="s">
        <v>1470</v>
      </c>
      <c r="E2671" s="295" t="s">
        <v>1364</v>
      </c>
      <c r="F2671" s="297" t="s">
        <v>1195</v>
      </c>
      <c r="G2671" s="298" t="s">
        <v>1196</v>
      </c>
      <c r="H2671" s="299">
        <v>0.22</v>
      </c>
      <c r="I2671" s="300">
        <v>18.404</v>
      </c>
      <c r="J2671" s="300">
        <v>4.048</v>
      </c>
      <c r="K2671" s="277"/>
      <c r="L2671" s="300">
        <v>22.3</v>
      </c>
      <c r="M2671" s="300">
        <v>4.9000000000000004</v>
      </c>
    </row>
    <row r="2672" spans="1:13" x14ac:dyDescent="0.2">
      <c r="A2672" s="265" t="s">
        <v>7261</v>
      </c>
      <c r="B2672" s="279" t="s">
        <v>1193</v>
      </c>
      <c r="C2672" s="280" t="s">
        <v>4307</v>
      </c>
      <c r="D2672" s="279" t="s">
        <v>1470</v>
      </c>
      <c r="E2672" s="279" t="s">
        <v>1388</v>
      </c>
      <c r="F2672" s="281" t="s">
        <v>1209</v>
      </c>
      <c r="G2672" s="282" t="s">
        <v>61</v>
      </c>
      <c r="H2672" s="283">
        <v>0.42</v>
      </c>
      <c r="I2672" s="284">
        <v>0.371</v>
      </c>
      <c r="J2672" s="284">
        <v>0.155</v>
      </c>
      <c r="K2672" s="277"/>
      <c r="L2672" s="284">
        <v>0.45</v>
      </c>
      <c r="M2672" s="284">
        <v>0.18</v>
      </c>
    </row>
    <row r="2673" spans="1:13" x14ac:dyDescent="0.2">
      <c r="A2673" s="265" t="s">
        <v>7262</v>
      </c>
      <c r="B2673" s="279" t="s">
        <v>1193</v>
      </c>
      <c r="C2673" s="280" t="s">
        <v>3365</v>
      </c>
      <c r="D2673" s="279" t="s">
        <v>1470</v>
      </c>
      <c r="E2673" s="279" t="s">
        <v>697</v>
      </c>
      <c r="F2673" s="281" t="s">
        <v>1209</v>
      </c>
      <c r="G2673" s="282" t="s">
        <v>73</v>
      </c>
      <c r="H2673" s="283">
        <v>1</v>
      </c>
      <c r="I2673" s="284">
        <v>52.35</v>
      </c>
      <c r="J2673" s="284">
        <v>52.35</v>
      </c>
      <c r="K2673" s="277"/>
      <c r="L2673" s="284">
        <v>63.46</v>
      </c>
      <c r="M2673" s="284">
        <v>63.46</v>
      </c>
    </row>
    <row r="2674" spans="1:13" x14ac:dyDescent="0.2">
      <c r="A2674" s="265" t="s">
        <v>7263</v>
      </c>
      <c r="B2674" s="266" t="s">
        <v>4762</v>
      </c>
      <c r="C2674" s="267" t="s">
        <v>36</v>
      </c>
      <c r="D2674" s="266" t="s">
        <v>37</v>
      </c>
      <c r="E2674" s="266" t="s">
        <v>38</v>
      </c>
      <c r="F2674" s="268" t="s">
        <v>1188</v>
      </c>
      <c r="G2674" s="269" t="s">
        <v>39</v>
      </c>
      <c r="H2674" s="267" t="s">
        <v>1189</v>
      </c>
      <c r="I2674" s="267" t="s">
        <v>40</v>
      </c>
      <c r="J2674" s="267" t="s">
        <v>41</v>
      </c>
      <c r="L2674" s="334"/>
      <c r="M2674" s="334"/>
    </row>
    <row r="2675" spans="1:13" ht="24" x14ac:dyDescent="0.2">
      <c r="A2675" s="265" t="s">
        <v>7264</v>
      </c>
      <c r="B2675" s="271" t="s">
        <v>1190</v>
      </c>
      <c r="C2675" s="272" t="s">
        <v>4454</v>
      </c>
      <c r="D2675" s="271" t="s">
        <v>103</v>
      </c>
      <c r="E2675" s="271" t="s">
        <v>1652</v>
      </c>
      <c r="F2675" s="273" t="s">
        <v>3019</v>
      </c>
      <c r="G2675" s="274" t="s">
        <v>133</v>
      </c>
      <c r="H2675" s="275">
        <v>1</v>
      </c>
      <c r="I2675" s="276">
        <v>124.23</v>
      </c>
      <c r="J2675" s="276">
        <v>124.23</v>
      </c>
      <c r="K2675" s="277"/>
      <c r="L2675" s="276">
        <v>150.54</v>
      </c>
      <c r="M2675" s="276">
        <v>150.54</v>
      </c>
    </row>
    <row r="2676" spans="1:13" ht="24" x14ac:dyDescent="0.2">
      <c r="A2676" s="265" t="s">
        <v>7265</v>
      </c>
      <c r="B2676" s="316" t="s">
        <v>1236</v>
      </c>
      <c r="C2676" s="317" t="s">
        <v>4255</v>
      </c>
      <c r="D2676" s="316" t="s">
        <v>103</v>
      </c>
      <c r="E2676" s="316" t="s">
        <v>1264</v>
      </c>
      <c r="F2676" s="318" t="s">
        <v>1191</v>
      </c>
      <c r="G2676" s="319" t="s">
        <v>79</v>
      </c>
      <c r="H2676" s="320">
        <v>0.16669999999999999</v>
      </c>
      <c r="I2676" s="321">
        <v>23.058</v>
      </c>
      <c r="J2676" s="321">
        <v>3.843</v>
      </c>
      <c r="K2676" s="277"/>
      <c r="L2676" s="321">
        <v>27.94</v>
      </c>
      <c r="M2676" s="321">
        <v>4.6500000000000004</v>
      </c>
    </row>
    <row r="2677" spans="1:13" ht="24" x14ac:dyDescent="0.2">
      <c r="A2677" s="265" t="s">
        <v>7266</v>
      </c>
      <c r="B2677" s="316" t="s">
        <v>1236</v>
      </c>
      <c r="C2677" s="317" t="s">
        <v>3433</v>
      </c>
      <c r="D2677" s="316" t="s">
        <v>103</v>
      </c>
      <c r="E2677" s="316" t="s">
        <v>1239</v>
      </c>
      <c r="F2677" s="318" t="s">
        <v>1191</v>
      </c>
      <c r="G2677" s="319" t="s">
        <v>79</v>
      </c>
      <c r="H2677" s="320">
        <v>5.2499999999999998E-2</v>
      </c>
      <c r="I2677" s="321">
        <v>16.027000000000001</v>
      </c>
      <c r="J2677" s="321">
        <v>0.84099999999999997</v>
      </c>
      <c r="K2677" s="277"/>
      <c r="L2677" s="321">
        <v>19.420000000000002</v>
      </c>
      <c r="M2677" s="321">
        <v>1.01</v>
      </c>
    </row>
    <row r="2678" spans="1:13" x14ac:dyDescent="0.2">
      <c r="A2678" s="265" t="s">
        <v>7267</v>
      </c>
      <c r="B2678" s="301" t="s">
        <v>1193</v>
      </c>
      <c r="C2678" s="302" t="s">
        <v>4436</v>
      </c>
      <c r="D2678" s="301" t="s">
        <v>103</v>
      </c>
      <c r="E2678" s="301" t="s">
        <v>1367</v>
      </c>
      <c r="F2678" s="303" t="s">
        <v>1209</v>
      </c>
      <c r="G2678" s="304" t="s">
        <v>133</v>
      </c>
      <c r="H2678" s="305">
        <v>2.1000000000000001E-2</v>
      </c>
      <c r="I2678" s="285">
        <v>3.1440000000000001</v>
      </c>
      <c r="J2678" s="285">
        <v>6.6000000000000003E-2</v>
      </c>
      <c r="K2678" s="277"/>
      <c r="L2678" s="285">
        <v>3.81</v>
      </c>
      <c r="M2678" s="285">
        <v>0.08</v>
      </c>
    </row>
    <row r="2679" spans="1:13" ht="24.75" thickBot="1" x14ac:dyDescent="0.25">
      <c r="A2679" s="265" t="s">
        <v>7268</v>
      </c>
      <c r="B2679" s="301" t="s">
        <v>1193</v>
      </c>
      <c r="C2679" s="302" t="s">
        <v>4455</v>
      </c>
      <c r="D2679" s="301" t="s">
        <v>103</v>
      </c>
      <c r="E2679" s="301" t="s">
        <v>4456</v>
      </c>
      <c r="F2679" s="303" t="s">
        <v>1209</v>
      </c>
      <c r="G2679" s="304" t="s">
        <v>133</v>
      </c>
      <c r="H2679" s="305">
        <v>1</v>
      </c>
      <c r="I2679" s="285">
        <v>119.48001865384616</v>
      </c>
      <c r="J2679" s="285">
        <v>119.48</v>
      </c>
      <c r="K2679" s="277"/>
      <c r="L2679" s="285">
        <v>144.80000000000001</v>
      </c>
      <c r="M2679" s="285">
        <v>144.80000000000001</v>
      </c>
    </row>
    <row r="2680" spans="1:13" ht="12.75" thickTop="1" x14ac:dyDescent="0.2">
      <c r="A2680" s="265" t="s">
        <v>7269</v>
      </c>
      <c r="B2680" s="306" t="s">
        <v>4763</v>
      </c>
      <c r="C2680" s="307" t="s">
        <v>36</v>
      </c>
      <c r="D2680" s="306" t="s">
        <v>37</v>
      </c>
      <c r="E2680" s="306" t="s">
        <v>38</v>
      </c>
      <c r="F2680" s="308" t="s">
        <v>1188</v>
      </c>
      <c r="G2680" s="309" t="s">
        <v>39</v>
      </c>
      <c r="H2680" s="307" t="s">
        <v>1189</v>
      </c>
      <c r="I2680" s="307" t="s">
        <v>40</v>
      </c>
      <c r="J2680" s="307" t="s">
        <v>41</v>
      </c>
      <c r="L2680" s="335"/>
      <c r="M2680" s="335"/>
    </row>
    <row r="2681" spans="1:13" x14ac:dyDescent="0.2">
      <c r="A2681" s="265" t="s">
        <v>7270</v>
      </c>
      <c r="B2681" s="271" t="s">
        <v>1190</v>
      </c>
      <c r="C2681" s="272" t="s">
        <v>3560</v>
      </c>
      <c r="D2681" s="271" t="s">
        <v>1470</v>
      </c>
      <c r="E2681" s="271" t="s">
        <v>150</v>
      </c>
      <c r="F2681" s="273">
        <v>4</v>
      </c>
      <c r="G2681" s="274" t="s">
        <v>7</v>
      </c>
      <c r="H2681" s="275">
        <v>1</v>
      </c>
      <c r="I2681" s="276">
        <v>28.25</v>
      </c>
      <c r="J2681" s="276">
        <v>28.25</v>
      </c>
      <c r="K2681" s="277"/>
      <c r="L2681" s="276">
        <v>34.229999999999997</v>
      </c>
      <c r="M2681" s="276">
        <v>34.229999999999997</v>
      </c>
    </row>
    <row r="2682" spans="1:13" x14ac:dyDescent="0.2">
      <c r="A2682" s="265" t="s">
        <v>7271</v>
      </c>
      <c r="B2682" s="279" t="s">
        <v>1193</v>
      </c>
      <c r="C2682" s="280" t="s">
        <v>3156</v>
      </c>
      <c r="D2682" s="279" t="s">
        <v>1470</v>
      </c>
      <c r="E2682" s="279" t="s">
        <v>1206</v>
      </c>
      <c r="F2682" s="281" t="s">
        <v>1195</v>
      </c>
      <c r="G2682" s="282" t="s">
        <v>1196</v>
      </c>
      <c r="H2682" s="283">
        <v>2.5659999999999998</v>
      </c>
      <c r="I2682" s="284">
        <v>11.009</v>
      </c>
      <c r="J2682" s="284">
        <v>28.248999999999999</v>
      </c>
      <c r="K2682" s="277"/>
      <c r="L2682" s="284">
        <v>13.34</v>
      </c>
      <c r="M2682" s="284">
        <v>34.229999999999997</v>
      </c>
    </row>
    <row r="2683" spans="1:13" x14ac:dyDescent="0.2">
      <c r="A2683" s="265" t="s">
        <v>7272</v>
      </c>
      <c r="B2683" s="266" t="s">
        <v>4764</v>
      </c>
      <c r="C2683" s="267" t="s">
        <v>36</v>
      </c>
      <c r="D2683" s="266" t="s">
        <v>37</v>
      </c>
      <c r="E2683" s="266" t="s">
        <v>38</v>
      </c>
      <c r="F2683" s="268" t="s">
        <v>1188</v>
      </c>
      <c r="G2683" s="269" t="s">
        <v>39</v>
      </c>
      <c r="H2683" s="267" t="s">
        <v>1189</v>
      </c>
      <c r="I2683" s="267" t="s">
        <v>40</v>
      </c>
      <c r="J2683" s="267" t="s">
        <v>41</v>
      </c>
      <c r="L2683" s="334"/>
      <c r="M2683" s="334"/>
    </row>
    <row r="2684" spans="1:13" x14ac:dyDescent="0.2">
      <c r="A2684" s="265" t="s">
        <v>7273</v>
      </c>
      <c r="B2684" s="271" t="s">
        <v>1190</v>
      </c>
      <c r="C2684" s="272" t="s">
        <v>4048</v>
      </c>
      <c r="D2684" s="271" t="s">
        <v>1470</v>
      </c>
      <c r="E2684" s="271" t="s">
        <v>359</v>
      </c>
      <c r="F2684" s="273">
        <v>4</v>
      </c>
      <c r="G2684" s="274" t="s">
        <v>7</v>
      </c>
      <c r="H2684" s="275">
        <v>1</v>
      </c>
      <c r="I2684" s="276">
        <v>18.7</v>
      </c>
      <c r="J2684" s="276">
        <v>18.7</v>
      </c>
      <c r="K2684" s="277"/>
      <c r="L2684" s="276">
        <v>22.67</v>
      </c>
      <c r="M2684" s="276">
        <v>22.67</v>
      </c>
    </row>
    <row r="2685" spans="1:13" x14ac:dyDescent="0.2">
      <c r="A2685" s="265" t="s">
        <v>7274</v>
      </c>
      <c r="B2685" s="279" t="s">
        <v>1193</v>
      </c>
      <c r="C2685" s="280" t="s">
        <v>3156</v>
      </c>
      <c r="D2685" s="279" t="s">
        <v>1470</v>
      </c>
      <c r="E2685" s="279" t="s">
        <v>1206</v>
      </c>
      <c r="F2685" s="281" t="s">
        <v>1195</v>
      </c>
      <c r="G2685" s="282" t="s">
        <v>1196</v>
      </c>
      <c r="H2685" s="283">
        <v>1.7</v>
      </c>
      <c r="I2685" s="284">
        <v>11.000169251336899</v>
      </c>
      <c r="J2685" s="284">
        <v>18.7</v>
      </c>
      <c r="K2685" s="277"/>
      <c r="L2685" s="284">
        <v>13.34</v>
      </c>
      <c r="M2685" s="284">
        <v>22.67</v>
      </c>
    </row>
    <row r="2686" spans="1:13" x14ac:dyDescent="0.2">
      <c r="A2686" s="265" t="s">
        <v>7275</v>
      </c>
      <c r="B2686" s="266" t="s">
        <v>4765</v>
      </c>
      <c r="C2686" s="267" t="s">
        <v>36</v>
      </c>
      <c r="D2686" s="266" t="s">
        <v>37</v>
      </c>
      <c r="E2686" s="266" t="s">
        <v>38</v>
      </c>
      <c r="F2686" s="268" t="s">
        <v>1188</v>
      </c>
      <c r="G2686" s="269" t="s">
        <v>39</v>
      </c>
      <c r="H2686" s="267" t="s">
        <v>1189</v>
      </c>
      <c r="I2686" s="267" t="s">
        <v>40</v>
      </c>
      <c r="J2686" s="267" t="s">
        <v>41</v>
      </c>
      <c r="L2686" s="334"/>
      <c r="M2686" s="334"/>
    </row>
    <row r="2687" spans="1:13" ht="24" x14ac:dyDescent="0.2">
      <c r="A2687" s="265" t="s">
        <v>7276</v>
      </c>
      <c r="B2687" s="290" t="s">
        <v>1190</v>
      </c>
      <c r="C2687" s="291" t="s">
        <v>4252</v>
      </c>
      <c r="D2687" s="290" t="s">
        <v>103</v>
      </c>
      <c r="E2687" s="290" t="s">
        <v>1580</v>
      </c>
      <c r="F2687" s="292" t="s">
        <v>3019</v>
      </c>
      <c r="G2687" s="293" t="s">
        <v>289</v>
      </c>
      <c r="H2687" s="294">
        <v>1</v>
      </c>
      <c r="I2687" s="278">
        <v>19.71</v>
      </c>
      <c r="J2687" s="278">
        <v>19.709999999999997</v>
      </c>
      <c r="K2687" s="277"/>
      <c r="L2687" s="278">
        <v>23.9</v>
      </c>
      <c r="M2687" s="278">
        <v>23.9</v>
      </c>
    </row>
    <row r="2688" spans="1:13" ht="24.75" thickBot="1" x14ac:dyDescent="0.25">
      <c r="A2688" s="265" t="s">
        <v>7277</v>
      </c>
      <c r="B2688" s="329" t="s">
        <v>1236</v>
      </c>
      <c r="C2688" s="330" t="s">
        <v>4253</v>
      </c>
      <c r="D2688" s="329" t="s">
        <v>103</v>
      </c>
      <c r="E2688" s="329" t="s">
        <v>4254</v>
      </c>
      <c r="F2688" s="331" t="s">
        <v>1191</v>
      </c>
      <c r="G2688" s="332" t="s">
        <v>79</v>
      </c>
      <c r="H2688" s="333">
        <v>0.38</v>
      </c>
      <c r="I2688" s="322">
        <v>16.539000000000001</v>
      </c>
      <c r="J2688" s="322">
        <v>6.2839999999999998</v>
      </c>
      <c r="K2688" s="277"/>
      <c r="L2688" s="322">
        <v>20.04</v>
      </c>
      <c r="M2688" s="322">
        <v>7.61</v>
      </c>
    </row>
    <row r="2689" spans="1:13" ht="24.75" thickTop="1" x14ac:dyDescent="0.2">
      <c r="A2689" s="265" t="s">
        <v>7278</v>
      </c>
      <c r="B2689" s="323" t="s">
        <v>1236</v>
      </c>
      <c r="C2689" s="324" t="s">
        <v>4255</v>
      </c>
      <c r="D2689" s="323" t="s">
        <v>103</v>
      </c>
      <c r="E2689" s="323" t="s">
        <v>1264</v>
      </c>
      <c r="F2689" s="325" t="s">
        <v>1191</v>
      </c>
      <c r="G2689" s="326" t="s">
        <v>79</v>
      </c>
      <c r="H2689" s="327">
        <v>0.38</v>
      </c>
      <c r="I2689" s="328">
        <v>23.058</v>
      </c>
      <c r="J2689" s="328">
        <v>8.7620000000000005</v>
      </c>
      <c r="K2689" s="277"/>
      <c r="L2689" s="328">
        <v>27.94</v>
      </c>
      <c r="M2689" s="328">
        <v>10.61</v>
      </c>
    </row>
    <row r="2690" spans="1:13" x14ac:dyDescent="0.2">
      <c r="A2690" s="265" t="s">
        <v>7279</v>
      </c>
      <c r="B2690" s="279" t="s">
        <v>1193</v>
      </c>
      <c r="C2690" s="280" t="s">
        <v>4256</v>
      </c>
      <c r="D2690" s="279" t="s">
        <v>103</v>
      </c>
      <c r="E2690" s="279" t="s">
        <v>4257</v>
      </c>
      <c r="F2690" s="281" t="s">
        <v>1209</v>
      </c>
      <c r="G2690" s="282" t="s">
        <v>289</v>
      </c>
      <c r="H2690" s="283">
        <v>1.0492999999999999</v>
      </c>
      <c r="I2690" s="284">
        <v>4.2958000000000016</v>
      </c>
      <c r="J2690" s="284">
        <v>4.5069999999999997</v>
      </c>
      <c r="K2690" s="277"/>
      <c r="L2690" s="284">
        <v>5.24</v>
      </c>
      <c r="M2690" s="284">
        <v>5.49</v>
      </c>
    </row>
    <row r="2691" spans="1:13" x14ac:dyDescent="0.2">
      <c r="A2691" s="265" t="s">
        <v>7280</v>
      </c>
      <c r="B2691" s="279" t="s">
        <v>1193</v>
      </c>
      <c r="C2691" s="280" t="s">
        <v>4258</v>
      </c>
      <c r="D2691" s="279" t="s">
        <v>103</v>
      </c>
      <c r="E2691" s="279" t="s">
        <v>1267</v>
      </c>
      <c r="F2691" s="281" t="s">
        <v>1209</v>
      </c>
      <c r="G2691" s="282" t="s">
        <v>133</v>
      </c>
      <c r="H2691" s="283">
        <v>8.8599999999999998E-2</v>
      </c>
      <c r="I2691" s="284">
        <v>1.774</v>
      </c>
      <c r="J2691" s="284">
        <v>0.157</v>
      </c>
      <c r="K2691" s="277"/>
      <c r="L2691" s="284">
        <v>2.15</v>
      </c>
      <c r="M2691" s="284">
        <v>0.19</v>
      </c>
    </row>
    <row r="2692" spans="1:13" x14ac:dyDescent="0.2">
      <c r="A2692" s="265" t="s">
        <v>7281</v>
      </c>
      <c r="B2692" s="266" t="s">
        <v>4766</v>
      </c>
      <c r="C2692" s="267" t="s">
        <v>36</v>
      </c>
      <c r="D2692" s="266" t="s">
        <v>37</v>
      </c>
      <c r="E2692" s="266" t="s">
        <v>38</v>
      </c>
      <c r="F2692" s="268" t="s">
        <v>1188</v>
      </c>
      <c r="G2692" s="269" t="s">
        <v>39</v>
      </c>
      <c r="H2692" s="267" t="s">
        <v>1189</v>
      </c>
      <c r="I2692" s="267" t="s">
        <v>40</v>
      </c>
      <c r="J2692" s="267" t="s">
        <v>41</v>
      </c>
      <c r="L2692" s="334"/>
      <c r="M2692" s="334"/>
    </row>
    <row r="2693" spans="1:13" ht="24" x14ac:dyDescent="0.2">
      <c r="A2693" s="265" t="s">
        <v>7282</v>
      </c>
      <c r="B2693" s="271" t="s">
        <v>1190</v>
      </c>
      <c r="C2693" s="272" t="s">
        <v>4260</v>
      </c>
      <c r="D2693" s="271" t="s">
        <v>103</v>
      </c>
      <c r="E2693" s="271" t="s">
        <v>1581</v>
      </c>
      <c r="F2693" s="273" t="s">
        <v>3019</v>
      </c>
      <c r="G2693" s="274" t="s">
        <v>289</v>
      </c>
      <c r="H2693" s="275">
        <v>1</v>
      </c>
      <c r="I2693" s="276">
        <v>27.89</v>
      </c>
      <c r="J2693" s="276">
        <v>27.890000000000004</v>
      </c>
      <c r="K2693" s="277"/>
      <c r="L2693" s="276">
        <v>33.799999999999997</v>
      </c>
      <c r="M2693" s="276">
        <v>33.799999999999997</v>
      </c>
    </row>
    <row r="2694" spans="1:13" ht="24" x14ac:dyDescent="0.2">
      <c r="A2694" s="265" t="s">
        <v>7283</v>
      </c>
      <c r="B2694" s="316" t="s">
        <v>1236</v>
      </c>
      <c r="C2694" s="317" t="s">
        <v>4253</v>
      </c>
      <c r="D2694" s="316" t="s">
        <v>103</v>
      </c>
      <c r="E2694" s="316" t="s">
        <v>4254</v>
      </c>
      <c r="F2694" s="318" t="s">
        <v>1191</v>
      </c>
      <c r="G2694" s="319" t="s">
        <v>79</v>
      </c>
      <c r="H2694" s="320">
        <v>0.45300000000000001</v>
      </c>
      <c r="I2694" s="321">
        <v>16.539000000000001</v>
      </c>
      <c r="J2694" s="321">
        <v>7.492</v>
      </c>
      <c r="K2694" s="277"/>
      <c r="L2694" s="321">
        <v>20.04</v>
      </c>
      <c r="M2694" s="321">
        <v>9.07</v>
      </c>
    </row>
    <row r="2695" spans="1:13" ht="24" x14ac:dyDescent="0.2">
      <c r="A2695" s="265" t="s">
        <v>7284</v>
      </c>
      <c r="B2695" s="316" t="s">
        <v>1236</v>
      </c>
      <c r="C2695" s="317" t="s">
        <v>4255</v>
      </c>
      <c r="D2695" s="316" t="s">
        <v>103</v>
      </c>
      <c r="E2695" s="316" t="s">
        <v>1264</v>
      </c>
      <c r="F2695" s="318" t="s">
        <v>1191</v>
      </c>
      <c r="G2695" s="319" t="s">
        <v>79</v>
      </c>
      <c r="H2695" s="320">
        <v>0.45300000000000001</v>
      </c>
      <c r="I2695" s="321">
        <v>23.058</v>
      </c>
      <c r="J2695" s="321">
        <v>10.445</v>
      </c>
      <c r="K2695" s="277"/>
      <c r="L2695" s="321">
        <v>27.94</v>
      </c>
      <c r="M2695" s="321">
        <v>12.65</v>
      </c>
    </row>
    <row r="2696" spans="1:13" x14ac:dyDescent="0.2">
      <c r="A2696" s="265" t="s">
        <v>7285</v>
      </c>
      <c r="B2696" s="301" t="s">
        <v>1193</v>
      </c>
      <c r="C2696" s="302" t="s">
        <v>4261</v>
      </c>
      <c r="D2696" s="301" t="s">
        <v>103</v>
      </c>
      <c r="E2696" s="301" t="s">
        <v>4262</v>
      </c>
      <c r="F2696" s="303" t="s">
        <v>1209</v>
      </c>
      <c r="G2696" s="304" t="s">
        <v>289</v>
      </c>
      <c r="H2696" s="305">
        <v>1.0492999999999999</v>
      </c>
      <c r="I2696" s="285">
        <v>9.307331428571425</v>
      </c>
      <c r="J2696" s="285">
        <v>9.766</v>
      </c>
      <c r="K2696" s="277"/>
      <c r="L2696" s="285">
        <v>11.31</v>
      </c>
      <c r="M2696" s="285">
        <v>11.86</v>
      </c>
    </row>
    <row r="2697" spans="1:13" ht="12.75" thickBot="1" x14ac:dyDescent="0.25">
      <c r="A2697" s="265" t="s">
        <v>7286</v>
      </c>
      <c r="B2697" s="301" t="s">
        <v>1193</v>
      </c>
      <c r="C2697" s="302" t="s">
        <v>4258</v>
      </c>
      <c r="D2697" s="301" t="s">
        <v>103</v>
      </c>
      <c r="E2697" s="301" t="s">
        <v>1267</v>
      </c>
      <c r="F2697" s="303" t="s">
        <v>1209</v>
      </c>
      <c r="G2697" s="304" t="s">
        <v>133</v>
      </c>
      <c r="H2697" s="305">
        <v>0.1056</v>
      </c>
      <c r="I2697" s="285">
        <v>1.774</v>
      </c>
      <c r="J2697" s="285">
        <v>0.187</v>
      </c>
      <c r="K2697" s="277"/>
      <c r="L2697" s="285">
        <v>2.15</v>
      </c>
      <c r="M2697" s="285">
        <v>0.22</v>
      </c>
    </row>
    <row r="2698" spans="1:13" ht="12.75" thickTop="1" x14ac:dyDescent="0.2">
      <c r="A2698" s="265" t="s">
        <v>7287</v>
      </c>
      <c r="B2698" s="306" t="s">
        <v>4767</v>
      </c>
      <c r="C2698" s="307" t="s">
        <v>36</v>
      </c>
      <c r="D2698" s="306" t="s">
        <v>37</v>
      </c>
      <c r="E2698" s="306" t="s">
        <v>38</v>
      </c>
      <c r="F2698" s="308" t="s">
        <v>1188</v>
      </c>
      <c r="G2698" s="309" t="s">
        <v>39</v>
      </c>
      <c r="H2698" s="307" t="s">
        <v>1189</v>
      </c>
      <c r="I2698" s="307" t="s">
        <v>40</v>
      </c>
      <c r="J2698" s="307" t="s">
        <v>41</v>
      </c>
      <c r="L2698" s="335"/>
      <c r="M2698" s="335"/>
    </row>
    <row r="2699" spans="1:13" ht="24" x14ac:dyDescent="0.2">
      <c r="A2699" s="265" t="s">
        <v>7288</v>
      </c>
      <c r="B2699" s="271" t="s">
        <v>1190</v>
      </c>
      <c r="C2699" s="272" t="s">
        <v>4264</v>
      </c>
      <c r="D2699" s="271" t="s">
        <v>103</v>
      </c>
      <c r="E2699" s="271" t="s">
        <v>1582</v>
      </c>
      <c r="F2699" s="273" t="s">
        <v>3019</v>
      </c>
      <c r="G2699" s="274" t="s">
        <v>289</v>
      </c>
      <c r="H2699" s="275">
        <v>1</v>
      </c>
      <c r="I2699" s="276">
        <v>18.21</v>
      </c>
      <c r="J2699" s="276">
        <v>18.21</v>
      </c>
      <c r="K2699" s="277"/>
      <c r="L2699" s="276">
        <v>22.08</v>
      </c>
      <c r="M2699" s="276">
        <v>22.08</v>
      </c>
    </row>
    <row r="2700" spans="1:13" ht="24" x14ac:dyDescent="0.2">
      <c r="A2700" s="265" t="s">
        <v>7289</v>
      </c>
      <c r="B2700" s="316" t="s">
        <v>1236</v>
      </c>
      <c r="C2700" s="317" t="s">
        <v>4253</v>
      </c>
      <c r="D2700" s="316" t="s">
        <v>103</v>
      </c>
      <c r="E2700" s="316" t="s">
        <v>4254</v>
      </c>
      <c r="F2700" s="318" t="s">
        <v>1191</v>
      </c>
      <c r="G2700" s="319" t="s">
        <v>79</v>
      </c>
      <c r="H2700" s="320">
        <v>3.4099999999999998E-2</v>
      </c>
      <c r="I2700" s="321">
        <v>16.539000000000001</v>
      </c>
      <c r="J2700" s="321">
        <v>0.56299999999999994</v>
      </c>
      <c r="K2700" s="277"/>
      <c r="L2700" s="321">
        <v>20.04</v>
      </c>
      <c r="M2700" s="321">
        <v>0.68</v>
      </c>
    </row>
    <row r="2701" spans="1:13" ht="24" x14ac:dyDescent="0.2">
      <c r="A2701" s="265" t="s">
        <v>7290</v>
      </c>
      <c r="B2701" s="316" t="s">
        <v>1236</v>
      </c>
      <c r="C2701" s="317" t="s">
        <v>4255</v>
      </c>
      <c r="D2701" s="316" t="s">
        <v>103</v>
      </c>
      <c r="E2701" s="316" t="s">
        <v>1264</v>
      </c>
      <c r="F2701" s="318" t="s">
        <v>1191</v>
      </c>
      <c r="G2701" s="319" t="s">
        <v>79</v>
      </c>
      <c r="H2701" s="320">
        <v>3.4099999999999998E-2</v>
      </c>
      <c r="I2701" s="321">
        <v>23.058</v>
      </c>
      <c r="J2701" s="321">
        <v>0.78600000000000003</v>
      </c>
      <c r="K2701" s="277"/>
      <c r="L2701" s="321">
        <v>27.94</v>
      </c>
      <c r="M2701" s="321">
        <v>0.95</v>
      </c>
    </row>
    <row r="2702" spans="1:13" x14ac:dyDescent="0.2">
      <c r="A2702" s="265" t="s">
        <v>7291</v>
      </c>
      <c r="B2702" s="279" t="s">
        <v>1193</v>
      </c>
      <c r="C2702" s="280" t="s">
        <v>4265</v>
      </c>
      <c r="D2702" s="279" t="s">
        <v>103</v>
      </c>
      <c r="E2702" s="279" t="s">
        <v>4266</v>
      </c>
      <c r="F2702" s="281" t="s">
        <v>1209</v>
      </c>
      <c r="G2702" s="282" t="s">
        <v>289</v>
      </c>
      <c r="H2702" s="283">
        <v>1.0492999999999999</v>
      </c>
      <c r="I2702" s="284">
        <v>16.056023905325446</v>
      </c>
      <c r="J2702" s="284">
        <v>16.847000000000001</v>
      </c>
      <c r="K2702" s="277"/>
      <c r="L2702" s="284">
        <v>19.48</v>
      </c>
      <c r="M2702" s="284">
        <v>20.440000000000001</v>
      </c>
    </row>
    <row r="2703" spans="1:13" x14ac:dyDescent="0.2">
      <c r="A2703" s="265" t="s">
        <v>7292</v>
      </c>
      <c r="B2703" s="279" t="s">
        <v>1193</v>
      </c>
      <c r="C2703" s="280" t="s">
        <v>4258</v>
      </c>
      <c r="D2703" s="279" t="s">
        <v>103</v>
      </c>
      <c r="E2703" s="279" t="s">
        <v>1267</v>
      </c>
      <c r="F2703" s="281" t="s">
        <v>1209</v>
      </c>
      <c r="G2703" s="282" t="s">
        <v>133</v>
      </c>
      <c r="H2703" s="283">
        <v>8.0000000000000002E-3</v>
      </c>
      <c r="I2703" s="284">
        <v>1.774</v>
      </c>
      <c r="J2703" s="284">
        <v>1.4E-2</v>
      </c>
      <c r="K2703" s="277"/>
      <c r="L2703" s="284">
        <v>2.15</v>
      </c>
      <c r="M2703" s="284">
        <v>0.01</v>
      </c>
    </row>
    <row r="2704" spans="1:13" x14ac:dyDescent="0.2">
      <c r="A2704" s="265" t="s">
        <v>7293</v>
      </c>
      <c r="B2704" s="266" t="s">
        <v>4768</v>
      </c>
      <c r="C2704" s="267" t="s">
        <v>36</v>
      </c>
      <c r="D2704" s="266" t="s">
        <v>37</v>
      </c>
      <c r="E2704" s="266" t="s">
        <v>38</v>
      </c>
      <c r="F2704" s="268" t="s">
        <v>1188</v>
      </c>
      <c r="G2704" s="269" t="s">
        <v>39</v>
      </c>
      <c r="H2704" s="267" t="s">
        <v>1189</v>
      </c>
      <c r="I2704" s="267" t="s">
        <v>40</v>
      </c>
      <c r="J2704" s="267" t="s">
        <v>41</v>
      </c>
      <c r="L2704" s="334"/>
      <c r="M2704" s="334"/>
    </row>
    <row r="2705" spans="1:13" ht="24" x14ac:dyDescent="0.2">
      <c r="A2705" s="265" t="s">
        <v>7294</v>
      </c>
      <c r="B2705" s="290" t="s">
        <v>1190</v>
      </c>
      <c r="C2705" s="291" t="s">
        <v>4769</v>
      </c>
      <c r="D2705" s="290" t="s">
        <v>103</v>
      </c>
      <c r="E2705" s="290" t="s">
        <v>1750</v>
      </c>
      <c r="F2705" s="292" t="s">
        <v>3019</v>
      </c>
      <c r="G2705" s="293" t="s">
        <v>289</v>
      </c>
      <c r="H2705" s="294">
        <v>1</v>
      </c>
      <c r="I2705" s="278">
        <v>47.94</v>
      </c>
      <c r="J2705" s="278">
        <v>47.940000000000005</v>
      </c>
      <c r="K2705" s="277"/>
      <c r="L2705" s="278">
        <v>58.09</v>
      </c>
      <c r="M2705" s="278">
        <v>58.09</v>
      </c>
    </row>
    <row r="2706" spans="1:13" ht="24.75" thickBot="1" x14ac:dyDescent="0.25">
      <c r="A2706" s="265" t="s">
        <v>7295</v>
      </c>
      <c r="B2706" s="329" t="s">
        <v>1236</v>
      </c>
      <c r="C2706" s="330" t="s">
        <v>4253</v>
      </c>
      <c r="D2706" s="329" t="s">
        <v>103</v>
      </c>
      <c r="E2706" s="329" t="s">
        <v>4254</v>
      </c>
      <c r="F2706" s="331" t="s">
        <v>1191</v>
      </c>
      <c r="G2706" s="332" t="s">
        <v>79</v>
      </c>
      <c r="H2706" s="333">
        <v>4.9399999999999999E-2</v>
      </c>
      <c r="I2706" s="322">
        <v>16.539000000000001</v>
      </c>
      <c r="J2706" s="322">
        <v>0.81699999999999995</v>
      </c>
      <c r="K2706" s="277"/>
      <c r="L2706" s="322">
        <v>20.04</v>
      </c>
      <c r="M2706" s="322">
        <v>0.98</v>
      </c>
    </row>
    <row r="2707" spans="1:13" ht="24.75" thickTop="1" x14ac:dyDescent="0.2">
      <c r="A2707" s="265" t="s">
        <v>7296</v>
      </c>
      <c r="B2707" s="323" t="s">
        <v>1236</v>
      </c>
      <c r="C2707" s="324" t="s">
        <v>4255</v>
      </c>
      <c r="D2707" s="323" t="s">
        <v>103</v>
      </c>
      <c r="E2707" s="323" t="s">
        <v>1264</v>
      </c>
      <c r="F2707" s="325" t="s">
        <v>1191</v>
      </c>
      <c r="G2707" s="326" t="s">
        <v>79</v>
      </c>
      <c r="H2707" s="327">
        <v>4.9399999999999999E-2</v>
      </c>
      <c r="I2707" s="328">
        <v>23.058</v>
      </c>
      <c r="J2707" s="328">
        <v>1.139</v>
      </c>
      <c r="K2707" s="277"/>
      <c r="L2707" s="328">
        <v>27.94</v>
      </c>
      <c r="M2707" s="328">
        <v>1.38</v>
      </c>
    </row>
    <row r="2708" spans="1:13" x14ac:dyDescent="0.2">
      <c r="A2708" s="265" t="s">
        <v>7297</v>
      </c>
      <c r="B2708" s="279" t="s">
        <v>1193</v>
      </c>
      <c r="C2708" s="280" t="s">
        <v>4770</v>
      </c>
      <c r="D2708" s="279" t="s">
        <v>103</v>
      </c>
      <c r="E2708" s="279" t="s">
        <v>4771</v>
      </c>
      <c r="F2708" s="281" t="s">
        <v>1209</v>
      </c>
      <c r="G2708" s="282" t="s">
        <v>289</v>
      </c>
      <c r="H2708" s="283">
        <v>1.0492999999999999</v>
      </c>
      <c r="I2708" s="284">
        <v>43.804899195652169</v>
      </c>
      <c r="J2708" s="284">
        <v>45.963999999999999</v>
      </c>
      <c r="K2708" s="277"/>
      <c r="L2708" s="284">
        <v>53.1</v>
      </c>
      <c r="M2708" s="284">
        <v>55.71</v>
      </c>
    </row>
    <row r="2709" spans="1:13" x14ac:dyDescent="0.2">
      <c r="A2709" s="265" t="s">
        <v>7298</v>
      </c>
      <c r="B2709" s="279" t="s">
        <v>1193</v>
      </c>
      <c r="C2709" s="280" t="s">
        <v>4258</v>
      </c>
      <c r="D2709" s="279" t="s">
        <v>103</v>
      </c>
      <c r="E2709" s="279" t="s">
        <v>1267</v>
      </c>
      <c r="F2709" s="281" t="s">
        <v>1209</v>
      </c>
      <c r="G2709" s="282" t="s">
        <v>133</v>
      </c>
      <c r="H2709" s="283">
        <v>1.15E-2</v>
      </c>
      <c r="I2709" s="284">
        <v>1.774</v>
      </c>
      <c r="J2709" s="284">
        <v>0.02</v>
      </c>
      <c r="K2709" s="277"/>
      <c r="L2709" s="284">
        <v>2.15</v>
      </c>
      <c r="M2709" s="284">
        <v>0.02</v>
      </c>
    </row>
    <row r="2710" spans="1:13" x14ac:dyDescent="0.2">
      <c r="A2710" s="265" t="s">
        <v>7299</v>
      </c>
      <c r="B2710" s="266" t="s">
        <v>4772</v>
      </c>
      <c r="C2710" s="267" t="s">
        <v>36</v>
      </c>
      <c r="D2710" s="266" t="s">
        <v>37</v>
      </c>
      <c r="E2710" s="266" t="s">
        <v>38</v>
      </c>
      <c r="F2710" s="268" t="s">
        <v>1188</v>
      </c>
      <c r="G2710" s="269" t="s">
        <v>39</v>
      </c>
      <c r="H2710" s="267" t="s">
        <v>1189</v>
      </c>
      <c r="I2710" s="267" t="s">
        <v>40</v>
      </c>
      <c r="J2710" s="267" t="s">
        <v>41</v>
      </c>
      <c r="L2710" s="334"/>
      <c r="M2710" s="334"/>
    </row>
    <row r="2711" spans="1:13" ht="24" x14ac:dyDescent="0.2">
      <c r="A2711" s="265" t="s">
        <v>7300</v>
      </c>
      <c r="B2711" s="271" t="s">
        <v>1190</v>
      </c>
      <c r="C2711" s="272" t="s">
        <v>4290</v>
      </c>
      <c r="D2711" s="271" t="s">
        <v>103</v>
      </c>
      <c r="E2711" s="271" t="s">
        <v>1587</v>
      </c>
      <c r="F2711" s="273" t="s">
        <v>3019</v>
      </c>
      <c r="G2711" s="274" t="s">
        <v>133</v>
      </c>
      <c r="H2711" s="275">
        <v>1</v>
      </c>
      <c r="I2711" s="276">
        <v>10.039999999999999</v>
      </c>
      <c r="J2711" s="276">
        <v>10.039999999999999</v>
      </c>
      <c r="K2711" s="277"/>
      <c r="L2711" s="276">
        <v>12.17</v>
      </c>
      <c r="M2711" s="276">
        <v>12.17</v>
      </c>
    </row>
    <row r="2712" spans="1:13" ht="24" x14ac:dyDescent="0.2">
      <c r="A2712" s="265" t="s">
        <v>7301</v>
      </c>
      <c r="B2712" s="316" t="s">
        <v>1236</v>
      </c>
      <c r="C2712" s="317" t="s">
        <v>4253</v>
      </c>
      <c r="D2712" s="316" t="s">
        <v>103</v>
      </c>
      <c r="E2712" s="316" t="s">
        <v>4254</v>
      </c>
      <c r="F2712" s="318" t="s">
        <v>1191</v>
      </c>
      <c r="G2712" s="319" t="s">
        <v>79</v>
      </c>
      <c r="H2712" s="320">
        <v>0.152</v>
      </c>
      <c r="I2712" s="321">
        <v>16.539000000000001</v>
      </c>
      <c r="J2712" s="321">
        <v>2.5129999999999999</v>
      </c>
      <c r="K2712" s="277"/>
      <c r="L2712" s="321">
        <v>20.04</v>
      </c>
      <c r="M2712" s="321">
        <v>3.04</v>
      </c>
    </row>
    <row r="2713" spans="1:13" ht="24" x14ac:dyDescent="0.2">
      <c r="A2713" s="265" t="s">
        <v>7302</v>
      </c>
      <c r="B2713" s="329" t="s">
        <v>1236</v>
      </c>
      <c r="C2713" s="330" t="s">
        <v>4255</v>
      </c>
      <c r="D2713" s="329" t="s">
        <v>103</v>
      </c>
      <c r="E2713" s="329" t="s">
        <v>1264</v>
      </c>
      <c r="F2713" s="331" t="s">
        <v>1191</v>
      </c>
      <c r="G2713" s="332" t="s">
        <v>79</v>
      </c>
      <c r="H2713" s="333">
        <v>0.152</v>
      </c>
      <c r="I2713" s="322">
        <v>23.058</v>
      </c>
      <c r="J2713" s="322">
        <v>3.504</v>
      </c>
      <c r="K2713" s="277"/>
      <c r="L2713" s="322">
        <v>27.94</v>
      </c>
      <c r="M2713" s="322">
        <v>4.24</v>
      </c>
    </row>
    <row r="2714" spans="1:13" ht="12.75" thickBot="1" x14ac:dyDescent="0.25">
      <c r="A2714" s="265" t="s">
        <v>7303</v>
      </c>
      <c r="B2714" s="301" t="s">
        <v>1193</v>
      </c>
      <c r="C2714" s="302" t="s">
        <v>4269</v>
      </c>
      <c r="D2714" s="301" t="s">
        <v>103</v>
      </c>
      <c r="E2714" s="301" t="s">
        <v>1265</v>
      </c>
      <c r="F2714" s="303" t="s">
        <v>1209</v>
      </c>
      <c r="G2714" s="304" t="s">
        <v>133</v>
      </c>
      <c r="H2714" s="305">
        <v>7.1000000000000004E-3</v>
      </c>
      <c r="I2714" s="285">
        <v>53.908000000000001</v>
      </c>
      <c r="J2714" s="285">
        <v>0.38200000000000001</v>
      </c>
      <c r="K2714" s="277"/>
      <c r="L2714" s="285">
        <v>65.319999999999993</v>
      </c>
      <c r="M2714" s="285">
        <v>0.46</v>
      </c>
    </row>
    <row r="2715" spans="1:13" ht="12.75" thickTop="1" x14ac:dyDescent="0.2">
      <c r="A2715" s="265" t="s">
        <v>7304</v>
      </c>
      <c r="B2715" s="295" t="s">
        <v>1193</v>
      </c>
      <c r="C2715" s="296" t="s">
        <v>4291</v>
      </c>
      <c r="D2715" s="295" t="s">
        <v>103</v>
      </c>
      <c r="E2715" s="295" t="s">
        <v>4292</v>
      </c>
      <c r="F2715" s="297" t="s">
        <v>1209</v>
      </c>
      <c r="G2715" s="298" t="s">
        <v>133</v>
      </c>
      <c r="H2715" s="299">
        <v>1</v>
      </c>
      <c r="I2715" s="300">
        <v>3.09</v>
      </c>
      <c r="J2715" s="300">
        <v>3.09</v>
      </c>
      <c r="K2715" s="277"/>
      <c r="L2715" s="300">
        <v>3.77</v>
      </c>
      <c r="M2715" s="300">
        <v>3.77</v>
      </c>
    </row>
    <row r="2716" spans="1:13" x14ac:dyDescent="0.2">
      <c r="A2716" s="265" t="s">
        <v>7305</v>
      </c>
      <c r="B2716" s="279" t="s">
        <v>1193</v>
      </c>
      <c r="C2716" s="280" t="s">
        <v>4272</v>
      </c>
      <c r="D2716" s="279" t="s">
        <v>103</v>
      </c>
      <c r="E2716" s="279" t="s">
        <v>1269</v>
      </c>
      <c r="F2716" s="281" t="s">
        <v>1209</v>
      </c>
      <c r="G2716" s="282" t="s">
        <v>133</v>
      </c>
      <c r="H2716" s="283">
        <v>8.0000000000000002E-3</v>
      </c>
      <c r="I2716" s="284">
        <v>61.08</v>
      </c>
      <c r="J2716" s="284">
        <v>0.48799999999999999</v>
      </c>
      <c r="K2716" s="277"/>
      <c r="L2716" s="284">
        <v>74.010000000000005</v>
      </c>
      <c r="M2716" s="284">
        <v>0.59</v>
      </c>
    </row>
    <row r="2717" spans="1:13" x14ac:dyDescent="0.2">
      <c r="A2717" s="265" t="s">
        <v>7306</v>
      </c>
      <c r="B2717" s="279" t="s">
        <v>1193</v>
      </c>
      <c r="C2717" s="280" t="s">
        <v>4258</v>
      </c>
      <c r="D2717" s="279" t="s">
        <v>103</v>
      </c>
      <c r="E2717" s="279" t="s">
        <v>1267</v>
      </c>
      <c r="F2717" s="281" t="s">
        <v>1209</v>
      </c>
      <c r="G2717" s="282" t="s">
        <v>133</v>
      </c>
      <c r="H2717" s="283">
        <v>3.3799999999999997E-2</v>
      </c>
      <c r="I2717" s="284">
        <v>1.774</v>
      </c>
      <c r="J2717" s="284">
        <v>5.8999999999999997E-2</v>
      </c>
      <c r="K2717" s="277"/>
      <c r="L2717" s="284">
        <v>2.15</v>
      </c>
      <c r="M2717" s="284">
        <v>7.0000000000000007E-2</v>
      </c>
    </row>
    <row r="2718" spans="1:13" x14ac:dyDescent="0.2">
      <c r="A2718" s="265" t="s">
        <v>7307</v>
      </c>
      <c r="B2718" s="266" t="s">
        <v>4773</v>
      </c>
      <c r="C2718" s="267" t="s">
        <v>36</v>
      </c>
      <c r="D2718" s="266" t="s">
        <v>37</v>
      </c>
      <c r="E2718" s="266" t="s">
        <v>38</v>
      </c>
      <c r="F2718" s="268" t="s">
        <v>1188</v>
      </c>
      <c r="G2718" s="269" t="s">
        <v>39</v>
      </c>
      <c r="H2718" s="267" t="s">
        <v>1189</v>
      </c>
      <c r="I2718" s="267" t="s">
        <v>40</v>
      </c>
      <c r="J2718" s="267" t="s">
        <v>41</v>
      </c>
      <c r="L2718" s="334"/>
      <c r="M2718" s="334"/>
    </row>
    <row r="2719" spans="1:13" ht="24" x14ac:dyDescent="0.2">
      <c r="A2719" s="265" t="s">
        <v>7308</v>
      </c>
      <c r="B2719" s="271" t="s">
        <v>1190</v>
      </c>
      <c r="C2719" s="272" t="s">
        <v>4294</v>
      </c>
      <c r="D2719" s="271" t="s">
        <v>103</v>
      </c>
      <c r="E2719" s="271" t="s">
        <v>1588</v>
      </c>
      <c r="F2719" s="273" t="s">
        <v>3019</v>
      </c>
      <c r="G2719" s="274" t="s">
        <v>133</v>
      </c>
      <c r="H2719" s="275">
        <v>1</v>
      </c>
      <c r="I2719" s="276">
        <v>15.13</v>
      </c>
      <c r="J2719" s="276">
        <v>15.13</v>
      </c>
      <c r="K2719" s="277"/>
      <c r="L2719" s="276">
        <v>18.34</v>
      </c>
      <c r="M2719" s="276">
        <v>18.34</v>
      </c>
    </row>
    <row r="2720" spans="1:13" ht="24" x14ac:dyDescent="0.2">
      <c r="A2720" s="265" t="s">
        <v>7309</v>
      </c>
      <c r="B2720" s="316" t="s">
        <v>1236</v>
      </c>
      <c r="C2720" s="317" t="s">
        <v>4253</v>
      </c>
      <c r="D2720" s="316" t="s">
        <v>103</v>
      </c>
      <c r="E2720" s="316" t="s">
        <v>4254</v>
      </c>
      <c r="F2720" s="318" t="s">
        <v>1191</v>
      </c>
      <c r="G2720" s="319" t="s">
        <v>79</v>
      </c>
      <c r="H2720" s="320">
        <v>0.1812</v>
      </c>
      <c r="I2720" s="321">
        <v>16.539000000000001</v>
      </c>
      <c r="J2720" s="321">
        <v>2.996</v>
      </c>
      <c r="K2720" s="277"/>
      <c r="L2720" s="321">
        <v>20.04</v>
      </c>
      <c r="M2720" s="321">
        <v>3.63</v>
      </c>
    </row>
    <row r="2721" spans="1:13" ht="24" x14ac:dyDescent="0.2">
      <c r="A2721" s="265" t="s">
        <v>7310</v>
      </c>
      <c r="B2721" s="316" t="s">
        <v>1236</v>
      </c>
      <c r="C2721" s="317" t="s">
        <v>4255</v>
      </c>
      <c r="D2721" s="316" t="s">
        <v>103</v>
      </c>
      <c r="E2721" s="316" t="s">
        <v>1264</v>
      </c>
      <c r="F2721" s="318" t="s">
        <v>1191</v>
      </c>
      <c r="G2721" s="319" t="s">
        <v>79</v>
      </c>
      <c r="H2721" s="320">
        <v>0.1812</v>
      </c>
      <c r="I2721" s="321">
        <v>23.058</v>
      </c>
      <c r="J2721" s="321">
        <v>4.1779999999999999</v>
      </c>
      <c r="K2721" s="277"/>
      <c r="L2721" s="321">
        <v>27.94</v>
      </c>
      <c r="M2721" s="321">
        <v>5.0599999999999996</v>
      </c>
    </row>
    <row r="2722" spans="1:13" x14ac:dyDescent="0.2">
      <c r="A2722" s="265" t="s">
        <v>7311</v>
      </c>
      <c r="B2722" s="301" t="s">
        <v>1193</v>
      </c>
      <c r="C2722" s="302" t="s">
        <v>4269</v>
      </c>
      <c r="D2722" s="301" t="s">
        <v>103</v>
      </c>
      <c r="E2722" s="301" t="s">
        <v>1265</v>
      </c>
      <c r="F2722" s="303" t="s">
        <v>1209</v>
      </c>
      <c r="G2722" s="304" t="s">
        <v>133</v>
      </c>
      <c r="H2722" s="305">
        <v>9.4000000000000004E-3</v>
      </c>
      <c r="I2722" s="285">
        <v>53.908000000000001</v>
      </c>
      <c r="J2722" s="285">
        <v>0.50600000000000001</v>
      </c>
      <c r="K2722" s="277"/>
      <c r="L2722" s="285">
        <v>65.319999999999993</v>
      </c>
      <c r="M2722" s="285">
        <v>0.61</v>
      </c>
    </row>
    <row r="2723" spans="1:13" ht="12.75" thickBot="1" x14ac:dyDescent="0.25">
      <c r="A2723" s="265" t="s">
        <v>7312</v>
      </c>
      <c r="B2723" s="301" t="s">
        <v>1193</v>
      </c>
      <c r="C2723" s="302" t="s">
        <v>4295</v>
      </c>
      <c r="D2723" s="301" t="s">
        <v>103</v>
      </c>
      <c r="E2723" s="301" t="s">
        <v>4296</v>
      </c>
      <c r="F2723" s="303" t="s">
        <v>1209</v>
      </c>
      <c r="G2723" s="304" t="s">
        <v>133</v>
      </c>
      <c r="H2723" s="305">
        <v>1</v>
      </c>
      <c r="I2723" s="285">
        <v>6.71</v>
      </c>
      <c r="J2723" s="285">
        <v>6.71</v>
      </c>
      <c r="K2723" s="277"/>
      <c r="L2723" s="285">
        <v>8.15</v>
      </c>
      <c r="M2723" s="285">
        <v>8.15</v>
      </c>
    </row>
    <row r="2724" spans="1:13" ht="12.75" thickTop="1" x14ac:dyDescent="0.2">
      <c r="A2724" s="265" t="s">
        <v>7313</v>
      </c>
      <c r="B2724" s="295" t="s">
        <v>1193</v>
      </c>
      <c r="C2724" s="296" t="s">
        <v>4272</v>
      </c>
      <c r="D2724" s="295" t="s">
        <v>103</v>
      </c>
      <c r="E2724" s="295" t="s">
        <v>1269</v>
      </c>
      <c r="F2724" s="297" t="s">
        <v>1209</v>
      </c>
      <c r="G2724" s="298" t="s">
        <v>133</v>
      </c>
      <c r="H2724" s="299">
        <v>1.0999999999999999E-2</v>
      </c>
      <c r="I2724" s="300">
        <v>61.08</v>
      </c>
      <c r="J2724" s="300">
        <v>0.67100000000000004</v>
      </c>
      <c r="K2724" s="277"/>
      <c r="L2724" s="300">
        <v>74.010000000000005</v>
      </c>
      <c r="M2724" s="300">
        <v>0.81</v>
      </c>
    </row>
    <row r="2725" spans="1:13" x14ac:dyDescent="0.2">
      <c r="A2725" s="265" t="s">
        <v>7314</v>
      </c>
      <c r="B2725" s="279" t="s">
        <v>1193</v>
      </c>
      <c r="C2725" s="280" t="s">
        <v>4258</v>
      </c>
      <c r="D2725" s="279" t="s">
        <v>103</v>
      </c>
      <c r="E2725" s="279" t="s">
        <v>1267</v>
      </c>
      <c r="F2725" s="281" t="s">
        <v>1209</v>
      </c>
      <c r="G2725" s="282" t="s">
        <v>133</v>
      </c>
      <c r="H2725" s="283">
        <v>4.0300000000000002E-2</v>
      </c>
      <c r="I2725" s="284">
        <v>1.774</v>
      </c>
      <c r="J2725" s="284">
        <v>7.0999999999999994E-2</v>
      </c>
      <c r="K2725" s="277"/>
      <c r="L2725" s="284">
        <v>2.15</v>
      </c>
      <c r="M2725" s="284">
        <v>0.08</v>
      </c>
    </row>
    <row r="2726" spans="1:13" x14ac:dyDescent="0.2">
      <c r="A2726" s="265" t="s">
        <v>7315</v>
      </c>
      <c r="B2726" s="266" t="s">
        <v>4774</v>
      </c>
      <c r="C2726" s="267" t="s">
        <v>36</v>
      </c>
      <c r="D2726" s="266" t="s">
        <v>37</v>
      </c>
      <c r="E2726" s="266" t="s">
        <v>38</v>
      </c>
      <c r="F2726" s="268" t="s">
        <v>1188</v>
      </c>
      <c r="G2726" s="269" t="s">
        <v>39</v>
      </c>
      <c r="H2726" s="267" t="s">
        <v>1189</v>
      </c>
      <c r="I2726" s="267" t="s">
        <v>40</v>
      </c>
      <c r="J2726" s="267" t="s">
        <v>41</v>
      </c>
      <c r="L2726" s="334"/>
      <c r="M2726" s="334"/>
    </row>
    <row r="2727" spans="1:13" ht="24" x14ac:dyDescent="0.2">
      <c r="A2727" s="265" t="s">
        <v>7316</v>
      </c>
      <c r="B2727" s="271" t="s">
        <v>1190</v>
      </c>
      <c r="C2727" s="272" t="s">
        <v>4298</v>
      </c>
      <c r="D2727" s="271" t="s">
        <v>103</v>
      </c>
      <c r="E2727" s="271" t="s">
        <v>1589</v>
      </c>
      <c r="F2727" s="273" t="s">
        <v>3019</v>
      </c>
      <c r="G2727" s="274" t="s">
        <v>133</v>
      </c>
      <c r="H2727" s="275">
        <v>1</v>
      </c>
      <c r="I2727" s="276">
        <v>20.85</v>
      </c>
      <c r="J2727" s="276">
        <v>20.85</v>
      </c>
      <c r="K2727" s="277"/>
      <c r="L2727" s="276">
        <v>25.28</v>
      </c>
      <c r="M2727" s="276">
        <v>25.28</v>
      </c>
    </row>
    <row r="2728" spans="1:13" ht="24" x14ac:dyDescent="0.2">
      <c r="A2728" s="265" t="s">
        <v>7317</v>
      </c>
      <c r="B2728" s="316" t="s">
        <v>1236</v>
      </c>
      <c r="C2728" s="317" t="s">
        <v>4253</v>
      </c>
      <c r="D2728" s="316" t="s">
        <v>103</v>
      </c>
      <c r="E2728" s="316" t="s">
        <v>4254</v>
      </c>
      <c r="F2728" s="318" t="s">
        <v>1191</v>
      </c>
      <c r="G2728" s="319" t="s">
        <v>79</v>
      </c>
      <c r="H2728" s="320">
        <v>0.12709999999999999</v>
      </c>
      <c r="I2728" s="321">
        <v>16.539000000000001</v>
      </c>
      <c r="J2728" s="321">
        <v>2.1019999999999999</v>
      </c>
      <c r="K2728" s="277"/>
      <c r="L2728" s="321">
        <v>20.04</v>
      </c>
      <c r="M2728" s="321">
        <v>2.54</v>
      </c>
    </row>
    <row r="2729" spans="1:13" ht="24" x14ac:dyDescent="0.2">
      <c r="A2729" s="265" t="s">
        <v>7318</v>
      </c>
      <c r="B2729" s="316" t="s">
        <v>1236</v>
      </c>
      <c r="C2729" s="317" t="s">
        <v>4255</v>
      </c>
      <c r="D2729" s="316" t="s">
        <v>103</v>
      </c>
      <c r="E2729" s="316" t="s">
        <v>1264</v>
      </c>
      <c r="F2729" s="318" t="s">
        <v>1191</v>
      </c>
      <c r="G2729" s="319" t="s">
        <v>79</v>
      </c>
      <c r="H2729" s="320">
        <v>0.12709999999999999</v>
      </c>
      <c r="I2729" s="321">
        <v>23.058</v>
      </c>
      <c r="J2729" s="321">
        <v>2.93</v>
      </c>
      <c r="K2729" s="277"/>
      <c r="L2729" s="321">
        <v>27.94</v>
      </c>
      <c r="M2729" s="321">
        <v>3.55</v>
      </c>
    </row>
    <row r="2730" spans="1:13" x14ac:dyDescent="0.2">
      <c r="A2730" s="265" t="s">
        <v>7319</v>
      </c>
      <c r="B2730" s="279" t="s">
        <v>1193</v>
      </c>
      <c r="C2730" s="280" t="s">
        <v>4269</v>
      </c>
      <c r="D2730" s="279" t="s">
        <v>103</v>
      </c>
      <c r="E2730" s="279" t="s">
        <v>1265</v>
      </c>
      <c r="F2730" s="281" t="s">
        <v>1209</v>
      </c>
      <c r="G2730" s="282" t="s">
        <v>133</v>
      </c>
      <c r="H2730" s="283">
        <v>1.6500000000000001E-2</v>
      </c>
      <c r="I2730" s="284">
        <v>53.908000000000001</v>
      </c>
      <c r="J2730" s="284">
        <v>0.88900000000000001</v>
      </c>
      <c r="K2730" s="277"/>
      <c r="L2730" s="284">
        <v>65.319999999999993</v>
      </c>
      <c r="M2730" s="284">
        <v>1.07</v>
      </c>
    </row>
    <row r="2731" spans="1:13" x14ac:dyDescent="0.2">
      <c r="A2731" s="265" t="s">
        <v>7320</v>
      </c>
      <c r="B2731" s="301" t="s">
        <v>1193</v>
      </c>
      <c r="C2731" s="302" t="s">
        <v>4299</v>
      </c>
      <c r="D2731" s="301" t="s">
        <v>103</v>
      </c>
      <c r="E2731" s="301" t="s">
        <v>4300</v>
      </c>
      <c r="F2731" s="303" t="s">
        <v>1209</v>
      </c>
      <c r="G2731" s="304" t="s">
        <v>133</v>
      </c>
      <c r="H2731" s="305">
        <v>1</v>
      </c>
      <c r="I2731" s="285">
        <v>13.55</v>
      </c>
      <c r="J2731" s="285">
        <v>13.55</v>
      </c>
      <c r="K2731" s="277"/>
      <c r="L2731" s="285">
        <v>16.46</v>
      </c>
      <c r="M2731" s="285">
        <v>16.46</v>
      </c>
    </row>
    <row r="2732" spans="1:13" ht="12.75" thickBot="1" x14ac:dyDescent="0.25">
      <c r="A2732" s="265" t="s">
        <v>7321</v>
      </c>
      <c r="B2732" s="301" t="s">
        <v>1193</v>
      </c>
      <c r="C2732" s="302" t="s">
        <v>4272</v>
      </c>
      <c r="D2732" s="301" t="s">
        <v>103</v>
      </c>
      <c r="E2732" s="301" t="s">
        <v>1269</v>
      </c>
      <c r="F2732" s="303" t="s">
        <v>1209</v>
      </c>
      <c r="G2732" s="304" t="s">
        <v>133</v>
      </c>
      <c r="H2732" s="305">
        <v>2.1999999999999999E-2</v>
      </c>
      <c r="I2732" s="285">
        <v>61.08</v>
      </c>
      <c r="J2732" s="285">
        <v>1.343</v>
      </c>
      <c r="K2732" s="277"/>
      <c r="L2732" s="285">
        <v>74.010000000000005</v>
      </c>
      <c r="M2732" s="285">
        <v>1.62</v>
      </c>
    </row>
    <row r="2733" spans="1:13" ht="12.75" thickTop="1" x14ac:dyDescent="0.2">
      <c r="A2733" s="265" t="s">
        <v>7322</v>
      </c>
      <c r="B2733" s="295" t="s">
        <v>1193</v>
      </c>
      <c r="C2733" s="296" t="s">
        <v>4258</v>
      </c>
      <c r="D2733" s="295" t="s">
        <v>103</v>
      </c>
      <c r="E2733" s="295" t="s">
        <v>1267</v>
      </c>
      <c r="F2733" s="297" t="s">
        <v>1209</v>
      </c>
      <c r="G2733" s="298" t="s">
        <v>133</v>
      </c>
      <c r="H2733" s="299">
        <v>1.9E-2</v>
      </c>
      <c r="I2733" s="300">
        <v>1.774</v>
      </c>
      <c r="J2733" s="300">
        <v>3.3000000000000002E-2</v>
      </c>
      <c r="K2733" s="277"/>
      <c r="L2733" s="300">
        <v>2.15</v>
      </c>
      <c r="M2733" s="300">
        <v>0.04</v>
      </c>
    </row>
    <row r="2734" spans="1:13" x14ac:dyDescent="0.2">
      <c r="A2734" s="265" t="s">
        <v>7323</v>
      </c>
      <c r="B2734" s="266" t="s">
        <v>4775</v>
      </c>
      <c r="C2734" s="267" t="s">
        <v>36</v>
      </c>
      <c r="D2734" s="266" t="s">
        <v>37</v>
      </c>
      <c r="E2734" s="266" t="s">
        <v>38</v>
      </c>
      <c r="F2734" s="268" t="s">
        <v>1188</v>
      </c>
      <c r="G2734" s="269" t="s">
        <v>39</v>
      </c>
      <c r="H2734" s="267" t="s">
        <v>1189</v>
      </c>
      <c r="I2734" s="267" t="s">
        <v>40</v>
      </c>
      <c r="J2734" s="267" t="s">
        <v>41</v>
      </c>
      <c r="L2734" s="334"/>
      <c r="M2734" s="334"/>
    </row>
    <row r="2735" spans="1:13" ht="24" x14ac:dyDescent="0.2">
      <c r="A2735" s="265" t="s">
        <v>7324</v>
      </c>
      <c r="B2735" s="271" t="s">
        <v>1190</v>
      </c>
      <c r="C2735" s="272" t="s">
        <v>4776</v>
      </c>
      <c r="D2735" s="271" t="s">
        <v>103</v>
      </c>
      <c r="E2735" s="271" t="s">
        <v>1751</v>
      </c>
      <c r="F2735" s="273" t="s">
        <v>3019</v>
      </c>
      <c r="G2735" s="274" t="s">
        <v>133</v>
      </c>
      <c r="H2735" s="275">
        <v>1</v>
      </c>
      <c r="I2735" s="276">
        <v>66.3</v>
      </c>
      <c r="J2735" s="276">
        <v>66.3</v>
      </c>
      <c r="K2735" s="277"/>
      <c r="L2735" s="276">
        <v>80.349999999999994</v>
      </c>
      <c r="M2735" s="276">
        <v>80.349999999999994</v>
      </c>
    </row>
    <row r="2736" spans="1:13" ht="24" x14ac:dyDescent="0.2">
      <c r="A2736" s="265" t="s">
        <v>7325</v>
      </c>
      <c r="B2736" s="316" t="s">
        <v>1236</v>
      </c>
      <c r="C2736" s="317" t="s">
        <v>4253</v>
      </c>
      <c r="D2736" s="316" t="s">
        <v>103</v>
      </c>
      <c r="E2736" s="316" t="s">
        <v>4254</v>
      </c>
      <c r="F2736" s="318" t="s">
        <v>1191</v>
      </c>
      <c r="G2736" s="319" t="s">
        <v>79</v>
      </c>
      <c r="H2736" s="320">
        <v>0.1847</v>
      </c>
      <c r="I2736" s="321">
        <v>16.539000000000001</v>
      </c>
      <c r="J2736" s="321">
        <v>3.0539999999999998</v>
      </c>
      <c r="K2736" s="277"/>
      <c r="L2736" s="321">
        <v>20.04</v>
      </c>
      <c r="M2736" s="321">
        <v>3.7</v>
      </c>
    </row>
    <row r="2737" spans="1:13" ht="24" x14ac:dyDescent="0.2">
      <c r="A2737" s="265" t="s">
        <v>7326</v>
      </c>
      <c r="B2737" s="316" t="s">
        <v>1236</v>
      </c>
      <c r="C2737" s="317" t="s">
        <v>4255</v>
      </c>
      <c r="D2737" s="316" t="s">
        <v>103</v>
      </c>
      <c r="E2737" s="316" t="s">
        <v>1264</v>
      </c>
      <c r="F2737" s="318" t="s">
        <v>1191</v>
      </c>
      <c r="G2737" s="319" t="s">
        <v>79</v>
      </c>
      <c r="H2737" s="320">
        <v>0.1847</v>
      </c>
      <c r="I2737" s="321">
        <v>23.058</v>
      </c>
      <c r="J2737" s="321">
        <v>4.258</v>
      </c>
      <c r="K2737" s="277"/>
      <c r="L2737" s="321">
        <v>27.94</v>
      </c>
      <c r="M2737" s="321">
        <v>5.16</v>
      </c>
    </row>
    <row r="2738" spans="1:13" x14ac:dyDescent="0.2">
      <c r="A2738" s="265" t="s">
        <v>7327</v>
      </c>
      <c r="B2738" s="279" t="s">
        <v>1193</v>
      </c>
      <c r="C2738" s="280" t="s">
        <v>4269</v>
      </c>
      <c r="D2738" s="279" t="s">
        <v>103</v>
      </c>
      <c r="E2738" s="279" t="s">
        <v>1265</v>
      </c>
      <c r="F2738" s="281" t="s">
        <v>1209</v>
      </c>
      <c r="G2738" s="282" t="s">
        <v>133</v>
      </c>
      <c r="H2738" s="283">
        <v>2.5899999999999999E-2</v>
      </c>
      <c r="I2738" s="284">
        <v>53.908000000000001</v>
      </c>
      <c r="J2738" s="284">
        <v>1.3959999999999999</v>
      </c>
      <c r="K2738" s="277"/>
      <c r="L2738" s="284">
        <v>65.319999999999993</v>
      </c>
      <c r="M2738" s="284">
        <v>1.69</v>
      </c>
    </row>
    <row r="2739" spans="1:13" x14ac:dyDescent="0.2">
      <c r="A2739" s="265" t="s">
        <v>7328</v>
      </c>
      <c r="B2739" s="279" t="s">
        <v>1193</v>
      </c>
      <c r="C2739" s="280" t="s">
        <v>4777</v>
      </c>
      <c r="D2739" s="279" t="s">
        <v>103</v>
      </c>
      <c r="E2739" s="279" t="s">
        <v>4778</v>
      </c>
      <c r="F2739" s="281" t="s">
        <v>1209</v>
      </c>
      <c r="G2739" s="282" t="s">
        <v>133</v>
      </c>
      <c r="H2739" s="283">
        <v>1</v>
      </c>
      <c r="I2739" s="284">
        <v>54.49</v>
      </c>
      <c r="J2739" s="284">
        <v>54.49</v>
      </c>
      <c r="K2739" s="277"/>
      <c r="L2739" s="284">
        <v>66.05</v>
      </c>
      <c r="M2739" s="284">
        <v>66.05</v>
      </c>
    </row>
    <row r="2740" spans="1:13" x14ac:dyDescent="0.2">
      <c r="A2740" s="265" t="s">
        <v>7329</v>
      </c>
      <c r="B2740" s="301" t="s">
        <v>1193</v>
      </c>
      <c r="C2740" s="302" t="s">
        <v>4272</v>
      </c>
      <c r="D2740" s="301" t="s">
        <v>103</v>
      </c>
      <c r="E2740" s="301" t="s">
        <v>1269</v>
      </c>
      <c r="F2740" s="303" t="s">
        <v>1209</v>
      </c>
      <c r="G2740" s="304" t="s">
        <v>133</v>
      </c>
      <c r="H2740" s="305">
        <v>0.05</v>
      </c>
      <c r="I2740" s="285">
        <v>61.08</v>
      </c>
      <c r="J2740" s="285">
        <v>3.0539999999999998</v>
      </c>
      <c r="K2740" s="277"/>
      <c r="L2740" s="285">
        <v>74.010000000000005</v>
      </c>
      <c r="M2740" s="285">
        <v>3.7</v>
      </c>
    </row>
    <row r="2741" spans="1:13" ht="12.75" thickBot="1" x14ac:dyDescent="0.25">
      <c r="A2741" s="265" t="s">
        <v>7330</v>
      </c>
      <c r="B2741" s="301" t="s">
        <v>1193</v>
      </c>
      <c r="C2741" s="302" t="s">
        <v>4258</v>
      </c>
      <c r="D2741" s="301" t="s">
        <v>103</v>
      </c>
      <c r="E2741" s="301" t="s">
        <v>1267</v>
      </c>
      <c r="F2741" s="303" t="s">
        <v>1209</v>
      </c>
      <c r="G2741" s="304" t="s">
        <v>133</v>
      </c>
      <c r="H2741" s="305">
        <v>2.75E-2</v>
      </c>
      <c r="I2741" s="285">
        <v>1.774</v>
      </c>
      <c r="J2741" s="285">
        <v>4.8000000000000001E-2</v>
      </c>
      <c r="K2741" s="277"/>
      <c r="L2741" s="285">
        <v>2.15</v>
      </c>
      <c r="M2741" s="285">
        <v>0.05</v>
      </c>
    </row>
    <row r="2742" spans="1:13" ht="12.75" thickTop="1" x14ac:dyDescent="0.2">
      <c r="A2742" s="265" t="s">
        <v>7331</v>
      </c>
      <c r="B2742" s="306" t="s">
        <v>4779</v>
      </c>
      <c r="C2742" s="307" t="s">
        <v>36</v>
      </c>
      <c r="D2742" s="306" t="s">
        <v>37</v>
      </c>
      <c r="E2742" s="306" t="s">
        <v>38</v>
      </c>
      <c r="F2742" s="308" t="s">
        <v>1188</v>
      </c>
      <c r="G2742" s="309" t="s">
        <v>39</v>
      </c>
      <c r="H2742" s="307" t="s">
        <v>1189</v>
      </c>
      <c r="I2742" s="307" t="s">
        <v>40</v>
      </c>
      <c r="J2742" s="307" t="s">
        <v>41</v>
      </c>
      <c r="L2742" s="335"/>
      <c r="M2742" s="335"/>
    </row>
    <row r="2743" spans="1:13" ht="24" x14ac:dyDescent="0.2">
      <c r="A2743" s="265" t="s">
        <v>7332</v>
      </c>
      <c r="B2743" s="271" t="s">
        <v>1190</v>
      </c>
      <c r="C2743" s="272" t="s">
        <v>4268</v>
      </c>
      <c r="D2743" s="271" t="s">
        <v>103</v>
      </c>
      <c r="E2743" s="271" t="s">
        <v>1583</v>
      </c>
      <c r="F2743" s="273" t="s">
        <v>3019</v>
      </c>
      <c r="G2743" s="274" t="s">
        <v>133</v>
      </c>
      <c r="H2743" s="275">
        <v>1</v>
      </c>
      <c r="I2743" s="276">
        <v>10.649999999999999</v>
      </c>
      <c r="J2743" s="276">
        <v>10.65</v>
      </c>
      <c r="K2743" s="277"/>
      <c r="L2743" s="276">
        <v>12.91</v>
      </c>
      <c r="M2743" s="276">
        <v>12.91</v>
      </c>
    </row>
    <row r="2744" spans="1:13" ht="24" x14ac:dyDescent="0.2">
      <c r="A2744" s="265" t="s">
        <v>7333</v>
      </c>
      <c r="B2744" s="316" t="s">
        <v>1236</v>
      </c>
      <c r="C2744" s="317" t="s">
        <v>4253</v>
      </c>
      <c r="D2744" s="316" t="s">
        <v>103</v>
      </c>
      <c r="E2744" s="316" t="s">
        <v>4254</v>
      </c>
      <c r="F2744" s="318" t="s">
        <v>1191</v>
      </c>
      <c r="G2744" s="319" t="s">
        <v>79</v>
      </c>
      <c r="H2744" s="320">
        <v>0.2026</v>
      </c>
      <c r="I2744" s="321">
        <v>16.539000000000001</v>
      </c>
      <c r="J2744" s="321">
        <v>3.35</v>
      </c>
      <c r="K2744" s="277"/>
      <c r="L2744" s="321">
        <v>20.04</v>
      </c>
      <c r="M2744" s="321">
        <v>4.0599999999999996</v>
      </c>
    </row>
    <row r="2745" spans="1:13" ht="24" x14ac:dyDescent="0.2">
      <c r="A2745" s="265" t="s">
        <v>7334</v>
      </c>
      <c r="B2745" s="316" t="s">
        <v>1236</v>
      </c>
      <c r="C2745" s="317" t="s">
        <v>4255</v>
      </c>
      <c r="D2745" s="316" t="s">
        <v>103</v>
      </c>
      <c r="E2745" s="316" t="s">
        <v>1264</v>
      </c>
      <c r="F2745" s="318" t="s">
        <v>1191</v>
      </c>
      <c r="G2745" s="319" t="s">
        <v>79</v>
      </c>
      <c r="H2745" s="320">
        <v>0.2026</v>
      </c>
      <c r="I2745" s="321">
        <v>23.058</v>
      </c>
      <c r="J2745" s="321">
        <v>4.6710000000000003</v>
      </c>
      <c r="K2745" s="277"/>
      <c r="L2745" s="321">
        <v>27.94</v>
      </c>
      <c r="M2745" s="321">
        <v>5.66</v>
      </c>
    </row>
    <row r="2746" spans="1:13" x14ac:dyDescent="0.2">
      <c r="A2746" s="265" t="s">
        <v>7335</v>
      </c>
      <c r="B2746" s="279" t="s">
        <v>1193</v>
      </c>
      <c r="C2746" s="280" t="s">
        <v>4269</v>
      </c>
      <c r="D2746" s="279" t="s">
        <v>103</v>
      </c>
      <c r="E2746" s="279" t="s">
        <v>1265</v>
      </c>
      <c r="F2746" s="281" t="s">
        <v>1209</v>
      </c>
      <c r="G2746" s="282" t="s">
        <v>133</v>
      </c>
      <c r="H2746" s="283">
        <v>1.06E-2</v>
      </c>
      <c r="I2746" s="284">
        <v>53.908000000000001</v>
      </c>
      <c r="J2746" s="284">
        <v>0.57099999999999995</v>
      </c>
      <c r="K2746" s="277"/>
      <c r="L2746" s="284">
        <v>65.319999999999993</v>
      </c>
      <c r="M2746" s="284">
        <v>0.69</v>
      </c>
    </row>
    <row r="2747" spans="1:13" x14ac:dyDescent="0.2">
      <c r="A2747" s="265" t="s">
        <v>7336</v>
      </c>
      <c r="B2747" s="279" t="s">
        <v>1193</v>
      </c>
      <c r="C2747" s="280" t="s">
        <v>4270</v>
      </c>
      <c r="D2747" s="279" t="s">
        <v>103</v>
      </c>
      <c r="E2747" s="279" t="s">
        <v>4271</v>
      </c>
      <c r="F2747" s="281" t="s">
        <v>1209</v>
      </c>
      <c r="G2747" s="282" t="s">
        <v>133</v>
      </c>
      <c r="H2747" s="283">
        <v>1</v>
      </c>
      <c r="I2747" s="284">
        <v>1.24</v>
      </c>
      <c r="J2747" s="284">
        <v>1.24</v>
      </c>
      <c r="K2747" s="277"/>
      <c r="L2747" s="284">
        <v>1.52</v>
      </c>
      <c r="M2747" s="284">
        <v>1.52</v>
      </c>
    </row>
    <row r="2748" spans="1:13" x14ac:dyDescent="0.2">
      <c r="A2748" s="265" t="s">
        <v>7337</v>
      </c>
      <c r="B2748" s="279" t="s">
        <v>1193</v>
      </c>
      <c r="C2748" s="280" t="s">
        <v>4272</v>
      </c>
      <c r="D2748" s="279" t="s">
        <v>103</v>
      </c>
      <c r="E2748" s="279" t="s">
        <v>1269</v>
      </c>
      <c r="F2748" s="281" t="s">
        <v>1209</v>
      </c>
      <c r="G2748" s="282" t="s">
        <v>133</v>
      </c>
      <c r="H2748" s="283">
        <v>1.2E-2</v>
      </c>
      <c r="I2748" s="284">
        <v>61.08</v>
      </c>
      <c r="J2748" s="284">
        <v>0.73199999999999998</v>
      </c>
      <c r="K2748" s="277"/>
      <c r="L2748" s="284">
        <v>74.010000000000005</v>
      </c>
      <c r="M2748" s="284">
        <v>0.88</v>
      </c>
    </row>
    <row r="2749" spans="1:13" x14ac:dyDescent="0.2">
      <c r="A2749" s="265" t="s">
        <v>7338</v>
      </c>
      <c r="B2749" s="301" t="s">
        <v>1193</v>
      </c>
      <c r="C2749" s="302" t="s">
        <v>4258</v>
      </c>
      <c r="D2749" s="301" t="s">
        <v>103</v>
      </c>
      <c r="E2749" s="301" t="s">
        <v>1267</v>
      </c>
      <c r="F2749" s="303" t="s">
        <v>1209</v>
      </c>
      <c r="G2749" s="304" t="s">
        <v>133</v>
      </c>
      <c r="H2749" s="305">
        <v>5.0700000000000002E-2</v>
      </c>
      <c r="I2749" s="285">
        <v>1.774</v>
      </c>
      <c r="J2749" s="285">
        <v>8.8999999999999996E-2</v>
      </c>
      <c r="K2749" s="277"/>
      <c r="L2749" s="285">
        <v>2.15</v>
      </c>
      <c r="M2749" s="285">
        <v>0.1</v>
      </c>
    </row>
    <row r="2750" spans="1:13" ht="12.75" thickBot="1" x14ac:dyDescent="0.25">
      <c r="A2750" s="265" t="s">
        <v>7339</v>
      </c>
      <c r="B2750" s="286" t="s">
        <v>4780</v>
      </c>
      <c r="C2750" s="287" t="s">
        <v>36</v>
      </c>
      <c r="D2750" s="286" t="s">
        <v>37</v>
      </c>
      <c r="E2750" s="286" t="s">
        <v>38</v>
      </c>
      <c r="F2750" s="288" t="s">
        <v>1188</v>
      </c>
      <c r="G2750" s="289" t="s">
        <v>39</v>
      </c>
      <c r="H2750" s="287" t="s">
        <v>1189</v>
      </c>
      <c r="I2750" s="287" t="s">
        <v>40</v>
      </c>
      <c r="J2750" s="287" t="s">
        <v>41</v>
      </c>
      <c r="L2750" s="270"/>
      <c r="M2750" s="270"/>
    </row>
    <row r="2751" spans="1:13" ht="24.75" thickTop="1" x14ac:dyDescent="0.2">
      <c r="A2751" s="265" t="s">
        <v>7340</v>
      </c>
      <c r="B2751" s="310" t="s">
        <v>1190</v>
      </c>
      <c r="C2751" s="311" t="s">
        <v>4278</v>
      </c>
      <c r="D2751" s="310" t="s">
        <v>103</v>
      </c>
      <c r="E2751" s="310" t="s">
        <v>1585</v>
      </c>
      <c r="F2751" s="312" t="s">
        <v>3019</v>
      </c>
      <c r="G2751" s="313" t="s">
        <v>133</v>
      </c>
      <c r="H2751" s="314">
        <v>1</v>
      </c>
      <c r="I2751" s="315">
        <v>20.12</v>
      </c>
      <c r="J2751" s="315">
        <v>20.12</v>
      </c>
      <c r="K2751" s="277"/>
      <c r="L2751" s="315">
        <v>24.4</v>
      </c>
      <c r="M2751" s="315">
        <v>24.4</v>
      </c>
    </row>
    <row r="2752" spans="1:13" ht="24" x14ac:dyDescent="0.2">
      <c r="A2752" s="265" t="s">
        <v>7341</v>
      </c>
      <c r="B2752" s="316" t="s">
        <v>1236</v>
      </c>
      <c r="C2752" s="317" t="s">
        <v>4253</v>
      </c>
      <c r="D2752" s="316" t="s">
        <v>103</v>
      </c>
      <c r="E2752" s="316" t="s">
        <v>4254</v>
      </c>
      <c r="F2752" s="318" t="s">
        <v>1191</v>
      </c>
      <c r="G2752" s="319" t="s">
        <v>79</v>
      </c>
      <c r="H2752" s="320">
        <v>0.1694</v>
      </c>
      <c r="I2752" s="321">
        <v>16.539000000000001</v>
      </c>
      <c r="J2752" s="321">
        <v>2.8010000000000002</v>
      </c>
      <c r="K2752" s="277"/>
      <c r="L2752" s="321">
        <v>20.04</v>
      </c>
      <c r="M2752" s="321">
        <v>3.39</v>
      </c>
    </row>
    <row r="2753" spans="1:13" ht="24" x14ac:dyDescent="0.2">
      <c r="A2753" s="265" t="s">
        <v>7342</v>
      </c>
      <c r="B2753" s="316" t="s">
        <v>1236</v>
      </c>
      <c r="C2753" s="317" t="s">
        <v>4255</v>
      </c>
      <c r="D2753" s="316" t="s">
        <v>103</v>
      </c>
      <c r="E2753" s="316" t="s">
        <v>1264</v>
      </c>
      <c r="F2753" s="318" t="s">
        <v>1191</v>
      </c>
      <c r="G2753" s="319" t="s">
        <v>79</v>
      </c>
      <c r="H2753" s="320">
        <v>0.1694</v>
      </c>
      <c r="I2753" s="321">
        <v>23.058</v>
      </c>
      <c r="J2753" s="321">
        <v>3.9060000000000001</v>
      </c>
      <c r="K2753" s="277"/>
      <c r="L2753" s="321">
        <v>27.94</v>
      </c>
      <c r="M2753" s="321">
        <v>4.7300000000000004</v>
      </c>
    </row>
    <row r="2754" spans="1:13" x14ac:dyDescent="0.2">
      <c r="A2754" s="265" t="s">
        <v>7343</v>
      </c>
      <c r="B2754" s="279" t="s">
        <v>1193</v>
      </c>
      <c r="C2754" s="280" t="s">
        <v>4269</v>
      </c>
      <c r="D2754" s="279" t="s">
        <v>103</v>
      </c>
      <c r="E2754" s="279" t="s">
        <v>1265</v>
      </c>
      <c r="F2754" s="281" t="s">
        <v>1209</v>
      </c>
      <c r="G2754" s="282" t="s">
        <v>133</v>
      </c>
      <c r="H2754" s="283">
        <v>2.47E-2</v>
      </c>
      <c r="I2754" s="284">
        <v>53.908000000000001</v>
      </c>
      <c r="J2754" s="284">
        <v>1.331</v>
      </c>
      <c r="K2754" s="277"/>
      <c r="L2754" s="284">
        <v>65.319999999999993</v>
      </c>
      <c r="M2754" s="284">
        <v>1.61</v>
      </c>
    </row>
    <row r="2755" spans="1:13" x14ac:dyDescent="0.2">
      <c r="A2755" s="265" t="s">
        <v>7344</v>
      </c>
      <c r="B2755" s="279" t="s">
        <v>1193</v>
      </c>
      <c r="C2755" s="280" t="s">
        <v>4279</v>
      </c>
      <c r="D2755" s="279" t="s">
        <v>103</v>
      </c>
      <c r="E2755" s="279" t="s">
        <v>4280</v>
      </c>
      <c r="F2755" s="281" t="s">
        <v>1209</v>
      </c>
      <c r="G2755" s="282" t="s">
        <v>133</v>
      </c>
      <c r="H2755" s="283">
        <v>1</v>
      </c>
      <c r="I2755" s="284">
        <v>10.02</v>
      </c>
      <c r="J2755" s="284">
        <v>10.02</v>
      </c>
      <c r="K2755" s="277"/>
      <c r="L2755" s="284">
        <v>12.17</v>
      </c>
      <c r="M2755" s="284">
        <v>12.17</v>
      </c>
    </row>
    <row r="2756" spans="1:13" x14ac:dyDescent="0.2">
      <c r="A2756" s="265" t="s">
        <v>7345</v>
      </c>
      <c r="B2756" s="279" t="s">
        <v>1193</v>
      </c>
      <c r="C2756" s="280" t="s">
        <v>4272</v>
      </c>
      <c r="D2756" s="279" t="s">
        <v>103</v>
      </c>
      <c r="E2756" s="279" t="s">
        <v>1269</v>
      </c>
      <c r="F2756" s="281" t="s">
        <v>1209</v>
      </c>
      <c r="G2756" s="282" t="s">
        <v>133</v>
      </c>
      <c r="H2756" s="283">
        <v>3.3000000000000002E-2</v>
      </c>
      <c r="I2756" s="284">
        <v>61.08</v>
      </c>
      <c r="J2756" s="284">
        <v>2.0150000000000001</v>
      </c>
      <c r="K2756" s="277"/>
      <c r="L2756" s="284">
        <v>74.010000000000005</v>
      </c>
      <c r="M2756" s="284">
        <v>2.44</v>
      </c>
    </row>
    <row r="2757" spans="1:13" x14ac:dyDescent="0.2">
      <c r="A2757" s="265" t="s">
        <v>7346</v>
      </c>
      <c r="B2757" s="279" t="s">
        <v>1193</v>
      </c>
      <c r="C2757" s="280" t="s">
        <v>4258</v>
      </c>
      <c r="D2757" s="279" t="s">
        <v>103</v>
      </c>
      <c r="E2757" s="279" t="s">
        <v>1267</v>
      </c>
      <c r="F2757" s="281" t="s">
        <v>1209</v>
      </c>
      <c r="G2757" s="282" t="s">
        <v>133</v>
      </c>
      <c r="H2757" s="283">
        <v>2.8500000000000001E-2</v>
      </c>
      <c r="I2757" s="284">
        <v>1.774</v>
      </c>
      <c r="J2757" s="284">
        <v>0.05</v>
      </c>
      <c r="K2757" s="277"/>
      <c r="L2757" s="284">
        <v>2.15</v>
      </c>
      <c r="M2757" s="284">
        <v>0.06</v>
      </c>
    </row>
    <row r="2758" spans="1:13" x14ac:dyDescent="0.2">
      <c r="A2758" s="265" t="s">
        <v>7347</v>
      </c>
      <c r="B2758" s="286" t="s">
        <v>4781</v>
      </c>
      <c r="C2758" s="287" t="s">
        <v>36</v>
      </c>
      <c r="D2758" s="286" t="s">
        <v>37</v>
      </c>
      <c r="E2758" s="286" t="s">
        <v>38</v>
      </c>
      <c r="F2758" s="288" t="s">
        <v>1188</v>
      </c>
      <c r="G2758" s="289" t="s">
        <v>39</v>
      </c>
      <c r="H2758" s="287" t="s">
        <v>1189</v>
      </c>
      <c r="I2758" s="287" t="s">
        <v>40</v>
      </c>
      <c r="J2758" s="287" t="s">
        <v>41</v>
      </c>
      <c r="L2758" s="270"/>
      <c r="M2758" s="270"/>
    </row>
    <row r="2759" spans="1:13" ht="24.75" thickBot="1" x14ac:dyDescent="0.25">
      <c r="A2759" s="265" t="s">
        <v>7348</v>
      </c>
      <c r="B2759" s="290" t="s">
        <v>1190</v>
      </c>
      <c r="C2759" s="291" t="s">
        <v>4282</v>
      </c>
      <c r="D2759" s="290" t="s">
        <v>103</v>
      </c>
      <c r="E2759" s="290" t="s">
        <v>1586</v>
      </c>
      <c r="F2759" s="292" t="s">
        <v>3019</v>
      </c>
      <c r="G2759" s="293" t="s">
        <v>133</v>
      </c>
      <c r="H2759" s="294">
        <v>1</v>
      </c>
      <c r="I2759" s="278">
        <v>18.16</v>
      </c>
      <c r="J2759" s="278">
        <v>18.16</v>
      </c>
      <c r="K2759" s="277"/>
      <c r="L2759" s="278">
        <v>22.01</v>
      </c>
      <c r="M2759" s="278">
        <v>22.01</v>
      </c>
    </row>
    <row r="2760" spans="1:13" ht="24.75" thickTop="1" x14ac:dyDescent="0.2">
      <c r="A2760" s="265" t="s">
        <v>7349</v>
      </c>
      <c r="B2760" s="323" t="s">
        <v>1236</v>
      </c>
      <c r="C2760" s="324" t="s">
        <v>4253</v>
      </c>
      <c r="D2760" s="323" t="s">
        <v>103</v>
      </c>
      <c r="E2760" s="323" t="s">
        <v>4254</v>
      </c>
      <c r="F2760" s="325" t="s">
        <v>1191</v>
      </c>
      <c r="G2760" s="326" t="s">
        <v>79</v>
      </c>
      <c r="H2760" s="327">
        <v>0.1318</v>
      </c>
      <c r="I2760" s="328">
        <v>16.539000000000001</v>
      </c>
      <c r="J2760" s="328">
        <v>2.1789999999999998</v>
      </c>
      <c r="K2760" s="277"/>
      <c r="L2760" s="328">
        <v>20.04</v>
      </c>
      <c r="M2760" s="328">
        <v>2.64</v>
      </c>
    </row>
    <row r="2761" spans="1:13" ht="24" x14ac:dyDescent="0.2">
      <c r="A2761" s="265" t="s">
        <v>7350</v>
      </c>
      <c r="B2761" s="316" t="s">
        <v>1236</v>
      </c>
      <c r="C2761" s="317" t="s">
        <v>4255</v>
      </c>
      <c r="D2761" s="316" t="s">
        <v>103</v>
      </c>
      <c r="E2761" s="316" t="s">
        <v>1264</v>
      </c>
      <c r="F2761" s="318" t="s">
        <v>1191</v>
      </c>
      <c r="G2761" s="319" t="s">
        <v>79</v>
      </c>
      <c r="H2761" s="320">
        <v>0.1318</v>
      </c>
      <c r="I2761" s="321">
        <v>23.058</v>
      </c>
      <c r="J2761" s="321">
        <v>3.0390000000000001</v>
      </c>
      <c r="K2761" s="277"/>
      <c r="L2761" s="321">
        <v>27.94</v>
      </c>
      <c r="M2761" s="321">
        <v>3.68</v>
      </c>
    </row>
    <row r="2762" spans="1:13" x14ac:dyDescent="0.2">
      <c r="A2762" s="265" t="s">
        <v>7351</v>
      </c>
      <c r="B2762" s="279" t="s">
        <v>1193</v>
      </c>
      <c r="C2762" s="280" t="s">
        <v>4269</v>
      </c>
      <c r="D2762" s="279" t="s">
        <v>103</v>
      </c>
      <c r="E2762" s="279" t="s">
        <v>1265</v>
      </c>
      <c r="F2762" s="281" t="s">
        <v>1209</v>
      </c>
      <c r="G2762" s="282" t="s">
        <v>133</v>
      </c>
      <c r="H2762" s="283">
        <v>1.7600000000000001E-2</v>
      </c>
      <c r="I2762" s="284">
        <v>53.908000000000001</v>
      </c>
      <c r="J2762" s="284">
        <v>0.94799999999999995</v>
      </c>
      <c r="K2762" s="277"/>
      <c r="L2762" s="284">
        <v>65.319999999999993</v>
      </c>
      <c r="M2762" s="284">
        <v>1.1399999999999999</v>
      </c>
    </row>
    <row r="2763" spans="1:13" ht="24" x14ac:dyDescent="0.2">
      <c r="A2763" s="265" t="s">
        <v>7352</v>
      </c>
      <c r="B2763" s="279" t="s">
        <v>1193</v>
      </c>
      <c r="C2763" s="280" t="s">
        <v>4283</v>
      </c>
      <c r="D2763" s="279" t="s">
        <v>103</v>
      </c>
      <c r="E2763" s="279" t="s">
        <v>4284</v>
      </c>
      <c r="F2763" s="281" t="s">
        <v>1209</v>
      </c>
      <c r="G2763" s="282" t="s">
        <v>133</v>
      </c>
      <c r="H2763" s="283">
        <v>1</v>
      </c>
      <c r="I2763" s="284">
        <v>10.58</v>
      </c>
      <c r="J2763" s="284">
        <v>10.58</v>
      </c>
      <c r="K2763" s="277"/>
      <c r="L2763" s="284">
        <v>12.84</v>
      </c>
      <c r="M2763" s="284">
        <v>12.84</v>
      </c>
    </row>
    <row r="2764" spans="1:13" x14ac:dyDescent="0.2">
      <c r="A2764" s="265" t="s">
        <v>7353</v>
      </c>
      <c r="B2764" s="279" t="s">
        <v>1193</v>
      </c>
      <c r="C2764" s="280" t="s">
        <v>4272</v>
      </c>
      <c r="D2764" s="279" t="s">
        <v>103</v>
      </c>
      <c r="E2764" s="279" t="s">
        <v>1269</v>
      </c>
      <c r="F2764" s="281" t="s">
        <v>1209</v>
      </c>
      <c r="G2764" s="282" t="s">
        <v>133</v>
      </c>
      <c r="H2764" s="283">
        <v>2.2499999999999999E-2</v>
      </c>
      <c r="I2764" s="284">
        <v>61.08</v>
      </c>
      <c r="J2764" s="284">
        <v>1.3740000000000001</v>
      </c>
      <c r="K2764" s="277"/>
      <c r="L2764" s="284">
        <v>74.010000000000005</v>
      </c>
      <c r="M2764" s="284">
        <v>1.66</v>
      </c>
    </row>
    <row r="2765" spans="1:13" x14ac:dyDescent="0.2">
      <c r="A2765" s="265" t="s">
        <v>7354</v>
      </c>
      <c r="B2765" s="279" t="s">
        <v>1193</v>
      </c>
      <c r="C2765" s="280" t="s">
        <v>4258</v>
      </c>
      <c r="D2765" s="279" t="s">
        <v>103</v>
      </c>
      <c r="E2765" s="279" t="s">
        <v>1267</v>
      </c>
      <c r="F2765" s="281" t="s">
        <v>1209</v>
      </c>
      <c r="G2765" s="282" t="s">
        <v>133</v>
      </c>
      <c r="H2765" s="283">
        <v>2.4400000000000002E-2</v>
      </c>
      <c r="I2765" s="284">
        <v>1.774</v>
      </c>
      <c r="J2765" s="284">
        <v>4.2999999999999997E-2</v>
      </c>
      <c r="K2765" s="277"/>
      <c r="L2765" s="284">
        <v>2.15</v>
      </c>
      <c r="M2765" s="284">
        <v>0.05</v>
      </c>
    </row>
    <row r="2766" spans="1:13" x14ac:dyDescent="0.2">
      <c r="A2766" s="265" t="s">
        <v>7355</v>
      </c>
      <c r="B2766" s="266" t="s">
        <v>4782</v>
      </c>
      <c r="C2766" s="267" t="s">
        <v>36</v>
      </c>
      <c r="D2766" s="266" t="s">
        <v>37</v>
      </c>
      <c r="E2766" s="266" t="s">
        <v>38</v>
      </c>
      <c r="F2766" s="268" t="s">
        <v>1188</v>
      </c>
      <c r="G2766" s="269" t="s">
        <v>39</v>
      </c>
      <c r="H2766" s="267" t="s">
        <v>1189</v>
      </c>
      <c r="I2766" s="267" t="s">
        <v>40</v>
      </c>
      <c r="J2766" s="267" t="s">
        <v>41</v>
      </c>
      <c r="L2766" s="334"/>
      <c r="M2766" s="334"/>
    </row>
    <row r="2767" spans="1:13" ht="24" x14ac:dyDescent="0.2">
      <c r="A2767" s="265" t="s">
        <v>7356</v>
      </c>
      <c r="B2767" s="290" t="s">
        <v>1190</v>
      </c>
      <c r="C2767" s="291" t="s">
        <v>4783</v>
      </c>
      <c r="D2767" s="290" t="s">
        <v>103</v>
      </c>
      <c r="E2767" s="290" t="s">
        <v>1752</v>
      </c>
      <c r="F2767" s="292" t="s">
        <v>3019</v>
      </c>
      <c r="G2767" s="293" t="s">
        <v>133</v>
      </c>
      <c r="H2767" s="294">
        <v>1</v>
      </c>
      <c r="I2767" s="278">
        <v>57.62</v>
      </c>
      <c r="J2767" s="278">
        <v>57.62</v>
      </c>
      <c r="K2767" s="277"/>
      <c r="L2767" s="278">
        <v>69.83</v>
      </c>
      <c r="M2767" s="278">
        <v>69.83</v>
      </c>
    </row>
    <row r="2768" spans="1:13" ht="24.75" thickBot="1" x14ac:dyDescent="0.25">
      <c r="A2768" s="265" t="s">
        <v>7357</v>
      </c>
      <c r="B2768" s="329" t="s">
        <v>1236</v>
      </c>
      <c r="C2768" s="330" t="s">
        <v>4253</v>
      </c>
      <c r="D2768" s="329" t="s">
        <v>103</v>
      </c>
      <c r="E2768" s="329" t="s">
        <v>4254</v>
      </c>
      <c r="F2768" s="331" t="s">
        <v>1191</v>
      </c>
      <c r="G2768" s="332" t="s">
        <v>79</v>
      </c>
      <c r="H2768" s="333">
        <v>0.2077</v>
      </c>
      <c r="I2768" s="322">
        <v>16.539000000000001</v>
      </c>
      <c r="J2768" s="322">
        <v>3.4350000000000001</v>
      </c>
      <c r="K2768" s="277"/>
      <c r="L2768" s="322">
        <v>20.04</v>
      </c>
      <c r="M2768" s="322">
        <v>4.16</v>
      </c>
    </row>
    <row r="2769" spans="1:13" ht="24.75" thickTop="1" x14ac:dyDescent="0.2">
      <c r="A2769" s="265" t="s">
        <v>7358</v>
      </c>
      <c r="B2769" s="323" t="s">
        <v>1236</v>
      </c>
      <c r="C2769" s="324" t="s">
        <v>4255</v>
      </c>
      <c r="D2769" s="323" t="s">
        <v>103</v>
      </c>
      <c r="E2769" s="323" t="s">
        <v>1264</v>
      </c>
      <c r="F2769" s="325" t="s">
        <v>1191</v>
      </c>
      <c r="G2769" s="326" t="s">
        <v>79</v>
      </c>
      <c r="H2769" s="327">
        <v>0.2077</v>
      </c>
      <c r="I2769" s="328">
        <v>23.058</v>
      </c>
      <c r="J2769" s="328">
        <v>4.7889999999999997</v>
      </c>
      <c r="K2769" s="277"/>
      <c r="L2769" s="328">
        <v>27.94</v>
      </c>
      <c r="M2769" s="328">
        <v>5.8</v>
      </c>
    </row>
    <row r="2770" spans="1:13" x14ac:dyDescent="0.2">
      <c r="A2770" s="265" t="s">
        <v>7359</v>
      </c>
      <c r="B2770" s="279" t="s">
        <v>1193</v>
      </c>
      <c r="C2770" s="280" t="s">
        <v>4269</v>
      </c>
      <c r="D2770" s="279" t="s">
        <v>103</v>
      </c>
      <c r="E2770" s="279" t="s">
        <v>1265</v>
      </c>
      <c r="F2770" s="281" t="s">
        <v>1209</v>
      </c>
      <c r="G2770" s="282" t="s">
        <v>133</v>
      </c>
      <c r="H2770" s="283">
        <v>3.1800000000000002E-2</v>
      </c>
      <c r="I2770" s="284">
        <v>53.908000000000001</v>
      </c>
      <c r="J2770" s="284">
        <v>1.714</v>
      </c>
      <c r="K2770" s="277"/>
      <c r="L2770" s="284">
        <v>65.319999999999993</v>
      </c>
      <c r="M2770" s="284">
        <v>2.0699999999999998</v>
      </c>
    </row>
    <row r="2771" spans="1:13" ht="24" x14ac:dyDescent="0.2">
      <c r="A2771" s="265" t="s">
        <v>7360</v>
      </c>
      <c r="B2771" s="279" t="s">
        <v>1193</v>
      </c>
      <c r="C2771" s="280" t="s">
        <v>4784</v>
      </c>
      <c r="D2771" s="279" t="s">
        <v>103</v>
      </c>
      <c r="E2771" s="279" t="s">
        <v>4785</v>
      </c>
      <c r="F2771" s="281" t="s">
        <v>1209</v>
      </c>
      <c r="G2771" s="282" t="s">
        <v>133</v>
      </c>
      <c r="H2771" s="283">
        <v>1</v>
      </c>
      <c r="I2771" s="284">
        <v>44.32</v>
      </c>
      <c r="J2771" s="284">
        <v>44.32</v>
      </c>
      <c r="K2771" s="277"/>
      <c r="L2771" s="284">
        <v>53.74</v>
      </c>
      <c r="M2771" s="284">
        <v>53.74</v>
      </c>
    </row>
    <row r="2772" spans="1:13" x14ac:dyDescent="0.2">
      <c r="A2772" s="265" t="s">
        <v>7361</v>
      </c>
      <c r="B2772" s="279" t="s">
        <v>1193</v>
      </c>
      <c r="C2772" s="280" t="s">
        <v>4272</v>
      </c>
      <c r="D2772" s="279" t="s">
        <v>103</v>
      </c>
      <c r="E2772" s="279" t="s">
        <v>1269</v>
      </c>
      <c r="F2772" s="281" t="s">
        <v>1209</v>
      </c>
      <c r="G2772" s="282" t="s">
        <v>133</v>
      </c>
      <c r="H2772" s="283">
        <v>5.3999999999999999E-2</v>
      </c>
      <c r="I2772" s="284">
        <v>61.08</v>
      </c>
      <c r="J2772" s="284">
        <v>3.298</v>
      </c>
      <c r="K2772" s="277"/>
      <c r="L2772" s="284">
        <v>74.010000000000005</v>
      </c>
      <c r="M2772" s="284">
        <v>3.99</v>
      </c>
    </row>
    <row r="2773" spans="1:13" x14ac:dyDescent="0.2">
      <c r="A2773" s="265" t="s">
        <v>7362</v>
      </c>
      <c r="B2773" s="279" t="s">
        <v>1193</v>
      </c>
      <c r="C2773" s="280" t="s">
        <v>4258</v>
      </c>
      <c r="D2773" s="279" t="s">
        <v>103</v>
      </c>
      <c r="E2773" s="279" t="s">
        <v>1267</v>
      </c>
      <c r="F2773" s="281" t="s">
        <v>1209</v>
      </c>
      <c r="G2773" s="282" t="s">
        <v>133</v>
      </c>
      <c r="H2773" s="283">
        <v>3.6999999999999998E-2</v>
      </c>
      <c r="I2773" s="284">
        <v>1.774</v>
      </c>
      <c r="J2773" s="284">
        <v>6.5000000000000002E-2</v>
      </c>
      <c r="K2773" s="277"/>
      <c r="L2773" s="284">
        <v>2.15</v>
      </c>
      <c r="M2773" s="284">
        <v>7.0000000000000007E-2</v>
      </c>
    </row>
    <row r="2774" spans="1:13" x14ac:dyDescent="0.2">
      <c r="A2774" s="265" t="s">
        <v>7363</v>
      </c>
      <c r="B2774" s="266" t="s">
        <v>4786</v>
      </c>
      <c r="C2774" s="267" t="s">
        <v>36</v>
      </c>
      <c r="D2774" s="266" t="s">
        <v>37</v>
      </c>
      <c r="E2774" s="266" t="s">
        <v>38</v>
      </c>
      <c r="F2774" s="268" t="s">
        <v>1188</v>
      </c>
      <c r="G2774" s="269" t="s">
        <v>39</v>
      </c>
      <c r="H2774" s="267" t="s">
        <v>1189</v>
      </c>
      <c r="I2774" s="267" t="s">
        <v>40</v>
      </c>
      <c r="J2774" s="267" t="s">
        <v>41</v>
      </c>
      <c r="L2774" s="334"/>
      <c r="M2774" s="334"/>
    </row>
    <row r="2775" spans="1:13" x14ac:dyDescent="0.2">
      <c r="A2775" s="265" t="s">
        <v>7364</v>
      </c>
      <c r="B2775" s="271" t="s">
        <v>1190</v>
      </c>
      <c r="C2775" s="272" t="s">
        <v>4286</v>
      </c>
      <c r="D2775" s="271" t="s">
        <v>1470</v>
      </c>
      <c r="E2775" s="271" t="s">
        <v>480</v>
      </c>
      <c r="F2775" s="273">
        <v>8</v>
      </c>
      <c r="G2775" s="274" t="s">
        <v>106</v>
      </c>
      <c r="H2775" s="275">
        <v>1</v>
      </c>
      <c r="I2775" s="276">
        <v>22.6</v>
      </c>
      <c r="J2775" s="276">
        <v>22.6</v>
      </c>
      <c r="K2775" s="277"/>
      <c r="L2775" s="276">
        <v>27.39</v>
      </c>
      <c r="M2775" s="276">
        <v>27.39</v>
      </c>
    </row>
    <row r="2776" spans="1:13" x14ac:dyDescent="0.2">
      <c r="A2776" s="265" t="s">
        <v>7365</v>
      </c>
      <c r="B2776" s="279" t="s">
        <v>1193</v>
      </c>
      <c r="C2776" s="280" t="s">
        <v>3137</v>
      </c>
      <c r="D2776" s="279" t="s">
        <v>1470</v>
      </c>
      <c r="E2776" s="279" t="s">
        <v>1198</v>
      </c>
      <c r="F2776" s="281" t="s">
        <v>1195</v>
      </c>
      <c r="G2776" s="282" t="s">
        <v>1196</v>
      </c>
      <c r="H2776" s="283">
        <v>0.3</v>
      </c>
      <c r="I2776" s="284">
        <v>12.429</v>
      </c>
      <c r="J2776" s="284">
        <v>3.7280000000000002</v>
      </c>
      <c r="K2776" s="277"/>
      <c r="L2776" s="284">
        <v>15.06</v>
      </c>
      <c r="M2776" s="284">
        <v>4.51</v>
      </c>
    </row>
    <row r="2777" spans="1:13" x14ac:dyDescent="0.2">
      <c r="A2777" s="265" t="s">
        <v>7366</v>
      </c>
      <c r="B2777" s="279" t="s">
        <v>1193</v>
      </c>
      <c r="C2777" s="280" t="s">
        <v>3212</v>
      </c>
      <c r="D2777" s="279" t="s">
        <v>1470</v>
      </c>
      <c r="E2777" s="279" t="s">
        <v>1364</v>
      </c>
      <c r="F2777" s="281" t="s">
        <v>1195</v>
      </c>
      <c r="G2777" s="282" t="s">
        <v>1196</v>
      </c>
      <c r="H2777" s="283">
        <v>0.3</v>
      </c>
      <c r="I2777" s="284">
        <v>18.404</v>
      </c>
      <c r="J2777" s="284">
        <v>5.5209999999999999</v>
      </c>
      <c r="K2777" s="277"/>
      <c r="L2777" s="284">
        <v>22.3</v>
      </c>
      <c r="M2777" s="284">
        <v>6.69</v>
      </c>
    </row>
    <row r="2778" spans="1:13" x14ac:dyDescent="0.2">
      <c r="A2778" s="265" t="s">
        <v>7367</v>
      </c>
      <c r="B2778" s="301" t="s">
        <v>1193</v>
      </c>
      <c r="C2778" s="302" t="s">
        <v>4287</v>
      </c>
      <c r="D2778" s="301" t="s">
        <v>1470</v>
      </c>
      <c r="E2778" s="301" t="s">
        <v>4288</v>
      </c>
      <c r="F2778" s="303" t="s">
        <v>1209</v>
      </c>
      <c r="G2778" s="304" t="s">
        <v>73</v>
      </c>
      <c r="H2778" s="305">
        <v>1</v>
      </c>
      <c r="I2778" s="285">
        <v>13.35</v>
      </c>
      <c r="J2778" s="285">
        <v>13.35</v>
      </c>
      <c r="K2778" s="277"/>
      <c r="L2778" s="285">
        <v>16.190000000000001</v>
      </c>
      <c r="M2778" s="285">
        <v>16.190000000000001</v>
      </c>
    </row>
    <row r="2779" spans="1:13" ht="12.75" thickBot="1" x14ac:dyDescent="0.25">
      <c r="A2779" s="265" t="s">
        <v>7368</v>
      </c>
      <c r="B2779" s="286" t="s">
        <v>4787</v>
      </c>
      <c r="C2779" s="287" t="s">
        <v>36</v>
      </c>
      <c r="D2779" s="286" t="s">
        <v>37</v>
      </c>
      <c r="E2779" s="286" t="s">
        <v>38</v>
      </c>
      <c r="F2779" s="288" t="s">
        <v>1188</v>
      </c>
      <c r="G2779" s="289" t="s">
        <v>39</v>
      </c>
      <c r="H2779" s="287" t="s">
        <v>1189</v>
      </c>
      <c r="I2779" s="287" t="s">
        <v>40</v>
      </c>
      <c r="J2779" s="287" t="s">
        <v>41</v>
      </c>
      <c r="L2779" s="270"/>
      <c r="M2779" s="270"/>
    </row>
    <row r="2780" spans="1:13" ht="36.75" thickTop="1" x14ac:dyDescent="0.2">
      <c r="A2780" s="265" t="s">
        <v>7369</v>
      </c>
      <c r="B2780" s="310" t="s">
        <v>1190</v>
      </c>
      <c r="C2780" s="311" t="s">
        <v>4302</v>
      </c>
      <c r="D2780" s="310" t="s">
        <v>103</v>
      </c>
      <c r="E2780" s="310" t="s">
        <v>1592</v>
      </c>
      <c r="F2780" s="312" t="s">
        <v>3019</v>
      </c>
      <c r="G2780" s="313" t="s">
        <v>133</v>
      </c>
      <c r="H2780" s="314">
        <v>1</v>
      </c>
      <c r="I2780" s="315">
        <v>14.78</v>
      </c>
      <c r="J2780" s="315">
        <v>14.779999999999998</v>
      </c>
      <c r="K2780" s="277"/>
      <c r="L2780" s="315">
        <v>17.91</v>
      </c>
      <c r="M2780" s="315">
        <v>17.91</v>
      </c>
    </row>
    <row r="2781" spans="1:13" ht="24" x14ac:dyDescent="0.2">
      <c r="A2781" s="265" t="s">
        <v>7370</v>
      </c>
      <c r="B2781" s="316" t="s">
        <v>1236</v>
      </c>
      <c r="C2781" s="317" t="s">
        <v>4253</v>
      </c>
      <c r="D2781" s="316" t="s">
        <v>103</v>
      </c>
      <c r="E2781" s="316" t="s">
        <v>4254</v>
      </c>
      <c r="F2781" s="318" t="s">
        <v>1191</v>
      </c>
      <c r="G2781" s="319" t="s">
        <v>79</v>
      </c>
      <c r="H2781" s="320">
        <v>0.1416</v>
      </c>
      <c r="I2781" s="321">
        <v>16.539000000000001</v>
      </c>
      <c r="J2781" s="321">
        <v>2.3410000000000002</v>
      </c>
      <c r="K2781" s="277"/>
      <c r="L2781" s="321">
        <v>20.04</v>
      </c>
      <c r="M2781" s="321">
        <v>2.83</v>
      </c>
    </row>
    <row r="2782" spans="1:13" ht="24" x14ac:dyDescent="0.2">
      <c r="A2782" s="265" t="s">
        <v>7371</v>
      </c>
      <c r="B2782" s="316" t="s">
        <v>1236</v>
      </c>
      <c r="C2782" s="317" t="s">
        <v>4255</v>
      </c>
      <c r="D2782" s="316" t="s">
        <v>103</v>
      </c>
      <c r="E2782" s="316" t="s">
        <v>1264</v>
      </c>
      <c r="F2782" s="318" t="s">
        <v>1191</v>
      </c>
      <c r="G2782" s="319" t="s">
        <v>79</v>
      </c>
      <c r="H2782" s="320">
        <v>0.1416</v>
      </c>
      <c r="I2782" s="321">
        <v>23.058</v>
      </c>
      <c r="J2782" s="321">
        <v>3.2650000000000001</v>
      </c>
      <c r="K2782" s="277"/>
      <c r="L2782" s="321">
        <v>27.94</v>
      </c>
      <c r="M2782" s="321">
        <v>3.95</v>
      </c>
    </row>
    <row r="2783" spans="1:13" x14ac:dyDescent="0.2">
      <c r="A2783" s="265" t="s">
        <v>7372</v>
      </c>
      <c r="B2783" s="279" t="s">
        <v>1193</v>
      </c>
      <c r="C2783" s="280" t="s">
        <v>4269</v>
      </c>
      <c r="D2783" s="279" t="s">
        <v>103</v>
      </c>
      <c r="E2783" s="279" t="s">
        <v>1265</v>
      </c>
      <c r="F2783" s="281" t="s">
        <v>1209</v>
      </c>
      <c r="G2783" s="282" t="s">
        <v>133</v>
      </c>
      <c r="H2783" s="283">
        <v>5.8999999999999999E-3</v>
      </c>
      <c r="I2783" s="284">
        <v>53.908000000000001</v>
      </c>
      <c r="J2783" s="284">
        <v>0.318</v>
      </c>
      <c r="K2783" s="277"/>
      <c r="L2783" s="284">
        <v>65.319999999999993</v>
      </c>
      <c r="M2783" s="284">
        <v>0.38</v>
      </c>
    </row>
    <row r="2784" spans="1:13" ht="24" x14ac:dyDescent="0.2">
      <c r="A2784" s="265" t="s">
        <v>7373</v>
      </c>
      <c r="B2784" s="279" t="s">
        <v>1193</v>
      </c>
      <c r="C2784" s="280" t="s">
        <v>4303</v>
      </c>
      <c r="D2784" s="279" t="s">
        <v>103</v>
      </c>
      <c r="E2784" s="279" t="s">
        <v>4304</v>
      </c>
      <c r="F2784" s="281" t="s">
        <v>1209</v>
      </c>
      <c r="G2784" s="282" t="s">
        <v>133</v>
      </c>
      <c r="H2784" s="283">
        <v>1</v>
      </c>
      <c r="I2784" s="284">
        <v>8.3699999999999992</v>
      </c>
      <c r="J2784" s="284">
        <v>8.3699999999999992</v>
      </c>
      <c r="K2784" s="277"/>
      <c r="L2784" s="284">
        <v>10.17</v>
      </c>
      <c r="M2784" s="284">
        <v>10.17</v>
      </c>
    </row>
    <row r="2785" spans="1:13" x14ac:dyDescent="0.2">
      <c r="A2785" s="265" t="s">
        <v>7374</v>
      </c>
      <c r="B2785" s="279" t="s">
        <v>1193</v>
      </c>
      <c r="C2785" s="280" t="s">
        <v>4272</v>
      </c>
      <c r="D2785" s="279" t="s">
        <v>103</v>
      </c>
      <c r="E2785" s="279" t="s">
        <v>1269</v>
      </c>
      <c r="F2785" s="281" t="s">
        <v>1209</v>
      </c>
      <c r="G2785" s="282" t="s">
        <v>133</v>
      </c>
      <c r="H2785" s="283">
        <v>7.0000000000000001E-3</v>
      </c>
      <c r="I2785" s="284">
        <v>61.08</v>
      </c>
      <c r="J2785" s="284">
        <v>0.42699999999999999</v>
      </c>
      <c r="K2785" s="277"/>
      <c r="L2785" s="284">
        <v>74.010000000000005</v>
      </c>
      <c r="M2785" s="284">
        <v>0.51</v>
      </c>
    </row>
    <row r="2786" spans="1:13" x14ac:dyDescent="0.2">
      <c r="A2786" s="265" t="s">
        <v>7375</v>
      </c>
      <c r="B2786" s="279" t="s">
        <v>1193</v>
      </c>
      <c r="C2786" s="280" t="s">
        <v>4258</v>
      </c>
      <c r="D2786" s="279" t="s">
        <v>103</v>
      </c>
      <c r="E2786" s="279" t="s">
        <v>1267</v>
      </c>
      <c r="F2786" s="281" t="s">
        <v>1209</v>
      </c>
      <c r="G2786" s="282" t="s">
        <v>133</v>
      </c>
      <c r="H2786" s="283">
        <v>3.3799999999999997E-2</v>
      </c>
      <c r="I2786" s="284">
        <v>1.774</v>
      </c>
      <c r="J2786" s="284">
        <v>5.8999999999999997E-2</v>
      </c>
      <c r="K2786" s="277"/>
      <c r="L2786" s="284">
        <v>2.15</v>
      </c>
      <c r="M2786" s="284">
        <v>7.0000000000000007E-2</v>
      </c>
    </row>
    <row r="2787" spans="1:13" x14ac:dyDescent="0.2">
      <c r="A2787" s="265" t="s">
        <v>7376</v>
      </c>
      <c r="B2787" s="266" t="s">
        <v>4788</v>
      </c>
      <c r="C2787" s="267" t="s">
        <v>36</v>
      </c>
      <c r="D2787" s="266" t="s">
        <v>37</v>
      </c>
      <c r="E2787" s="266" t="s">
        <v>38</v>
      </c>
      <c r="F2787" s="268" t="s">
        <v>1188</v>
      </c>
      <c r="G2787" s="269" t="s">
        <v>39</v>
      </c>
      <c r="H2787" s="267" t="s">
        <v>1189</v>
      </c>
      <c r="I2787" s="267" t="s">
        <v>40</v>
      </c>
      <c r="J2787" s="267" t="s">
        <v>41</v>
      </c>
      <c r="L2787" s="334"/>
      <c r="M2787" s="334"/>
    </row>
    <row r="2788" spans="1:13" x14ac:dyDescent="0.2">
      <c r="A2788" s="265" t="s">
        <v>7377</v>
      </c>
      <c r="B2788" s="290" t="s">
        <v>1190</v>
      </c>
      <c r="C2788" s="291" t="s">
        <v>4306</v>
      </c>
      <c r="D2788" s="290" t="s">
        <v>1470</v>
      </c>
      <c r="E2788" s="290" t="s">
        <v>485</v>
      </c>
      <c r="F2788" s="292">
        <v>8</v>
      </c>
      <c r="G2788" s="293" t="s">
        <v>106</v>
      </c>
      <c r="H2788" s="294">
        <v>1</v>
      </c>
      <c r="I2788" s="278">
        <v>9.68</v>
      </c>
      <c r="J2788" s="278">
        <v>9.68</v>
      </c>
      <c r="K2788" s="277"/>
      <c r="L2788" s="278">
        <v>11.74</v>
      </c>
      <c r="M2788" s="278">
        <v>11.74</v>
      </c>
    </row>
    <row r="2789" spans="1:13" ht="12.75" thickBot="1" x14ac:dyDescent="0.25">
      <c r="A2789" s="265" t="s">
        <v>7378</v>
      </c>
      <c r="B2789" s="301" t="s">
        <v>1193</v>
      </c>
      <c r="C2789" s="302" t="s">
        <v>3137</v>
      </c>
      <c r="D2789" s="301" t="s">
        <v>1470</v>
      </c>
      <c r="E2789" s="301" t="s">
        <v>1198</v>
      </c>
      <c r="F2789" s="303" t="s">
        <v>1195</v>
      </c>
      <c r="G2789" s="304" t="s">
        <v>1196</v>
      </c>
      <c r="H2789" s="305">
        <v>0.114</v>
      </c>
      <c r="I2789" s="285">
        <v>12.429</v>
      </c>
      <c r="J2789" s="285">
        <v>1.4159999999999999</v>
      </c>
      <c r="K2789" s="277"/>
      <c r="L2789" s="285">
        <v>15.06</v>
      </c>
      <c r="M2789" s="285">
        <v>1.71</v>
      </c>
    </row>
    <row r="2790" spans="1:13" ht="12.75" thickTop="1" x14ac:dyDescent="0.2">
      <c r="A2790" s="265" t="s">
        <v>7379</v>
      </c>
      <c r="B2790" s="295" t="s">
        <v>1193</v>
      </c>
      <c r="C2790" s="296" t="s">
        <v>3212</v>
      </c>
      <c r="D2790" s="295" t="s">
        <v>1470</v>
      </c>
      <c r="E2790" s="295" t="s">
        <v>1364</v>
      </c>
      <c r="F2790" s="297" t="s">
        <v>1195</v>
      </c>
      <c r="G2790" s="298" t="s">
        <v>1196</v>
      </c>
      <c r="H2790" s="299">
        <v>0.114</v>
      </c>
      <c r="I2790" s="300">
        <v>18.404</v>
      </c>
      <c r="J2790" s="300">
        <v>2.0979999999999999</v>
      </c>
      <c r="K2790" s="277"/>
      <c r="L2790" s="300">
        <v>22.3</v>
      </c>
      <c r="M2790" s="300">
        <v>2.54</v>
      </c>
    </row>
    <row r="2791" spans="1:13" x14ac:dyDescent="0.2">
      <c r="A2791" s="265" t="s">
        <v>7380</v>
      </c>
      <c r="B2791" s="279" t="s">
        <v>1193</v>
      </c>
      <c r="C2791" s="280" t="s">
        <v>4307</v>
      </c>
      <c r="D2791" s="279" t="s">
        <v>1470</v>
      </c>
      <c r="E2791" s="279" t="s">
        <v>1388</v>
      </c>
      <c r="F2791" s="281" t="s">
        <v>1209</v>
      </c>
      <c r="G2791" s="282" t="s">
        <v>61</v>
      </c>
      <c r="H2791" s="283">
        <v>0.31</v>
      </c>
      <c r="I2791" s="284">
        <v>0.371</v>
      </c>
      <c r="J2791" s="284">
        <v>0.115</v>
      </c>
      <c r="K2791" s="277"/>
      <c r="L2791" s="284">
        <v>0.45</v>
      </c>
      <c r="M2791" s="284">
        <v>0.13</v>
      </c>
    </row>
    <row r="2792" spans="1:13" x14ac:dyDescent="0.2">
      <c r="A2792" s="265" t="s">
        <v>7381</v>
      </c>
      <c r="B2792" s="279" t="s">
        <v>1193</v>
      </c>
      <c r="C2792" s="280" t="s">
        <v>4308</v>
      </c>
      <c r="D2792" s="279" t="s">
        <v>1470</v>
      </c>
      <c r="E2792" s="279" t="s">
        <v>485</v>
      </c>
      <c r="F2792" s="281" t="s">
        <v>1209</v>
      </c>
      <c r="G2792" s="282" t="s">
        <v>73</v>
      </c>
      <c r="H2792" s="283">
        <v>1</v>
      </c>
      <c r="I2792" s="284">
        <v>6.05</v>
      </c>
      <c r="J2792" s="284">
        <v>6.05</v>
      </c>
      <c r="K2792" s="277"/>
      <c r="L2792" s="284">
        <v>7.36</v>
      </c>
      <c r="M2792" s="284">
        <v>7.36</v>
      </c>
    </row>
    <row r="2793" spans="1:13" x14ac:dyDescent="0.2">
      <c r="A2793" s="265" t="s">
        <v>7382</v>
      </c>
      <c r="B2793" s="266" t="s">
        <v>4789</v>
      </c>
      <c r="C2793" s="267" t="s">
        <v>36</v>
      </c>
      <c r="D2793" s="266" t="s">
        <v>37</v>
      </c>
      <c r="E2793" s="266" t="s">
        <v>38</v>
      </c>
      <c r="F2793" s="268" t="s">
        <v>1188</v>
      </c>
      <c r="G2793" s="269" t="s">
        <v>39</v>
      </c>
      <c r="H2793" s="267" t="s">
        <v>1189</v>
      </c>
      <c r="I2793" s="267" t="s">
        <v>40</v>
      </c>
      <c r="J2793" s="267" t="s">
        <v>41</v>
      </c>
      <c r="L2793" s="334"/>
      <c r="M2793" s="334"/>
    </row>
    <row r="2794" spans="1:13" x14ac:dyDescent="0.2">
      <c r="A2794" s="265" t="s">
        <v>7383</v>
      </c>
      <c r="B2794" s="271" t="s">
        <v>1190</v>
      </c>
      <c r="C2794" s="272" t="s">
        <v>4335</v>
      </c>
      <c r="D2794" s="271" t="s">
        <v>1470</v>
      </c>
      <c r="E2794" s="271" t="s">
        <v>499</v>
      </c>
      <c r="F2794" s="273">
        <v>8</v>
      </c>
      <c r="G2794" s="274" t="s">
        <v>106</v>
      </c>
      <c r="H2794" s="275">
        <v>1</v>
      </c>
      <c r="I2794" s="276">
        <v>9.6</v>
      </c>
      <c r="J2794" s="276">
        <v>9.6</v>
      </c>
      <c r="K2794" s="277"/>
      <c r="L2794" s="276">
        <v>11.65</v>
      </c>
      <c r="M2794" s="276">
        <v>11.65</v>
      </c>
    </row>
    <row r="2795" spans="1:13" x14ac:dyDescent="0.2">
      <c r="A2795" s="265" t="s">
        <v>7384</v>
      </c>
      <c r="B2795" s="279" t="s">
        <v>1193</v>
      </c>
      <c r="C2795" s="280" t="s">
        <v>3137</v>
      </c>
      <c r="D2795" s="279" t="s">
        <v>1470</v>
      </c>
      <c r="E2795" s="279" t="s">
        <v>1198</v>
      </c>
      <c r="F2795" s="281" t="s">
        <v>1195</v>
      </c>
      <c r="G2795" s="282" t="s">
        <v>1196</v>
      </c>
      <c r="H2795" s="283">
        <v>0.18</v>
      </c>
      <c r="I2795" s="284">
        <v>12.429</v>
      </c>
      <c r="J2795" s="284">
        <v>2.2370000000000001</v>
      </c>
      <c r="K2795" s="277"/>
      <c r="L2795" s="284">
        <v>15.06</v>
      </c>
      <c r="M2795" s="284">
        <v>2.71</v>
      </c>
    </row>
    <row r="2796" spans="1:13" x14ac:dyDescent="0.2">
      <c r="A2796" s="265" t="s">
        <v>7385</v>
      </c>
      <c r="B2796" s="279" t="s">
        <v>1193</v>
      </c>
      <c r="C2796" s="280" t="s">
        <v>3212</v>
      </c>
      <c r="D2796" s="279" t="s">
        <v>1470</v>
      </c>
      <c r="E2796" s="279" t="s">
        <v>1364</v>
      </c>
      <c r="F2796" s="281" t="s">
        <v>1195</v>
      </c>
      <c r="G2796" s="282" t="s">
        <v>1196</v>
      </c>
      <c r="H2796" s="283">
        <v>0.18</v>
      </c>
      <c r="I2796" s="284">
        <v>18.404</v>
      </c>
      <c r="J2796" s="284">
        <v>3.3119999999999998</v>
      </c>
      <c r="K2796" s="277"/>
      <c r="L2796" s="284">
        <v>22.3</v>
      </c>
      <c r="M2796" s="284">
        <v>4.01</v>
      </c>
    </row>
    <row r="2797" spans="1:13" x14ac:dyDescent="0.2">
      <c r="A2797" s="265" t="s">
        <v>7386</v>
      </c>
      <c r="B2797" s="279" t="s">
        <v>1193</v>
      </c>
      <c r="C2797" s="280" t="s">
        <v>4336</v>
      </c>
      <c r="D2797" s="279" t="s">
        <v>1470</v>
      </c>
      <c r="E2797" s="279" t="s">
        <v>499</v>
      </c>
      <c r="F2797" s="281" t="s">
        <v>1209</v>
      </c>
      <c r="G2797" s="282" t="s">
        <v>73</v>
      </c>
      <c r="H2797" s="283">
        <v>1</v>
      </c>
      <c r="I2797" s="284">
        <v>4.05</v>
      </c>
      <c r="J2797" s="284">
        <v>4.05</v>
      </c>
      <c r="K2797" s="277"/>
      <c r="L2797" s="284">
        <v>4.93</v>
      </c>
      <c r="M2797" s="284">
        <v>4.93</v>
      </c>
    </row>
    <row r="2798" spans="1:13" x14ac:dyDescent="0.2">
      <c r="A2798" s="265" t="s">
        <v>7387</v>
      </c>
      <c r="B2798" s="286" t="s">
        <v>4790</v>
      </c>
      <c r="C2798" s="287" t="s">
        <v>36</v>
      </c>
      <c r="D2798" s="286" t="s">
        <v>37</v>
      </c>
      <c r="E2798" s="286" t="s">
        <v>38</v>
      </c>
      <c r="F2798" s="288" t="s">
        <v>1188</v>
      </c>
      <c r="G2798" s="289" t="s">
        <v>39</v>
      </c>
      <c r="H2798" s="287" t="s">
        <v>1189</v>
      </c>
      <c r="I2798" s="287" t="s">
        <v>40</v>
      </c>
      <c r="J2798" s="287" t="s">
        <v>41</v>
      </c>
      <c r="L2798" s="270"/>
      <c r="M2798" s="270"/>
    </row>
    <row r="2799" spans="1:13" ht="12.75" thickBot="1" x14ac:dyDescent="0.25">
      <c r="A2799" s="265" t="s">
        <v>7388</v>
      </c>
      <c r="B2799" s="290" t="s">
        <v>1190</v>
      </c>
      <c r="C2799" s="291" t="s">
        <v>4310</v>
      </c>
      <c r="D2799" s="290" t="s">
        <v>1470</v>
      </c>
      <c r="E2799" s="290" t="s">
        <v>489</v>
      </c>
      <c r="F2799" s="292">
        <v>8</v>
      </c>
      <c r="G2799" s="293" t="s">
        <v>106</v>
      </c>
      <c r="H2799" s="294">
        <v>1</v>
      </c>
      <c r="I2799" s="278">
        <v>7.97</v>
      </c>
      <c r="J2799" s="278">
        <v>7.97</v>
      </c>
      <c r="K2799" s="277"/>
      <c r="L2799" s="278">
        <v>9.67</v>
      </c>
      <c r="M2799" s="278">
        <v>9.67</v>
      </c>
    </row>
    <row r="2800" spans="1:13" ht="12.75" thickTop="1" x14ac:dyDescent="0.2">
      <c r="A2800" s="265" t="s">
        <v>7389</v>
      </c>
      <c r="B2800" s="295" t="s">
        <v>1193</v>
      </c>
      <c r="C2800" s="296" t="s">
        <v>3137</v>
      </c>
      <c r="D2800" s="295" t="s">
        <v>1470</v>
      </c>
      <c r="E2800" s="295" t="s">
        <v>1198</v>
      </c>
      <c r="F2800" s="297" t="s">
        <v>1195</v>
      </c>
      <c r="G2800" s="298" t="s">
        <v>1196</v>
      </c>
      <c r="H2800" s="299">
        <v>0.14000000000000001</v>
      </c>
      <c r="I2800" s="300">
        <v>12.429</v>
      </c>
      <c r="J2800" s="300">
        <v>1.74</v>
      </c>
      <c r="K2800" s="277"/>
      <c r="L2800" s="300">
        <v>15.06</v>
      </c>
      <c r="M2800" s="300">
        <v>2.1</v>
      </c>
    </row>
    <row r="2801" spans="1:13" x14ac:dyDescent="0.2">
      <c r="A2801" s="265" t="s">
        <v>7390</v>
      </c>
      <c r="B2801" s="279" t="s">
        <v>1193</v>
      </c>
      <c r="C2801" s="280" t="s">
        <v>3212</v>
      </c>
      <c r="D2801" s="279" t="s">
        <v>1470</v>
      </c>
      <c r="E2801" s="279" t="s">
        <v>1364</v>
      </c>
      <c r="F2801" s="281" t="s">
        <v>1195</v>
      </c>
      <c r="G2801" s="282" t="s">
        <v>1196</v>
      </c>
      <c r="H2801" s="283">
        <v>0.14000000000000001</v>
      </c>
      <c r="I2801" s="284">
        <v>18.404</v>
      </c>
      <c r="J2801" s="284">
        <v>2.5760000000000001</v>
      </c>
      <c r="K2801" s="277"/>
      <c r="L2801" s="284">
        <v>22.3</v>
      </c>
      <c r="M2801" s="284">
        <v>3.12</v>
      </c>
    </row>
    <row r="2802" spans="1:13" x14ac:dyDescent="0.2">
      <c r="A2802" s="265" t="s">
        <v>7391</v>
      </c>
      <c r="B2802" s="279" t="s">
        <v>1193</v>
      </c>
      <c r="C2802" s="280" t="s">
        <v>4311</v>
      </c>
      <c r="D2802" s="279" t="s">
        <v>1470</v>
      </c>
      <c r="E2802" s="279" t="s">
        <v>4312</v>
      </c>
      <c r="F2802" s="281" t="s">
        <v>1209</v>
      </c>
      <c r="G2802" s="282" t="s">
        <v>73</v>
      </c>
      <c r="H2802" s="283">
        <v>1</v>
      </c>
      <c r="I2802" s="284">
        <v>3.65</v>
      </c>
      <c r="J2802" s="284">
        <v>3.65</v>
      </c>
      <c r="K2802" s="277"/>
      <c r="L2802" s="284">
        <v>4.45</v>
      </c>
      <c r="M2802" s="284">
        <v>4.45</v>
      </c>
    </row>
    <row r="2803" spans="1:13" x14ac:dyDescent="0.2">
      <c r="A2803" s="265" t="s">
        <v>7392</v>
      </c>
      <c r="B2803" s="266" t="s">
        <v>4791</v>
      </c>
      <c r="C2803" s="267" t="s">
        <v>36</v>
      </c>
      <c r="D2803" s="266" t="s">
        <v>37</v>
      </c>
      <c r="E2803" s="266" t="s">
        <v>38</v>
      </c>
      <c r="F2803" s="268" t="s">
        <v>1188</v>
      </c>
      <c r="G2803" s="269" t="s">
        <v>39</v>
      </c>
      <c r="H2803" s="267" t="s">
        <v>1189</v>
      </c>
      <c r="I2803" s="267" t="s">
        <v>40</v>
      </c>
      <c r="J2803" s="267" t="s">
        <v>41</v>
      </c>
      <c r="L2803" s="334"/>
      <c r="M2803" s="334"/>
    </row>
    <row r="2804" spans="1:13" x14ac:dyDescent="0.2">
      <c r="A2804" s="265" t="s">
        <v>7393</v>
      </c>
      <c r="B2804" s="271" t="s">
        <v>1190</v>
      </c>
      <c r="C2804" s="272" t="s">
        <v>4792</v>
      </c>
      <c r="D2804" s="271" t="s">
        <v>1470</v>
      </c>
      <c r="E2804" s="271" t="s">
        <v>722</v>
      </c>
      <c r="F2804" s="273">
        <v>8</v>
      </c>
      <c r="G2804" s="274" t="s">
        <v>73</v>
      </c>
      <c r="H2804" s="275">
        <v>1</v>
      </c>
      <c r="I2804" s="276">
        <v>21.22</v>
      </c>
      <c r="J2804" s="276">
        <v>21.22</v>
      </c>
      <c r="K2804" s="277"/>
      <c r="L2804" s="276">
        <v>25.72</v>
      </c>
      <c r="M2804" s="276">
        <v>25.72</v>
      </c>
    </row>
    <row r="2805" spans="1:13" x14ac:dyDescent="0.2">
      <c r="A2805" s="265" t="s">
        <v>7394</v>
      </c>
      <c r="B2805" s="279" t="s">
        <v>1193</v>
      </c>
      <c r="C2805" s="280" t="s">
        <v>3137</v>
      </c>
      <c r="D2805" s="279" t="s">
        <v>1470</v>
      </c>
      <c r="E2805" s="279" t="s">
        <v>1198</v>
      </c>
      <c r="F2805" s="281" t="s">
        <v>1195</v>
      </c>
      <c r="G2805" s="282" t="s">
        <v>1196</v>
      </c>
      <c r="H2805" s="283">
        <v>0.185</v>
      </c>
      <c r="I2805" s="284">
        <v>12.429</v>
      </c>
      <c r="J2805" s="284">
        <v>2.2989999999999999</v>
      </c>
      <c r="K2805" s="277"/>
      <c r="L2805" s="284">
        <v>15.06</v>
      </c>
      <c r="M2805" s="284">
        <v>2.78</v>
      </c>
    </row>
    <row r="2806" spans="1:13" x14ac:dyDescent="0.2">
      <c r="A2806" s="265" t="s">
        <v>7395</v>
      </c>
      <c r="B2806" s="279" t="s">
        <v>1193</v>
      </c>
      <c r="C2806" s="280" t="s">
        <v>3212</v>
      </c>
      <c r="D2806" s="279" t="s">
        <v>1470</v>
      </c>
      <c r="E2806" s="279" t="s">
        <v>1364</v>
      </c>
      <c r="F2806" s="281" t="s">
        <v>1195</v>
      </c>
      <c r="G2806" s="282" t="s">
        <v>1196</v>
      </c>
      <c r="H2806" s="283">
        <v>0.185</v>
      </c>
      <c r="I2806" s="284">
        <v>18.404</v>
      </c>
      <c r="J2806" s="284">
        <v>3.4039999999999999</v>
      </c>
      <c r="K2806" s="277"/>
      <c r="L2806" s="284">
        <v>22.3</v>
      </c>
      <c r="M2806" s="284">
        <v>4.12</v>
      </c>
    </row>
    <row r="2807" spans="1:13" x14ac:dyDescent="0.2">
      <c r="A2807" s="265" t="s">
        <v>7396</v>
      </c>
      <c r="B2807" s="279" t="s">
        <v>1193</v>
      </c>
      <c r="C2807" s="280" t="s">
        <v>4793</v>
      </c>
      <c r="D2807" s="279" t="s">
        <v>1470</v>
      </c>
      <c r="E2807" s="279" t="s">
        <v>4794</v>
      </c>
      <c r="F2807" s="281" t="s">
        <v>1209</v>
      </c>
      <c r="G2807" s="282" t="s">
        <v>73</v>
      </c>
      <c r="H2807" s="283">
        <v>1</v>
      </c>
      <c r="I2807" s="284">
        <v>15.52</v>
      </c>
      <c r="J2807" s="284">
        <v>15.52</v>
      </c>
      <c r="K2807" s="277"/>
      <c r="L2807" s="284">
        <v>18.82</v>
      </c>
      <c r="M2807" s="284">
        <v>18.82</v>
      </c>
    </row>
    <row r="2808" spans="1:13" x14ac:dyDescent="0.2">
      <c r="A2808" s="265" t="s">
        <v>7397</v>
      </c>
      <c r="B2808" s="286" t="s">
        <v>4795</v>
      </c>
      <c r="C2808" s="287" t="s">
        <v>36</v>
      </c>
      <c r="D2808" s="286" t="s">
        <v>37</v>
      </c>
      <c r="E2808" s="286" t="s">
        <v>38</v>
      </c>
      <c r="F2808" s="288" t="s">
        <v>1188</v>
      </c>
      <c r="G2808" s="289" t="s">
        <v>39</v>
      </c>
      <c r="H2808" s="287" t="s">
        <v>1189</v>
      </c>
      <c r="I2808" s="287" t="s">
        <v>40</v>
      </c>
      <c r="J2808" s="287" t="s">
        <v>41</v>
      </c>
    </row>
    <row r="2809" spans="1:13" ht="12.75" thickBot="1" x14ac:dyDescent="0.25">
      <c r="A2809" s="265" t="s">
        <v>7398</v>
      </c>
      <c r="B2809" s="290" t="s">
        <v>1190</v>
      </c>
      <c r="C2809" s="291" t="s">
        <v>4314</v>
      </c>
      <c r="D2809" s="290" t="s">
        <v>1470</v>
      </c>
      <c r="E2809" s="290" t="s">
        <v>491</v>
      </c>
      <c r="F2809" s="292">
        <v>8</v>
      </c>
      <c r="G2809" s="293" t="s">
        <v>106</v>
      </c>
      <c r="H2809" s="294">
        <v>1</v>
      </c>
      <c r="I2809" s="278">
        <v>9.32</v>
      </c>
      <c r="J2809" s="278">
        <v>9.32</v>
      </c>
      <c r="K2809" s="277"/>
      <c r="L2809" s="278">
        <v>11.31</v>
      </c>
      <c r="M2809" s="278">
        <v>11.31</v>
      </c>
    </row>
    <row r="2810" spans="1:13" ht="12.75" thickTop="1" x14ac:dyDescent="0.2">
      <c r="A2810" s="265" t="s">
        <v>7399</v>
      </c>
      <c r="B2810" s="295" t="s">
        <v>1193</v>
      </c>
      <c r="C2810" s="296" t="s">
        <v>3137</v>
      </c>
      <c r="D2810" s="295" t="s">
        <v>1470</v>
      </c>
      <c r="E2810" s="295" t="s">
        <v>1198</v>
      </c>
      <c r="F2810" s="297" t="s">
        <v>1195</v>
      </c>
      <c r="G2810" s="298" t="s">
        <v>1196</v>
      </c>
      <c r="H2810" s="299">
        <v>0.14000000000000001</v>
      </c>
      <c r="I2810" s="300">
        <v>12.429</v>
      </c>
      <c r="J2810" s="300">
        <v>1.74</v>
      </c>
      <c r="K2810" s="277"/>
      <c r="L2810" s="300">
        <v>15.06</v>
      </c>
      <c r="M2810" s="300">
        <v>2.1</v>
      </c>
    </row>
    <row r="2811" spans="1:13" x14ac:dyDescent="0.2">
      <c r="A2811" s="265" t="s">
        <v>7400</v>
      </c>
      <c r="B2811" s="279" t="s">
        <v>1193</v>
      </c>
      <c r="C2811" s="280" t="s">
        <v>3212</v>
      </c>
      <c r="D2811" s="279" t="s">
        <v>1470</v>
      </c>
      <c r="E2811" s="279" t="s">
        <v>1364</v>
      </c>
      <c r="F2811" s="281" t="s">
        <v>1195</v>
      </c>
      <c r="G2811" s="282" t="s">
        <v>1196</v>
      </c>
      <c r="H2811" s="283">
        <v>0.14000000000000001</v>
      </c>
      <c r="I2811" s="284">
        <v>18.404</v>
      </c>
      <c r="J2811" s="284">
        <v>2.5760000000000001</v>
      </c>
      <c r="K2811" s="277"/>
      <c r="L2811" s="284">
        <v>22.3</v>
      </c>
      <c r="M2811" s="284">
        <v>3.12</v>
      </c>
    </row>
    <row r="2812" spans="1:13" x14ac:dyDescent="0.2">
      <c r="A2812" s="265" t="s">
        <v>7401</v>
      </c>
      <c r="B2812" s="279" t="s">
        <v>1193</v>
      </c>
      <c r="C2812" s="280" t="s">
        <v>4315</v>
      </c>
      <c r="D2812" s="279" t="s">
        <v>1470</v>
      </c>
      <c r="E2812" s="279" t="s">
        <v>4316</v>
      </c>
      <c r="F2812" s="281" t="s">
        <v>1209</v>
      </c>
      <c r="G2812" s="282" t="s">
        <v>73</v>
      </c>
      <c r="H2812" s="283">
        <v>1</v>
      </c>
      <c r="I2812" s="284">
        <v>5</v>
      </c>
      <c r="J2812" s="284">
        <v>5</v>
      </c>
      <c r="K2812" s="277"/>
      <c r="L2812" s="284">
        <v>6.09</v>
      </c>
      <c r="M2812" s="284">
        <v>6.09</v>
      </c>
    </row>
    <row r="2813" spans="1:13" x14ac:dyDescent="0.2">
      <c r="A2813" s="265" t="s">
        <v>7402</v>
      </c>
      <c r="B2813" s="266" t="s">
        <v>4796</v>
      </c>
      <c r="C2813" s="267" t="s">
        <v>36</v>
      </c>
      <c r="D2813" s="266" t="s">
        <v>37</v>
      </c>
      <c r="E2813" s="266" t="s">
        <v>38</v>
      </c>
      <c r="F2813" s="268" t="s">
        <v>1188</v>
      </c>
      <c r="G2813" s="269" t="s">
        <v>39</v>
      </c>
      <c r="H2813" s="267" t="s">
        <v>1189</v>
      </c>
      <c r="I2813" s="267" t="s">
        <v>40</v>
      </c>
      <c r="J2813" s="267" t="s">
        <v>41</v>
      </c>
      <c r="L2813" s="334"/>
      <c r="M2813" s="334"/>
    </row>
    <row r="2814" spans="1:13" x14ac:dyDescent="0.2">
      <c r="A2814" s="265" t="s">
        <v>7403</v>
      </c>
      <c r="B2814" s="271" t="s">
        <v>1190</v>
      </c>
      <c r="C2814" s="272" t="s">
        <v>4797</v>
      </c>
      <c r="D2814" s="271" t="s">
        <v>1470</v>
      </c>
      <c r="E2814" s="271" t="s">
        <v>725</v>
      </c>
      <c r="F2814" s="273">
        <v>8</v>
      </c>
      <c r="G2814" s="274" t="s">
        <v>106</v>
      </c>
      <c r="H2814" s="275">
        <v>1</v>
      </c>
      <c r="I2814" s="276">
        <v>3.5999999999999996</v>
      </c>
      <c r="J2814" s="276">
        <v>3.6</v>
      </c>
      <c r="K2814" s="277"/>
      <c r="L2814" s="276">
        <v>4.37</v>
      </c>
      <c r="M2814" s="276">
        <v>4.37</v>
      </c>
    </row>
    <row r="2815" spans="1:13" x14ac:dyDescent="0.2">
      <c r="A2815" s="265" t="s">
        <v>7404</v>
      </c>
      <c r="B2815" s="279" t="s">
        <v>1193</v>
      </c>
      <c r="C2815" s="280" t="s">
        <v>3137</v>
      </c>
      <c r="D2815" s="279" t="s">
        <v>1470</v>
      </c>
      <c r="E2815" s="279" t="s">
        <v>1198</v>
      </c>
      <c r="F2815" s="281" t="s">
        <v>1195</v>
      </c>
      <c r="G2815" s="282" t="s">
        <v>1196</v>
      </c>
      <c r="H2815" s="283">
        <v>0.09</v>
      </c>
      <c r="I2815" s="284">
        <v>12.429</v>
      </c>
      <c r="J2815" s="284">
        <v>1.1180000000000001</v>
      </c>
      <c r="K2815" s="277"/>
      <c r="L2815" s="284">
        <v>15.06</v>
      </c>
      <c r="M2815" s="284">
        <v>1.35</v>
      </c>
    </row>
    <row r="2816" spans="1:13" x14ac:dyDescent="0.2">
      <c r="A2816" s="265" t="s">
        <v>7405</v>
      </c>
      <c r="B2816" s="279" t="s">
        <v>1193</v>
      </c>
      <c r="C2816" s="280" t="s">
        <v>3212</v>
      </c>
      <c r="D2816" s="279" t="s">
        <v>1470</v>
      </c>
      <c r="E2816" s="279" t="s">
        <v>1364</v>
      </c>
      <c r="F2816" s="281" t="s">
        <v>1195</v>
      </c>
      <c r="G2816" s="282" t="s">
        <v>1196</v>
      </c>
      <c r="H2816" s="283">
        <v>0.09</v>
      </c>
      <c r="I2816" s="284">
        <v>18.404</v>
      </c>
      <c r="J2816" s="284">
        <v>1.6559999999999999</v>
      </c>
      <c r="K2816" s="277"/>
      <c r="L2816" s="284">
        <v>22.3</v>
      </c>
      <c r="M2816" s="284">
        <v>2</v>
      </c>
    </row>
    <row r="2817" spans="1:13" x14ac:dyDescent="0.2">
      <c r="A2817" s="265" t="s">
        <v>7406</v>
      </c>
      <c r="B2817" s="279" t="s">
        <v>1193</v>
      </c>
      <c r="C2817" s="280" t="s">
        <v>3303</v>
      </c>
      <c r="D2817" s="279" t="s">
        <v>1470</v>
      </c>
      <c r="E2817" s="279" t="s">
        <v>3304</v>
      </c>
      <c r="F2817" s="281" t="s">
        <v>1209</v>
      </c>
      <c r="G2817" s="282" t="s">
        <v>73</v>
      </c>
      <c r="H2817" s="283">
        <v>1</v>
      </c>
      <c r="I2817" s="284">
        <v>0.83</v>
      </c>
      <c r="J2817" s="284">
        <v>0.83</v>
      </c>
      <c r="K2817" s="277"/>
      <c r="L2817" s="284">
        <v>1.02</v>
      </c>
      <c r="M2817" s="284">
        <v>1.02</v>
      </c>
    </row>
    <row r="2818" spans="1:13" x14ac:dyDescent="0.2">
      <c r="A2818" s="265" t="s">
        <v>7407</v>
      </c>
      <c r="B2818" s="286" t="s">
        <v>4798</v>
      </c>
      <c r="C2818" s="287" t="s">
        <v>36</v>
      </c>
      <c r="D2818" s="286" t="s">
        <v>37</v>
      </c>
      <c r="E2818" s="286" t="s">
        <v>38</v>
      </c>
      <c r="F2818" s="288" t="s">
        <v>1188</v>
      </c>
      <c r="G2818" s="289" t="s">
        <v>39</v>
      </c>
      <c r="H2818" s="287" t="s">
        <v>1189</v>
      </c>
      <c r="I2818" s="287" t="s">
        <v>40</v>
      </c>
      <c r="J2818" s="287" t="s">
        <v>41</v>
      </c>
    </row>
    <row r="2819" spans="1:13" ht="12.75" thickBot="1" x14ac:dyDescent="0.25">
      <c r="A2819" s="265" t="s">
        <v>7408</v>
      </c>
      <c r="B2819" s="290" t="s">
        <v>1190</v>
      </c>
      <c r="C2819" s="291" t="s">
        <v>4323</v>
      </c>
      <c r="D2819" s="290" t="s">
        <v>1470</v>
      </c>
      <c r="E2819" s="290" t="s">
        <v>493</v>
      </c>
      <c r="F2819" s="292">
        <v>8</v>
      </c>
      <c r="G2819" s="293" t="s">
        <v>106</v>
      </c>
      <c r="H2819" s="294">
        <v>1</v>
      </c>
      <c r="I2819" s="278">
        <v>87.83</v>
      </c>
      <c r="J2819" s="278">
        <v>87.83</v>
      </c>
      <c r="K2819" s="277"/>
      <c r="L2819" s="278">
        <v>106.43</v>
      </c>
      <c r="M2819" s="278">
        <v>106.43</v>
      </c>
    </row>
    <row r="2820" spans="1:13" ht="12.75" thickTop="1" x14ac:dyDescent="0.2">
      <c r="A2820" s="265" t="s">
        <v>7409</v>
      </c>
      <c r="B2820" s="295" t="s">
        <v>1193</v>
      </c>
      <c r="C2820" s="296" t="s">
        <v>3137</v>
      </c>
      <c r="D2820" s="295" t="s">
        <v>1470</v>
      </c>
      <c r="E2820" s="295" t="s">
        <v>1198</v>
      </c>
      <c r="F2820" s="297" t="s">
        <v>1195</v>
      </c>
      <c r="G2820" s="298" t="s">
        <v>1196</v>
      </c>
      <c r="H2820" s="299">
        <v>0.61</v>
      </c>
      <c r="I2820" s="300">
        <v>12.429</v>
      </c>
      <c r="J2820" s="300">
        <v>7.5810000000000004</v>
      </c>
      <c r="K2820" s="277"/>
      <c r="L2820" s="300">
        <v>15.06</v>
      </c>
      <c r="M2820" s="300">
        <v>9.18</v>
      </c>
    </row>
    <row r="2821" spans="1:13" x14ac:dyDescent="0.2">
      <c r="A2821" s="265" t="s">
        <v>7410</v>
      </c>
      <c r="B2821" s="279" t="s">
        <v>1193</v>
      </c>
      <c r="C2821" s="280" t="s">
        <v>3212</v>
      </c>
      <c r="D2821" s="279" t="s">
        <v>1470</v>
      </c>
      <c r="E2821" s="279" t="s">
        <v>1364</v>
      </c>
      <c r="F2821" s="281" t="s">
        <v>1195</v>
      </c>
      <c r="G2821" s="282" t="s">
        <v>1196</v>
      </c>
      <c r="H2821" s="283">
        <v>0.61</v>
      </c>
      <c r="I2821" s="284">
        <v>18.404</v>
      </c>
      <c r="J2821" s="284">
        <v>11.226000000000001</v>
      </c>
      <c r="K2821" s="277"/>
      <c r="L2821" s="284">
        <v>22.3</v>
      </c>
      <c r="M2821" s="284">
        <v>13.6</v>
      </c>
    </row>
    <row r="2822" spans="1:13" x14ac:dyDescent="0.2">
      <c r="A2822" s="265" t="s">
        <v>7411</v>
      </c>
      <c r="B2822" s="279" t="s">
        <v>1193</v>
      </c>
      <c r="C2822" s="280" t="s">
        <v>4307</v>
      </c>
      <c r="D2822" s="279" t="s">
        <v>1470</v>
      </c>
      <c r="E2822" s="279" t="s">
        <v>1388</v>
      </c>
      <c r="F2822" s="281" t="s">
        <v>1209</v>
      </c>
      <c r="G2822" s="282" t="s">
        <v>61</v>
      </c>
      <c r="H2822" s="283">
        <v>0.94</v>
      </c>
      <c r="I2822" s="284">
        <v>0.371</v>
      </c>
      <c r="J2822" s="284">
        <v>0.34799999999999998</v>
      </c>
      <c r="K2822" s="277"/>
      <c r="L2822" s="284">
        <v>0.45</v>
      </c>
      <c r="M2822" s="284">
        <v>0.42</v>
      </c>
    </row>
    <row r="2823" spans="1:13" x14ac:dyDescent="0.2">
      <c r="A2823" s="265" t="s">
        <v>7412</v>
      </c>
      <c r="B2823" s="279" t="s">
        <v>1193</v>
      </c>
      <c r="C2823" s="280" t="s">
        <v>4324</v>
      </c>
      <c r="D2823" s="279" t="s">
        <v>1470</v>
      </c>
      <c r="E2823" s="279" t="s">
        <v>4325</v>
      </c>
      <c r="F2823" s="281" t="s">
        <v>1209</v>
      </c>
      <c r="G2823" s="282" t="s">
        <v>73</v>
      </c>
      <c r="H2823" s="283">
        <v>1</v>
      </c>
      <c r="I2823" s="284">
        <v>68.67</v>
      </c>
      <c r="J2823" s="284">
        <v>68.67</v>
      </c>
      <c r="K2823" s="277"/>
      <c r="L2823" s="284">
        <v>83.23</v>
      </c>
      <c r="M2823" s="284">
        <v>83.23</v>
      </c>
    </row>
    <row r="2824" spans="1:13" x14ac:dyDescent="0.2">
      <c r="A2824" s="265" t="s">
        <v>7413</v>
      </c>
      <c r="B2824" s="266" t="s">
        <v>4799</v>
      </c>
      <c r="C2824" s="267" t="s">
        <v>36</v>
      </c>
      <c r="D2824" s="266" t="s">
        <v>37</v>
      </c>
      <c r="E2824" s="266" t="s">
        <v>38</v>
      </c>
      <c r="F2824" s="268" t="s">
        <v>1188</v>
      </c>
      <c r="G2824" s="269" t="s">
        <v>39</v>
      </c>
      <c r="H2824" s="267" t="s">
        <v>1189</v>
      </c>
      <c r="I2824" s="267" t="s">
        <v>40</v>
      </c>
      <c r="J2824" s="267" t="s">
        <v>41</v>
      </c>
      <c r="L2824" s="334"/>
      <c r="M2824" s="334"/>
    </row>
    <row r="2825" spans="1:13" x14ac:dyDescent="0.2">
      <c r="A2825" s="265" t="s">
        <v>7414</v>
      </c>
      <c r="B2825" s="271" t="s">
        <v>1190</v>
      </c>
      <c r="C2825" s="272" t="s">
        <v>4331</v>
      </c>
      <c r="D2825" s="271" t="s">
        <v>1470</v>
      </c>
      <c r="E2825" s="271" t="s">
        <v>497</v>
      </c>
      <c r="F2825" s="273">
        <v>8</v>
      </c>
      <c r="G2825" s="274" t="s">
        <v>106</v>
      </c>
      <c r="H2825" s="275">
        <v>1</v>
      </c>
      <c r="I2825" s="276">
        <v>170.42</v>
      </c>
      <c r="J2825" s="276">
        <v>170.42</v>
      </c>
      <c r="K2825" s="277"/>
      <c r="L2825" s="276">
        <v>206.5</v>
      </c>
      <c r="M2825" s="276">
        <v>206.5</v>
      </c>
    </row>
    <row r="2826" spans="1:13" x14ac:dyDescent="0.2">
      <c r="A2826" s="265" t="s">
        <v>7415</v>
      </c>
      <c r="B2826" s="279" t="s">
        <v>1193</v>
      </c>
      <c r="C2826" s="280" t="s">
        <v>3137</v>
      </c>
      <c r="D2826" s="279" t="s">
        <v>1470</v>
      </c>
      <c r="E2826" s="279" t="s">
        <v>1198</v>
      </c>
      <c r="F2826" s="281" t="s">
        <v>1195</v>
      </c>
      <c r="G2826" s="282" t="s">
        <v>1196</v>
      </c>
      <c r="H2826" s="283">
        <v>0.95</v>
      </c>
      <c r="I2826" s="284">
        <v>12.429</v>
      </c>
      <c r="J2826" s="284">
        <v>11.807</v>
      </c>
      <c r="K2826" s="277"/>
      <c r="L2826" s="284">
        <v>15.06</v>
      </c>
      <c r="M2826" s="284">
        <v>14.3</v>
      </c>
    </row>
    <row r="2827" spans="1:13" x14ac:dyDescent="0.2">
      <c r="A2827" s="265" t="s">
        <v>7416</v>
      </c>
      <c r="B2827" s="279" t="s">
        <v>1193</v>
      </c>
      <c r="C2827" s="280" t="s">
        <v>3212</v>
      </c>
      <c r="D2827" s="279" t="s">
        <v>1470</v>
      </c>
      <c r="E2827" s="279" t="s">
        <v>1364</v>
      </c>
      <c r="F2827" s="281" t="s">
        <v>1195</v>
      </c>
      <c r="G2827" s="282" t="s">
        <v>1196</v>
      </c>
      <c r="H2827" s="283">
        <v>0.95</v>
      </c>
      <c r="I2827" s="284">
        <v>18.404</v>
      </c>
      <c r="J2827" s="284">
        <v>17.483000000000001</v>
      </c>
      <c r="K2827" s="277"/>
      <c r="L2827" s="284">
        <v>22.3</v>
      </c>
      <c r="M2827" s="284">
        <v>21.18</v>
      </c>
    </row>
    <row r="2828" spans="1:13" x14ac:dyDescent="0.2">
      <c r="A2828" s="265" t="s">
        <v>7417</v>
      </c>
      <c r="B2828" s="279" t="s">
        <v>1193</v>
      </c>
      <c r="C2828" s="280" t="s">
        <v>4307</v>
      </c>
      <c r="D2828" s="279" t="s">
        <v>1470</v>
      </c>
      <c r="E2828" s="279" t="s">
        <v>1388</v>
      </c>
      <c r="F2828" s="281" t="s">
        <v>1209</v>
      </c>
      <c r="G2828" s="282" t="s">
        <v>61</v>
      </c>
      <c r="H2828" s="283">
        <v>1.88</v>
      </c>
      <c r="I2828" s="284">
        <v>0.371</v>
      </c>
      <c r="J2828" s="284">
        <v>0.69699999999999995</v>
      </c>
      <c r="K2828" s="277"/>
      <c r="L2828" s="284">
        <v>0.45</v>
      </c>
      <c r="M2828" s="284">
        <v>0.84</v>
      </c>
    </row>
    <row r="2829" spans="1:13" x14ac:dyDescent="0.2">
      <c r="A2829" s="265" t="s">
        <v>7418</v>
      </c>
      <c r="B2829" s="301" t="s">
        <v>1193</v>
      </c>
      <c r="C2829" s="302" t="s">
        <v>4332</v>
      </c>
      <c r="D2829" s="301" t="s">
        <v>1470</v>
      </c>
      <c r="E2829" s="301" t="s">
        <v>4333</v>
      </c>
      <c r="F2829" s="303" t="s">
        <v>1209</v>
      </c>
      <c r="G2829" s="304" t="s">
        <v>73</v>
      </c>
      <c r="H2829" s="305">
        <v>1</v>
      </c>
      <c r="I2829" s="285">
        <v>140.43</v>
      </c>
      <c r="J2829" s="285">
        <v>140.43</v>
      </c>
      <c r="K2829" s="277"/>
      <c r="L2829" s="285">
        <v>170.18</v>
      </c>
      <c r="M2829" s="285">
        <v>170.18</v>
      </c>
    </row>
    <row r="2830" spans="1:13" ht="12.75" thickBot="1" x14ac:dyDescent="0.25">
      <c r="A2830" s="265" t="s">
        <v>7419</v>
      </c>
      <c r="B2830" s="286" t="s">
        <v>4800</v>
      </c>
      <c r="C2830" s="287" t="s">
        <v>36</v>
      </c>
      <c r="D2830" s="286" t="s">
        <v>37</v>
      </c>
      <c r="E2830" s="286" t="s">
        <v>38</v>
      </c>
      <c r="F2830" s="288" t="s">
        <v>1188</v>
      </c>
      <c r="G2830" s="289" t="s">
        <v>39</v>
      </c>
      <c r="H2830" s="287" t="s">
        <v>1189</v>
      </c>
      <c r="I2830" s="287" t="s">
        <v>40</v>
      </c>
      <c r="J2830" s="287" t="s">
        <v>41</v>
      </c>
      <c r="L2830" s="270"/>
      <c r="M2830" s="270"/>
    </row>
    <row r="2831" spans="1:13" ht="12.75" thickTop="1" x14ac:dyDescent="0.2">
      <c r="A2831" s="265" t="s">
        <v>7420</v>
      </c>
      <c r="B2831" s="310" t="s">
        <v>1190</v>
      </c>
      <c r="C2831" s="311" t="s">
        <v>4801</v>
      </c>
      <c r="D2831" s="310" t="s">
        <v>1470</v>
      </c>
      <c r="E2831" s="310" t="s">
        <v>729</v>
      </c>
      <c r="F2831" s="312">
        <v>8</v>
      </c>
      <c r="G2831" s="313" t="s">
        <v>106</v>
      </c>
      <c r="H2831" s="314">
        <v>1</v>
      </c>
      <c r="I2831" s="315">
        <v>282.74</v>
      </c>
      <c r="J2831" s="315">
        <v>282.74</v>
      </c>
      <c r="K2831" s="277"/>
      <c r="L2831" s="315">
        <v>342.6</v>
      </c>
      <c r="M2831" s="315">
        <v>342.6</v>
      </c>
    </row>
    <row r="2832" spans="1:13" x14ac:dyDescent="0.2">
      <c r="A2832" s="265" t="s">
        <v>7421</v>
      </c>
      <c r="B2832" s="279" t="s">
        <v>1193</v>
      </c>
      <c r="C2832" s="280" t="s">
        <v>3137</v>
      </c>
      <c r="D2832" s="279" t="s">
        <v>1470</v>
      </c>
      <c r="E2832" s="279" t="s">
        <v>1198</v>
      </c>
      <c r="F2832" s="281" t="s">
        <v>1195</v>
      </c>
      <c r="G2832" s="282" t="s">
        <v>1196</v>
      </c>
      <c r="H2832" s="283">
        <v>1.1499999999999999</v>
      </c>
      <c r="I2832" s="284">
        <v>12.429</v>
      </c>
      <c r="J2832" s="284">
        <v>14.292999999999999</v>
      </c>
      <c r="K2832" s="277"/>
      <c r="L2832" s="284">
        <v>15.06</v>
      </c>
      <c r="M2832" s="284">
        <v>17.309999999999999</v>
      </c>
    </row>
    <row r="2833" spans="1:13" x14ac:dyDescent="0.2">
      <c r="A2833" s="265" t="s">
        <v>7422</v>
      </c>
      <c r="B2833" s="279" t="s">
        <v>1193</v>
      </c>
      <c r="C2833" s="280" t="s">
        <v>3212</v>
      </c>
      <c r="D2833" s="279" t="s">
        <v>1470</v>
      </c>
      <c r="E2833" s="279" t="s">
        <v>1364</v>
      </c>
      <c r="F2833" s="281" t="s">
        <v>1195</v>
      </c>
      <c r="G2833" s="282" t="s">
        <v>1196</v>
      </c>
      <c r="H2833" s="283">
        <v>1.1499999999999999</v>
      </c>
      <c r="I2833" s="284">
        <v>18.404</v>
      </c>
      <c r="J2833" s="284">
        <v>21.164000000000001</v>
      </c>
      <c r="K2833" s="277"/>
      <c r="L2833" s="284">
        <v>22.3</v>
      </c>
      <c r="M2833" s="284">
        <v>25.64</v>
      </c>
    </row>
    <row r="2834" spans="1:13" x14ac:dyDescent="0.2">
      <c r="A2834" s="265" t="s">
        <v>7423</v>
      </c>
      <c r="B2834" s="279" t="s">
        <v>1193</v>
      </c>
      <c r="C2834" s="280" t="s">
        <v>4307</v>
      </c>
      <c r="D2834" s="279" t="s">
        <v>1470</v>
      </c>
      <c r="E2834" s="279" t="s">
        <v>1388</v>
      </c>
      <c r="F2834" s="281" t="s">
        <v>1209</v>
      </c>
      <c r="G2834" s="282" t="s">
        <v>61</v>
      </c>
      <c r="H2834" s="283">
        <v>2.82</v>
      </c>
      <c r="I2834" s="284">
        <v>0.371</v>
      </c>
      <c r="J2834" s="284">
        <v>1.046</v>
      </c>
      <c r="K2834" s="277"/>
      <c r="L2834" s="284">
        <v>0.45</v>
      </c>
      <c r="M2834" s="284">
        <v>1.26</v>
      </c>
    </row>
    <row r="2835" spans="1:13" x14ac:dyDescent="0.2">
      <c r="A2835" s="265" t="s">
        <v>7424</v>
      </c>
      <c r="B2835" s="279" t="s">
        <v>1193</v>
      </c>
      <c r="C2835" s="280" t="s">
        <v>4802</v>
      </c>
      <c r="D2835" s="279" t="s">
        <v>1470</v>
      </c>
      <c r="E2835" s="279" t="s">
        <v>729</v>
      </c>
      <c r="F2835" s="281" t="s">
        <v>1209</v>
      </c>
      <c r="G2835" s="282" t="s">
        <v>73</v>
      </c>
      <c r="H2835" s="283">
        <v>1</v>
      </c>
      <c r="I2835" s="284">
        <v>246.24</v>
      </c>
      <c r="J2835" s="284">
        <v>246.24</v>
      </c>
      <c r="K2835" s="277"/>
      <c r="L2835" s="284">
        <v>298.39</v>
      </c>
      <c r="M2835" s="284">
        <v>298.39</v>
      </c>
    </row>
    <row r="2836" spans="1:13" x14ac:dyDescent="0.2">
      <c r="A2836" s="265" t="s">
        <v>7425</v>
      </c>
      <c r="B2836" s="266" t="s">
        <v>4803</v>
      </c>
      <c r="C2836" s="267" t="s">
        <v>36</v>
      </c>
      <c r="D2836" s="266" t="s">
        <v>37</v>
      </c>
      <c r="E2836" s="266" t="s">
        <v>38</v>
      </c>
      <c r="F2836" s="268" t="s">
        <v>1188</v>
      </c>
      <c r="G2836" s="269" t="s">
        <v>39</v>
      </c>
      <c r="H2836" s="267" t="s">
        <v>1189</v>
      </c>
      <c r="I2836" s="267" t="s">
        <v>40</v>
      </c>
      <c r="J2836" s="267" t="s">
        <v>41</v>
      </c>
      <c r="L2836" s="334"/>
      <c r="M2836" s="334"/>
    </row>
    <row r="2837" spans="1:13" ht="24" x14ac:dyDescent="0.2">
      <c r="A2837" s="265" t="s">
        <v>7426</v>
      </c>
      <c r="B2837" s="271" t="s">
        <v>1190</v>
      </c>
      <c r="C2837" s="272" t="s">
        <v>4318</v>
      </c>
      <c r="D2837" s="271" t="s">
        <v>103</v>
      </c>
      <c r="E2837" s="271" t="s">
        <v>1596</v>
      </c>
      <c r="F2837" s="273" t="s">
        <v>3019</v>
      </c>
      <c r="G2837" s="274" t="s">
        <v>133</v>
      </c>
      <c r="H2837" s="275">
        <v>1</v>
      </c>
      <c r="I2837" s="276">
        <v>78.510000000000005</v>
      </c>
      <c r="J2837" s="276">
        <v>78.509999999999991</v>
      </c>
      <c r="K2837" s="277"/>
      <c r="L2837" s="276">
        <v>95.14</v>
      </c>
      <c r="M2837" s="276">
        <v>95.14</v>
      </c>
    </row>
    <row r="2838" spans="1:13" ht="24" x14ac:dyDescent="0.2">
      <c r="A2838" s="265" t="s">
        <v>7427</v>
      </c>
      <c r="B2838" s="316" t="s">
        <v>1236</v>
      </c>
      <c r="C2838" s="317" t="s">
        <v>4253</v>
      </c>
      <c r="D2838" s="316" t="s">
        <v>103</v>
      </c>
      <c r="E2838" s="316" t="s">
        <v>4254</v>
      </c>
      <c r="F2838" s="318" t="s">
        <v>1191</v>
      </c>
      <c r="G2838" s="319" t="s">
        <v>79</v>
      </c>
      <c r="H2838" s="320">
        <v>0.22120000000000001</v>
      </c>
      <c r="I2838" s="321">
        <v>16.539000000000001</v>
      </c>
      <c r="J2838" s="321">
        <v>3.6579999999999999</v>
      </c>
      <c r="K2838" s="277"/>
      <c r="L2838" s="321">
        <v>20.04</v>
      </c>
      <c r="M2838" s="321">
        <v>4.43</v>
      </c>
    </row>
    <row r="2839" spans="1:13" ht="24" x14ac:dyDescent="0.2">
      <c r="A2839" s="265" t="s">
        <v>7428</v>
      </c>
      <c r="B2839" s="316" t="s">
        <v>1236</v>
      </c>
      <c r="C2839" s="317" t="s">
        <v>4255</v>
      </c>
      <c r="D2839" s="316" t="s">
        <v>103</v>
      </c>
      <c r="E2839" s="316" t="s">
        <v>1264</v>
      </c>
      <c r="F2839" s="318" t="s">
        <v>1191</v>
      </c>
      <c r="G2839" s="319" t="s">
        <v>79</v>
      </c>
      <c r="H2839" s="320">
        <v>0.22120000000000001</v>
      </c>
      <c r="I2839" s="321">
        <v>23.058</v>
      </c>
      <c r="J2839" s="321">
        <v>5.0999999999999996</v>
      </c>
      <c r="K2839" s="277"/>
      <c r="L2839" s="321">
        <v>27.94</v>
      </c>
      <c r="M2839" s="321">
        <v>6.18</v>
      </c>
    </row>
    <row r="2840" spans="1:13" x14ac:dyDescent="0.2">
      <c r="A2840" s="265" t="s">
        <v>7429</v>
      </c>
      <c r="B2840" s="301" t="s">
        <v>1193</v>
      </c>
      <c r="C2840" s="302" t="s">
        <v>4319</v>
      </c>
      <c r="D2840" s="301" t="s">
        <v>103</v>
      </c>
      <c r="E2840" s="301" t="s">
        <v>1436</v>
      </c>
      <c r="F2840" s="303" t="s">
        <v>1209</v>
      </c>
      <c r="G2840" s="304" t="s">
        <v>133</v>
      </c>
      <c r="H2840" s="305">
        <v>1.06E-2</v>
      </c>
      <c r="I2840" s="285">
        <v>11.595000000000001</v>
      </c>
      <c r="J2840" s="285">
        <v>0.122</v>
      </c>
      <c r="K2840" s="277"/>
      <c r="L2840" s="285">
        <v>14.05</v>
      </c>
      <c r="M2840" s="285">
        <v>0.14000000000000001</v>
      </c>
    </row>
    <row r="2841" spans="1:13" ht="24.75" thickBot="1" x14ac:dyDescent="0.25">
      <c r="A2841" s="265" t="s">
        <v>7430</v>
      </c>
      <c r="B2841" s="301" t="s">
        <v>1193</v>
      </c>
      <c r="C2841" s="302" t="s">
        <v>4320</v>
      </c>
      <c r="D2841" s="301" t="s">
        <v>103</v>
      </c>
      <c r="E2841" s="301" t="s">
        <v>4321</v>
      </c>
      <c r="F2841" s="303" t="s">
        <v>1209</v>
      </c>
      <c r="G2841" s="304" t="s">
        <v>133</v>
      </c>
      <c r="H2841" s="305">
        <v>1</v>
      </c>
      <c r="I2841" s="285">
        <v>69.63</v>
      </c>
      <c r="J2841" s="285">
        <v>69.63</v>
      </c>
      <c r="K2841" s="277"/>
      <c r="L2841" s="285">
        <v>84.39</v>
      </c>
      <c r="M2841" s="285">
        <v>84.39</v>
      </c>
    </row>
    <row r="2842" spans="1:13" ht="12.75" thickTop="1" x14ac:dyDescent="0.2">
      <c r="A2842" s="265" t="s">
        <v>7431</v>
      </c>
      <c r="B2842" s="306" t="s">
        <v>4804</v>
      </c>
      <c r="C2842" s="307" t="s">
        <v>36</v>
      </c>
      <c r="D2842" s="306" t="s">
        <v>37</v>
      </c>
      <c r="E2842" s="306" t="s">
        <v>38</v>
      </c>
      <c r="F2842" s="308" t="s">
        <v>1188</v>
      </c>
      <c r="G2842" s="309" t="s">
        <v>39</v>
      </c>
      <c r="H2842" s="307" t="s">
        <v>1189</v>
      </c>
      <c r="I2842" s="307" t="s">
        <v>40</v>
      </c>
      <c r="J2842" s="307" t="s">
        <v>41</v>
      </c>
      <c r="L2842" s="335"/>
      <c r="M2842" s="335"/>
    </row>
    <row r="2843" spans="1:13" ht="24" x14ac:dyDescent="0.2">
      <c r="A2843" s="265" t="s">
        <v>7432</v>
      </c>
      <c r="B2843" s="271" t="s">
        <v>1190</v>
      </c>
      <c r="C2843" s="272" t="s">
        <v>4348</v>
      </c>
      <c r="D2843" s="271" t="s">
        <v>103</v>
      </c>
      <c r="E2843" s="271" t="s">
        <v>1601</v>
      </c>
      <c r="F2843" s="273" t="s">
        <v>3019</v>
      </c>
      <c r="G2843" s="274" t="s">
        <v>289</v>
      </c>
      <c r="H2843" s="275">
        <v>1</v>
      </c>
      <c r="I2843" s="276">
        <v>17.310000000000002</v>
      </c>
      <c r="J2843" s="276">
        <v>17.309999999999999</v>
      </c>
      <c r="K2843" s="277"/>
      <c r="L2843" s="276">
        <v>20.98</v>
      </c>
      <c r="M2843" s="276">
        <v>20.98</v>
      </c>
    </row>
    <row r="2844" spans="1:13" ht="24" x14ac:dyDescent="0.2">
      <c r="A2844" s="265" t="s">
        <v>7433</v>
      </c>
      <c r="B2844" s="316" t="s">
        <v>1236</v>
      </c>
      <c r="C2844" s="317" t="s">
        <v>4253</v>
      </c>
      <c r="D2844" s="316" t="s">
        <v>103</v>
      </c>
      <c r="E2844" s="316" t="s">
        <v>4254</v>
      </c>
      <c r="F2844" s="318" t="s">
        <v>1191</v>
      </c>
      <c r="G2844" s="319" t="s">
        <v>79</v>
      </c>
      <c r="H2844" s="320">
        <v>0.29299999999999998</v>
      </c>
      <c r="I2844" s="321">
        <v>16.539000000000001</v>
      </c>
      <c r="J2844" s="321">
        <v>4.8449999999999998</v>
      </c>
      <c r="K2844" s="277"/>
      <c r="L2844" s="321">
        <v>20.04</v>
      </c>
      <c r="M2844" s="321">
        <v>5.87</v>
      </c>
    </row>
    <row r="2845" spans="1:13" ht="24" x14ac:dyDescent="0.2">
      <c r="A2845" s="265" t="s">
        <v>7434</v>
      </c>
      <c r="B2845" s="316" t="s">
        <v>1236</v>
      </c>
      <c r="C2845" s="317" t="s">
        <v>4255</v>
      </c>
      <c r="D2845" s="316" t="s">
        <v>103</v>
      </c>
      <c r="E2845" s="316" t="s">
        <v>1264</v>
      </c>
      <c r="F2845" s="318" t="s">
        <v>1191</v>
      </c>
      <c r="G2845" s="319" t="s">
        <v>79</v>
      </c>
      <c r="H2845" s="320">
        <v>0.29299999999999998</v>
      </c>
      <c r="I2845" s="321">
        <v>23.058</v>
      </c>
      <c r="J2845" s="321">
        <v>6.7549999999999999</v>
      </c>
      <c r="K2845" s="277"/>
      <c r="L2845" s="321">
        <v>27.94</v>
      </c>
      <c r="M2845" s="321">
        <v>8.18</v>
      </c>
    </row>
    <row r="2846" spans="1:13" x14ac:dyDescent="0.2">
      <c r="A2846" s="265" t="s">
        <v>7435</v>
      </c>
      <c r="B2846" s="279" t="s">
        <v>1193</v>
      </c>
      <c r="C2846" s="280" t="s">
        <v>4349</v>
      </c>
      <c r="D2846" s="279" t="s">
        <v>103</v>
      </c>
      <c r="E2846" s="279" t="s">
        <v>4350</v>
      </c>
      <c r="F2846" s="281" t="s">
        <v>1209</v>
      </c>
      <c r="G2846" s="282" t="s">
        <v>289</v>
      </c>
      <c r="H2846" s="283">
        <v>1.0548999999999999</v>
      </c>
      <c r="I2846" s="284">
        <v>5.386983333333335</v>
      </c>
      <c r="J2846" s="284">
        <v>5.6820000000000004</v>
      </c>
      <c r="K2846" s="277"/>
      <c r="L2846" s="284">
        <v>6.55</v>
      </c>
      <c r="M2846" s="284">
        <v>6.9</v>
      </c>
    </row>
    <row r="2847" spans="1:13" x14ac:dyDescent="0.2">
      <c r="A2847" s="265" t="s">
        <v>7436</v>
      </c>
      <c r="B2847" s="279" t="s">
        <v>1193</v>
      </c>
      <c r="C2847" s="280" t="s">
        <v>4258</v>
      </c>
      <c r="D2847" s="279" t="s">
        <v>103</v>
      </c>
      <c r="E2847" s="279" t="s">
        <v>1267</v>
      </c>
      <c r="F2847" s="281" t="s">
        <v>1209</v>
      </c>
      <c r="G2847" s="282" t="s">
        <v>133</v>
      </c>
      <c r="H2847" s="283">
        <v>1.6299999999999999E-2</v>
      </c>
      <c r="I2847" s="284">
        <v>1.774</v>
      </c>
      <c r="J2847" s="284">
        <v>2.8000000000000001E-2</v>
      </c>
      <c r="K2847" s="277"/>
      <c r="L2847" s="284">
        <v>2.15</v>
      </c>
      <c r="M2847" s="284">
        <v>0.03</v>
      </c>
    </row>
    <row r="2848" spans="1:13" x14ac:dyDescent="0.2">
      <c r="A2848" s="265" t="s">
        <v>7437</v>
      </c>
      <c r="B2848" s="266" t="s">
        <v>4805</v>
      </c>
      <c r="C2848" s="267" t="s">
        <v>36</v>
      </c>
      <c r="D2848" s="266" t="s">
        <v>37</v>
      </c>
      <c r="E2848" s="266" t="s">
        <v>38</v>
      </c>
      <c r="F2848" s="268" t="s">
        <v>1188</v>
      </c>
      <c r="G2848" s="269" t="s">
        <v>39</v>
      </c>
      <c r="H2848" s="267" t="s">
        <v>1189</v>
      </c>
      <c r="I2848" s="267" t="s">
        <v>40</v>
      </c>
      <c r="J2848" s="267" t="s">
        <v>41</v>
      </c>
      <c r="L2848" s="334"/>
      <c r="M2848" s="334"/>
    </row>
    <row r="2849" spans="1:13" ht="24" x14ac:dyDescent="0.2">
      <c r="A2849" s="265" t="s">
        <v>7438</v>
      </c>
      <c r="B2849" s="271" t="s">
        <v>1190</v>
      </c>
      <c r="C2849" s="272" t="s">
        <v>4352</v>
      </c>
      <c r="D2849" s="271" t="s">
        <v>103</v>
      </c>
      <c r="E2849" s="271" t="s">
        <v>1604</v>
      </c>
      <c r="F2849" s="273" t="s">
        <v>3019</v>
      </c>
      <c r="G2849" s="274" t="s">
        <v>289</v>
      </c>
      <c r="H2849" s="275">
        <v>1</v>
      </c>
      <c r="I2849" s="276">
        <v>22.009999999999998</v>
      </c>
      <c r="J2849" s="276">
        <v>22.009999999999998</v>
      </c>
      <c r="K2849" s="277"/>
      <c r="L2849" s="276">
        <v>26.69</v>
      </c>
      <c r="M2849" s="276">
        <v>26.69</v>
      </c>
    </row>
    <row r="2850" spans="1:13" ht="24" x14ac:dyDescent="0.2">
      <c r="A2850" s="265" t="s">
        <v>7439</v>
      </c>
      <c r="B2850" s="316" t="s">
        <v>1236</v>
      </c>
      <c r="C2850" s="317" t="s">
        <v>4253</v>
      </c>
      <c r="D2850" s="316" t="s">
        <v>103</v>
      </c>
      <c r="E2850" s="316" t="s">
        <v>4254</v>
      </c>
      <c r="F2850" s="318" t="s">
        <v>1191</v>
      </c>
      <c r="G2850" s="319" t="s">
        <v>79</v>
      </c>
      <c r="H2850" s="320">
        <v>0.31819999999999998</v>
      </c>
      <c r="I2850" s="321">
        <v>16.539000000000001</v>
      </c>
      <c r="J2850" s="321">
        <v>5.2619999999999996</v>
      </c>
      <c r="K2850" s="277"/>
      <c r="L2850" s="321">
        <v>20.04</v>
      </c>
      <c r="M2850" s="321">
        <v>6.37</v>
      </c>
    </row>
    <row r="2851" spans="1:13" ht="24" x14ac:dyDescent="0.2">
      <c r="A2851" s="265" t="s">
        <v>7440</v>
      </c>
      <c r="B2851" s="316" t="s">
        <v>1236</v>
      </c>
      <c r="C2851" s="317" t="s">
        <v>4255</v>
      </c>
      <c r="D2851" s="316" t="s">
        <v>103</v>
      </c>
      <c r="E2851" s="316" t="s">
        <v>1264</v>
      </c>
      <c r="F2851" s="318" t="s">
        <v>1191</v>
      </c>
      <c r="G2851" s="319" t="s">
        <v>79</v>
      </c>
      <c r="H2851" s="320">
        <v>0.31819999999999998</v>
      </c>
      <c r="I2851" s="321">
        <v>23.058</v>
      </c>
      <c r="J2851" s="321">
        <v>7.3369999999999997</v>
      </c>
      <c r="K2851" s="277"/>
      <c r="L2851" s="321">
        <v>27.94</v>
      </c>
      <c r="M2851" s="321">
        <v>8.89</v>
      </c>
    </row>
    <row r="2852" spans="1:13" x14ac:dyDescent="0.2">
      <c r="A2852" s="265" t="s">
        <v>7441</v>
      </c>
      <c r="B2852" s="279" t="s">
        <v>1193</v>
      </c>
      <c r="C2852" s="280" t="s">
        <v>4353</v>
      </c>
      <c r="D2852" s="279" t="s">
        <v>103</v>
      </c>
      <c r="E2852" s="279" t="s">
        <v>4354</v>
      </c>
      <c r="F2852" s="281" t="s">
        <v>1209</v>
      </c>
      <c r="G2852" s="282" t="s">
        <v>289</v>
      </c>
      <c r="H2852" s="283">
        <v>1.0548999999999999</v>
      </c>
      <c r="I2852" s="284">
        <v>8.8925287234042578</v>
      </c>
      <c r="J2852" s="284">
        <v>9.3800000000000008</v>
      </c>
      <c r="K2852" s="277"/>
      <c r="L2852" s="284">
        <v>10.81</v>
      </c>
      <c r="M2852" s="284">
        <v>11.4</v>
      </c>
    </row>
    <row r="2853" spans="1:13" x14ac:dyDescent="0.2">
      <c r="A2853" s="265" t="s">
        <v>7442</v>
      </c>
      <c r="B2853" s="279" t="s">
        <v>1193</v>
      </c>
      <c r="C2853" s="280" t="s">
        <v>4258</v>
      </c>
      <c r="D2853" s="279" t="s">
        <v>103</v>
      </c>
      <c r="E2853" s="279" t="s">
        <v>1267</v>
      </c>
      <c r="F2853" s="281" t="s">
        <v>1209</v>
      </c>
      <c r="G2853" s="282" t="s">
        <v>133</v>
      </c>
      <c r="H2853" s="283">
        <v>1.77E-2</v>
      </c>
      <c r="I2853" s="284">
        <v>1.774</v>
      </c>
      <c r="J2853" s="284">
        <v>3.1E-2</v>
      </c>
      <c r="K2853" s="277"/>
      <c r="L2853" s="284">
        <v>2.15</v>
      </c>
      <c r="M2853" s="284">
        <v>0.03</v>
      </c>
    </row>
    <row r="2854" spans="1:13" x14ac:dyDescent="0.2">
      <c r="A2854" s="265" t="s">
        <v>7443</v>
      </c>
      <c r="B2854" s="266" t="s">
        <v>4806</v>
      </c>
      <c r="C2854" s="267" t="s">
        <v>36</v>
      </c>
      <c r="D2854" s="266" t="s">
        <v>37</v>
      </c>
      <c r="E2854" s="266" t="s">
        <v>38</v>
      </c>
      <c r="F2854" s="268" t="s">
        <v>1188</v>
      </c>
      <c r="G2854" s="269" t="s">
        <v>39</v>
      </c>
      <c r="H2854" s="267" t="s">
        <v>1189</v>
      </c>
      <c r="I2854" s="267" t="s">
        <v>40</v>
      </c>
      <c r="J2854" s="267" t="s">
        <v>41</v>
      </c>
      <c r="L2854" s="334"/>
      <c r="M2854" s="334"/>
    </row>
    <row r="2855" spans="1:13" ht="24" x14ac:dyDescent="0.2">
      <c r="A2855" s="265" t="s">
        <v>7444</v>
      </c>
      <c r="B2855" s="271" t="s">
        <v>1190</v>
      </c>
      <c r="C2855" s="272" t="s">
        <v>4356</v>
      </c>
      <c r="D2855" s="271" t="s">
        <v>103</v>
      </c>
      <c r="E2855" s="271" t="s">
        <v>1607</v>
      </c>
      <c r="F2855" s="273" t="s">
        <v>3019</v>
      </c>
      <c r="G2855" s="274" t="s">
        <v>289</v>
      </c>
      <c r="H2855" s="275">
        <v>1</v>
      </c>
      <c r="I2855" s="276">
        <v>30.660000000000004</v>
      </c>
      <c r="J2855" s="276">
        <v>30.659999999999997</v>
      </c>
      <c r="K2855" s="277"/>
      <c r="L2855" s="276">
        <v>37.17</v>
      </c>
      <c r="M2855" s="276">
        <v>37.17</v>
      </c>
    </row>
    <row r="2856" spans="1:13" ht="24" x14ac:dyDescent="0.2">
      <c r="A2856" s="265" t="s">
        <v>7445</v>
      </c>
      <c r="B2856" s="316" t="s">
        <v>1236</v>
      </c>
      <c r="C2856" s="317" t="s">
        <v>4253</v>
      </c>
      <c r="D2856" s="316" t="s">
        <v>103</v>
      </c>
      <c r="E2856" s="316" t="s">
        <v>4254</v>
      </c>
      <c r="F2856" s="318" t="s">
        <v>1191</v>
      </c>
      <c r="G2856" s="319" t="s">
        <v>79</v>
      </c>
      <c r="H2856" s="320">
        <v>0.44440000000000002</v>
      </c>
      <c r="I2856" s="321">
        <v>16.539000000000001</v>
      </c>
      <c r="J2856" s="321">
        <v>7.3490000000000002</v>
      </c>
      <c r="K2856" s="277"/>
      <c r="L2856" s="321">
        <v>20.04</v>
      </c>
      <c r="M2856" s="321">
        <v>8.9</v>
      </c>
    </row>
    <row r="2857" spans="1:13" ht="24" x14ac:dyDescent="0.2">
      <c r="A2857" s="265" t="s">
        <v>7446</v>
      </c>
      <c r="B2857" s="316" t="s">
        <v>1236</v>
      </c>
      <c r="C2857" s="317" t="s">
        <v>4255</v>
      </c>
      <c r="D2857" s="316" t="s">
        <v>103</v>
      </c>
      <c r="E2857" s="316" t="s">
        <v>1264</v>
      </c>
      <c r="F2857" s="318" t="s">
        <v>1191</v>
      </c>
      <c r="G2857" s="319" t="s">
        <v>79</v>
      </c>
      <c r="H2857" s="320">
        <v>0.44440000000000002</v>
      </c>
      <c r="I2857" s="321">
        <v>23.058</v>
      </c>
      <c r="J2857" s="321">
        <v>10.246</v>
      </c>
      <c r="K2857" s="277"/>
      <c r="L2857" s="321">
        <v>27.94</v>
      </c>
      <c r="M2857" s="321">
        <v>12.41</v>
      </c>
    </row>
    <row r="2858" spans="1:13" x14ac:dyDescent="0.2">
      <c r="A2858" s="265" t="s">
        <v>7447</v>
      </c>
      <c r="B2858" s="279" t="s">
        <v>1193</v>
      </c>
      <c r="C2858" s="280" t="s">
        <v>4357</v>
      </c>
      <c r="D2858" s="279" t="s">
        <v>103</v>
      </c>
      <c r="E2858" s="279" t="s">
        <v>4358</v>
      </c>
      <c r="F2858" s="281" t="s">
        <v>1209</v>
      </c>
      <c r="G2858" s="282" t="s">
        <v>289</v>
      </c>
      <c r="H2858" s="283">
        <v>1.0548999999999999</v>
      </c>
      <c r="I2858" s="284">
        <v>12.344558167938933</v>
      </c>
      <c r="J2858" s="284">
        <v>13.022</v>
      </c>
      <c r="K2858" s="277"/>
      <c r="L2858" s="284">
        <v>14.99</v>
      </c>
      <c r="M2858" s="284">
        <v>15.81</v>
      </c>
    </row>
    <row r="2859" spans="1:13" x14ac:dyDescent="0.2">
      <c r="A2859" s="265" t="s">
        <v>7448</v>
      </c>
      <c r="B2859" s="279" t="s">
        <v>1193</v>
      </c>
      <c r="C2859" s="280" t="s">
        <v>4258</v>
      </c>
      <c r="D2859" s="279" t="s">
        <v>103</v>
      </c>
      <c r="E2859" s="279" t="s">
        <v>1267</v>
      </c>
      <c r="F2859" s="281" t="s">
        <v>1209</v>
      </c>
      <c r="G2859" s="282" t="s">
        <v>133</v>
      </c>
      <c r="H2859" s="283">
        <v>2.47E-2</v>
      </c>
      <c r="I2859" s="284">
        <v>1.774</v>
      </c>
      <c r="J2859" s="284">
        <v>4.2999999999999997E-2</v>
      </c>
      <c r="K2859" s="277"/>
      <c r="L2859" s="284">
        <v>2.15</v>
      </c>
      <c r="M2859" s="284">
        <v>0.05</v>
      </c>
    </row>
    <row r="2860" spans="1:13" x14ac:dyDescent="0.2">
      <c r="A2860" s="265" t="s">
        <v>7449</v>
      </c>
      <c r="B2860" s="266" t="s">
        <v>4807</v>
      </c>
      <c r="C2860" s="267" t="s">
        <v>36</v>
      </c>
      <c r="D2860" s="266" t="s">
        <v>37</v>
      </c>
      <c r="E2860" s="266" t="s">
        <v>38</v>
      </c>
      <c r="F2860" s="268" t="s">
        <v>1188</v>
      </c>
      <c r="G2860" s="269" t="s">
        <v>39</v>
      </c>
      <c r="H2860" s="267" t="s">
        <v>1189</v>
      </c>
      <c r="I2860" s="267" t="s">
        <v>40</v>
      </c>
      <c r="J2860" s="267" t="s">
        <v>41</v>
      </c>
      <c r="L2860" s="334"/>
      <c r="M2860" s="334"/>
    </row>
    <row r="2861" spans="1:13" ht="36" x14ac:dyDescent="0.2">
      <c r="A2861" s="265" t="s">
        <v>7450</v>
      </c>
      <c r="B2861" s="271" t="s">
        <v>1190</v>
      </c>
      <c r="C2861" s="272" t="s">
        <v>4360</v>
      </c>
      <c r="D2861" s="271" t="s">
        <v>103</v>
      </c>
      <c r="E2861" s="271" t="s">
        <v>1610</v>
      </c>
      <c r="F2861" s="273" t="s">
        <v>3019</v>
      </c>
      <c r="G2861" s="274" t="s">
        <v>133</v>
      </c>
      <c r="H2861" s="275">
        <v>1</v>
      </c>
      <c r="I2861" s="276">
        <v>12</v>
      </c>
      <c r="J2861" s="276">
        <v>12</v>
      </c>
      <c r="K2861" s="277"/>
      <c r="L2861" s="276">
        <v>14.56</v>
      </c>
      <c r="M2861" s="276">
        <v>14.56</v>
      </c>
    </row>
    <row r="2862" spans="1:13" ht="24" x14ac:dyDescent="0.2">
      <c r="A2862" s="265" t="s">
        <v>7451</v>
      </c>
      <c r="B2862" s="316" t="s">
        <v>1236</v>
      </c>
      <c r="C2862" s="317" t="s">
        <v>4253</v>
      </c>
      <c r="D2862" s="316" t="s">
        <v>103</v>
      </c>
      <c r="E2862" s="316" t="s">
        <v>4254</v>
      </c>
      <c r="F2862" s="318" t="s">
        <v>1191</v>
      </c>
      <c r="G2862" s="319" t="s">
        <v>79</v>
      </c>
      <c r="H2862" s="320">
        <v>0.16930000000000001</v>
      </c>
      <c r="I2862" s="321">
        <v>16.539000000000001</v>
      </c>
      <c r="J2862" s="321">
        <v>2.8</v>
      </c>
      <c r="K2862" s="277"/>
      <c r="L2862" s="321">
        <v>20.04</v>
      </c>
      <c r="M2862" s="321">
        <v>3.39</v>
      </c>
    </row>
    <row r="2863" spans="1:13" ht="24" x14ac:dyDescent="0.2">
      <c r="A2863" s="265" t="s">
        <v>7452</v>
      </c>
      <c r="B2863" s="316" t="s">
        <v>1236</v>
      </c>
      <c r="C2863" s="317" t="s">
        <v>4255</v>
      </c>
      <c r="D2863" s="316" t="s">
        <v>103</v>
      </c>
      <c r="E2863" s="316" t="s">
        <v>1264</v>
      </c>
      <c r="F2863" s="318" t="s">
        <v>1191</v>
      </c>
      <c r="G2863" s="319" t="s">
        <v>79</v>
      </c>
      <c r="H2863" s="320">
        <v>0.16930000000000001</v>
      </c>
      <c r="I2863" s="321">
        <v>23.058</v>
      </c>
      <c r="J2863" s="321">
        <v>3.903</v>
      </c>
      <c r="K2863" s="277"/>
      <c r="L2863" s="321">
        <v>27.94</v>
      </c>
      <c r="M2863" s="321">
        <v>4.7300000000000004</v>
      </c>
    </row>
    <row r="2864" spans="1:13" x14ac:dyDescent="0.2">
      <c r="A2864" s="265" t="s">
        <v>7453</v>
      </c>
      <c r="B2864" s="279" t="s">
        <v>1193</v>
      </c>
      <c r="C2864" s="280" t="s">
        <v>4269</v>
      </c>
      <c r="D2864" s="279" t="s">
        <v>103</v>
      </c>
      <c r="E2864" s="279" t="s">
        <v>1265</v>
      </c>
      <c r="F2864" s="281" t="s">
        <v>1209</v>
      </c>
      <c r="G2864" s="282" t="s">
        <v>133</v>
      </c>
      <c r="H2864" s="283">
        <v>1.4800000000000001E-2</v>
      </c>
      <c r="I2864" s="284">
        <v>53.908000000000001</v>
      </c>
      <c r="J2864" s="284">
        <v>0.79700000000000004</v>
      </c>
      <c r="K2864" s="277"/>
      <c r="L2864" s="284">
        <v>65.319999999999993</v>
      </c>
      <c r="M2864" s="284">
        <v>0.96</v>
      </c>
    </row>
    <row r="2865" spans="1:13" ht="24" x14ac:dyDescent="0.2">
      <c r="A2865" s="265" t="s">
        <v>7454</v>
      </c>
      <c r="B2865" s="301" t="s">
        <v>1193</v>
      </c>
      <c r="C2865" s="302" t="s">
        <v>4361</v>
      </c>
      <c r="D2865" s="301" t="s">
        <v>103</v>
      </c>
      <c r="E2865" s="301" t="s">
        <v>4362</v>
      </c>
      <c r="F2865" s="303" t="s">
        <v>1209</v>
      </c>
      <c r="G2865" s="304" t="s">
        <v>133</v>
      </c>
      <c r="H2865" s="305">
        <v>1</v>
      </c>
      <c r="I2865" s="285">
        <v>3.1085599999999998</v>
      </c>
      <c r="J2865" s="285">
        <v>3.1080000000000001</v>
      </c>
      <c r="K2865" s="277"/>
      <c r="L2865" s="285">
        <v>3.8</v>
      </c>
      <c r="M2865" s="285">
        <v>3.8</v>
      </c>
    </row>
    <row r="2866" spans="1:13" ht="12.75" thickBot="1" x14ac:dyDescent="0.25">
      <c r="A2866" s="265" t="s">
        <v>7455</v>
      </c>
      <c r="B2866" s="301" t="s">
        <v>1193</v>
      </c>
      <c r="C2866" s="302" t="s">
        <v>4272</v>
      </c>
      <c r="D2866" s="301" t="s">
        <v>103</v>
      </c>
      <c r="E2866" s="301" t="s">
        <v>1269</v>
      </c>
      <c r="F2866" s="303" t="s">
        <v>1209</v>
      </c>
      <c r="G2866" s="304" t="s">
        <v>133</v>
      </c>
      <c r="H2866" s="305">
        <v>2.2499999999999999E-2</v>
      </c>
      <c r="I2866" s="285">
        <v>61.08</v>
      </c>
      <c r="J2866" s="285">
        <v>1.3740000000000001</v>
      </c>
      <c r="K2866" s="277"/>
      <c r="L2866" s="285">
        <v>74.010000000000005</v>
      </c>
      <c r="M2866" s="285">
        <v>1.66</v>
      </c>
    </row>
    <row r="2867" spans="1:13" ht="12.75" thickTop="1" x14ac:dyDescent="0.2">
      <c r="A2867" s="265" t="s">
        <v>7456</v>
      </c>
      <c r="B2867" s="295" t="s">
        <v>1193</v>
      </c>
      <c r="C2867" s="296" t="s">
        <v>4258</v>
      </c>
      <c r="D2867" s="295" t="s">
        <v>103</v>
      </c>
      <c r="E2867" s="295" t="s">
        <v>1267</v>
      </c>
      <c r="F2867" s="297" t="s">
        <v>1209</v>
      </c>
      <c r="G2867" s="298" t="s">
        <v>133</v>
      </c>
      <c r="H2867" s="299">
        <v>1.0699999999999999E-2</v>
      </c>
      <c r="I2867" s="300">
        <v>1.774</v>
      </c>
      <c r="J2867" s="300">
        <v>1.7999999999999999E-2</v>
      </c>
      <c r="K2867" s="277"/>
      <c r="L2867" s="300">
        <v>2.15</v>
      </c>
      <c r="M2867" s="300">
        <v>0.02</v>
      </c>
    </row>
    <row r="2868" spans="1:13" x14ac:dyDescent="0.2">
      <c r="A2868" s="265" t="s">
        <v>7457</v>
      </c>
      <c r="B2868" s="266" t="s">
        <v>4808</v>
      </c>
      <c r="C2868" s="267" t="s">
        <v>36</v>
      </c>
      <c r="D2868" s="266" t="s">
        <v>37</v>
      </c>
      <c r="E2868" s="266" t="s">
        <v>38</v>
      </c>
      <c r="F2868" s="268" t="s">
        <v>1188</v>
      </c>
      <c r="G2868" s="269" t="s">
        <v>39</v>
      </c>
      <c r="H2868" s="267" t="s">
        <v>1189</v>
      </c>
      <c r="I2868" s="267" t="s">
        <v>40</v>
      </c>
      <c r="J2868" s="267" t="s">
        <v>41</v>
      </c>
      <c r="L2868" s="334"/>
      <c r="M2868" s="334"/>
    </row>
    <row r="2869" spans="1:13" ht="36" x14ac:dyDescent="0.2">
      <c r="A2869" s="265" t="s">
        <v>7458</v>
      </c>
      <c r="B2869" s="271" t="s">
        <v>1190</v>
      </c>
      <c r="C2869" s="272" t="s">
        <v>4364</v>
      </c>
      <c r="D2869" s="271" t="s">
        <v>103</v>
      </c>
      <c r="E2869" s="271" t="s">
        <v>1613</v>
      </c>
      <c r="F2869" s="273" t="s">
        <v>3019</v>
      </c>
      <c r="G2869" s="274" t="s">
        <v>133</v>
      </c>
      <c r="H2869" s="275">
        <v>1</v>
      </c>
      <c r="I2869" s="276">
        <v>21.96</v>
      </c>
      <c r="J2869" s="276">
        <v>21.96</v>
      </c>
      <c r="K2869" s="277"/>
      <c r="L2869" s="276">
        <v>26.62</v>
      </c>
      <c r="M2869" s="276">
        <v>26.62</v>
      </c>
    </row>
    <row r="2870" spans="1:13" ht="24" x14ac:dyDescent="0.2">
      <c r="A2870" s="265" t="s">
        <v>7459</v>
      </c>
      <c r="B2870" s="316" t="s">
        <v>1236</v>
      </c>
      <c r="C2870" s="317" t="s">
        <v>4253</v>
      </c>
      <c r="D2870" s="316" t="s">
        <v>103</v>
      </c>
      <c r="E2870" s="316" t="s">
        <v>4254</v>
      </c>
      <c r="F2870" s="318" t="s">
        <v>1191</v>
      </c>
      <c r="G2870" s="319" t="s">
        <v>79</v>
      </c>
      <c r="H2870" s="320">
        <v>0.18390000000000001</v>
      </c>
      <c r="I2870" s="321">
        <v>16.539000000000001</v>
      </c>
      <c r="J2870" s="321">
        <v>3.0409999999999999</v>
      </c>
      <c r="K2870" s="277"/>
      <c r="L2870" s="321">
        <v>20.04</v>
      </c>
      <c r="M2870" s="321">
        <v>3.68</v>
      </c>
    </row>
    <row r="2871" spans="1:13" ht="24" x14ac:dyDescent="0.2">
      <c r="A2871" s="265" t="s">
        <v>7460</v>
      </c>
      <c r="B2871" s="316" t="s">
        <v>1236</v>
      </c>
      <c r="C2871" s="317" t="s">
        <v>4255</v>
      </c>
      <c r="D2871" s="316" t="s">
        <v>103</v>
      </c>
      <c r="E2871" s="316" t="s">
        <v>1264</v>
      </c>
      <c r="F2871" s="318" t="s">
        <v>1191</v>
      </c>
      <c r="G2871" s="319" t="s">
        <v>79</v>
      </c>
      <c r="H2871" s="320">
        <v>0.18390000000000001</v>
      </c>
      <c r="I2871" s="321">
        <v>23.058</v>
      </c>
      <c r="J2871" s="321">
        <v>4.24</v>
      </c>
      <c r="K2871" s="277"/>
      <c r="L2871" s="321">
        <v>27.94</v>
      </c>
      <c r="M2871" s="321">
        <v>5.13</v>
      </c>
    </row>
    <row r="2872" spans="1:13" x14ac:dyDescent="0.2">
      <c r="A2872" s="265" t="s">
        <v>7461</v>
      </c>
      <c r="B2872" s="279" t="s">
        <v>1193</v>
      </c>
      <c r="C2872" s="280" t="s">
        <v>4365</v>
      </c>
      <c r="D2872" s="279" t="s">
        <v>103</v>
      </c>
      <c r="E2872" s="279" t="s">
        <v>1273</v>
      </c>
      <c r="F2872" s="281" t="s">
        <v>1209</v>
      </c>
      <c r="G2872" s="282" t="s">
        <v>133</v>
      </c>
      <c r="H2872" s="283">
        <v>3</v>
      </c>
      <c r="I2872" s="284">
        <v>1.617</v>
      </c>
      <c r="J2872" s="284">
        <v>4.851</v>
      </c>
      <c r="K2872" s="277"/>
      <c r="L2872" s="284">
        <v>1.96</v>
      </c>
      <c r="M2872" s="284">
        <v>5.88</v>
      </c>
    </row>
    <row r="2873" spans="1:13" ht="24" x14ac:dyDescent="0.2">
      <c r="A2873" s="265" t="s">
        <v>7462</v>
      </c>
      <c r="B2873" s="279" t="s">
        <v>1193</v>
      </c>
      <c r="C2873" s="280" t="s">
        <v>4366</v>
      </c>
      <c r="D2873" s="279" t="s">
        <v>103</v>
      </c>
      <c r="E2873" s="279" t="s">
        <v>4367</v>
      </c>
      <c r="F2873" s="281" t="s">
        <v>1209</v>
      </c>
      <c r="G2873" s="282" t="s">
        <v>133</v>
      </c>
      <c r="H2873" s="283">
        <v>1</v>
      </c>
      <c r="I2873" s="284">
        <v>8.1600482926829265</v>
      </c>
      <c r="J2873" s="284">
        <v>8.16</v>
      </c>
      <c r="K2873" s="277"/>
      <c r="L2873" s="284">
        <v>9.91</v>
      </c>
      <c r="M2873" s="284">
        <v>9.91</v>
      </c>
    </row>
    <row r="2874" spans="1:13" ht="24" x14ac:dyDescent="0.2">
      <c r="A2874" s="265" t="s">
        <v>7463</v>
      </c>
      <c r="B2874" s="279" t="s">
        <v>1193</v>
      </c>
      <c r="C2874" s="280" t="s">
        <v>4368</v>
      </c>
      <c r="D2874" s="279" t="s">
        <v>103</v>
      </c>
      <c r="E2874" s="279" t="s">
        <v>4369</v>
      </c>
      <c r="F2874" s="281" t="s">
        <v>1209</v>
      </c>
      <c r="G2874" s="282" t="s">
        <v>133</v>
      </c>
      <c r="H2874" s="283">
        <v>7.4999999999999997E-2</v>
      </c>
      <c r="I2874" s="284">
        <v>22.25</v>
      </c>
      <c r="J2874" s="284">
        <v>1.6679999999999999</v>
      </c>
      <c r="K2874" s="277"/>
      <c r="L2874" s="284">
        <v>26.96</v>
      </c>
      <c r="M2874" s="284">
        <v>2.02</v>
      </c>
    </row>
    <row r="2875" spans="1:13" x14ac:dyDescent="0.2">
      <c r="A2875" s="265" t="s">
        <v>7464</v>
      </c>
      <c r="B2875" s="266" t="s">
        <v>4809</v>
      </c>
      <c r="C2875" s="267" t="s">
        <v>36</v>
      </c>
      <c r="D2875" s="266" t="s">
        <v>37</v>
      </c>
      <c r="E2875" s="266" t="s">
        <v>38</v>
      </c>
      <c r="F2875" s="268" t="s">
        <v>1188</v>
      </c>
      <c r="G2875" s="269" t="s">
        <v>39</v>
      </c>
      <c r="H2875" s="267" t="s">
        <v>1189</v>
      </c>
      <c r="I2875" s="267" t="s">
        <v>40</v>
      </c>
      <c r="J2875" s="267" t="s">
        <v>41</v>
      </c>
      <c r="L2875" s="334"/>
      <c r="M2875" s="334"/>
    </row>
    <row r="2876" spans="1:13" x14ac:dyDescent="0.2">
      <c r="A2876" s="265" t="s">
        <v>7465</v>
      </c>
      <c r="B2876" s="271" t="s">
        <v>1190</v>
      </c>
      <c r="C2876" s="272" t="s">
        <v>4810</v>
      </c>
      <c r="D2876" s="271" t="s">
        <v>1470</v>
      </c>
      <c r="E2876" s="271" t="s">
        <v>732</v>
      </c>
      <c r="F2876" s="273">
        <v>8</v>
      </c>
      <c r="G2876" s="274" t="s">
        <v>106</v>
      </c>
      <c r="H2876" s="275">
        <v>1</v>
      </c>
      <c r="I2876" s="276">
        <v>26.27</v>
      </c>
      <c r="J2876" s="276">
        <v>26.269999999999996</v>
      </c>
      <c r="K2876" s="277"/>
      <c r="L2876" s="276">
        <v>31.84</v>
      </c>
      <c r="M2876" s="276">
        <v>31.84</v>
      </c>
    </row>
    <row r="2877" spans="1:13" x14ac:dyDescent="0.2">
      <c r="A2877" s="265" t="s">
        <v>7466</v>
      </c>
      <c r="B2877" s="279" t="s">
        <v>1193</v>
      </c>
      <c r="C2877" s="280" t="s">
        <v>3137</v>
      </c>
      <c r="D2877" s="279" t="s">
        <v>1470</v>
      </c>
      <c r="E2877" s="279" t="s">
        <v>1198</v>
      </c>
      <c r="F2877" s="281" t="s">
        <v>1195</v>
      </c>
      <c r="G2877" s="282" t="s">
        <v>1196</v>
      </c>
      <c r="H2877" s="283">
        <v>0.46</v>
      </c>
      <c r="I2877" s="284">
        <v>12.429</v>
      </c>
      <c r="J2877" s="284">
        <v>5.7169999999999996</v>
      </c>
      <c r="K2877" s="277"/>
      <c r="L2877" s="284">
        <v>15.06</v>
      </c>
      <c r="M2877" s="284">
        <v>6.92</v>
      </c>
    </row>
    <row r="2878" spans="1:13" x14ac:dyDescent="0.2">
      <c r="A2878" s="265" t="s">
        <v>7467</v>
      </c>
      <c r="B2878" s="279" t="s">
        <v>1193</v>
      </c>
      <c r="C2878" s="280" t="s">
        <v>3212</v>
      </c>
      <c r="D2878" s="279" t="s">
        <v>1470</v>
      </c>
      <c r="E2878" s="279" t="s">
        <v>1364</v>
      </c>
      <c r="F2878" s="281" t="s">
        <v>1195</v>
      </c>
      <c r="G2878" s="282" t="s">
        <v>1196</v>
      </c>
      <c r="H2878" s="283">
        <v>0.46</v>
      </c>
      <c r="I2878" s="284">
        <v>18.404</v>
      </c>
      <c r="J2878" s="284">
        <v>8.4649999999999999</v>
      </c>
      <c r="K2878" s="277"/>
      <c r="L2878" s="284">
        <v>22.3</v>
      </c>
      <c r="M2878" s="284">
        <v>10.25</v>
      </c>
    </row>
    <row r="2879" spans="1:13" x14ac:dyDescent="0.2">
      <c r="A2879" s="265" t="s">
        <v>7468</v>
      </c>
      <c r="B2879" s="279" t="s">
        <v>1193</v>
      </c>
      <c r="C2879" s="280" t="s">
        <v>4811</v>
      </c>
      <c r="D2879" s="279" t="s">
        <v>1470</v>
      </c>
      <c r="E2879" s="279" t="s">
        <v>4812</v>
      </c>
      <c r="F2879" s="281" t="s">
        <v>1209</v>
      </c>
      <c r="G2879" s="282" t="s">
        <v>73</v>
      </c>
      <c r="H2879" s="283">
        <v>1</v>
      </c>
      <c r="I2879" s="284">
        <v>12.088144836065576</v>
      </c>
      <c r="J2879" s="284">
        <v>12.087999999999999</v>
      </c>
      <c r="K2879" s="277"/>
      <c r="L2879" s="284">
        <v>14.67</v>
      </c>
      <c r="M2879" s="284">
        <v>14.67</v>
      </c>
    </row>
    <row r="2880" spans="1:13" x14ac:dyDescent="0.2">
      <c r="A2880" s="265" t="s">
        <v>7469</v>
      </c>
      <c r="B2880" s="286" t="s">
        <v>4813</v>
      </c>
      <c r="C2880" s="287" t="s">
        <v>36</v>
      </c>
      <c r="D2880" s="286" t="s">
        <v>37</v>
      </c>
      <c r="E2880" s="286" t="s">
        <v>38</v>
      </c>
      <c r="F2880" s="288" t="s">
        <v>1188</v>
      </c>
      <c r="G2880" s="289" t="s">
        <v>39</v>
      </c>
      <c r="H2880" s="287" t="s">
        <v>1189</v>
      </c>
      <c r="I2880" s="287" t="s">
        <v>40</v>
      </c>
      <c r="J2880" s="287" t="s">
        <v>41</v>
      </c>
      <c r="L2880" s="270"/>
      <c r="M2880" s="270"/>
    </row>
    <row r="2881" spans="1:13" ht="36.75" thickBot="1" x14ac:dyDescent="0.25">
      <c r="A2881" s="265" t="s">
        <v>7470</v>
      </c>
      <c r="B2881" s="290" t="s">
        <v>1190</v>
      </c>
      <c r="C2881" s="291" t="s">
        <v>4371</v>
      </c>
      <c r="D2881" s="290" t="s">
        <v>103</v>
      </c>
      <c r="E2881" s="290" t="s">
        <v>1617</v>
      </c>
      <c r="F2881" s="292" t="s">
        <v>3019</v>
      </c>
      <c r="G2881" s="293" t="s">
        <v>133</v>
      </c>
      <c r="H2881" s="294">
        <v>1</v>
      </c>
      <c r="I2881" s="278">
        <v>20.02</v>
      </c>
      <c r="J2881" s="278">
        <v>20.02</v>
      </c>
      <c r="K2881" s="277"/>
      <c r="L2881" s="278">
        <v>24.27</v>
      </c>
      <c r="M2881" s="278">
        <v>24.27</v>
      </c>
    </row>
    <row r="2882" spans="1:13" ht="24.75" thickTop="1" x14ac:dyDescent="0.2">
      <c r="A2882" s="265" t="s">
        <v>7471</v>
      </c>
      <c r="B2882" s="323" t="s">
        <v>1236</v>
      </c>
      <c r="C2882" s="324" t="s">
        <v>4253</v>
      </c>
      <c r="D2882" s="323" t="s">
        <v>103</v>
      </c>
      <c r="E2882" s="323" t="s">
        <v>4254</v>
      </c>
      <c r="F2882" s="325" t="s">
        <v>1191</v>
      </c>
      <c r="G2882" s="326" t="s">
        <v>79</v>
      </c>
      <c r="H2882" s="327">
        <v>0.18390000000000001</v>
      </c>
      <c r="I2882" s="328">
        <v>16.539000000000001</v>
      </c>
      <c r="J2882" s="328">
        <v>3.0409999999999999</v>
      </c>
      <c r="K2882" s="277"/>
      <c r="L2882" s="328">
        <v>20.04</v>
      </c>
      <c r="M2882" s="328">
        <v>3.68</v>
      </c>
    </row>
    <row r="2883" spans="1:13" ht="24" x14ac:dyDescent="0.2">
      <c r="A2883" s="265" t="s">
        <v>7472</v>
      </c>
      <c r="B2883" s="316" t="s">
        <v>1236</v>
      </c>
      <c r="C2883" s="317" t="s">
        <v>4255</v>
      </c>
      <c r="D2883" s="316" t="s">
        <v>103</v>
      </c>
      <c r="E2883" s="316" t="s">
        <v>1264</v>
      </c>
      <c r="F2883" s="318" t="s">
        <v>1191</v>
      </c>
      <c r="G2883" s="319" t="s">
        <v>79</v>
      </c>
      <c r="H2883" s="320">
        <v>0.18390000000000001</v>
      </c>
      <c r="I2883" s="321">
        <v>23.058</v>
      </c>
      <c r="J2883" s="321">
        <v>4.24</v>
      </c>
      <c r="K2883" s="277"/>
      <c r="L2883" s="321">
        <v>27.94</v>
      </c>
      <c r="M2883" s="321">
        <v>5.13</v>
      </c>
    </row>
    <row r="2884" spans="1:13" x14ac:dyDescent="0.2">
      <c r="A2884" s="265" t="s">
        <v>7473</v>
      </c>
      <c r="B2884" s="279" t="s">
        <v>1193</v>
      </c>
      <c r="C2884" s="280" t="s">
        <v>4365</v>
      </c>
      <c r="D2884" s="279" t="s">
        <v>103</v>
      </c>
      <c r="E2884" s="279" t="s">
        <v>1273</v>
      </c>
      <c r="F2884" s="281" t="s">
        <v>1209</v>
      </c>
      <c r="G2884" s="282" t="s">
        <v>133</v>
      </c>
      <c r="H2884" s="283">
        <v>3</v>
      </c>
      <c r="I2884" s="284">
        <v>1.617</v>
      </c>
      <c r="J2884" s="284">
        <v>4.851</v>
      </c>
      <c r="K2884" s="277"/>
      <c r="L2884" s="284">
        <v>1.96</v>
      </c>
      <c r="M2884" s="284">
        <v>5.88</v>
      </c>
    </row>
    <row r="2885" spans="1:13" x14ac:dyDescent="0.2">
      <c r="A2885" s="265" t="s">
        <v>7474</v>
      </c>
      <c r="B2885" s="279" t="s">
        <v>1193</v>
      </c>
      <c r="C2885" s="280" t="s">
        <v>4372</v>
      </c>
      <c r="D2885" s="279" t="s">
        <v>103</v>
      </c>
      <c r="E2885" s="279" t="s">
        <v>4373</v>
      </c>
      <c r="F2885" s="281" t="s">
        <v>1209</v>
      </c>
      <c r="G2885" s="282" t="s">
        <v>133</v>
      </c>
      <c r="H2885" s="283">
        <v>1</v>
      </c>
      <c r="I2885" s="284">
        <v>6.22</v>
      </c>
      <c r="J2885" s="284">
        <v>6.22</v>
      </c>
      <c r="K2885" s="277"/>
      <c r="L2885" s="284">
        <v>7.56</v>
      </c>
      <c r="M2885" s="284">
        <v>7.56</v>
      </c>
    </row>
    <row r="2886" spans="1:13" ht="24" x14ac:dyDescent="0.2">
      <c r="A2886" s="265" t="s">
        <v>7475</v>
      </c>
      <c r="B2886" s="279" t="s">
        <v>1193</v>
      </c>
      <c r="C2886" s="280" t="s">
        <v>4368</v>
      </c>
      <c r="D2886" s="279" t="s">
        <v>103</v>
      </c>
      <c r="E2886" s="279" t="s">
        <v>4369</v>
      </c>
      <c r="F2886" s="281" t="s">
        <v>1209</v>
      </c>
      <c r="G2886" s="282" t="s">
        <v>133</v>
      </c>
      <c r="H2886" s="283">
        <v>7.4999999999999997E-2</v>
      </c>
      <c r="I2886" s="284">
        <v>22.25</v>
      </c>
      <c r="J2886" s="284">
        <v>1.6679999999999999</v>
      </c>
      <c r="K2886" s="277"/>
      <c r="L2886" s="284">
        <v>26.96</v>
      </c>
      <c r="M2886" s="284">
        <v>2.02</v>
      </c>
    </row>
    <row r="2887" spans="1:13" x14ac:dyDescent="0.2">
      <c r="A2887" s="265" t="s">
        <v>7476</v>
      </c>
      <c r="B2887" s="266" t="s">
        <v>4814</v>
      </c>
      <c r="C2887" s="267" t="s">
        <v>36</v>
      </c>
      <c r="D2887" s="266" t="s">
        <v>37</v>
      </c>
      <c r="E2887" s="266" t="s">
        <v>38</v>
      </c>
      <c r="F2887" s="268" t="s">
        <v>1188</v>
      </c>
      <c r="G2887" s="269" t="s">
        <v>39</v>
      </c>
      <c r="H2887" s="267" t="s">
        <v>1189</v>
      </c>
      <c r="I2887" s="267" t="s">
        <v>40</v>
      </c>
      <c r="J2887" s="267" t="s">
        <v>41</v>
      </c>
      <c r="L2887" s="334"/>
      <c r="M2887" s="334"/>
    </row>
    <row r="2888" spans="1:13" ht="36" x14ac:dyDescent="0.2">
      <c r="A2888" s="265" t="s">
        <v>7477</v>
      </c>
      <c r="B2888" s="271" t="s">
        <v>1190</v>
      </c>
      <c r="C2888" s="272" t="s">
        <v>4384</v>
      </c>
      <c r="D2888" s="271" t="s">
        <v>103</v>
      </c>
      <c r="E2888" s="271" t="s">
        <v>1627</v>
      </c>
      <c r="F2888" s="273" t="s">
        <v>3019</v>
      </c>
      <c r="G2888" s="274" t="s">
        <v>133</v>
      </c>
      <c r="H2888" s="275">
        <v>1</v>
      </c>
      <c r="I2888" s="276">
        <v>8.4</v>
      </c>
      <c r="J2888" s="276">
        <v>8.4</v>
      </c>
      <c r="K2888" s="277"/>
      <c r="L2888" s="276">
        <v>10.19</v>
      </c>
      <c r="M2888" s="276">
        <v>10.19</v>
      </c>
    </row>
    <row r="2889" spans="1:13" ht="24" x14ac:dyDescent="0.2">
      <c r="A2889" s="265" t="s">
        <v>7478</v>
      </c>
      <c r="B2889" s="316" t="s">
        <v>1236</v>
      </c>
      <c r="C2889" s="317" t="s">
        <v>4253</v>
      </c>
      <c r="D2889" s="316" t="s">
        <v>103</v>
      </c>
      <c r="E2889" s="316" t="s">
        <v>4254</v>
      </c>
      <c r="F2889" s="318" t="s">
        <v>1191</v>
      </c>
      <c r="G2889" s="319" t="s">
        <v>79</v>
      </c>
      <c r="H2889" s="320">
        <v>0.127</v>
      </c>
      <c r="I2889" s="321">
        <v>16.539000000000001</v>
      </c>
      <c r="J2889" s="321">
        <v>2.1</v>
      </c>
      <c r="K2889" s="277"/>
      <c r="L2889" s="321">
        <v>20.04</v>
      </c>
      <c r="M2889" s="321">
        <v>2.54</v>
      </c>
    </row>
    <row r="2890" spans="1:13" ht="24" x14ac:dyDescent="0.2">
      <c r="A2890" s="265" t="s">
        <v>7479</v>
      </c>
      <c r="B2890" s="316" t="s">
        <v>1236</v>
      </c>
      <c r="C2890" s="317" t="s">
        <v>4255</v>
      </c>
      <c r="D2890" s="316" t="s">
        <v>103</v>
      </c>
      <c r="E2890" s="316" t="s">
        <v>1264</v>
      </c>
      <c r="F2890" s="318" t="s">
        <v>1191</v>
      </c>
      <c r="G2890" s="319" t="s">
        <v>79</v>
      </c>
      <c r="H2890" s="320">
        <v>0.127</v>
      </c>
      <c r="I2890" s="321">
        <v>23.058</v>
      </c>
      <c r="J2890" s="321">
        <v>2.9279999999999999</v>
      </c>
      <c r="K2890" s="277"/>
      <c r="L2890" s="321">
        <v>27.94</v>
      </c>
      <c r="M2890" s="321">
        <v>3.54</v>
      </c>
    </row>
    <row r="2891" spans="1:13" x14ac:dyDescent="0.2">
      <c r="A2891" s="265" t="s">
        <v>7480</v>
      </c>
      <c r="B2891" s="279" t="s">
        <v>1193</v>
      </c>
      <c r="C2891" s="280" t="s">
        <v>4269</v>
      </c>
      <c r="D2891" s="279" t="s">
        <v>103</v>
      </c>
      <c r="E2891" s="279" t="s">
        <v>1265</v>
      </c>
      <c r="F2891" s="281" t="s">
        <v>1209</v>
      </c>
      <c r="G2891" s="282" t="s">
        <v>133</v>
      </c>
      <c r="H2891" s="283">
        <v>9.9000000000000008E-3</v>
      </c>
      <c r="I2891" s="284">
        <v>53.908000000000001</v>
      </c>
      <c r="J2891" s="284">
        <v>0.53300000000000003</v>
      </c>
      <c r="K2891" s="277"/>
      <c r="L2891" s="284">
        <v>65.319999999999993</v>
      </c>
      <c r="M2891" s="284">
        <v>0.64</v>
      </c>
    </row>
    <row r="2892" spans="1:13" x14ac:dyDescent="0.2">
      <c r="A2892" s="265" t="s">
        <v>7481</v>
      </c>
      <c r="B2892" s="279" t="s">
        <v>1193</v>
      </c>
      <c r="C2892" s="280" t="s">
        <v>4385</v>
      </c>
      <c r="D2892" s="279" t="s">
        <v>103</v>
      </c>
      <c r="E2892" s="279" t="s">
        <v>4386</v>
      </c>
      <c r="F2892" s="281" t="s">
        <v>1209</v>
      </c>
      <c r="G2892" s="282" t="s">
        <v>133</v>
      </c>
      <c r="H2892" s="283">
        <v>1</v>
      </c>
      <c r="I2892" s="284">
        <v>1.91</v>
      </c>
      <c r="J2892" s="284">
        <v>1.91</v>
      </c>
      <c r="K2892" s="277"/>
      <c r="L2892" s="284">
        <v>2.35</v>
      </c>
      <c r="M2892" s="284">
        <v>2.35</v>
      </c>
    </row>
    <row r="2893" spans="1:13" x14ac:dyDescent="0.2">
      <c r="A2893" s="265" t="s">
        <v>7482</v>
      </c>
      <c r="B2893" s="279" t="s">
        <v>1193</v>
      </c>
      <c r="C2893" s="280" t="s">
        <v>4272</v>
      </c>
      <c r="D2893" s="279" t="s">
        <v>103</v>
      </c>
      <c r="E2893" s="279" t="s">
        <v>1269</v>
      </c>
      <c r="F2893" s="281" t="s">
        <v>1209</v>
      </c>
      <c r="G2893" s="282" t="s">
        <v>133</v>
      </c>
      <c r="H2893" s="283">
        <v>1.4999999999999999E-2</v>
      </c>
      <c r="I2893" s="284">
        <v>61.08</v>
      </c>
      <c r="J2893" s="284">
        <v>0.91600000000000004</v>
      </c>
      <c r="K2893" s="277"/>
      <c r="L2893" s="284">
        <v>74.010000000000005</v>
      </c>
      <c r="M2893" s="284">
        <v>1.1100000000000001</v>
      </c>
    </row>
    <row r="2894" spans="1:13" x14ac:dyDescent="0.2">
      <c r="A2894" s="265" t="s">
        <v>7483</v>
      </c>
      <c r="B2894" s="279" t="s">
        <v>1193</v>
      </c>
      <c r="C2894" s="280" t="s">
        <v>4258</v>
      </c>
      <c r="D2894" s="279" t="s">
        <v>103</v>
      </c>
      <c r="E2894" s="279" t="s">
        <v>1267</v>
      </c>
      <c r="F2894" s="281" t="s">
        <v>1209</v>
      </c>
      <c r="G2894" s="282" t="s">
        <v>133</v>
      </c>
      <c r="H2894" s="283">
        <v>7.1000000000000004E-3</v>
      </c>
      <c r="I2894" s="284">
        <v>1.774</v>
      </c>
      <c r="J2894" s="284">
        <v>1.2E-2</v>
      </c>
      <c r="K2894" s="277"/>
      <c r="L2894" s="284">
        <v>2.15</v>
      </c>
      <c r="M2894" s="284">
        <v>0.01</v>
      </c>
    </row>
    <row r="2895" spans="1:13" x14ac:dyDescent="0.2">
      <c r="A2895" s="265" t="s">
        <v>7484</v>
      </c>
      <c r="B2895" s="266" t="s">
        <v>4815</v>
      </c>
      <c r="C2895" s="267" t="s">
        <v>36</v>
      </c>
      <c r="D2895" s="266" t="s">
        <v>37</v>
      </c>
      <c r="E2895" s="266" t="s">
        <v>38</v>
      </c>
      <c r="F2895" s="268" t="s">
        <v>1188</v>
      </c>
      <c r="G2895" s="269" t="s">
        <v>39</v>
      </c>
      <c r="H2895" s="267" t="s">
        <v>1189</v>
      </c>
      <c r="I2895" s="267" t="s">
        <v>40</v>
      </c>
      <c r="J2895" s="267" t="s">
        <v>41</v>
      </c>
      <c r="L2895" s="334"/>
      <c r="M2895" s="334"/>
    </row>
    <row r="2896" spans="1:13" ht="36" x14ac:dyDescent="0.2">
      <c r="A2896" s="265" t="s">
        <v>7485</v>
      </c>
      <c r="B2896" s="271" t="s">
        <v>1190</v>
      </c>
      <c r="C2896" s="272" t="s">
        <v>4375</v>
      </c>
      <c r="D2896" s="271" t="s">
        <v>103</v>
      </c>
      <c r="E2896" s="271" t="s">
        <v>1620</v>
      </c>
      <c r="F2896" s="273" t="s">
        <v>3019</v>
      </c>
      <c r="G2896" s="274" t="s">
        <v>133</v>
      </c>
      <c r="H2896" s="275">
        <v>1</v>
      </c>
      <c r="I2896" s="276">
        <v>12.33</v>
      </c>
      <c r="J2896" s="276">
        <v>12.33</v>
      </c>
      <c r="K2896" s="277"/>
      <c r="L2896" s="276">
        <v>14.95</v>
      </c>
      <c r="M2896" s="276">
        <v>14.95</v>
      </c>
    </row>
    <row r="2897" spans="1:13" ht="24" x14ac:dyDescent="0.2">
      <c r="A2897" s="265" t="s">
        <v>7486</v>
      </c>
      <c r="B2897" s="316" t="s">
        <v>1236</v>
      </c>
      <c r="C2897" s="317" t="s">
        <v>4253</v>
      </c>
      <c r="D2897" s="316" t="s">
        <v>103</v>
      </c>
      <c r="E2897" s="316" t="s">
        <v>4254</v>
      </c>
      <c r="F2897" s="318" t="s">
        <v>1191</v>
      </c>
      <c r="G2897" s="319" t="s">
        <v>79</v>
      </c>
      <c r="H2897" s="320">
        <v>0.13789999999999999</v>
      </c>
      <c r="I2897" s="321">
        <v>16.539000000000001</v>
      </c>
      <c r="J2897" s="321">
        <v>2.2799999999999998</v>
      </c>
      <c r="K2897" s="277"/>
      <c r="L2897" s="321">
        <v>20.04</v>
      </c>
      <c r="M2897" s="321">
        <v>2.76</v>
      </c>
    </row>
    <row r="2898" spans="1:13" ht="24" x14ac:dyDescent="0.2">
      <c r="A2898" s="265" t="s">
        <v>7487</v>
      </c>
      <c r="B2898" s="316" t="s">
        <v>1236</v>
      </c>
      <c r="C2898" s="317" t="s">
        <v>4255</v>
      </c>
      <c r="D2898" s="316" t="s">
        <v>103</v>
      </c>
      <c r="E2898" s="316" t="s">
        <v>1264</v>
      </c>
      <c r="F2898" s="318" t="s">
        <v>1191</v>
      </c>
      <c r="G2898" s="319" t="s">
        <v>79</v>
      </c>
      <c r="H2898" s="320">
        <v>0.13789999999999999</v>
      </c>
      <c r="I2898" s="321">
        <v>23.058</v>
      </c>
      <c r="J2898" s="321">
        <v>3.1789999999999998</v>
      </c>
      <c r="K2898" s="277"/>
      <c r="L2898" s="321">
        <v>27.94</v>
      </c>
      <c r="M2898" s="321">
        <v>3.85</v>
      </c>
    </row>
    <row r="2899" spans="1:13" x14ac:dyDescent="0.2">
      <c r="A2899" s="265" t="s">
        <v>7488</v>
      </c>
      <c r="B2899" s="279" t="s">
        <v>1193</v>
      </c>
      <c r="C2899" s="280" t="s">
        <v>4365</v>
      </c>
      <c r="D2899" s="279" t="s">
        <v>103</v>
      </c>
      <c r="E2899" s="279" t="s">
        <v>1273</v>
      </c>
      <c r="F2899" s="281" t="s">
        <v>1209</v>
      </c>
      <c r="G2899" s="282" t="s">
        <v>133</v>
      </c>
      <c r="H2899" s="283">
        <v>2</v>
      </c>
      <c r="I2899" s="284">
        <v>1.617</v>
      </c>
      <c r="J2899" s="284">
        <v>3.234</v>
      </c>
      <c r="K2899" s="277"/>
      <c r="L2899" s="284">
        <v>1.96</v>
      </c>
      <c r="M2899" s="284">
        <v>3.92</v>
      </c>
    </row>
    <row r="2900" spans="1:13" x14ac:dyDescent="0.2">
      <c r="A2900" s="265" t="s">
        <v>7489</v>
      </c>
      <c r="B2900" s="279" t="s">
        <v>1193</v>
      </c>
      <c r="C2900" s="280" t="s">
        <v>4376</v>
      </c>
      <c r="D2900" s="279" t="s">
        <v>103</v>
      </c>
      <c r="E2900" s="279" t="s">
        <v>4377</v>
      </c>
      <c r="F2900" s="281" t="s">
        <v>1209</v>
      </c>
      <c r="G2900" s="282" t="s">
        <v>133</v>
      </c>
      <c r="H2900" s="283">
        <v>1</v>
      </c>
      <c r="I2900" s="284">
        <v>2.5251346153846161</v>
      </c>
      <c r="J2900" s="284">
        <v>2.5249999999999999</v>
      </c>
      <c r="K2900" s="277"/>
      <c r="L2900" s="284">
        <v>3.08</v>
      </c>
      <c r="M2900" s="284">
        <v>3.08</v>
      </c>
    </row>
    <row r="2901" spans="1:13" ht="24" x14ac:dyDescent="0.2">
      <c r="A2901" s="265" t="s">
        <v>7490</v>
      </c>
      <c r="B2901" s="279" t="s">
        <v>1193</v>
      </c>
      <c r="C2901" s="280" t="s">
        <v>4368</v>
      </c>
      <c r="D2901" s="279" t="s">
        <v>103</v>
      </c>
      <c r="E2901" s="279" t="s">
        <v>4369</v>
      </c>
      <c r="F2901" s="281" t="s">
        <v>1209</v>
      </c>
      <c r="G2901" s="282" t="s">
        <v>133</v>
      </c>
      <c r="H2901" s="283">
        <v>0.05</v>
      </c>
      <c r="I2901" s="284">
        <v>22.25</v>
      </c>
      <c r="J2901" s="284">
        <v>1.1120000000000001</v>
      </c>
      <c r="K2901" s="277"/>
      <c r="L2901" s="284">
        <v>26.96</v>
      </c>
      <c r="M2901" s="284">
        <v>1.34</v>
      </c>
    </row>
    <row r="2902" spans="1:13" x14ac:dyDescent="0.2">
      <c r="A2902" s="265" t="s">
        <v>7491</v>
      </c>
      <c r="B2902" s="286" t="s">
        <v>4816</v>
      </c>
      <c r="C2902" s="287" t="s">
        <v>36</v>
      </c>
      <c r="D2902" s="286" t="s">
        <v>37</v>
      </c>
      <c r="E2902" s="286" t="s">
        <v>38</v>
      </c>
      <c r="F2902" s="288" t="s">
        <v>1188</v>
      </c>
      <c r="G2902" s="289" t="s">
        <v>39</v>
      </c>
      <c r="H2902" s="287" t="s">
        <v>1189</v>
      </c>
      <c r="I2902" s="287" t="s">
        <v>40</v>
      </c>
      <c r="J2902" s="287" t="s">
        <v>41</v>
      </c>
      <c r="L2902" s="270"/>
      <c r="M2902" s="270"/>
    </row>
    <row r="2903" spans="1:13" ht="36.75" thickBot="1" x14ac:dyDescent="0.25">
      <c r="A2903" s="265" t="s">
        <v>7492</v>
      </c>
      <c r="B2903" s="290" t="s">
        <v>1190</v>
      </c>
      <c r="C2903" s="291" t="s">
        <v>4379</v>
      </c>
      <c r="D2903" s="290" t="s">
        <v>103</v>
      </c>
      <c r="E2903" s="290" t="s">
        <v>1623</v>
      </c>
      <c r="F2903" s="292" t="s">
        <v>3019</v>
      </c>
      <c r="G2903" s="293" t="s">
        <v>133</v>
      </c>
      <c r="H2903" s="294">
        <v>1</v>
      </c>
      <c r="I2903" s="278">
        <v>22.810000000000002</v>
      </c>
      <c r="J2903" s="278">
        <v>22.81</v>
      </c>
      <c r="K2903" s="277"/>
      <c r="L2903" s="278">
        <v>27.65</v>
      </c>
      <c r="M2903" s="278">
        <v>27.65</v>
      </c>
    </row>
    <row r="2904" spans="1:13" ht="24.75" thickTop="1" x14ac:dyDescent="0.2">
      <c r="A2904" s="265" t="s">
        <v>7493</v>
      </c>
      <c r="B2904" s="323" t="s">
        <v>1236</v>
      </c>
      <c r="C2904" s="324" t="s">
        <v>4253</v>
      </c>
      <c r="D2904" s="323" t="s">
        <v>103</v>
      </c>
      <c r="E2904" s="323" t="s">
        <v>4254</v>
      </c>
      <c r="F2904" s="325" t="s">
        <v>1191</v>
      </c>
      <c r="G2904" s="326" t="s">
        <v>79</v>
      </c>
      <c r="H2904" s="327">
        <v>0.19259999999999999</v>
      </c>
      <c r="I2904" s="328">
        <v>16.539000000000001</v>
      </c>
      <c r="J2904" s="328">
        <v>3.1850000000000001</v>
      </c>
      <c r="K2904" s="277"/>
      <c r="L2904" s="328">
        <v>20.04</v>
      </c>
      <c r="M2904" s="328">
        <v>3.85</v>
      </c>
    </row>
    <row r="2905" spans="1:13" ht="24" x14ac:dyDescent="0.2">
      <c r="A2905" s="265" t="s">
        <v>7494</v>
      </c>
      <c r="B2905" s="316" t="s">
        <v>1236</v>
      </c>
      <c r="C2905" s="317" t="s">
        <v>4255</v>
      </c>
      <c r="D2905" s="316" t="s">
        <v>103</v>
      </c>
      <c r="E2905" s="316" t="s">
        <v>1264</v>
      </c>
      <c r="F2905" s="318" t="s">
        <v>1191</v>
      </c>
      <c r="G2905" s="319" t="s">
        <v>79</v>
      </c>
      <c r="H2905" s="320">
        <v>0.19259999999999999</v>
      </c>
      <c r="I2905" s="321">
        <v>23.058</v>
      </c>
      <c r="J2905" s="321">
        <v>4.4400000000000004</v>
      </c>
      <c r="K2905" s="277"/>
      <c r="L2905" s="321">
        <v>27.94</v>
      </c>
      <c r="M2905" s="321">
        <v>5.38</v>
      </c>
    </row>
    <row r="2906" spans="1:13" x14ac:dyDescent="0.2">
      <c r="A2906" s="265" t="s">
        <v>7495</v>
      </c>
      <c r="B2906" s="279" t="s">
        <v>1193</v>
      </c>
      <c r="C2906" s="280" t="s">
        <v>4380</v>
      </c>
      <c r="D2906" s="279" t="s">
        <v>103</v>
      </c>
      <c r="E2906" s="279" t="s">
        <v>1272</v>
      </c>
      <c r="F2906" s="281" t="s">
        <v>1209</v>
      </c>
      <c r="G2906" s="282" t="s">
        <v>133</v>
      </c>
      <c r="H2906" s="283">
        <v>2</v>
      </c>
      <c r="I2906" s="284">
        <v>2.8719999999999999</v>
      </c>
      <c r="J2906" s="284">
        <v>5.7439999999999998</v>
      </c>
      <c r="K2906" s="277"/>
      <c r="L2906" s="284">
        <v>3.48</v>
      </c>
      <c r="M2906" s="284">
        <v>6.96</v>
      </c>
    </row>
    <row r="2907" spans="1:13" x14ac:dyDescent="0.2">
      <c r="A2907" s="265" t="s">
        <v>7496</v>
      </c>
      <c r="B2907" s="279" t="s">
        <v>1193</v>
      </c>
      <c r="C2907" s="280" t="s">
        <v>4381</v>
      </c>
      <c r="D2907" s="279" t="s">
        <v>103</v>
      </c>
      <c r="E2907" s="279" t="s">
        <v>4382</v>
      </c>
      <c r="F2907" s="281" t="s">
        <v>1209</v>
      </c>
      <c r="G2907" s="282" t="s">
        <v>133</v>
      </c>
      <c r="H2907" s="283">
        <v>1</v>
      </c>
      <c r="I2907" s="284">
        <v>6.88</v>
      </c>
      <c r="J2907" s="284">
        <v>6.88</v>
      </c>
      <c r="K2907" s="277"/>
      <c r="L2907" s="284">
        <v>8.36</v>
      </c>
      <c r="M2907" s="284">
        <v>8.36</v>
      </c>
    </row>
    <row r="2908" spans="1:13" ht="24" x14ac:dyDescent="0.2">
      <c r="A2908" s="265" t="s">
        <v>7497</v>
      </c>
      <c r="B2908" s="279" t="s">
        <v>1193</v>
      </c>
      <c r="C2908" s="280" t="s">
        <v>4368</v>
      </c>
      <c r="D2908" s="279" t="s">
        <v>103</v>
      </c>
      <c r="E2908" s="279" t="s">
        <v>4369</v>
      </c>
      <c r="F2908" s="281" t="s">
        <v>1209</v>
      </c>
      <c r="G2908" s="282" t="s">
        <v>133</v>
      </c>
      <c r="H2908" s="283">
        <v>0.115</v>
      </c>
      <c r="I2908" s="284">
        <v>22.25</v>
      </c>
      <c r="J2908" s="284">
        <v>2.5579999999999998</v>
      </c>
      <c r="K2908" s="277"/>
      <c r="L2908" s="284">
        <v>26.96</v>
      </c>
      <c r="M2908" s="284">
        <v>3.1</v>
      </c>
    </row>
    <row r="2909" spans="1:13" x14ac:dyDescent="0.2">
      <c r="A2909" s="265" t="s">
        <v>7498</v>
      </c>
      <c r="B2909" s="266" t="s">
        <v>4817</v>
      </c>
      <c r="C2909" s="267" t="s">
        <v>36</v>
      </c>
      <c r="D2909" s="266" t="s">
        <v>37</v>
      </c>
      <c r="E2909" s="266" t="s">
        <v>38</v>
      </c>
      <c r="F2909" s="268" t="s">
        <v>1188</v>
      </c>
      <c r="G2909" s="269" t="s">
        <v>39</v>
      </c>
      <c r="H2909" s="267" t="s">
        <v>1189</v>
      </c>
      <c r="I2909" s="267" t="s">
        <v>40</v>
      </c>
      <c r="J2909" s="267" t="s">
        <v>41</v>
      </c>
      <c r="L2909" s="334"/>
      <c r="M2909" s="334"/>
    </row>
    <row r="2910" spans="1:13" ht="36" x14ac:dyDescent="0.2">
      <c r="A2910" s="265" t="s">
        <v>7499</v>
      </c>
      <c r="B2910" s="290" t="s">
        <v>1190</v>
      </c>
      <c r="C2910" s="291" t="s">
        <v>4388</v>
      </c>
      <c r="D2910" s="290" t="s">
        <v>103</v>
      </c>
      <c r="E2910" s="290" t="s">
        <v>1630</v>
      </c>
      <c r="F2910" s="292" t="s">
        <v>3019</v>
      </c>
      <c r="G2910" s="293" t="s">
        <v>133</v>
      </c>
      <c r="H2910" s="294">
        <v>1</v>
      </c>
      <c r="I2910" s="278">
        <v>10.63</v>
      </c>
      <c r="J2910" s="278">
        <v>10.63</v>
      </c>
      <c r="K2910" s="277"/>
      <c r="L2910" s="278">
        <v>12.89</v>
      </c>
      <c r="M2910" s="278">
        <v>12.89</v>
      </c>
    </row>
    <row r="2911" spans="1:13" ht="24.75" thickBot="1" x14ac:dyDescent="0.25">
      <c r="A2911" s="265" t="s">
        <v>7500</v>
      </c>
      <c r="B2911" s="329" t="s">
        <v>1236</v>
      </c>
      <c r="C2911" s="330" t="s">
        <v>4253</v>
      </c>
      <c r="D2911" s="329" t="s">
        <v>103</v>
      </c>
      <c r="E2911" s="329" t="s">
        <v>4254</v>
      </c>
      <c r="F2911" s="331" t="s">
        <v>1191</v>
      </c>
      <c r="G2911" s="332" t="s">
        <v>79</v>
      </c>
      <c r="H2911" s="333">
        <v>0.127</v>
      </c>
      <c r="I2911" s="322">
        <v>16.539000000000001</v>
      </c>
      <c r="J2911" s="322">
        <v>2.1</v>
      </c>
      <c r="K2911" s="277"/>
      <c r="L2911" s="322">
        <v>20.04</v>
      </c>
      <c r="M2911" s="322">
        <v>2.54</v>
      </c>
    </row>
    <row r="2912" spans="1:13" ht="24.75" thickTop="1" x14ac:dyDescent="0.2">
      <c r="A2912" s="265" t="s">
        <v>7501</v>
      </c>
      <c r="B2912" s="323" t="s">
        <v>1236</v>
      </c>
      <c r="C2912" s="324" t="s">
        <v>4255</v>
      </c>
      <c r="D2912" s="323" t="s">
        <v>103</v>
      </c>
      <c r="E2912" s="323" t="s">
        <v>1264</v>
      </c>
      <c r="F2912" s="325" t="s">
        <v>1191</v>
      </c>
      <c r="G2912" s="326" t="s">
        <v>79</v>
      </c>
      <c r="H2912" s="327">
        <v>0.127</v>
      </c>
      <c r="I2912" s="328">
        <v>23.058</v>
      </c>
      <c r="J2912" s="328">
        <v>2.9279999999999999</v>
      </c>
      <c r="K2912" s="277"/>
      <c r="L2912" s="328">
        <v>27.94</v>
      </c>
      <c r="M2912" s="328">
        <v>3.54</v>
      </c>
    </row>
    <row r="2913" spans="1:13" x14ac:dyDescent="0.2">
      <c r="A2913" s="265" t="s">
        <v>7502</v>
      </c>
      <c r="B2913" s="279" t="s">
        <v>1193</v>
      </c>
      <c r="C2913" s="280" t="s">
        <v>4269</v>
      </c>
      <c r="D2913" s="279" t="s">
        <v>103</v>
      </c>
      <c r="E2913" s="279" t="s">
        <v>1265</v>
      </c>
      <c r="F2913" s="281" t="s">
        <v>1209</v>
      </c>
      <c r="G2913" s="282" t="s">
        <v>133</v>
      </c>
      <c r="H2913" s="283">
        <v>9.9000000000000008E-3</v>
      </c>
      <c r="I2913" s="284">
        <v>53.908000000000001</v>
      </c>
      <c r="J2913" s="284">
        <v>0.53300000000000003</v>
      </c>
      <c r="K2913" s="277"/>
      <c r="L2913" s="284">
        <v>65.319999999999993</v>
      </c>
      <c r="M2913" s="284">
        <v>0.64</v>
      </c>
    </row>
    <row r="2914" spans="1:13" x14ac:dyDescent="0.2">
      <c r="A2914" s="265" t="s">
        <v>7503</v>
      </c>
      <c r="B2914" s="279" t="s">
        <v>1193</v>
      </c>
      <c r="C2914" s="280" t="s">
        <v>4389</v>
      </c>
      <c r="D2914" s="279" t="s">
        <v>103</v>
      </c>
      <c r="E2914" s="279" t="s">
        <v>4390</v>
      </c>
      <c r="F2914" s="281" t="s">
        <v>1209</v>
      </c>
      <c r="G2914" s="282" t="s">
        <v>133</v>
      </c>
      <c r="H2914" s="283">
        <v>1</v>
      </c>
      <c r="I2914" s="284">
        <v>4.1399999999999997</v>
      </c>
      <c r="J2914" s="284">
        <v>4.1399999999999997</v>
      </c>
      <c r="K2914" s="277"/>
      <c r="L2914" s="284">
        <v>5.05</v>
      </c>
      <c r="M2914" s="284">
        <v>5.05</v>
      </c>
    </row>
    <row r="2915" spans="1:13" x14ac:dyDescent="0.2">
      <c r="A2915" s="265" t="s">
        <v>7504</v>
      </c>
      <c r="B2915" s="279" t="s">
        <v>1193</v>
      </c>
      <c r="C2915" s="280" t="s">
        <v>4272</v>
      </c>
      <c r="D2915" s="279" t="s">
        <v>103</v>
      </c>
      <c r="E2915" s="279" t="s">
        <v>1269</v>
      </c>
      <c r="F2915" s="281" t="s">
        <v>1209</v>
      </c>
      <c r="G2915" s="282" t="s">
        <v>133</v>
      </c>
      <c r="H2915" s="283">
        <v>1.4999999999999999E-2</v>
      </c>
      <c r="I2915" s="284">
        <v>61.08</v>
      </c>
      <c r="J2915" s="284">
        <v>0.91600000000000004</v>
      </c>
      <c r="K2915" s="277"/>
      <c r="L2915" s="284">
        <v>74.010000000000005</v>
      </c>
      <c r="M2915" s="284">
        <v>1.1100000000000001</v>
      </c>
    </row>
    <row r="2916" spans="1:13" x14ac:dyDescent="0.2">
      <c r="A2916" s="265" t="s">
        <v>7505</v>
      </c>
      <c r="B2916" s="279" t="s">
        <v>1193</v>
      </c>
      <c r="C2916" s="280" t="s">
        <v>4258</v>
      </c>
      <c r="D2916" s="279" t="s">
        <v>103</v>
      </c>
      <c r="E2916" s="279" t="s">
        <v>1267</v>
      </c>
      <c r="F2916" s="281" t="s">
        <v>1209</v>
      </c>
      <c r="G2916" s="282" t="s">
        <v>133</v>
      </c>
      <c r="H2916" s="283">
        <v>7.1000000000000004E-3</v>
      </c>
      <c r="I2916" s="284">
        <v>1.774</v>
      </c>
      <c r="J2916" s="284">
        <v>1.2E-2</v>
      </c>
      <c r="K2916" s="277"/>
      <c r="L2916" s="284">
        <v>2.15</v>
      </c>
      <c r="M2916" s="284">
        <v>0.01</v>
      </c>
    </row>
    <row r="2917" spans="1:13" x14ac:dyDescent="0.2">
      <c r="A2917" s="265" t="s">
        <v>7506</v>
      </c>
      <c r="B2917" s="266" t="s">
        <v>4818</v>
      </c>
      <c r="C2917" s="267" t="s">
        <v>36</v>
      </c>
      <c r="D2917" s="266" t="s">
        <v>37</v>
      </c>
      <c r="E2917" s="266" t="s">
        <v>38</v>
      </c>
      <c r="F2917" s="268" t="s">
        <v>1188</v>
      </c>
      <c r="G2917" s="269" t="s">
        <v>39</v>
      </c>
      <c r="H2917" s="267" t="s">
        <v>1189</v>
      </c>
      <c r="I2917" s="267" t="s">
        <v>40</v>
      </c>
      <c r="J2917" s="267" t="s">
        <v>41</v>
      </c>
      <c r="L2917" s="334"/>
      <c r="M2917" s="334"/>
    </row>
    <row r="2918" spans="1:13" x14ac:dyDescent="0.2">
      <c r="A2918" s="265" t="s">
        <v>7507</v>
      </c>
      <c r="B2918" s="290" t="s">
        <v>1190</v>
      </c>
      <c r="C2918" s="291" t="s">
        <v>4819</v>
      </c>
      <c r="D2918" s="290" t="s">
        <v>1470</v>
      </c>
      <c r="E2918" s="290" t="s">
        <v>736</v>
      </c>
      <c r="F2918" s="292">
        <v>8</v>
      </c>
      <c r="G2918" s="293" t="s">
        <v>106</v>
      </c>
      <c r="H2918" s="294">
        <v>1</v>
      </c>
      <c r="I2918" s="278">
        <v>35.67</v>
      </c>
      <c r="J2918" s="278">
        <v>35.67</v>
      </c>
      <c r="K2918" s="277"/>
      <c r="L2918" s="278">
        <v>43.24</v>
      </c>
      <c r="M2918" s="278">
        <v>43.24</v>
      </c>
    </row>
    <row r="2919" spans="1:13" ht="12.75" thickBot="1" x14ac:dyDescent="0.25">
      <c r="A2919" s="265" t="s">
        <v>7508</v>
      </c>
      <c r="B2919" s="301" t="s">
        <v>1193</v>
      </c>
      <c r="C2919" s="302" t="s">
        <v>3137</v>
      </c>
      <c r="D2919" s="301" t="s">
        <v>1470</v>
      </c>
      <c r="E2919" s="301" t="s">
        <v>1198</v>
      </c>
      <c r="F2919" s="303" t="s">
        <v>1195</v>
      </c>
      <c r="G2919" s="304" t="s">
        <v>1196</v>
      </c>
      <c r="H2919" s="305">
        <v>0.33</v>
      </c>
      <c r="I2919" s="285">
        <v>12.429</v>
      </c>
      <c r="J2919" s="285">
        <v>4.101</v>
      </c>
      <c r="K2919" s="277"/>
      <c r="L2919" s="285">
        <v>15.06</v>
      </c>
      <c r="M2919" s="285">
        <v>4.96</v>
      </c>
    </row>
    <row r="2920" spans="1:13" ht="12.75" thickTop="1" x14ac:dyDescent="0.2">
      <c r="A2920" s="265" t="s">
        <v>7509</v>
      </c>
      <c r="B2920" s="295" t="s">
        <v>1193</v>
      </c>
      <c r="C2920" s="296" t="s">
        <v>3212</v>
      </c>
      <c r="D2920" s="295" t="s">
        <v>1470</v>
      </c>
      <c r="E2920" s="295" t="s">
        <v>1364</v>
      </c>
      <c r="F2920" s="297" t="s">
        <v>1195</v>
      </c>
      <c r="G2920" s="298" t="s">
        <v>1196</v>
      </c>
      <c r="H2920" s="299">
        <v>0.33</v>
      </c>
      <c r="I2920" s="300">
        <v>18.404</v>
      </c>
      <c r="J2920" s="300">
        <v>6.0730000000000004</v>
      </c>
      <c r="K2920" s="277"/>
      <c r="L2920" s="300">
        <v>22.3</v>
      </c>
      <c r="M2920" s="300">
        <v>7.35</v>
      </c>
    </row>
    <row r="2921" spans="1:13" x14ac:dyDescent="0.2">
      <c r="A2921" s="265" t="s">
        <v>7510</v>
      </c>
      <c r="B2921" s="279" t="s">
        <v>1193</v>
      </c>
      <c r="C2921" s="280" t="s">
        <v>4820</v>
      </c>
      <c r="D2921" s="279" t="s">
        <v>1470</v>
      </c>
      <c r="E2921" s="279" t="s">
        <v>4821</v>
      </c>
      <c r="F2921" s="281" t="s">
        <v>1209</v>
      </c>
      <c r="G2921" s="282" t="s">
        <v>73</v>
      </c>
      <c r="H2921" s="283">
        <v>1</v>
      </c>
      <c r="I2921" s="284">
        <v>25.5</v>
      </c>
      <c r="J2921" s="284">
        <v>25.5</v>
      </c>
      <c r="K2921" s="277"/>
      <c r="L2921" s="284">
        <v>30.93</v>
      </c>
      <c r="M2921" s="284">
        <v>30.93</v>
      </c>
    </row>
    <row r="2922" spans="1:13" x14ac:dyDescent="0.2">
      <c r="A2922" s="265" t="s">
        <v>7511</v>
      </c>
      <c r="B2922" s="266" t="s">
        <v>4822</v>
      </c>
      <c r="C2922" s="267" t="s">
        <v>36</v>
      </c>
      <c r="D2922" s="266" t="s">
        <v>37</v>
      </c>
      <c r="E2922" s="266" t="s">
        <v>38</v>
      </c>
      <c r="F2922" s="268" t="s">
        <v>1188</v>
      </c>
      <c r="G2922" s="269" t="s">
        <v>39</v>
      </c>
      <c r="H2922" s="267" t="s">
        <v>1189</v>
      </c>
      <c r="I2922" s="267" t="s">
        <v>40</v>
      </c>
      <c r="J2922" s="267" t="s">
        <v>41</v>
      </c>
      <c r="L2922" s="334"/>
      <c r="M2922" s="334"/>
    </row>
    <row r="2923" spans="1:13" x14ac:dyDescent="0.2">
      <c r="A2923" s="265" t="s">
        <v>7512</v>
      </c>
      <c r="B2923" s="271" t="s">
        <v>1190</v>
      </c>
      <c r="C2923" s="272" t="s">
        <v>4823</v>
      </c>
      <c r="D2923" s="271" t="s">
        <v>1470</v>
      </c>
      <c r="E2923" s="271" t="s">
        <v>738</v>
      </c>
      <c r="F2923" s="273">
        <v>8</v>
      </c>
      <c r="G2923" s="274" t="s">
        <v>106</v>
      </c>
      <c r="H2923" s="275">
        <v>1</v>
      </c>
      <c r="I2923" s="276">
        <v>10.200000000000001</v>
      </c>
      <c r="J2923" s="276">
        <v>10.199999999999999</v>
      </c>
      <c r="K2923" s="277"/>
      <c r="L2923" s="276">
        <v>12.37</v>
      </c>
      <c r="M2923" s="276">
        <v>12.37</v>
      </c>
    </row>
    <row r="2924" spans="1:13" x14ac:dyDescent="0.2">
      <c r="A2924" s="265" t="s">
        <v>7513</v>
      </c>
      <c r="B2924" s="279" t="s">
        <v>1193</v>
      </c>
      <c r="C2924" s="280" t="s">
        <v>3137</v>
      </c>
      <c r="D2924" s="279" t="s">
        <v>1470</v>
      </c>
      <c r="E2924" s="279" t="s">
        <v>1198</v>
      </c>
      <c r="F2924" s="281" t="s">
        <v>1195</v>
      </c>
      <c r="G2924" s="282" t="s">
        <v>1196</v>
      </c>
      <c r="H2924" s="283">
        <v>7.0000000000000007E-2</v>
      </c>
      <c r="I2924" s="284">
        <v>12.429</v>
      </c>
      <c r="J2924" s="284">
        <v>0.87</v>
      </c>
      <c r="K2924" s="277"/>
      <c r="L2924" s="284">
        <v>15.06</v>
      </c>
      <c r="M2924" s="284">
        <v>1.05</v>
      </c>
    </row>
    <row r="2925" spans="1:13" x14ac:dyDescent="0.2">
      <c r="A2925" s="265" t="s">
        <v>7514</v>
      </c>
      <c r="B2925" s="279" t="s">
        <v>1193</v>
      </c>
      <c r="C2925" s="280" t="s">
        <v>3212</v>
      </c>
      <c r="D2925" s="279" t="s">
        <v>1470</v>
      </c>
      <c r="E2925" s="279" t="s">
        <v>1364</v>
      </c>
      <c r="F2925" s="281" t="s">
        <v>1195</v>
      </c>
      <c r="G2925" s="282" t="s">
        <v>1196</v>
      </c>
      <c r="H2925" s="283">
        <v>7.0000000000000007E-2</v>
      </c>
      <c r="I2925" s="284">
        <v>18.404</v>
      </c>
      <c r="J2925" s="284">
        <v>1.288</v>
      </c>
      <c r="K2925" s="277"/>
      <c r="L2925" s="284">
        <v>22.3</v>
      </c>
      <c r="M2925" s="284">
        <v>1.56</v>
      </c>
    </row>
    <row r="2926" spans="1:13" x14ac:dyDescent="0.2">
      <c r="A2926" s="265" t="s">
        <v>7515</v>
      </c>
      <c r="B2926" s="279" t="s">
        <v>1193</v>
      </c>
      <c r="C2926" s="280" t="s">
        <v>4824</v>
      </c>
      <c r="D2926" s="279" t="s">
        <v>1470</v>
      </c>
      <c r="E2926" s="279" t="s">
        <v>4825</v>
      </c>
      <c r="F2926" s="281" t="s">
        <v>1209</v>
      </c>
      <c r="G2926" s="282" t="s">
        <v>73</v>
      </c>
      <c r="H2926" s="283">
        <v>1</v>
      </c>
      <c r="I2926" s="284">
        <v>8.0399999999999991</v>
      </c>
      <c r="J2926" s="284">
        <v>8.0399999999999991</v>
      </c>
      <c r="K2926" s="277"/>
      <c r="L2926" s="284">
        <v>9.76</v>
      </c>
      <c r="M2926" s="284">
        <v>9.76</v>
      </c>
    </row>
    <row r="2927" spans="1:13" x14ac:dyDescent="0.2">
      <c r="A2927" s="265" t="s">
        <v>7516</v>
      </c>
      <c r="B2927" s="266" t="s">
        <v>4826</v>
      </c>
      <c r="C2927" s="267" t="s">
        <v>36</v>
      </c>
      <c r="D2927" s="266" t="s">
        <v>37</v>
      </c>
      <c r="E2927" s="266" t="s">
        <v>38</v>
      </c>
      <c r="F2927" s="268" t="s">
        <v>1188</v>
      </c>
      <c r="G2927" s="269" t="s">
        <v>39</v>
      </c>
      <c r="H2927" s="267" t="s">
        <v>1189</v>
      </c>
      <c r="I2927" s="267" t="s">
        <v>40</v>
      </c>
      <c r="J2927" s="267" t="s">
        <v>41</v>
      </c>
      <c r="L2927" s="334"/>
      <c r="M2927" s="334"/>
    </row>
    <row r="2928" spans="1:13" x14ac:dyDescent="0.2">
      <c r="A2928" s="265" t="s">
        <v>7517</v>
      </c>
      <c r="B2928" s="290" t="s">
        <v>1190</v>
      </c>
      <c r="C2928" s="291" t="s">
        <v>4748</v>
      </c>
      <c r="D2928" s="290" t="s">
        <v>1470</v>
      </c>
      <c r="E2928" s="290" t="s">
        <v>689</v>
      </c>
      <c r="F2928" s="292">
        <v>8</v>
      </c>
      <c r="G2928" s="293" t="s">
        <v>106</v>
      </c>
      <c r="H2928" s="294">
        <v>1</v>
      </c>
      <c r="I2928" s="278">
        <v>38.790000000000006</v>
      </c>
      <c r="J2928" s="278">
        <v>38.79</v>
      </c>
      <c r="K2928" s="277"/>
      <c r="L2928" s="278">
        <v>47.01</v>
      </c>
      <c r="M2928" s="278">
        <v>47.01</v>
      </c>
    </row>
    <row r="2929" spans="1:13" ht="12.75" thickBot="1" x14ac:dyDescent="0.25">
      <c r="A2929" s="265" t="s">
        <v>7518</v>
      </c>
      <c r="B2929" s="301" t="s">
        <v>1193</v>
      </c>
      <c r="C2929" s="302" t="s">
        <v>3137</v>
      </c>
      <c r="D2929" s="301" t="s">
        <v>1470</v>
      </c>
      <c r="E2929" s="301" t="s">
        <v>1198</v>
      </c>
      <c r="F2929" s="303" t="s">
        <v>1195</v>
      </c>
      <c r="G2929" s="304" t="s">
        <v>1196</v>
      </c>
      <c r="H2929" s="305">
        <v>0.22</v>
      </c>
      <c r="I2929" s="285">
        <v>12.429</v>
      </c>
      <c r="J2929" s="285">
        <v>2.734</v>
      </c>
      <c r="K2929" s="277"/>
      <c r="L2929" s="285">
        <v>15.06</v>
      </c>
      <c r="M2929" s="285">
        <v>3.31</v>
      </c>
    </row>
    <row r="2930" spans="1:13" ht="12.75" thickTop="1" x14ac:dyDescent="0.2">
      <c r="A2930" s="265" t="s">
        <v>7519</v>
      </c>
      <c r="B2930" s="295" t="s">
        <v>1193</v>
      </c>
      <c r="C2930" s="296" t="s">
        <v>3212</v>
      </c>
      <c r="D2930" s="295" t="s">
        <v>1470</v>
      </c>
      <c r="E2930" s="295" t="s">
        <v>1364</v>
      </c>
      <c r="F2930" s="297" t="s">
        <v>1195</v>
      </c>
      <c r="G2930" s="298" t="s">
        <v>1196</v>
      </c>
      <c r="H2930" s="299">
        <v>0.22</v>
      </c>
      <c r="I2930" s="300">
        <v>18.404</v>
      </c>
      <c r="J2930" s="300">
        <v>4.048</v>
      </c>
      <c r="K2930" s="277"/>
      <c r="L2930" s="300">
        <v>22.3</v>
      </c>
      <c r="M2930" s="300">
        <v>4.9000000000000004</v>
      </c>
    </row>
    <row r="2931" spans="1:13" x14ac:dyDescent="0.2">
      <c r="A2931" s="265" t="s">
        <v>7520</v>
      </c>
      <c r="B2931" s="279" t="s">
        <v>1193</v>
      </c>
      <c r="C2931" s="280" t="s">
        <v>3321</v>
      </c>
      <c r="D2931" s="279" t="s">
        <v>1470</v>
      </c>
      <c r="E2931" s="279" t="s">
        <v>3322</v>
      </c>
      <c r="F2931" s="281" t="s">
        <v>1209</v>
      </c>
      <c r="G2931" s="282" t="s">
        <v>73</v>
      </c>
      <c r="H2931" s="283">
        <v>1</v>
      </c>
      <c r="I2931" s="284">
        <v>32.01</v>
      </c>
      <c r="J2931" s="284">
        <v>32.01</v>
      </c>
      <c r="K2931" s="277"/>
      <c r="L2931" s="284">
        <v>38.799999999999997</v>
      </c>
      <c r="M2931" s="284">
        <v>38.799999999999997</v>
      </c>
    </row>
    <row r="2932" spans="1:13" x14ac:dyDescent="0.2">
      <c r="A2932" s="265" t="s">
        <v>7521</v>
      </c>
      <c r="B2932" s="266" t="s">
        <v>4827</v>
      </c>
      <c r="C2932" s="267" t="s">
        <v>36</v>
      </c>
      <c r="D2932" s="266" t="s">
        <v>37</v>
      </c>
      <c r="E2932" s="266" t="s">
        <v>38</v>
      </c>
      <c r="F2932" s="268" t="s">
        <v>1188</v>
      </c>
      <c r="G2932" s="269" t="s">
        <v>39</v>
      </c>
      <c r="H2932" s="267" t="s">
        <v>1189</v>
      </c>
      <c r="I2932" s="267" t="s">
        <v>40</v>
      </c>
      <c r="J2932" s="267" t="s">
        <v>41</v>
      </c>
      <c r="L2932" s="334"/>
      <c r="M2932" s="334"/>
    </row>
    <row r="2933" spans="1:13" ht="36" x14ac:dyDescent="0.2">
      <c r="A2933" s="265" t="s">
        <v>7522</v>
      </c>
      <c r="B2933" s="271" t="s">
        <v>1190</v>
      </c>
      <c r="C2933" s="272" t="s">
        <v>4828</v>
      </c>
      <c r="D2933" s="271" t="s">
        <v>103</v>
      </c>
      <c r="E2933" s="271" t="s">
        <v>1767</v>
      </c>
      <c r="F2933" s="273" t="s">
        <v>3019</v>
      </c>
      <c r="G2933" s="274" t="s">
        <v>133</v>
      </c>
      <c r="H2933" s="275">
        <v>1</v>
      </c>
      <c r="I2933" s="276">
        <v>16.09</v>
      </c>
      <c r="J2933" s="276">
        <v>16.09</v>
      </c>
      <c r="K2933" s="277"/>
      <c r="L2933" s="276">
        <v>19.510000000000002</v>
      </c>
      <c r="M2933" s="276">
        <v>19.510000000000002</v>
      </c>
    </row>
    <row r="2934" spans="1:13" ht="24" x14ac:dyDescent="0.2">
      <c r="A2934" s="265" t="s">
        <v>7523</v>
      </c>
      <c r="B2934" s="316" t="s">
        <v>1236</v>
      </c>
      <c r="C2934" s="317" t="s">
        <v>4253</v>
      </c>
      <c r="D2934" s="316" t="s">
        <v>103</v>
      </c>
      <c r="E2934" s="316" t="s">
        <v>4254</v>
      </c>
      <c r="F2934" s="318" t="s">
        <v>1191</v>
      </c>
      <c r="G2934" s="319" t="s">
        <v>79</v>
      </c>
      <c r="H2934" s="320">
        <v>0.16520000000000001</v>
      </c>
      <c r="I2934" s="321">
        <v>16.539000000000001</v>
      </c>
      <c r="J2934" s="321">
        <v>2.7320000000000002</v>
      </c>
      <c r="K2934" s="277"/>
      <c r="L2934" s="321">
        <v>20.04</v>
      </c>
      <c r="M2934" s="321">
        <v>3.31</v>
      </c>
    </row>
    <row r="2935" spans="1:13" ht="24" x14ac:dyDescent="0.2">
      <c r="A2935" s="265" t="s">
        <v>7524</v>
      </c>
      <c r="B2935" s="316" t="s">
        <v>1236</v>
      </c>
      <c r="C2935" s="317" t="s">
        <v>4255</v>
      </c>
      <c r="D2935" s="316" t="s">
        <v>103</v>
      </c>
      <c r="E2935" s="316" t="s">
        <v>1264</v>
      </c>
      <c r="F2935" s="318" t="s">
        <v>1191</v>
      </c>
      <c r="G2935" s="319" t="s">
        <v>79</v>
      </c>
      <c r="H2935" s="320">
        <v>0.16520000000000001</v>
      </c>
      <c r="I2935" s="321">
        <v>23.058</v>
      </c>
      <c r="J2935" s="321">
        <v>3.8090000000000002</v>
      </c>
      <c r="K2935" s="277"/>
      <c r="L2935" s="321">
        <v>27.94</v>
      </c>
      <c r="M2935" s="321">
        <v>4.6100000000000003</v>
      </c>
    </row>
    <row r="2936" spans="1:13" x14ac:dyDescent="0.2">
      <c r="A2936" s="265" t="s">
        <v>7525</v>
      </c>
      <c r="B2936" s="301" t="s">
        <v>1193</v>
      </c>
      <c r="C2936" s="302" t="s">
        <v>4269</v>
      </c>
      <c r="D2936" s="301" t="s">
        <v>103</v>
      </c>
      <c r="E2936" s="301" t="s">
        <v>1265</v>
      </c>
      <c r="F2936" s="303" t="s">
        <v>1209</v>
      </c>
      <c r="G2936" s="304" t="s">
        <v>133</v>
      </c>
      <c r="H2936" s="305">
        <v>4.8999999999999998E-3</v>
      </c>
      <c r="I2936" s="285">
        <v>53.908000000000001</v>
      </c>
      <c r="J2936" s="285">
        <v>0.26400000000000001</v>
      </c>
      <c r="K2936" s="277"/>
      <c r="L2936" s="285">
        <v>65.319999999999993</v>
      </c>
      <c r="M2936" s="285">
        <v>0.32</v>
      </c>
    </row>
    <row r="2937" spans="1:13" ht="12.75" thickBot="1" x14ac:dyDescent="0.25">
      <c r="A2937" s="265" t="s">
        <v>7526</v>
      </c>
      <c r="B2937" s="301" t="s">
        <v>1193</v>
      </c>
      <c r="C2937" s="302" t="s">
        <v>4829</v>
      </c>
      <c r="D2937" s="301" t="s">
        <v>103</v>
      </c>
      <c r="E2937" s="301" t="s">
        <v>4830</v>
      </c>
      <c r="F2937" s="303" t="s">
        <v>1209</v>
      </c>
      <c r="G2937" s="304" t="s">
        <v>133</v>
      </c>
      <c r="H2937" s="305">
        <v>1</v>
      </c>
      <c r="I2937" s="285">
        <v>8.76</v>
      </c>
      <c r="J2937" s="285">
        <v>8.76</v>
      </c>
      <c r="K2937" s="277"/>
      <c r="L2937" s="285">
        <v>10.65</v>
      </c>
      <c r="M2937" s="285">
        <v>10.65</v>
      </c>
    </row>
    <row r="2938" spans="1:13" ht="12.75" thickTop="1" x14ac:dyDescent="0.2">
      <c r="A2938" s="265" t="s">
        <v>7527</v>
      </c>
      <c r="B2938" s="295" t="s">
        <v>1193</v>
      </c>
      <c r="C2938" s="296" t="s">
        <v>4272</v>
      </c>
      <c r="D2938" s="295" t="s">
        <v>103</v>
      </c>
      <c r="E2938" s="295" t="s">
        <v>1269</v>
      </c>
      <c r="F2938" s="297" t="s">
        <v>1209</v>
      </c>
      <c r="G2938" s="298" t="s">
        <v>133</v>
      </c>
      <c r="H2938" s="299">
        <v>7.4999999999999997E-3</v>
      </c>
      <c r="I2938" s="300">
        <v>61.08</v>
      </c>
      <c r="J2938" s="300">
        <v>0.45800000000000002</v>
      </c>
      <c r="K2938" s="277"/>
      <c r="L2938" s="300">
        <v>74.010000000000005</v>
      </c>
      <c r="M2938" s="300">
        <v>0.55000000000000004</v>
      </c>
    </row>
    <row r="2939" spans="1:13" x14ac:dyDescent="0.2">
      <c r="A2939" s="265" t="s">
        <v>7528</v>
      </c>
      <c r="B2939" s="279" t="s">
        <v>1193</v>
      </c>
      <c r="C2939" s="280" t="s">
        <v>4258</v>
      </c>
      <c r="D2939" s="279" t="s">
        <v>103</v>
      </c>
      <c r="E2939" s="279" t="s">
        <v>1267</v>
      </c>
      <c r="F2939" s="281" t="s">
        <v>1209</v>
      </c>
      <c r="G2939" s="282" t="s">
        <v>133</v>
      </c>
      <c r="H2939" s="283">
        <v>3.5999999999999997E-2</v>
      </c>
      <c r="I2939" s="284">
        <v>1.774</v>
      </c>
      <c r="J2939" s="284">
        <v>6.3E-2</v>
      </c>
      <c r="K2939" s="277"/>
      <c r="L2939" s="284">
        <v>2.15</v>
      </c>
      <c r="M2939" s="284">
        <v>7.0000000000000007E-2</v>
      </c>
    </row>
    <row r="2940" spans="1:13" x14ac:dyDescent="0.2">
      <c r="A2940" s="265" t="s">
        <v>7529</v>
      </c>
      <c r="B2940" s="266" t="s">
        <v>4831</v>
      </c>
      <c r="C2940" s="267" t="s">
        <v>36</v>
      </c>
      <c r="D2940" s="266" t="s">
        <v>37</v>
      </c>
      <c r="E2940" s="266" t="s">
        <v>38</v>
      </c>
      <c r="F2940" s="268" t="s">
        <v>1188</v>
      </c>
      <c r="G2940" s="269" t="s">
        <v>39</v>
      </c>
      <c r="H2940" s="267" t="s">
        <v>1189</v>
      </c>
      <c r="I2940" s="267" t="s">
        <v>40</v>
      </c>
      <c r="J2940" s="267" t="s">
        <v>41</v>
      </c>
      <c r="L2940" s="334"/>
      <c r="M2940" s="334"/>
    </row>
    <row r="2941" spans="1:13" x14ac:dyDescent="0.2">
      <c r="A2941" s="265" t="s">
        <v>7530</v>
      </c>
      <c r="B2941" s="271" t="s">
        <v>1190</v>
      </c>
      <c r="C2941" s="272" t="s">
        <v>4832</v>
      </c>
      <c r="D2941" s="271" t="s">
        <v>1470</v>
      </c>
      <c r="E2941" s="271" t="s">
        <v>743</v>
      </c>
      <c r="F2941" s="273">
        <v>8</v>
      </c>
      <c r="G2941" s="274" t="s">
        <v>106</v>
      </c>
      <c r="H2941" s="275">
        <v>1</v>
      </c>
      <c r="I2941" s="276">
        <v>41.75</v>
      </c>
      <c r="J2941" s="276">
        <v>41.75</v>
      </c>
      <c r="K2941" s="277"/>
      <c r="L2941" s="276">
        <v>50.6</v>
      </c>
      <c r="M2941" s="276">
        <v>50.6</v>
      </c>
    </row>
    <row r="2942" spans="1:13" x14ac:dyDescent="0.2">
      <c r="A2942" s="265" t="s">
        <v>7531</v>
      </c>
      <c r="B2942" s="279" t="s">
        <v>1193</v>
      </c>
      <c r="C2942" s="280" t="s">
        <v>3137</v>
      </c>
      <c r="D2942" s="279" t="s">
        <v>1470</v>
      </c>
      <c r="E2942" s="279" t="s">
        <v>1198</v>
      </c>
      <c r="F2942" s="281" t="s">
        <v>1195</v>
      </c>
      <c r="G2942" s="282" t="s">
        <v>1196</v>
      </c>
      <c r="H2942" s="283">
        <v>0.35</v>
      </c>
      <c r="I2942" s="284">
        <v>12.429</v>
      </c>
      <c r="J2942" s="284">
        <v>4.3499999999999996</v>
      </c>
      <c r="K2942" s="277"/>
      <c r="L2942" s="284">
        <v>15.06</v>
      </c>
      <c r="M2942" s="284">
        <v>5.27</v>
      </c>
    </row>
    <row r="2943" spans="1:13" x14ac:dyDescent="0.2">
      <c r="A2943" s="265" t="s">
        <v>7532</v>
      </c>
      <c r="B2943" s="279" t="s">
        <v>1193</v>
      </c>
      <c r="C2943" s="280" t="s">
        <v>3212</v>
      </c>
      <c r="D2943" s="279" t="s">
        <v>1470</v>
      </c>
      <c r="E2943" s="279" t="s">
        <v>1364</v>
      </c>
      <c r="F2943" s="281" t="s">
        <v>1195</v>
      </c>
      <c r="G2943" s="282" t="s">
        <v>1196</v>
      </c>
      <c r="H2943" s="283">
        <v>0.35</v>
      </c>
      <c r="I2943" s="284">
        <v>18.404</v>
      </c>
      <c r="J2943" s="284">
        <v>6.4409999999999998</v>
      </c>
      <c r="K2943" s="277"/>
      <c r="L2943" s="284">
        <v>22.3</v>
      </c>
      <c r="M2943" s="284">
        <v>7.8</v>
      </c>
    </row>
    <row r="2944" spans="1:13" x14ac:dyDescent="0.2">
      <c r="A2944" s="265" t="s">
        <v>7533</v>
      </c>
      <c r="B2944" s="279" t="s">
        <v>1193</v>
      </c>
      <c r="C2944" s="280" t="s">
        <v>4833</v>
      </c>
      <c r="D2944" s="279" t="s">
        <v>1470</v>
      </c>
      <c r="E2944" s="279" t="s">
        <v>4834</v>
      </c>
      <c r="F2944" s="281" t="s">
        <v>1209</v>
      </c>
      <c r="G2944" s="282" t="s">
        <v>73</v>
      </c>
      <c r="H2944" s="283">
        <v>1</v>
      </c>
      <c r="I2944" s="284">
        <v>30.96</v>
      </c>
      <c r="J2944" s="284">
        <v>30.96</v>
      </c>
      <c r="K2944" s="277"/>
      <c r="L2944" s="284">
        <v>37.53</v>
      </c>
      <c r="M2944" s="284">
        <v>37.53</v>
      </c>
    </row>
    <row r="2945" spans="1:13" x14ac:dyDescent="0.2">
      <c r="A2945" s="265" t="s">
        <v>7534</v>
      </c>
      <c r="B2945" s="286" t="s">
        <v>4835</v>
      </c>
      <c r="C2945" s="287" t="s">
        <v>36</v>
      </c>
      <c r="D2945" s="286" t="s">
        <v>37</v>
      </c>
      <c r="E2945" s="286" t="s">
        <v>38</v>
      </c>
      <c r="F2945" s="288" t="s">
        <v>1188</v>
      </c>
      <c r="G2945" s="289" t="s">
        <v>39</v>
      </c>
      <c r="H2945" s="287" t="s">
        <v>1189</v>
      </c>
      <c r="I2945" s="287" t="s">
        <v>40</v>
      </c>
      <c r="J2945" s="287" t="s">
        <v>41</v>
      </c>
      <c r="L2945" s="270"/>
      <c r="M2945" s="270"/>
    </row>
    <row r="2946" spans="1:13" ht="24.75" thickBot="1" x14ac:dyDescent="0.25">
      <c r="A2946" s="265" t="s">
        <v>7535</v>
      </c>
      <c r="B2946" s="290" t="s">
        <v>1190</v>
      </c>
      <c r="C2946" s="291" t="s">
        <v>4412</v>
      </c>
      <c r="D2946" s="290" t="s">
        <v>103</v>
      </c>
      <c r="E2946" s="290" t="s">
        <v>1635</v>
      </c>
      <c r="F2946" s="292" t="s">
        <v>3019</v>
      </c>
      <c r="G2946" s="293" t="s">
        <v>133</v>
      </c>
      <c r="H2946" s="294">
        <v>1</v>
      </c>
      <c r="I2946" s="278">
        <v>84.339999999999989</v>
      </c>
      <c r="J2946" s="278">
        <v>84.34</v>
      </c>
      <c r="K2946" s="277"/>
      <c r="L2946" s="278">
        <v>102.2</v>
      </c>
      <c r="M2946" s="278">
        <v>102.2</v>
      </c>
    </row>
    <row r="2947" spans="1:13" ht="24.75" thickTop="1" x14ac:dyDescent="0.2">
      <c r="A2947" s="265" t="s">
        <v>7536</v>
      </c>
      <c r="B2947" s="323" t="s">
        <v>1236</v>
      </c>
      <c r="C2947" s="324" t="s">
        <v>4255</v>
      </c>
      <c r="D2947" s="323" t="s">
        <v>103</v>
      </c>
      <c r="E2947" s="323" t="s">
        <v>1264</v>
      </c>
      <c r="F2947" s="325" t="s">
        <v>1191</v>
      </c>
      <c r="G2947" s="326" t="s">
        <v>79</v>
      </c>
      <c r="H2947" s="327">
        <v>0.31619999999999998</v>
      </c>
      <c r="I2947" s="328">
        <v>23.058</v>
      </c>
      <c r="J2947" s="328">
        <v>7.29</v>
      </c>
      <c r="K2947" s="277"/>
      <c r="L2947" s="328">
        <v>27.94</v>
      </c>
      <c r="M2947" s="328">
        <v>8.83</v>
      </c>
    </row>
    <row r="2948" spans="1:13" ht="24" x14ac:dyDescent="0.2">
      <c r="A2948" s="265" t="s">
        <v>7537</v>
      </c>
      <c r="B2948" s="316" t="s">
        <v>1236</v>
      </c>
      <c r="C2948" s="317" t="s">
        <v>3433</v>
      </c>
      <c r="D2948" s="316" t="s">
        <v>103</v>
      </c>
      <c r="E2948" s="316" t="s">
        <v>1239</v>
      </c>
      <c r="F2948" s="318" t="s">
        <v>1191</v>
      </c>
      <c r="G2948" s="319" t="s">
        <v>79</v>
      </c>
      <c r="H2948" s="320">
        <v>9.9599999999999994E-2</v>
      </c>
      <c r="I2948" s="321">
        <v>16.027000000000001</v>
      </c>
      <c r="J2948" s="321">
        <v>1.5960000000000001</v>
      </c>
      <c r="K2948" s="277"/>
      <c r="L2948" s="321">
        <v>19.420000000000002</v>
      </c>
      <c r="M2948" s="321">
        <v>1.93</v>
      </c>
    </row>
    <row r="2949" spans="1:13" ht="24" x14ac:dyDescent="0.2">
      <c r="A2949" s="265" t="s">
        <v>7538</v>
      </c>
      <c r="B2949" s="279" t="s">
        <v>1193</v>
      </c>
      <c r="C2949" s="280" t="s">
        <v>4413</v>
      </c>
      <c r="D2949" s="279" t="s">
        <v>103</v>
      </c>
      <c r="E2949" s="279" t="s">
        <v>4414</v>
      </c>
      <c r="F2949" s="281" t="s">
        <v>1209</v>
      </c>
      <c r="G2949" s="282" t="s">
        <v>133</v>
      </c>
      <c r="H2949" s="283">
        <v>1</v>
      </c>
      <c r="I2949" s="284">
        <v>75.45</v>
      </c>
      <c r="J2949" s="284">
        <v>75.45</v>
      </c>
      <c r="K2949" s="277"/>
      <c r="L2949" s="284">
        <v>91.44</v>
      </c>
      <c r="M2949" s="284">
        <v>91.44</v>
      </c>
    </row>
    <row r="2950" spans="1:13" x14ac:dyDescent="0.2">
      <c r="A2950" s="265" t="s">
        <v>7539</v>
      </c>
      <c r="B2950" s="266" t="s">
        <v>4836</v>
      </c>
      <c r="C2950" s="267" t="s">
        <v>36</v>
      </c>
      <c r="D2950" s="266" t="s">
        <v>37</v>
      </c>
      <c r="E2950" s="266" t="s">
        <v>38</v>
      </c>
      <c r="F2950" s="268" t="s">
        <v>1188</v>
      </c>
      <c r="G2950" s="269" t="s">
        <v>39</v>
      </c>
      <c r="H2950" s="267" t="s">
        <v>1189</v>
      </c>
      <c r="I2950" s="267" t="s">
        <v>40</v>
      </c>
      <c r="J2950" s="267" t="s">
        <v>41</v>
      </c>
      <c r="L2950" s="334"/>
      <c r="M2950" s="334"/>
    </row>
    <row r="2951" spans="1:13" ht="24" x14ac:dyDescent="0.2">
      <c r="A2951" s="265" t="s">
        <v>7540</v>
      </c>
      <c r="B2951" s="271" t="s">
        <v>1190</v>
      </c>
      <c r="C2951" s="272" t="s">
        <v>4408</v>
      </c>
      <c r="D2951" s="271" t="s">
        <v>103</v>
      </c>
      <c r="E2951" s="271" t="s">
        <v>1634</v>
      </c>
      <c r="F2951" s="273" t="s">
        <v>3019</v>
      </c>
      <c r="G2951" s="274" t="s">
        <v>133</v>
      </c>
      <c r="H2951" s="275">
        <v>1</v>
      </c>
      <c r="I2951" s="276">
        <v>26.21</v>
      </c>
      <c r="J2951" s="276">
        <v>26.21</v>
      </c>
      <c r="K2951" s="277"/>
      <c r="L2951" s="276">
        <v>31.76</v>
      </c>
      <c r="M2951" s="276">
        <v>31.76</v>
      </c>
    </row>
    <row r="2952" spans="1:13" ht="24" x14ac:dyDescent="0.2">
      <c r="A2952" s="265" t="s">
        <v>7541</v>
      </c>
      <c r="B2952" s="316" t="s">
        <v>1236</v>
      </c>
      <c r="C2952" s="317" t="s">
        <v>4255</v>
      </c>
      <c r="D2952" s="316" t="s">
        <v>103</v>
      </c>
      <c r="E2952" s="316" t="s">
        <v>1264</v>
      </c>
      <c r="F2952" s="318" t="s">
        <v>1191</v>
      </c>
      <c r="G2952" s="319" t="s">
        <v>79</v>
      </c>
      <c r="H2952" s="320">
        <v>0.31619999999999998</v>
      </c>
      <c r="I2952" s="321">
        <v>23.058</v>
      </c>
      <c r="J2952" s="321">
        <v>7.29</v>
      </c>
      <c r="K2952" s="277"/>
      <c r="L2952" s="321">
        <v>27.94</v>
      </c>
      <c r="M2952" s="321">
        <v>8.83</v>
      </c>
    </row>
    <row r="2953" spans="1:13" ht="24" x14ac:dyDescent="0.2">
      <c r="A2953" s="265" t="s">
        <v>7542</v>
      </c>
      <c r="B2953" s="329" t="s">
        <v>1236</v>
      </c>
      <c r="C2953" s="330" t="s">
        <v>3433</v>
      </c>
      <c r="D2953" s="329" t="s">
        <v>103</v>
      </c>
      <c r="E2953" s="329" t="s">
        <v>1239</v>
      </c>
      <c r="F2953" s="331" t="s">
        <v>1191</v>
      </c>
      <c r="G2953" s="332" t="s">
        <v>79</v>
      </c>
      <c r="H2953" s="333">
        <v>9.9599999999999994E-2</v>
      </c>
      <c r="I2953" s="322">
        <v>16.027000000000001</v>
      </c>
      <c r="J2953" s="322">
        <v>1.5960000000000001</v>
      </c>
      <c r="K2953" s="277"/>
      <c r="L2953" s="322">
        <v>19.420000000000002</v>
      </c>
      <c r="M2953" s="322">
        <v>1.93</v>
      </c>
    </row>
    <row r="2954" spans="1:13" ht="12.75" thickBot="1" x14ac:dyDescent="0.25">
      <c r="A2954" s="265" t="s">
        <v>7543</v>
      </c>
      <c r="B2954" s="301" t="s">
        <v>1193</v>
      </c>
      <c r="C2954" s="302" t="s">
        <v>4409</v>
      </c>
      <c r="D2954" s="301" t="s">
        <v>103</v>
      </c>
      <c r="E2954" s="301" t="s">
        <v>4410</v>
      </c>
      <c r="F2954" s="303" t="s">
        <v>1209</v>
      </c>
      <c r="G2954" s="304" t="s">
        <v>133</v>
      </c>
      <c r="H2954" s="305">
        <v>1</v>
      </c>
      <c r="I2954" s="285">
        <v>17.32</v>
      </c>
      <c r="J2954" s="285">
        <v>17.32</v>
      </c>
      <c r="K2954" s="277"/>
      <c r="L2954" s="285">
        <v>21</v>
      </c>
      <c r="M2954" s="285">
        <v>21</v>
      </c>
    </row>
    <row r="2955" spans="1:13" ht="12.75" thickTop="1" x14ac:dyDescent="0.2">
      <c r="A2955" s="265" t="s">
        <v>7544</v>
      </c>
      <c r="B2955" s="306" t="s">
        <v>4837</v>
      </c>
      <c r="C2955" s="307" t="s">
        <v>36</v>
      </c>
      <c r="D2955" s="306" t="s">
        <v>37</v>
      </c>
      <c r="E2955" s="306" t="s">
        <v>38</v>
      </c>
      <c r="F2955" s="308" t="s">
        <v>1188</v>
      </c>
      <c r="G2955" s="309" t="s">
        <v>39</v>
      </c>
      <c r="H2955" s="307" t="s">
        <v>1189</v>
      </c>
      <c r="I2955" s="307" t="s">
        <v>40</v>
      </c>
      <c r="J2955" s="307" t="s">
        <v>41</v>
      </c>
      <c r="L2955" s="335"/>
      <c r="M2955" s="335"/>
    </row>
    <row r="2956" spans="1:13" ht="24" x14ac:dyDescent="0.2">
      <c r="A2956" s="265" t="s">
        <v>7545</v>
      </c>
      <c r="B2956" s="271" t="s">
        <v>1190</v>
      </c>
      <c r="C2956" s="272" t="s">
        <v>4838</v>
      </c>
      <c r="D2956" s="271" t="s">
        <v>103</v>
      </c>
      <c r="E2956" s="271" t="s">
        <v>1768</v>
      </c>
      <c r="F2956" s="273" t="s">
        <v>3019</v>
      </c>
      <c r="G2956" s="274" t="s">
        <v>133</v>
      </c>
      <c r="H2956" s="275">
        <v>1</v>
      </c>
      <c r="I2956" s="276">
        <v>274.60000000000002</v>
      </c>
      <c r="J2956" s="276">
        <v>274.60000000000002</v>
      </c>
      <c r="K2956" s="277"/>
      <c r="L2956" s="276">
        <v>332.74</v>
      </c>
      <c r="M2956" s="276">
        <v>332.74</v>
      </c>
    </row>
    <row r="2957" spans="1:13" ht="24" x14ac:dyDescent="0.2">
      <c r="A2957" s="265" t="s">
        <v>7546</v>
      </c>
      <c r="B2957" s="316" t="s">
        <v>1236</v>
      </c>
      <c r="C2957" s="317" t="s">
        <v>4255</v>
      </c>
      <c r="D2957" s="316" t="s">
        <v>103</v>
      </c>
      <c r="E2957" s="316" t="s">
        <v>1264</v>
      </c>
      <c r="F2957" s="318" t="s">
        <v>1191</v>
      </c>
      <c r="G2957" s="319" t="s">
        <v>79</v>
      </c>
      <c r="H2957" s="320">
        <v>0.94850000000000001</v>
      </c>
      <c r="I2957" s="321">
        <v>23.058</v>
      </c>
      <c r="J2957" s="321">
        <v>21.87</v>
      </c>
      <c r="K2957" s="277"/>
      <c r="L2957" s="321">
        <v>27.94</v>
      </c>
      <c r="M2957" s="321">
        <v>26.5</v>
      </c>
    </row>
    <row r="2958" spans="1:13" ht="24" x14ac:dyDescent="0.2">
      <c r="A2958" s="265" t="s">
        <v>7547</v>
      </c>
      <c r="B2958" s="316" t="s">
        <v>1236</v>
      </c>
      <c r="C2958" s="317" t="s">
        <v>3433</v>
      </c>
      <c r="D2958" s="316" t="s">
        <v>103</v>
      </c>
      <c r="E2958" s="316" t="s">
        <v>1239</v>
      </c>
      <c r="F2958" s="318" t="s">
        <v>1191</v>
      </c>
      <c r="G2958" s="319" t="s">
        <v>79</v>
      </c>
      <c r="H2958" s="320">
        <v>0.29880000000000001</v>
      </c>
      <c r="I2958" s="321">
        <v>16.027000000000001</v>
      </c>
      <c r="J2958" s="321">
        <v>4.7880000000000003</v>
      </c>
      <c r="K2958" s="277"/>
      <c r="L2958" s="321">
        <v>19.420000000000002</v>
      </c>
      <c r="M2958" s="321">
        <v>5.8</v>
      </c>
    </row>
    <row r="2959" spans="1:13" ht="24" x14ac:dyDescent="0.2">
      <c r="A2959" s="265" t="s">
        <v>7548</v>
      </c>
      <c r="B2959" s="279" t="s">
        <v>1193</v>
      </c>
      <c r="C2959" s="280" t="s">
        <v>4839</v>
      </c>
      <c r="D2959" s="279" t="s">
        <v>103</v>
      </c>
      <c r="E2959" s="279" t="s">
        <v>4840</v>
      </c>
      <c r="F2959" s="281" t="s">
        <v>1209</v>
      </c>
      <c r="G2959" s="282" t="s">
        <v>133</v>
      </c>
      <c r="H2959" s="283">
        <v>6</v>
      </c>
      <c r="I2959" s="284">
        <v>15.449</v>
      </c>
      <c r="J2959" s="284">
        <v>92.694000000000003</v>
      </c>
      <c r="K2959" s="277"/>
      <c r="L2959" s="284">
        <v>18.72</v>
      </c>
      <c r="M2959" s="284">
        <v>112.32</v>
      </c>
    </row>
    <row r="2960" spans="1:13" ht="24" x14ac:dyDescent="0.2">
      <c r="A2960" s="265" t="s">
        <v>7549</v>
      </c>
      <c r="B2960" s="279" t="s">
        <v>1193</v>
      </c>
      <c r="C2960" s="280" t="s">
        <v>4841</v>
      </c>
      <c r="D2960" s="279" t="s">
        <v>103</v>
      </c>
      <c r="E2960" s="279" t="s">
        <v>4842</v>
      </c>
      <c r="F2960" s="281" t="s">
        <v>1209</v>
      </c>
      <c r="G2960" s="282" t="s">
        <v>133</v>
      </c>
      <c r="H2960" s="283">
        <v>1</v>
      </c>
      <c r="I2960" s="284">
        <v>155.25</v>
      </c>
      <c r="J2960" s="284">
        <v>155.25</v>
      </c>
      <c r="K2960" s="277"/>
      <c r="L2960" s="284">
        <v>188.12</v>
      </c>
      <c r="M2960" s="284">
        <v>188.12</v>
      </c>
    </row>
    <row r="2961" spans="1:13" x14ac:dyDescent="0.2">
      <c r="A2961" s="265" t="s">
        <v>7550</v>
      </c>
      <c r="B2961" s="266" t="s">
        <v>4843</v>
      </c>
      <c r="C2961" s="267" t="s">
        <v>36</v>
      </c>
      <c r="D2961" s="266" t="s">
        <v>37</v>
      </c>
      <c r="E2961" s="266" t="s">
        <v>38</v>
      </c>
      <c r="F2961" s="268" t="s">
        <v>1188</v>
      </c>
      <c r="G2961" s="269" t="s">
        <v>39</v>
      </c>
      <c r="H2961" s="267" t="s">
        <v>1189</v>
      </c>
      <c r="I2961" s="267" t="s">
        <v>40</v>
      </c>
      <c r="J2961" s="267" t="s">
        <v>41</v>
      </c>
      <c r="L2961" s="334"/>
      <c r="M2961" s="334"/>
    </row>
    <row r="2962" spans="1:13" ht="24" x14ac:dyDescent="0.2">
      <c r="A2962" s="265" t="s">
        <v>7551</v>
      </c>
      <c r="B2962" s="290" t="s">
        <v>1190</v>
      </c>
      <c r="C2962" s="291" t="s">
        <v>4844</v>
      </c>
      <c r="D2962" s="290" t="s">
        <v>103</v>
      </c>
      <c r="E2962" s="290" t="s">
        <v>1769</v>
      </c>
      <c r="F2962" s="292" t="s">
        <v>3019</v>
      </c>
      <c r="G2962" s="293" t="s">
        <v>133</v>
      </c>
      <c r="H2962" s="294">
        <v>1</v>
      </c>
      <c r="I2962" s="278">
        <v>303.2</v>
      </c>
      <c r="J2962" s="278">
        <v>303.2</v>
      </c>
      <c r="K2962" s="277"/>
      <c r="L2962" s="278">
        <v>367.39</v>
      </c>
      <c r="M2962" s="278">
        <v>367.39</v>
      </c>
    </row>
    <row r="2963" spans="1:13" ht="24.75" thickBot="1" x14ac:dyDescent="0.25">
      <c r="A2963" s="265" t="s">
        <v>7552</v>
      </c>
      <c r="B2963" s="329" t="s">
        <v>1236</v>
      </c>
      <c r="C2963" s="330" t="s">
        <v>4255</v>
      </c>
      <c r="D2963" s="329" t="s">
        <v>103</v>
      </c>
      <c r="E2963" s="329" t="s">
        <v>1264</v>
      </c>
      <c r="F2963" s="331" t="s">
        <v>1191</v>
      </c>
      <c r="G2963" s="332" t="s">
        <v>79</v>
      </c>
      <c r="H2963" s="333">
        <v>0.94850000000000001</v>
      </c>
      <c r="I2963" s="322">
        <v>23.058</v>
      </c>
      <c r="J2963" s="322">
        <v>21.87</v>
      </c>
      <c r="K2963" s="277"/>
      <c r="L2963" s="322">
        <v>27.94</v>
      </c>
      <c r="M2963" s="322">
        <v>26.5</v>
      </c>
    </row>
    <row r="2964" spans="1:13" ht="24.75" thickTop="1" x14ac:dyDescent="0.2">
      <c r="A2964" s="265" t="s">
        <v>7553</v>
      </c>
      <c r="B2964" s="323" t="s">
        <v>1236</v>
      </c>
      <c r="C2964" s="324" t="s">
        <v>3433</v>
      </c>
      <c r="D2964" s="323" t="s">
        <v>103</v>
      </c>
      <c r="E2964" s="323" t="s">
        <v>1239</v>
      </c>
      <c r="F2964" s="325" t="s">
        <v>1191</v>
      </c>
      <c r="G2964" s="326" t="s">
        <v>79</v>
      </c>
      <c r="H2964" s="327">
        <v>0.29880000000000001</v>
      </c>
      <c r="I2964" s="328">
        <v>16.027000000000001</v>
      </c>
      <c r="J2964" s="328">
        <v>4.7880000000000003</v>
      </c>
      <c r="K2964" s="277"/>
      <c r="L2964" s="328">
        <v>19.420000000000002</v>
      </c>
      <c r="M2964" s="328">
        <v>5.8</v>
      </c>
    </row>
    <row r="2965" spans="1:13" ht="24" x14ac:dyDescent="0.2">
      <c r="A2965" s="265" t="s">
        <v>7554</v>
      </c>
      <c r="B2965" s="279" t="s">
        <v>1193</v>
      </c>
      <c r="C2965" s="280" t="s">
        <v>4839</v>
      </c>
      <c r="D2965" s="279" t="s">
        <v>103</v>
      </c>
      <c r="E2965" s="279" t="s">
        <v>4840</v>
      </c>
      <c r="F2965" s="281" t="s">
        <v>1209</v>
      </c>
      <c r="G2965" s="282" t="s">
        <v>133</v>
      </c>
      <c r="H2965" s="283">
        <v>6</v>
      </c>
      <c r="I2965" s="284">
        <v>15.449</v>
      </c>
      <c r="J2965" s="284">
        <v>92.694000000000003</v>
      </c>
      <c r="K2965" s="277"/>
      <c r="L2965" s="284">
        <v>18.72</v>
      </c>
      <c r="M2965" s="284">
        <v>112.32</v>
      </c>
    </row>
    <row r="2966" spans="1:13" ht="24" x14ac:dyDescent="0.2">
      <c r="A2966" s="265" t="s">
        <v>7555</v>
      </c>
      <c r="B2966" s="279" t="s">
        <v>1193</v>
      </c>
      <c r="C2966" s="280" t="s">
        <v>4845</v>
      </c>
      <c r="D2966" s="279" t="s">
        <v>103</v>
      </c>
      <c r="E2966" s="279" t="s">
        <v>4846</v>
      </c>
      <c r="F2966" s="281" t="s">
        <v>1209</v>
      </c>
      <c r="G2966" s="282" t="s">
        <v>133</v>
      </c>
      <c r="H2966" s="283">
        <v>1</v>
      </c>
      <c r="I2966" s="284">
        <v>183.852</v>
      </c>
      <c r="J2966" s="284">
        <v>183.852</v>
      </c>
      <c r="K2966" s="277"/>
      <c r="L2966" s="284">
        <v>222.77</v>
      </c>
      <c r="M2966" s="284">
        <v>222.77</v>
      </c>
    </row>
    <row r="2967" spans="1:13" x14ac:dyDescent="0.2">
      <c r="A2967" s="265" t="s">
        <v>7556</v>
      </c>
      <c r="B2967" s="266" t="s">
        <v>4847</v>
      </c>
      <c r="C2967" s="267" t="s">
        <v>36</v>
      </c>
      <c r="D2967" s="266" t="s">
        <v>37</v>
      </c>
      <c r="E2967" s="266" t="s">
        <v>38</v>
      </c>
      <c r="F2967" s="268" t="s">
        <v>1188</v>
      </c>
      <c r="G2967" s="269" t="s">
        <v>39</v>
      </c>
      <c r="H2967" s="267" t="s">
        <v>1189</v>
      </c>
      <c r="I2967" s="267" t="s">
        <v>40</v>
      </c>
      <c r="J2967" s="267" t="s">
        <v>41</v>
      </c>
      <c r="L2967" s="334"/>
      <c r="M2967" s="334"/>
    </row>
    <row r="2968" spans="1:13" x14ac:dyDescent="0.2">
      <c r="A2968" s="265" t="s">
        <v>7557</v>
      </c>
      <c r="B2968" s="271" t="s">
        <v>1190</v>
      </c>
      <c r="C2968" s="272" t="s">
        <v>4848</v>
      </c>
      <c r="D2968" s="271" t="s">
        <v>1470</v>
      </c>
      <c r="E2968" s="271" t="s">
        <v>751</v>
      </c>
      <c r="F2968" s="273">
        <v>8</v>
      </c>
      <c r="G2968" s="274" t="s">
        <v>73</v>
      </c>
      <c r="H2968" s="275">
        <v>1</v>
      </c>
      <c r="I2968" s="276">
        <v>199.94</v>
      </c>
      <c r="J2968" s="276">
        <v>199.94</v>
      </c>
      <c r="K2968" s="277"/>
      <c r="L2968" s="276">
        <v>242.28</v>
      </c>
      <c r="M2968" s="276">
        <v>242.28</v>
      </c>
    </row>
    <row r="2969" spans="1:13" x14ac:dyDescent="0.2">
      <c r="A2969" s="265" t="s">
        <v>7558</v>
      </c>
      <c r="B2969" s="279" t="s">
        <v>1193</v>
      </c>
      <c r="C2969" s="280" t="s">
        <v>3137</v>
      </c>
      <c r="D2969" s="279" t="s">
        <v>1470</v>
      </c>
      <c r="E2969" s="279" t="s">
        <v>1198</v>
      </c>
      <c r="F2969" s="281" t="s">
        <v>1195</v>
      </c>
      <c r="G2969" s="282" t="s">
        <v>1196</v>
      </c>
      <c r="H2969" s="283">
        <v>1.64</v>
      </c>
      <c r="I2969" s="284">
        <v>12.429</v>
      </c>
      <c r="J2969" s="284">
        <v>20.382999999999999</v>
      </c>
      <c r="K2969" s="277"/>
      <c r="L2969" s="284">
        <v>15.06</v>
      </c>
      <c r="M2969" s="284">
        <v>24.69</v>
      </c>
    </row>
    <row r="2970" spans="1:13" x14ac:dyDescent="0.2">
      <c r="A2970" s="265" t="s">
        <v>7559</v>
      </c>
      <c r="B2970" s="279" t="s">
        <v>1193</v>
      </c>
      <c r="C2970" s="280" t="s">
        <v>3212</v>
      </c>
      <c r="D2970" s="279" t="s">
        <v>1470</v>
      </c>
      <c r="E2970" s="279" t="s">
        <v>1364</v>
      </c>
      <c r="F2970" s="281" t="s">
        <v>1195</v>
      </c>
      <c r="G2970" s="282" t="s">
        <v>1196</v>
      </c>
      <c r="H2970" s="283">
        <v>1.64</v>
      </c>
      <c r="I2970" s="284">
        <v>18.404</v>
      </c>
      <c r="J2970" s="284">
        <v>30.181999999999999</v>
      </c>
      <c r="K2970" s="277"/>
      <c r="L2970" s="284">
        <v>22.3</v>
      </c>
      <c r="M2970" s="284">
        <v>36.57</v>
      </c>
    </row>
    <row r="2971" spans="1:13" x14ac:dyDescent="0.2">
      <c r="A2971" s="265" t="s">
        <v>7560</v>
      </c>
      <c r="B2971" s="301" t="s">
        <v>1193</v>
      </c>
      <c r="C2971" s="302" t="s">
        <v>4849</v>
      </c>
      <c r="D2971" s="301" t="s">
        <v>1470</v>
      </c>
      <c r="E2971" s="301" t="s">
        <v>751</v>
      </c>
      <c r="F2971" s="303" t="s">
        <v>1209</v>
      </c>
      <c r="G2971" s="304" t="s">
        <v>73</v>
      </c>
      <c r="H2971" s="305">
        <v>1</v>
      </c>
      <c r="I2971" s="285">
        <v>149.37500066934405</v>
      </c>
      <c r="J2971" s="285">
        <v>149.375</v>
      </c>
      <c r="K2971" s="277"/>
      <c r="L2971" s="285">
        <v>181.02</v>
      </c>
      <c r="M2971" s="285">
        <v>181.02</v>
      </c>
    </row>
    <row r="2972" spans="1:13" ht="12.75" thickBot="1" x14ac:dyDescent="0.25">
      <c r="A2972" s="265" t="s">
        <v>7561</v>
      </c>
      <c r="B2972" s="286" t="s">
        <v>4850</v>
      </c>
      <c r="C2972" s="287" t="s">
        <v>36</v>
      </c>
      <c r="D2972" s="286" t="s">
        <v>37</v>
      </c>
      <c r="E2972" s="286" t="s">
        <v>38</v>
      </c>
      <c r="F2972" s="288" t="s">
        <v>1188</v>
      </c>
      <c r="G2972" s="289" t="s">
        <v>39</v>
      </c>
      <c r="H2972" s="287" t="s">
        <v>1189</v>
      </c>
      <c r="I2972" s="287" t="s">
        <v>40</v>
      </c>
      <c r="J2972" s="287" t="s">
        <v>41</v>
      </c>
    </row>
    <row r="2973" spans="1:13" ht="12.75" thickTop="1" x14ac:dyDescent="0.2">
      <c r="A2973" s="265" t="s">
        <v>7562</v>
      </c>
      <c r="B2973" s="310" t="s">
        <v>1190</v>
      </c>
      <c r="C2973" s="311" t="s">
        <v>4851</v>
      </c>
      <c r="D2973" s="310" t="s">
        <v>1470</v>
      </c>
      <c r="E2973" s="310" t="s">
        <v>753</v>
      </c>
      <c r="F2973" s="312">
        <v>8</v>
      </c>
      <c r="G2973" s="313" t="s">
        <v>106</v>
      </c>
      <c r="H2973" s="314">
        <v>1</v>
      </c>
      <c r="I2973" s="315">
        <v>52.2</v>
      </c>
      <c r="J2973" s="315">
        <v>52.2</v>
      </c>
      <c r="K2973" s="277"/>
      <c r="L2973" s="315">
        <v>63.26</v>
      </c>
      <c r="M2973" s="315">
        <v>63.26</v>
      </c>
    </row>
    <row r="2974" spans="1:13" x14ac:dyDescent="0.2">
      <c r="A2974" s="265" t="s">
        <v>7563</v>
      </c>
      <c r="B2974" s="279" t="s">
        <v>1193</v>
      </c>
      <c r="C2974" s="280" t="s">
        <v>3137</v>
      </c>
      <c r="D2974" s="279" t="s">
        <v>1470</v>
      </c>
      <c r="E2974" s="279" t="s">
        <v>1198</v>
      </c>
      <c r="F2974" s="281" t="s">
        <v>1195</v>
      </c>
      <c r="G2974" s="282" t="s">
        <v>1196</v>
      </c>
      <c r="H2974" s="283">
        <v>0.36</v>
      </c>
      <c r="I2974" s="284">
        <v>12.429</v>
      </c>
      <c r="J2974" s="284">
        <v>4.4740000000000002</v>
      </c>
      <c r="K2974" s="277"/>
      <c r="L2974" s="284">
        <v>15.06</v>
      </c>
      <c r="M2974" s="284">
        <v>5.42</v>
      </c>
    </row>
    <row r="2975" spans="1:13" x14ac:dyDescent="0.2">
      <c r="A2975" s="265" t="s">
        <v>7564</v>
      </c>
      <c r="B2975" s="279" t="s">
        <v>1193</v>
      </c>
      <c r="C2975" s="280" t="s">
        <v>3212</v>
      </c>
      <c r="D2975" s="279" t="s">
        <v>1470</v>
      </c>
      <c r="E2975" s="279" t="s">
        <v>1364</v>
      </c>
      <c r="F2975" s="281" t="s">
        <v>1195</v>
      </c>
      <c r="G2975" s="282" t="s">
        <v>1196</v>
      </c>
      <c r="H2975" s="283">
        <v>0.36</v>
      </c>
      <c r="I2975" s="284">
        <v>18.404</v>
      </c>
      <c r="J2975" s="284">
        <v>6.625</v>
      </c>
      <c r="K2975" s="277"/>
      <c r="L2975" s="284">
        <v>22.3</v>
      </c>
      <c r="M2975" s="284">
        <v>8.02</v>
      </c>
    </row>
    <row r="2976" spans="1:13" x14ac:dyDescent="0.2">
      <c r="A2976" s="265" t="s">
        <v>7565</v>
      </c>
      <c r="B2976" s="279" t="s">
        <v>1193</v>
      </c>
      <c r="C2976" s="280" t="s">
        <v>4307</v>
      </c>
      <c r="D2976" s="279" t="s">
        <v>1470</v>
      </c>
      <c r="E2976" s="279" t="s">
        <v>1388</v>
      </c>
      <c r="F2976" s="281" t="s">
        <v>1209</v>
      </c>
      <c r="G2976" s="282" t="s">
        <v>61</v>
      </c>
      <c r="H2976" s="283">
        <v>0.42</v>
      </c>
      <c r="I2976" s="284">
        <v>0.371</v>
      </c>
      <c r="J2976" s="284">
        <v>0.155</v>
      </c>
      <c r="K2976" s="277"/>
      <c r="L2976" s="284">
        <v>0.45</v>
      </c>
      <c r="M2976" s="284">
        <v>0.18</v>
      </c>
    </row>
    <row r="2977" spans="1:13" x14ac:dyDescent="0.2">
      <c r="A2977" s="265" t="s">
        <v>7566</v>
      </c>
      <c r="B2977" s="279" t="s">
        <v>1193</v>
      </c>
      <c r="C2977" s="280" t="s">
        <v>4852</v>
      </c>
      <c r="D2977" s="279" t="s">
        <v>1470</v>
      </c>
      <c r="E2977" s="279" t="s">
        <v>4853</v>
      </c>
      <c r="F2977" s="281" t="s">
        <v>1209</v>
      </c>
      <c r="G2977" s="282" t="s">
        <v>73</v>
      </c>
      <c r="H2977" s="283">
        <v>1</v>
      </c>
      <c r="I2977" s="284">
        <v>40.950000000000003</v>
      </c>
      <c r="J2977" s="284">
        <v>40.950000000000003</v>
      </c>
      <c r="K2977" s="277"/>
      <c r="L2977" s="284">
        <v>49.64</v>
      </c>
      <c r="M2977" s="284">
        <v>49.64</v>
      </c>
    </row>
    <row r="2978" spans="1:13" x14ac:dyDescent="0.2">
      <c r="A2978" s="265" t="s">
        <v>7567</v>
      </c>
      <c r="B2978" s="266" t="s">
        <v>4854</v>
      </c>
      <c r="C2978" s="267" t="s">
        <v>36</v>
      </c>
      <c r="D2978" s="266" t="s">
        <v>37</v>
      </c>
      <c r="E2978" s="266" t="s">
        <v>38</v>
      </c>
      <c r="F2978" s="268" t="s">
        <v>1188</v>
      </c>
      <c r="G2978" s="269" t="s">
        <v>39</v>
      </c>
      <c r="H2978" s="267" t="s">
        <v>1189</v>
      </c>
      <c r="I2978" s="267" t="s">
        <v>40</v>
      </c>
      <c r="J2978" s="267" t="s">
        <v>41</v>
      </c>
      <c r="L2978" s="334"/>
      <c r="M2978" s="334"/>
    </row>
    <row r="2979" spans="1:13" x14ac:dyDescent="0.2">
      <c r="A2979" s="265" t="s">
        <v>7568</v>
      </c>
      <c r="B2979" s="271" t="s">
        <v>1190</v>
      </c>
      <c r="C2979" s="272" t="s">
        <v>4855</v>
      </c>
      <c r="D2979" s="271" t="s">
        <v>1470</v>
      </c>
      <c r="E2979" s="271" t="s">
        <v>755</v>
      </c>
      <c r="F2979" s="273">
        <v>8</v>
      </c>
      <c r="G2979" s="274" t="s">
        <v>106</v>
      </c>
      <c r="H2979" s="275">
        <v>1</v>
      </c>
      <c r="I2979" s="276">
        <v>10.48</v>
      </c>
      <c r="J2979" s="276">
        <v>10.48</v>
      </c>
      <c r="K2979" s="277"/>
      <c r="L2979" s="276">
        <v>12.71</v>
      </c>
      <c r="M2979" s="276">
        <v>12.71</v>
      </c>
    </row>
    <row r="2980" spans="1:13" x14ac:dyDescent="0.2">
      <c r="A2980" s="265" t="s">
        <v>7569</v>
      </c>
      <c r="B2980" s="301" t="s">
        <v>1193</v>
      </c>
      <c r="C2980" s="302" t="s">
        <v>3137</v>
      </c>
      <c r="D2980" s="301" t="s">
        <v>1470</v>
      </c>
      <c r="E2980" s="301" t="s">
        <v>1198</v>
      </c>
      <c r="F2980" s="303" t="s">
        <v>1195</v>
      </c>
      <c r="G2980" s="304" t="s">
        <v>1196</v>
      </c>
      <c r="H2980" s="305">
        <v>0.25</v>
      </c>
      <c r="I2980" s="285">
        <v>12.429</v>
      </c>
      <c r="J2980" s="285">
        <v>3.1070000000000002</v>
      </c>
      <c r="K2980" s="277"/>
      <c r="L2980" s="285">
        <v>15.06</v>
      </c>
      <c r="M2980" s="285">
        <v>3.76</v>
      </c>
    </row>
    <row r="2981" spans="1:13" ht="12.75" thickBot="1" x14ac:dyDescent="0.25">
      <c r="A2981" s="265" t="s">
        <v>7570</v>
      </c>
      <c r="B2981" s="301" t="s">
        <v>1193</v>
      </c>
      <c r="C2981" s="302" t="s">
        <v>3212</v>
      </c>
      <c r="D2981" s="301" t="s">
        <v>1470</v>
      </c>
      <c r="E2981" s="301" t="s">
        <v>1364</v>
      </c>
      <c r="F2981" s="303" t="s">
        <v>1195</v>
      </c>
      <c r="G2981" s="304" t="s">
        <v>1196</v>
      </c>
      <c r="H2981" s="305">
        <v>0.25</v>
      </c>
      <c r="I2981" s="285">
        <v>18.404</v>
      </c>
      <c r="J2981" s="285">
        <v>4.601</v>
      </c>
      <c r="K2981" s="277"/>
      <c r="L2981" s="285">
        <v>22.3</v>
      </c>
      <c r="M2981" s="285">
        <v>5.57</v>
      </c>
    </row>
    <row r="2982" spans="1:13" ht="12.75" thickTop="1" x14ac:dyDescent="0.2">
      <c r="A2982" s="265" t="s">
        <v>7571</v>
      </c>
      <c r="B2982" s="295" t="s">
        <v>1193</v>
      </c>
      <c r="C2982" s="296" t="s">
        <v>4307</v>
      </c>
      <c r="D2982" s="295" t="s">
        <v>1470</v>
      </c>
      <c r="E2982" s="295" t="s">
        <v>1388</v>
      </c>
      <c r="F2982" s="297" t="s">
        <v>1209</v>
      </c>
      <c r="G2982" s="298" t="s">
        <v>61</v>
      </c>
      <c r="H2982" s="299">
        <v>0.28000000000000003</v>
      </c>
      <c r="I2982" s="300">
        <v>0.371</v>
      </c>
      <c r="J2982" s="300">
        <v>0.10299999999999999</v>
      </c>
      <c r="K2982" s="277"/>
      <c r="L2982" s="300">
        <v>0.45</v>
      </c>
      <c r="M2982" s="300">
        <v>0.12</v>
      </c>
    </row>
    <row r="2983" spans="1:13" x14ac:dyDescent="0.2">
      <c r="A2983" s="265" t="s">
        <v>7572</v>
      </c>
      <c r="B2983" s="279" t="s">
        <v>1193</v>
      </c>
      <c r="C2983" s="280" t="s">
        <v>3331</v>
      </c>
      <c r="D2983" s="279" t="s">
        <v>1470</v>
      </c>
      <c r="E2983" s="279" t="s">
        <v>3332</v>
      </c>
      <c r="F2983" s="281" t="s">
        <v>1209</v>
      </c>
      <c r="G2983" s="282" t="s">
        <v>73</v>
      </c>
      <c r="H2983" s="283">
        <v>1</v>
      </c>
      <c r="I2983" s="284">
        <v>2.67</v>
      </c>
      <c r="J2983" s="284">
        <v>2.67</v>
      </c>
      <c r="K2983" s="277"/>
      <c r="L2983" s="284">
        <v>3.26</v>
      </c>
      <c r="M2983" s="284">
        <v>3.26</v>
      </c>
    </row>
    <row r="2984" spans="1:13" x14ac:dyDescent="0.2">
      <c r="A2984" s="265" t="s">
        <v>7573</v>
      </c>
      <c r="B2984" s="266" t="s">
        <v>4856</v>
      </c>
      <c r="C2984" s="267" t="s">
        <v>36</v>
      </c>
      <c r="D2984" s="266" t="s">
        <v>37</v>
      </c>
      <c r="E2984" s="266" t="s">
        <v>38</v>
      </c>
      <c r="F2984" s="268" t="s">
        <v>1188</v>
      </c>
      <c r="G2984" s="269" t="s">
        <v>39</v>
      </c>
      <c r="H2984" s="267" t="s">
        <v>1189</v>
      </c>
      <c r="I2984" s="267" t="s">
        <v>40</v>
      </c>
      <c r="J2984" s="267" t="s">
        <v>41</v>
      </c>
      <c r="L2984" s="334"/>
      <c r="M2984" s="334"/>
    </row>
    <row r="2985" spans="1:13" x14ac:dyDescent="0.2">
      <c r="A2985" s="265" t="s">
        <v>7574</v>
      </c>
      <c r="B2985" s="271" t="s">
        <v>1190</v>
      </c>
      <c r="C2985" s="272" t="s">
        <v>4857</v>
      </c>
      <c r="D2985" s="271" t="s">
        <v>1470</v>
      </c>
      <c r="E2985" s="271" t="s">
        <v>757</v>
      </c>
      <c r="F2985" s="273">
        <v>8</v>
      </c>
      <c r="G2985" s="274" t="s">
        <v>106</v>
      </c>
      <c r="H2985" s="275">
        <v>1</v>
      </c>
      <c r="I2985" s="276">
        <v>59.930000000000007</v>
      </c>
      <c r="J2985" s="276">
        <v>59.93</v>
      </c>
      <c r="K2985" s="277"/>
      <c r="L2985" s="276">
        <v>72.63</v>
      </c>
      <c r="M2985" s="276">
        <v>72.63</v>
      </c>
    </row>
    <row r="2986" spans="1:13" x14ac:dyDescent="0.2">
      <c r="A2986" s="265" t="s">
        <v>7575</v>
      </c>
      <c r="B2986" s="279" t="s">
        <v>1193</v>
      </c>
      <c r="C2986" s="280" t="s">
        <v>3137</v>
      </c>
      <c r="D2986" s="279" t="s">
        <v>1470</v>
      </c>
      <c r="E2986" s="279" t="s">
        <v>1198</v>
      </c>
      <c r="F2986" s="281" t="s">
        <v>1195</v>
      </c>
      <c r="G2986" s="282" t="s">
        <v>1196</v>
      </c>
      <c r="H2986" s="283">
        <v>0.2</v>
      </c>
      <c r="I2986" s="284">
        <v>12.429</v>
      </c>
      <c r="J2986" s="284">
        <v>2.4849999999999999</v>
      </c>
      <c r="K2986" s="277"/>
      <c r="L2986" s="284">
        <v>15.06</v>
      </c>
      <c r="M2986" s="284">
        <v>3.01</v>
      </c>
    </row>
    <row r="2987" spans="1:13" x14ac:dyDescent="0.2">
      <c r="A2987" s="265" t="s">
        <v>7576</v>
      </c>
      <c r="B2987" s="279" t="s">
        <v>1193</v>
      </c>
      <c r="C2987" s="280" t="s">
        <v>3212</v>
      </c>
      <c r="D2987" s="279" t="s">
        <v>1470</v>
      </c>
      <c r="E2987" s="279" t="s">
        <v>1364</v>
      </c>
      <c r="F2987" s="281" t="s">
        <v>1195</v>
      </c>
      <c r="G2987" s="282" t="s">
        <v>1196</v>
      </c>
      <c r="H2987" s="283">
        <v>0.2</v>
      </c>
      <c r="I2987" s="284">
        <v>18.404</v>
      </c>
      <c r="J2987" s="284">
        <v>3.68</v>
      </c>
      <c r="K2987" s="277"/>
      <c r="L2987" s="284">
        <v>22.3</v>
      </c>
      <c r="M2987" s="284">
        <v>4.46</v>
      </c>
    </row>
    <row r="2988" spans="1:13" x14ac:dyDescent="0.2">
      <c r="A2988" s="265" t="s">
        <v>7577</v>
      </c>
      <c r="B2988" s="279" t="s">
        <v>1193</v>
      </c>
      <c r="C2988" s="280" t="s">
        <v>4307</v>
      </c>
      <c r="D2988" s="279" t="s">
        <v>1470</v>
      </c>
      <c r="E2988" s="279" t="s">
        <v>1388</v>
      </c>
      <c r="F2988" s="281" t="s">
        <v>1209</v>
      </c>
      <c r="G2988" s="282" t="s">
        <v>61</v>
      </c>
      <c r="H2988" s="283">
        <v>0.28000000000000003</v>
      </c>
      <c r="I2988" s="284">
        <v>0.371</v>
      </c>
      <c r="J2988" s="284">
        <v>0.10299999999999999</v>
      </c>
      <c r="K2988" s="277"/>
      <c r="L2988" s="284">
        <v>0.45</v>
      </c>
      <c r="M2988" s="284">
        <v>0.12</v>
      </c>
    </row>
    <row r="2989" spans="1:13" x14ac:dyDescent="0.2">
      <c r="A2989" s="265" t="s">
        <v>7578</v>
      </c>
      <c r="B2989" s="279" t="s">
        <v>1193</v>
      </c>
      <c r="C2989" s="280" t="s">
        <v>3372</v>
      </c>
      <c r="D2989" s="279" t="s">
        <v>1470</v>
      </c>
      <c r="E2989" s="279" t="s">
        <v>3373</v>
      </c>
      <c r="F2989" s="281" t="s">
        <v>1209</v>
      </c>
      <c r="G2989" s="282" t="s">
        <v>73</v>
      </c>
      <c r="H2989" s="283">
        <v>1</v>
      </c>
      <c r="I2989" s="284">
        <v>53.66</v>
      </c>
      <c r="J2989" s="284">
        <v>53.66</v>
      </c>
      <c r="K2989" s="277"/>
      <c r="L2989" s="284">
        <v>65.040000000000006</v>
      </c>
      <c r="M2989" s="284">
        <v>65.040000000000006</v>
      </c>
    </row>
    <row r="2990" spans="1:13" x14ac:dyDescent="0.2">
      <c r="A2990" s="265" t="s">
        <v>7579</v>
      </c>
      <c r="B2990" s="266" t="s">
        <v>4858</v>
      </c>
      <c r="C2990" s="267" t="s">
        <v>36</v>
      </c>
      <c r="D2990" s="266" t="s">
        <v>37</v>
      </c>
      <c r="E2990" s="266" t="s">
        <v>38</v>
      </c>
      <c r="F2990" s="268" t="s">
        <v>1188</v>
      </c>
      <c r="G2990" s="269" t="s">
        <v>39</v>
      </c>
      <c r="H2990" s="267" t="s">
        <v>1189</v>
      </c>
      <c r="I2990" s="267" t="s">
        <v>40</v>
      </c>
      <c r="J2990" s="267" t="s">
        <v>41</v>
      </c>
      <c r="L2990" s="334"/>
      <c r="M2990" s="334"/>
    </row>
    <row r="2991" spans="1:13" ht="24" x14ac:dyDescent="0.2">
      <c r="A2991" s="265" t="s">
        <v>7580</v>
      </c>
      <c r="B2991" s="290" t="s">
        <v>1190</v>
      </c>
      <c r="C2991" s="291" t="s">
        <v>4417</v>
      </c>
      <c r="D2991" s="290" t="s">
        <v>103</v>
      </c>
      <c r="E2991" s="290" t="s">
        <v>1770</v>
      </c>
      <c r="F2991" s="292" t="s">
        <v>3019</v>
      </c>
      <c r="G2991" s="293" t="s">
        <v>133</v>
      </c>
      <c r="H2991" s="294">
        <v>1</v>
      </c>
      <c r="I2991" s="278">
        <v>7.8900000000000006</v>
      </c>
      <c r="J2991" s="278">
        <v>7.8900000000000006</v>
      </c>
      <c r="K2991" s="277"/>
      <c r="L2991" s="278">
        <v>9.57</v>
      </c>
      <c r="M2991" s="278">
        <v>9.57</v>
      </c>
    </row>
    <row r="2992" spans="1:13" ht="24.75" thickBot="1" x14ac:dyDescent="0.25">
      <c r="A2992" s="265" t="s">
        <v>7581</v>
      </c>
      <c r="B2992" s="329" t="s">
        <v>1236</v>
      </c>
      <c r="C2992" s="330" t="s">
        <v>4255</v>
      </c>
      <c r="D2992" s="329" t="s">
        <v>103</v>
      </c>
      <c r="E2992" s="329" t="s">
        <v>1264</v>
      </c>
      <c r="F2992" s="331" t="s">
        <v>1191</v>
      </c>
      <c r="G2992" s="332" t="s">
        <v>79</v>
      </c>
      <c r="H2992" s="333">
        <v>0.1232</v>
      </c>
      <c r="I2992" s="322">
        <v>23.058</v>
      </c>
      <c r="J2992" s="322">
        <v>2.84</v>
      </c>
      <c r="K2992" s="277"/>
      <c r="L2992" s="322">
        <v>27.94</v>
      </c>
      <c r="M2992" s="322">
        <v>3.44</v>
      </c>
    </row>
    <row r="2993" spans="1:13" ht="24.75" thickTop="1" x14ac:dyDescent="0.2">
      <c r="A2993" s="265" t="s">
        <v>7582</v>
      </c>
      <c r="B2993" s="323" t="s">
        <v>1236</v>
      </c>
      <c r="C2993" s="324" t="s">
        <v>3433</v>
      </c>
      <c r="D2993" s="323" t="s">
        <v>103</v>
      </c>
      <c r="E2993" s="323" t="s">
        <v>1239</v>
      </c>
      <c r="F2993" s="325" t="s">
        <v>1191</v>
      </c>
      <c r="G2993" s="326" t="s">
        <v>79</v>
      </c>
      <c r="H2993" s="327">
        <v>3.8800000000000001E-2</v>
      </c>
      <c r="I2993" s="328">
        <v>16.027000000000001</v>
      </c>
      <c r="J2993" s="328">
        <v>0.621</v>
      </c>
      <c r="K2993" s="277"/>
      <c r="L2993" s="328">
        <v>19.420000000000002</v>
      </c>
      <c r="M2993" s="328">
        <v>0.75</v>
      </c>
    </row>
    <row r="2994" spans="1:13" x14ac:dyDescent="0.2">
      <c r="A2994" s="265" t="s">
        <v>7583</v>
      </c>
      <c r="B2994" s="279" t="s">
        <v>1193</v>
      </c>
      <c r="C2994" s="280" t="s">
        <v>4436</v>
      </c>
      <c r="D2994" s="279" t="s">
        <v>103</v>
      </c>
      <c r="E2994" s="279" t="s">
        <v>1367</v>
      </c>
      <c r="F2994" s="281" t="s">
        <v>1209</v>
      </c>
      <c r="G2994" s="282" t="s">
        <v>133</v>
      </c>
      <c r="H2994" s="283">
        <v>3.32E-2</v>
      </c>
      <c r="I2994" s="284">
        <v>3.1440000000000001</v>
      </c>
      <c r="J2994" s="284">
        <v>0.104</v>
      </c>
      <c r="K2994" s="277"/>
      <c r="L2994" s="284">
        <v>3.81</v>
      </c>
      <c r="M2994" s="284">
        <v>0.12</v>
      </c>
    </row>
    <row r="2995" spans="1:13" ht="24" x14ac:dyDescent="0.2">
      <c r="A2995" s="265" t="s">
        <v>7584</v>
      </c>
      <c r="B2995" s="279" t="s">
        <v>1193</v>
      </c>
      <c r="C2995" s="280" t="s">
        <v>4859</v>
      </c>
      <c r="D2995" s="279" t="s">
        <v>103</v>
      </c>
      <c r="E2995" s="279" t="s">
        <v>4860</v>
      </c>
      <c r="F2995" s="281" t="s">
        <v>1209</v>
      </c>
      <c r="G2995" s="282" t="s">
        <v>133</v>
      </c>
      <c r="H2995" s="283">
        <v>1</v>
      </c>
      <c r="I2995" s="284">
        <v>4.3250232558139539</v>
      </c>
      <c r="J2995" s="284">
        <v>4.3250000000000002</v>
      </c>
      <c r="K2995" s="277"/>
      <c r="L2995" s="284">
        <v>5.26</v>
      </c>
      <c r="M2995" s="284">
        <v>5.26</v>
      </c>
    </row>
    <row r="2996" spans="1:13" x14ac:dyDescent="0.2">
      <c r="A2996" s="265" t="s">
        <v>7585</v>
      </c>
      <c r="B2996" s="266" t="s">
        <v>4861</v>
      </c>
      <c r="C2996" s="267" t="s">
        <v>36</v>
      </c>
      <c r="D2996" s="266" t="s">
        <v>37</v>
      </c>
      <c r="E2996" s="266" t="s">
        <v>38</v>
      </c>
      <c r="F2996" s="268" t="s">
        <v>1188</v>
      </c>
      <c r="G2996" s="269" t="s">
        <v>39</v>
      </c>
      <c r="H2996" s="267" t="s">
        <v>1189</v>
      </c>
      <c r="I2996" s="267" t="s">
        <v>40</v>
      </c>
      <c r="J2996" s="267" t="s">
        <v>41</v>
      </c>
      <c r="L2996" s="334"/>
      <c r="M2996" s="334"/>
    </row>
    <row r="2997" spans="1:13" x14ac:dyDescent="0.2">
      <c r="A2997" s="265" t="s">
        <v>7586</v>
      </c>
      <c r="B2997" s="271" t="s">
        <v>1190</v>
      </c>
      <c r="C2997" s="272" t="s">
        <v>4862</v>
      </c>
      <c r="D2997" s="271" t="s">
        <v>1470</v>
      </c>
      <c r="E2997" s="271" t="s">
        <v>760</v>
      </c>
      <c r="F2997" s="273">
        <v>8</v>
      </c>
      <c r="G2997" s="274" t="s">
        <v>106</v>
      </c>
      <c r="H2997" s="275">
        <v>1</v>
      </c>
      <c r="I2997" s="276">
        <v>91.06</v>
      </c>
      <c r="J2997" s="276">
        <v>91.06</v>
      </c>
      <c r="K2997" s="277"/>
      <c r="L2997" s="276">
        <v>110.35</v>
      </c>
      <c r="M2997" s="276">
        <v>110.35</v>
      </c>
    </row>
    <row r="2998" spans="1:13" x14ac:dyDescent="0.2">
      <c r="A2998" s="265" t="s">
        <v>7587</v>
      </c>
      <c r="B2998" s="279" t="s">
        <v>1193</v>
      </c>
      <c r="C2998" s="280" t="s">
        <v>3137</v>
      </c>
      <c r="D2998" s="279" t="s">
        <v>1470</v>
      </c>
      <c r="E2998" s="279" t="s">
        <v>1198</v>
      </c>
      <c r="F2998" s="281" t="s">
        <v>1195</v>
      </c>
      <c r="G2998" s="282" t="s">
        <v>1196</v>
      </c>
      <c r="H2998" s="283">
        <v>0.39</v>
      </c>
      <c r="I2998" s="284">
        <v>12.429</v>
      </c>
      <c r="J2998" s="284">
        <v>4.8470000000000004</v>
      </c>
      <c r="K2998" s="277"/>
      <c r="L2998" s="284">
        <v>15.06</v>
      </c>
      <c r="M2998" s="284">
        <v>5.87</v>
      </c>
    </row>
    <row r="2999" spans="1:13" x14ac:dyDescent="0.2">
      <c r="A2999" s="265" t="s">
        <v>7588</v>
      </c>
      <c r="B2999" s="279" t="s">
        <v>1193</v>
      </c>
      <c r="C2999" s="280" t="s">
        <v>3212</v>
      </c>
      <c r="D2999" s="279" t="s">
        <v>1470</v>
      </c>
      <c r="E2999" s="279" t="s">
        <v>1364</v>
      </c>
      <c r="F2999" s="281" t="s">
        <v>1195</v>
      </c>
      <c r="G2999" s="282" t="s">
        <v>1196</v>
      </c>
      <c r="H2999" s="283">
        <v>0.39</v>
      </c>
      <c r="I2999" s="284">
        <v>18.404</v>
      </c>
      <c r="J2999" s="284">
        <v>7.1769999999999996</v>
      </c>
      <c r="K2999" s="277"/>
      <c r="L2999" s="284">
        <v>22.3</v>
      </c>
      <c r="M2999" s="284">
        <v>8.69</v>
      </c>
    </row>
    <row r="3000" spans="1:13" x14ac:dyDescent="0.2">
      <c r="A3000" s="265" t="s">
        <v>7589</v>
      </c>
      <c r="B3000" s="301" t="s">
        <v>1193</v>
      </c>
      <c r="C3000" s="302" t="s">
        <v>4863</v>
      </c>
      <c r="D3000" s="301" t="s">
        <v>1470</v>
      </c>
      <c r="E3000" s="301" t="s">
        <v>4864</v>
      </c>
      <c r="F3000" s="303" t="s">
        <v>1209</v>
      </c>
      <c r="G3000" s="304" t="s">
        <v>73</v>
      </c>
      <c r="H3000" s="305">
        <v>1</v>
      </c>
      <c r="I3000" s="285">
        <v>79.040000000000006</v>
      </c>
      <c r="J3000" s="285">
        <v>79.040000000000006</v>
      </c>
      <c r="K3000" s="277"/>
      <c r="L3000" s="285">
        <v>95.79</v>
      </c>
      <c r="M3000" s="285">
        <v>95.79</v>
      </c>
    </row>
    <row r="3001" spans="1:13" ht="12.75" thickBot="1" x14ac:dyDescent="0.25">
      <c r="A3001" s="265" t="s">
        <v>7590</v>
      </c>
      <c r="B3001" s="286" t="s">
        <v>4865</v>
      </c>
      <c r="C3001" s="287" t="s">
        <v>36</v>
      </c>
      <c r="D3001" s="286" t="s">
        <v>37</v>
      </c>
      <c r="E3001" s="286" t="s">
        <v>38</v>
      </c>
      <c r="F3001" s="288" t="s">
        <v>1188</v>
      </c>
      <c r="G3001" s="289" t="s">
        <v>39</v>
      </c>
      <c r="H3001" s="287" t="s">
        <v>1189</v>
      </c>
      <c r="I3001" s="287" t="s">
        <v>40</v>
      </c>
      <c r="J3001" s="287" t="s">
        <v>41</v>
      </c>
    </row>
    <row r="3002" spans="1:13" ht="24.75" thickTop="1" x14ac:dyDescent="0.2">
      <c r="A3002" s="265" t="s">
        <v>7591</v>
      </c>
      <c r="B3002" s="310" t="s">
        <v>1190</v>
      </c>
      <c r="C3002" s="311" t="s">
        <v>4866</v>
      </c>
      <c r="D3002" s="310" t="s">
        <v>1470</v>
      </c>
      <c r="E3002" s="310" t="s">
        <v>1771</v>
      </c>
      <c r="F3002" s="312">
        <v>8</v>
      </c>
      <c r="G3002" s="313" t="s">
        <v>73</v>
      </c>
      <c r="H3002" s="314">
        <v>1</v>
      </c>
      <c r="I3002" s="315">
        <v>1024.71</v>
      </c>
      <c r="J3002" s="315">
        <v>1024.71</v>
      </c>
      <c r="K3002" s="277"/>
      <c r="L3002" s="315">
        <v>1241.6300000000001</v>
      </c>
      <c r="M3002" s="315">
        <v>1241.6300000000001</v>
      </c>
    </row>
    <row r="3003" spans="1:13" x14ac:dyDescent="0.2">
      <c r="A3003" s="265" t="s">
        <v>7592</v>
      </c>
      <c r="B3003" s="279" t="s">
        <v>1193</v>
      </c>
      <c r="C3003" s="280" t="s">
        <v>3137</v>
      </c>
      <c r="D3003" s="279" t="s">
        <v>1470</v>
      </c>
      <c r="E3003" s="279" t="s">
        <v>1198</v>
      </c>
      <c r="F3003" s="281" t="s">
        <v>1195</v>
      </c>
      <c r="G3003" s="282" t="s">
        <v>1196</v>
      </c>
      <c r="H3003" s="283">
        <v>2.4</v>
      </c>
      <c r="I3003" s="284">
        <v>12.429</v>
      </c>
      <c r="J3003" s="284">
        <v>29.829000000000001</v>
      </c>
      <c r="K3003" s="277"/>
      <c r="L3003" s="284">
        <v>15.06</v>
      </c>
      <c r="M3003" s="284">
        <v>36.14</v>
      </c>
    </row>
    <row r="3004" spans="1:13" x14ac:dyDescent="0.2">
      <c r="A3004" s="265" t="s">
        <v>7593</v>
      </c>
      <c r="B3004" s="279" t="s">
        <v>1193</v>
      </c>
      <c r="C3004" s="280" t="s">
        <v>3212</v>
      </c>
      <c r="D3004" s="279" t="s">
        <v>1470</v>
      </c>
      <c r="E3004" s="279" t="s">
        <v>1364</v>
      </c>
      <c r="F3004" s="281" t="s">
        <v>1195</v>
      </c>
      <c r="G3004" s="282" t="s">
        <v>1196</v>
      </c>
      <c r="H3004" s="283">
        <v>2.4</v>
      </c>
      <c r="I3004" s="284">
        <v>18.404</v>
      </c>
      <c r="J3004" s="284">
        <v>44.168999999999997</v>
      </c>
      <c r="K3004" s="277"/>
      <c r="L3004" s="284">
        <v>22.3</v>
      </c>
      <c r="M3004" s="284">
        <v>53.52</v>
      </c>
    </row>
    <row r="3005" spans="1:13" x14ac:dyDescent="0.2">
      <c r="A3005" s="265" t="s">
        <v>7594</v>
      </c>
      <c r="B3005" s="279" t="s">
        <v>1193</v>
      </c>
      <c r="C3005" s="280" t="s">
        <v>4473</v>
      </c>
      <c r="D3005" s="279" t="s">
        <v>1470</v>
      </c>
      <c r="E3005" s="279" t="s">
        <v>4474</v>
      </c>
      <c r="F3005" s="281" t="s">
        <v>1209</v>
      </c>
      <c r="G3005" s="282" t="s">
        <v>73</v>
      </c>
      <c r="H3005" s="283">
        <v>2</v>
      </c>
      <c r="I3005" s="284">
        <v>4.3490000000000002</v>
      </c>
      <c r="J3005" s="284">
        <v>8.6980000000000004</v>
      </c>
      <c r="K3005" s="277"/>
      <c r="L3005" s="284">
        <v>5.27</v>
      </c>
      <c r="M3005" s="284">
        <v>10.54</v>
      </c>
    </row>
    <row r="3006" spans="1:13" x14ac:dyDescent="0.2">
      <c r="A3006" s="265" t="s">
        <v>7595</v>
      </c>
      <c r="B3006" s="279" t="s">
        <v>1193</v>
      </c>
      <c r="C3006" s="280" t="s">
        <v>3301</v>
      </c>
      <c r="D3006" s="279" t="s">
        <v>1470</v>
      </c>
      <c r="E3006" s="279" t="s">
        <v>3302</v>
      </c>
      <c r="F3006" s="281" t="s">
        <v>1209</v>
      </c>
      <c r="G3006" s="282" t="s">
        <v>73</v>
      </c>
      <c r="H3006" s="283">
        <v>1</v>
      </c>
      <c r="I3006" s="284">
        <v>10.563000000000001</v>
      </c>
      <c r="J3006" s="284">
        <v>10.563000000000001</v>
      </c>
      <c r="K3006" s="277"/>
      <c r="L3006" s="284">
        <v>12.8</v>
      </c>
      <c r="M3006" s="284">
        <v>12.8</v>
      </c>
    </row>
    <row r="3007" spans="1:13" x14ac:dyDescent="0.2">
      <c r="A3007" s="265" t="s">
        <v>7596</v>
      </c>
      <c r="B3007" s="279" t="s">
        <v>1193</v>
      </c>
      <c r="C3007" s="280" t="s">
        <v>4307</v>
      </c>
      <c r="D3007" s="279" t="s">
        <v>1470</v>
      </c>
      <c r="E3007" s="279" t="s">
        <v>1388</v>
      </c>
      <c r="F3007" s="281" t="s">
        <v>1209</v>
      </c>
      <c r="G3007" s="282" t="s">
        <v>61</v>
      </c>
      <c r="H3007" s="283">
        <v>0.56000000000000005</v>
      </c>
      <c r="I3007" s="284">
        <v>0.371</v>
      </c>
      <c r="J3007" s="284">
        <v>0.20699999999999999</v>
      </c>
      <c r="K3007" s="277"/>
      <c r="L3007" s="284">
        <v>0.45</v>
      </c>
      <c r="M3007" s="284">
        <v>0.25</v>
      </c>
    </row>
    <row r="3008" spans="1:13" x14ac:dyDescent="0.2">
      <c r="A3008" s="265" t="s">
        <v>7597</v>
      </c>
      <c r="B3008" s="301" t="s">
        <v>1193</v>
      </c>
      <c r="C3008" s="302" t="s">
        <v>4867</v>
      </c>
      <c r="D3008" s="301" t="s">
        <v>1470</v>
      </c>
      <c r="E3008" s="301" t="s">
        <v>4868</v>
      </c>
      <c r="F3008" s="303" t="s">
        <v>1209</v>
      </c>
      <c r="G3008" s="304" t="s">
        <v>73</v>
      </c>
      <c r="H3008" s="305">
        <v>1</v>
      </c>
      <c r="I3008" s="285">
        <v>42.676000000000002</v>
      </c>
      <c r="J3008" s="285">
        <v>42.676000000000002</v>
      </c>
      <c r="K3008" s="277"/>
      <c r="L3008" s="285">
        <v>51.71</v>
      </c>
      <c r="M3008" s="285">
        <v>51.71</v>
      </c>
    </row>
    <row r="3009" spans="1:13" ht="12.75" thickBot="1" x14ac:dyDescent="0.25">
      <c r="A3009" s="265" t="s">
        <v>7598</v>
      </c>
      <c r="B3009" s="301" t="s">
        <v>1193</v>
      </c>
      <c r="C3009" s="302" t="s">
        <v>4869</v>
      </c>
      <c r="D3009" s="301" t="s">
        <v>1470</v>
      </c>
      <c r="E3009" s="301" t="s">
        <v>4870</v>
      </c>
      <c r="F3009" s="303" t="s">
        <v>1209</v>
      </c>
      <c r="G3009" s="304" t="s">
        <v>73</v>
      </c>
      <c r="H3009" s="305">
        <v>1</v>
      </c>
      <c r="I3009" s="285">
        <v>888.57</v>
      </c>
      <c r="J3009" s="285">
        <v>888.57</v>
      </c>
      <c r="K3009" s="277"/>
      <c r="L3009" s="285">
        <v>1076.67</v>
      </c>
      <c r="M3009" s="285">
        <v>1076.67</v>
      </c>
    </row>
    <row r="3010" spans="1:13" ht="12.75" thickTop="1" x14ac:dyDescent="0.2">
      <c r="A3010" s="265" t="s">
        <v>7599</v>
      </c>
      <c r="B3010" s="306" t="s">
        <v>4871</v>
      </c>
      <c r="C3010" s="307" t="s">
        <v>36</v>
      </c>
      <c r="D3010" s="306" t="s">
        <v>37</v>
      </c>
      <c r="E3010" s="306" t="s">
        <v>38</v>
      </c>
      <c r="F3010" s="308" t="s">
        <v>1188</v>
      </c>
      <c r="G3010" s="309" t="s">
        <v>39</v>
      </c>
      <c r="H3010" s="307" t="s">
        <v>1189</v>
      </c>
      <c r="I3010" s="307" t="s">
        <v>40</v>
      </c>
      <c r="J3010" s="307" t="s">
        <v>41</v>
      </c>
      <c r="L3010" s="335"/>
      <c r="M3010" s="335"/>
    </row>
    <row r="3011" spans="1:13" ht="24" x14ac:dyDescent="0.2">
      <c r="A3011" s="265" t="s">
        <v>7600</v>
      </c>
      <c r="B3011" s="271" t="s">
        <v>1190</v>
      </c>
      <c r="C3011" s="272" t="s">
        <v>4872</v>
      </c>
      <c r="D3011" s="271" t="s">
        <v>1470</v>
      </c>
      <c r="E3011" s="271" t="s">
        <v>1772</v>
      </c>
      <c r="F3011" s="273">
        <v>8</v>
      </c>
      <c r="G3011" s="274" t="s">
        <v>106</v>
      </c>
      <c r="H3011" s="275">
        <v>1</v>
      </c>
      <c r="I3011" s="276">
        <v>509.95</v>
      </c>
      <c r="J3011" s="276">
        <v>509.95</v>
      </c>
      <c r="K3011" s="277"/>
      <c r="L3011" s="276">
        <v>617.91</v>
      </c>
      <c r="M3011" s="276">
        <v>617.91</v>
      </c>
    </row>
    <row r="3012" spans="1:13" x14ac:dyDescent="0.2">
      <c r="A3012" s="265" t="s">
        <v>7601</v>
      </c>
      <c r="B3012" s="279" t="s">
        <v>1193</v>
      </c>
      <c r="C3012" s="280" t="s">
        <v>3137</v>
      </c>
      <c r="D3012" s="279" t="s">
        <v>1470</v>
      </c>
      <c r="E3012" s="279" t="s">
        <v>1198</v>
      </c>
      <c r="F3012" s="281" t="s">
        <v>1195</v>
      </c>
      <c r="G3012" s="282" t="s">
        <v>1196</v>
      </c>
      <c r="H3012" s="283">
        <v>2.4</v>
      </c>
      <c r="I3012" s="284">
        <v>12.429</v>
      </c>
      <c r="J3012" s="284">
        <v>29.829000000000001</v>
      </c>
      <c r="K3012" s="277"/>
      <c r="L3012" s="284">
        <v>15.06</v>
      </c>
      <c r="M3012" s="284">
        <v>36.14</v>
      </c>
    </row>
    <row r="3013" spans="1:13" x14ac:dyDescent="0.2">
      <c r="A3013" s="265" t="s">
        <v>7602</v>
      </c>
      <c r="B3013" s="279" t="s">
        <v>1193</v>
      </c>
      <c r="C3013" s="280" t="s">
        <v>3212</v>
      </c>
      <c r="D3013" s="279" t="s">
        <v>1470</v>
      </c>
      <c r="E3013" s="279" t="s">
        <v>1364</v>
      </c>
      <c r="F3013" s="281" t="s">
        <v>1195</v>
      </c>
      <c r="G3013" s="282" t="s">
        <v>1196</v>
      </c>
      <c r="H3013" s="283">
        <v>2.4</v>
      </c>
      <c r="I3013" s="284">
        <v>18.404</v>
      </c>
      <c r="J3013" s="284">
        <v>44.168999999999997</v>
      </c>
      <c r="K3013" s="277"/>
      <c r="L3013" s="284">
        <v>22.3</v>
      </c>
      <c r="M3013" s="284">
        <v>53.52</v>
      </c>
    </row>
    <row r="3014" spans="1:13" x14ac:dyDescent="0.2">
      <c r="A3014" s="265" t="s">
        <v>7603</v>
      </c>
      <c r="B3014" s="279" t="s">
        <v>1193</v>
      </c>
      <c r="C3014" s="280" t="s">
        <v>4473</v>
      </c>
      <c r="D3014" s="279" t="s">
        <v>1470</v>
      </c>
      <c r="E3014" s="279" t="s">
        <v>4474</v>
      </c>
      <c r="F3014" s="281" t="s">
        <v>1209</v>
      </c>
      <c r="G3014" s="282" t="s">
        <v>73</v>
      </c>
      <c r="H3014" s="283">
        <v>2</v>
      </c>
      <c r="I3014" s="284">
        <v>4.3490000000000002</v>
      </c>
      <c r="J3014" s="284">
        <v>8.6980000000000004</v>
      </c>
      <c r="K3014" s="277"/>
      <c r="L3014" s="284">
        <v>5.27</v>
      </c>
      <c r="M3014" s="284">
        <v>10.54</v>
      </c>
    </row>
    <row r="3015" spans="1:13" x14ac:dyDescent="0.2">
      <c r="A3015" s="265" t="s">
        <v>7604</v>
      </c>
      <c r="B3015" s="279" t="s">
        <v>1193</v>
      </c>
      <c r="C3015" s="280" t="s">
        <v>3301</v>
      </c>
      <c r="D3015" s="279" t="s">
        <v>1470</v>
      </c>
      <c r="E3015" s="279" t="s">
        <v>3302</v>
      </c>
      <c r="F3015" s="281" t="s">
        <v>1209</v>
      </c>
      <c r="G3015" s="282" t="s">
        <v>73</v>
      </c>
      <c r="H3015" s="283">
        <v>1</v>
      </c>
      <c r="I3015" s="284">
        <v>10.563000000000001</v>
      </c>
      <c r="J3015" s="284">
        <v>10.563000000000001</v>
      </c>
      <c r="K3015" s="277"/>
      <c r="L3015" s="284">
        <v>12.8</v>
      </c>
      <c r="M3015" s="284">
        <v>12.8</v>
      </c>
    </row>
    <row r="3016" spans="1:13" x14ac:dyDescent="0.2">
      <c r="A3016" s="265" t="s">
        <v>7605</v>
      </c>
      <c r="B3016" s="301" t="s">
        <v>1193</v>
      </c>
      <c r="C3016" s="302" t="s">
        <v>4307</v>
      </c>
      <c r="D3016" s="301" t="s">
        <v>1470</v>
      </c>
      <c r="E3016" s="301" t="s">
        <v>1388</v>
      </c>
      <c r="F3016" s="303" t="s">
        <v>1209</v>
      </c>
      <c r="G3016" s="304" t="s">
        <v>61</v>
      </c>
      <c r="H3016" s="305">
        <v>0.56000000000000005</v>
      </c>
      <c r="I3016" s="285">
        <v>0.371</v>
      </c>
      <c r="J3016" s="285">
        <v>0.20699999999999999</v>
      </c>
      <c r="K3016" s="277"/>
      <c r="L3016" s="285">
        <v>0.45</v>
      </c>
      <c r="M3016" s="285">
        <v>0.25</v>
      </c>
    </row>
    <row r="3017" spans="1:13" ht="12.75" thickBot="1" x14ac:dyDescent="0.25">
      <c r="A3017" s="265" t="s">
        <v>7606</v>
      </c>
      <c r="B3017" s="301" t="s">
        <v>1193</v>
      </c>
      <c r="C3017" s="302" t="s">
        <v>4867</v>
      </c>
      <c r="D3017" s="301" t="s">
        <v>1470</v>
      </c>
      <c r="E3017" s="301" t="s">
        <v>4868</v>
      </c>
      <c r="F3017" s="303" t="s">
        <v>1209</v>
      </c>
      <c r="G3017" s="304" t="s">
        <v>73</v>
      </c>
      <c r="H3017" s="305">
        <v>1</v>
      </c>
      <c r="I3017" s="285">
        <v>42.676000000000002</v>
      </c>
      <c r="J3017" s="285">
        <v>42.676000000000002</v>
      </c>
      <c r="K3017" s="277"/>
      <c r="L3017" s="285">
        <v>51.71</v>
      </c>
      <c r="M3017" s="285">
        <v>51.71</v>
      </c>
    </row>
    <row r="3018" spans="1:13" ht="12.75" thickTop="1" x14ac:dyDescent="0.2">
      <c r="A3018" s="265" t="s">
        <v>7607</v>
      </c>
      <c r="B3018" s="295" t="s">
        <v>1193</v>
      </c>
      <c r="C3018" s="296" t="s">
        <v>4873</v>
      </c>
      <c r="D3018" s="295" t="s">
        <v>1470</v>
      </c>
      <c r="E3018" s="295" t="s">
        <v>4874</v>
      </c>
      <c r="F3018" s="297" t="s">
        <v>1209</v>
      </c>
      <c r="G3018" s="298" t="s">
        <v>73</v>
      </c>
      <c r="H3018" s="299">
        <v>1</v>
      </c>
      <c r="I3018" s="300">
        <v>373.81</v>
      </c>
      <c r="J3018" s="300">
        <v>373.81</v>
      </c>
      <c r="K3018" s="277"/>
      <c r="L3018" s="300">
        <v>452.95</v>
      </c>
      <c r="M3018" s="300">
        <v>452.95</v>
      </c>
    </row>
    <row r="3019" spans="1:13" x14ac:dyDescent="0.2">
      <c r="A3019" s="265" t="s">
        <v>7608</v>
      </c>
      <c r="B3019" s="266" t="s">
        <v>4875</v>
      </c>
      <c r="C3019" s="267" t="s">
        <v>36</v>
      </c>
      <c r="D3019" s="266" t="s">
        <v>37</v>
      </c>
      <c r="E3019" s="266" t="s">
        <v>38</v>
      </c>
      <c r="F3019" s="268" t="s">
        <v>1188</v>
      </c>
      <c r="G3019" s="269" t="s">
        <v>39</v>
      </c>
      <c r="H3019" s="267" t="s">
        <v>1189</v>
      </c>
      <c r="I3019" s="267" t="s">
        <v>40</v>
      </c>
      <c r="J3019" s="267" t="s">
        <v>41</v>
      </c>
      <c r="L3019" s="334"/>
      <c r="M3019" s="334"/>
    </row>
    <row r="3020" spans="1:13" x14ac:dyDescent="0.2">
      <c r="A3020" s="265" t="s">
        <v>7609</v>
      </c>
      <c r="B3020" s="271" t="s">
        <v>1190</v>
      </c>
      <c r="C3020" s="272" t="s">
        <v>4472</v>
      </c>
      <c r="D3020" s="271" t="s">
        <v>1470</v>
      </c>
      <c r="E3020" s="271" t="s">
        <v>541</v>
      </c>
      <c r="F3020" s="273">
        <v>8</v>
      </c>
      <c r="G3020" s="274" t="s">
        <v>253</v>
      </c>
      <c r="H3020" s="275">
        <v>1</v>
      </c>
      <c r="I3020" s="276">
        <v>10.5</v>
      </c>
      <c r="J3020" s="276">
        <v>10.5</v>
      </c>
      <c r="K3020" s="277"/>
      <c r="L3020" s="276">
        <v>12.74</v>
      </c>
      <c r="M3020" s="276">
        <v>12.74</v>
      </c>
    </row>
    <row r="3021" spans="1:13" x14ac:dyDescent="0.2">
      <c r="A3021" s="265" t="s">
        <v>7610</v>
      </c>
      <c r="B3021" s="279" t="s">
        <v>1193</v>
      </c>
      <c r="C3021" s="280" t="s">
        <v>3137</v>
      </c>
      <c r="D3021" s="279" t="s">
        <v>1470</v>
      </c>
      <c r="E3021" s="279" t="s">
        <v>1198</v>
      </c>
      <c r="F3021" s="281" t="s">
        <v>1195</v>
      </c>
      <c r="G3021" s="282" t="s">
        <v>1196</v>
      </c>
      <c r="H3021" s="283">
        <v>0.2</v>
      </c>
      <c r="I3021" s="284">
        <v>12.429</v>
      </c>
      <c r="J3021" s="284">
        <v>2.4849999999999999</v>
      </c>
      <c r="K3021" s="277"/>
      <c r="L3021" s="284">
        <v>15.06</v>
      </c>
      <c r="M3021" s="284">
        <v>3.01</v>
      </c>
    </row>
    <row r="3022" spans="1:13" x14ac:dyDescent="0.2">
      <c r="A3022" s="265" t="s">
        <v>7611</v>
      </c>
      <c r="B3022" s="279" t="s">
        <v>1193</v>
      </c>
      <c r="C3022" s="280" t="s">
        <v>3212</v>
      </c>
      <c r="D3022" s="279" t="s">
        <v>1470</v>
      </c>
      <c r="E3022" s="279" t="s">
        <v>1364</v>
      </c>
      <c r="F3022" s="281" t="s">
        <v>1195</v>
      </c>
      <c r="G3022" s="282" t="s">
        <v>1196</v>
      </c>
      <c r="H3022" s="283">
        <v>0.2</v>
      </c>
      <c r="I3022" s="284">
        <v>18.404</v>
      </c>
      <c r="J3022" s="284">
        <v>3.68</v>
      </c>
      <c r="K3022" s="277"/>
      <c r="L3022" s="284">
        <v>22.3</v>
      </c>
      <c r="M3022" s="284">
        <v>4.46</v>
      </c>
    </row>
    <row r="3023" spans="1:13" x14ac:dyDescent="0.2">
      <c r="A3023" s="265" t="s">
        <v>7612</v>
      </c>
      <c r="B3023" s="279" t="s">
        <v>1193</v>
      </c>
      <c r="C3023" s="280" t="s">
        <v>4473</v>
      </c>
      <c r="D3023" s="279" t="s">
        <v>1470</v>
      </c>
      <c r="E3023" s="279" t="s">
        <v>4474</v>
      </c>
      <c r="F3023" s="281" t="s">
        <v>1209</v>
      </c>
      <c r="G3023" s="282" t="s">
        <v>73</v>
      </c>
      <c r="H3023" s="283">
        <v>1</v>
      </c>
      <c r="I3023" s="284">
        <v>4.33</v>
      </c>
      <c r="J3023" s="284">
        <v>4.33</v>
      </c>
      <c r="K3023" s="277"/>
      <c r="L3023" s="284">
        <v>5.27</v>
      </c>
      <c r="M3023" s="284">
        <v>5.27</v>
      </c>
    </row>
    <row r="3024" spans="1:13" x14ac:dyDescent="0.2">
      <c r="A3024" s="265" t="s">
        <v>7613</v>
      </c>
      <c r="B3024" s="286" t="s">
        <v>4876</v>
      </c>
      <c r="C3024" s="287" t="s">
        <v>36</v>
      </c>
      <c r="D3024" s="286" t="s">
        <v>37</v>
      </c>
      <c r="E3024" s="286" t="s">
        <v>38</v>
      </c>
      <c r="F3024" s="288" t="s">
        <v>1188</v>
      </c>
      <c r="G3024" s="289" t="s">
        <v>39</v>
      </c>
      <c r="H3024" s="287" t="s">
        <v>1189</v>
      </c>
      <c r="I3024" s="287" t="s">
        <v>40</v>
      </c>
      <c r="J3024" s="287" t="s">
        <v>41</v>
      </c>
      <c r="L3024" s="270"/>
      <c r="M3024" s="270"/>
    </row>
    <row r="3025" spans="1:13" ht="24.75" thickBot="1" x14ac:dyDescent="0.25">
      <c r="A3025" s="265" t="s">
        <v>7614</v>
      </c>
      <c r="B3025" s="290" t="s">
        <v>1190</v>
      </c>
      <c r="C3025" s="291" t="s">
        <v>4476</v>
      </c>
      <c r="D3025" s="290" t="s">
        <v>1470</v>
      </c>
      <c r="E3025" s="290" t="s">
        <v>1655</v>
      </c>
      <c r="F3025" s="292">
        <v>8</v>
      </c>
      <c r="G3025" s="293" t="s">
        <v>106</v>
      </c>
      <c r="H3025" s="294">
        <v>1</v>
      </c>
      <c r="I3025" s="278">
        <v>134.42000000000002</v>
      </c>
      <c r="J3025" s="278">
        <v>134.41999999999999</v>
      </c>
      <c r="K3025" s="277"/>
      <c r="L3025" s="278">
        <v>162.88999999999999</v>
      </c>
      <c r="M3025" s="278">
        <v>162.88999999999999</v>
      </c>
    </row>
    <row r="3026" spans="1:13" ht="12.75" thickTop="1" x14ac:dyDescent="0.2">
      <c r="A3026" s="265" t="s">
        <v>7615</v>
      </c>
      <c r="B3026" s="295" t="s">
        <v>1193</v>
      </c>
      <c r="C3026" s="296" t="s">
        <v>3137</v>
      </c>
      <c r="D3026" s="295" t="s">
        <v>1470</v>
      </c>
      <c r="E3026" s="295" t="s">
        <v>1198</v>
      </c>
      <c r="F3026" s="297" t="s">
        <v>1195</v>
      </c>
      <c r="G3026" s="298" t="s">
        <v>1196</v>
      </c>
      <c r="H3026" s="299">
        <v>0.15</v>
      </c>
      <c r="I3026" s="300">
        <v>12.429</v>
      </c>
      <c r="J3026" s="300">
        <v>1.8640000000000001</v>
      </c>
      <c r="K3026" s="277"/>
      <c r="L3026" s="300">
        <v>15.06</v>
      </c>
      <c r="M3026" s="300">
        <v>2.25</v>
      </c>
    </row>
    <row r="3027" spans="1:13" x14ac:dyDescent="0.2">
      <c r="A3027" s="265" t="s">
        <v>7616</v>
      </c>
      <c r="B3027" s="279" t="s">
        <v>1193</v>
      </c>
      <c r="C3027" s="280" t="s">
        <v>3212</v>
      </c>
      <c r="D3027" s="279" t="s">
        <v>1470</v>
      </c>
      <c r="E3027" s="279" t="s">
        <v>1364</v>
      </c>
      <c r="F3027" s="281" t="s">
        <v>1195</v>
      </c>
      <c r="G3027" s="282" t="s">
        <v>1196</v>
      </c>
      <c r="H3027" s="283">
        <v>0.15</v>
      </c>
      <c r="I3027" s="284">
        <v>18.404</v>
      </c>
      <c r="J3027" s="284">
        <v>2.76</v>
      </c>
      <c r="K3027" s="277"/>
      <c r="L3027" s="284">
        <v>22.3</v>
      </c>
      <c r="M3027" s="284">
        <v>3.34</v>
      </c>
    </row>
    <row r="3028" spans="1:13" ht="24" x14ac:dyDescent="0.2">
      <c r="A3028" s="265" t="s">
        <v>7617</v>
      </c>
      <c r="B3028" s="279" t="s">
        <v>1193</v>
      </c>
      <c r="C3028" s="280" t="s">
        <v>4477</v>
      </c>
      <c r="D3028" s="279" t="s">
        <v>1470</v>
      </c>
      <c r="E3028" s="279" t="s">
        <v>4478</v>
      </c>
      <c r="F3028" s="281" t="s">
        <v>1209</v>
      </c>
      <c r="G3028" s="282" t="s">
        <v>73</v>
      </c>
      <c r="H3028" s="283">
        <v>1</v>
      </c>
      <c r="I3028" s="284">
        <v>129.80000000000001</v>
      </c>
      <c r="J3028" s="284">
        <v>129.80000000000001</v>
      </c>
      <c r="K3028" s="277"/>
      <c r="L3028" s="284">
        <v>157.30000000000001</v>
      </c>
      <c r="M3028" s="284">
        <v>157.30000000000001</v>
      </c>
    </row>
    <row r="3029" spans="1:13" x14ac:dyDescent="0.2">
      <c r="A3029" s="265" t="s">
        <v>7618</v>
      </c>
      <c r="B3029" s="266" t="s">
        <v>4877</v>
      </c>
      <c r="C3029" s="267" t="s">
        <v>36</v>
      </c>
      <c r="D3029" s="266" t="s">
        <v>37</v>
      </c>
      <c r="E3029" s="266" t="s">
        <v>38</v>
      </c>
      <c r="F3029" s="268" t="s">
        <v>1188</v>
      </c>
      <c r="G3029" s="269" t="s">
        <v>39</v>
      </c>
      <c r="H3029" s="267" t="s">
        <v>1189</v>
      </c>
      <c r="I3029" s="267" t="s">
        <v>40</v>
      </c>
      <c r="J3029" s="267" t="s">
        <v>41</v>
      </c>
      <c r="L3029" s="334"/>
      <c r="M3029" s="334"/>
    </row>
    <row r="3030" spans="1:13" ht="24" x14ac:dyDescent="0.2">
      <c r="A3030" s="265" t="s">
        <v>7619</v>
      </c>
      <c r="B3030" s="271" t="s">
        <v>1190</v>
      </c>
      <c r="C3030" s="272" t="s">
        <v>4724</v>
      </c>
      <c r="D3030" s="271" t="s">
        <v>1470</v>
      </c>
      <c r="E3030" s="271" t="s">
        <v>1734</v>
      </c>
      <c r="F3030" s="273">
        <v>8</v>
      </c>
      <c r="G3030" s="274" t="s">
        <v>106</v>
      </c>
      <c r="H3030" s="275">
        <v>1</v>
      </c>
      <c r="I3030" s="276">
        <v>45.319999999999993</v>
      </c>
      <c r="J3030" s="276">
        <v>45.32</v>
      </c>
      <c r="K3030" s="277"/>
      <c r="L3030" s="276">
        <v>54.93</v>
      </c>
      <c r="M3030" s="276">
        <v>54.93</v>
      </c>
    </row>
    <row r="3031" spans="1:13" x14ac:dyDescent="0.2">
      <c r="A3031" s="265" t="s">
        <v>7620</v>
      </c>
      <c r="B3031" s="279" t="s">
        <v>1193</v>
      </c>
      <c r="C3031" s="280" t="s">
        <v>3137</v>
      </c>
      <c r="D3031" s="279" t="s">
        <v>1470</v>
      </c>
      <c r="E3031" s="279" t="s">
        <v>1198</v>
      </c>
      <c r="F3031" s="281" t="s">
        <v>1195</v>
      </c>
      <c r="G3031" s="282" t="s">
        <v>1196</v>
      </c>
      <c r="H3031" s="283">
        <v>0.2</v>
      </c>
      <c r="I3031" s="284">
        <v>12.429</v>
      </c>
      <c r="J3031" s="284">
        <v>2.4849999999999999</v>
      </c>
      <c r="K3031" s="277"/>
      <c r="L3031" s="284">
        <v>15.06</v>
      </c>
      <c r="M3031" s="284">
        <v>3.01</v>
      </c>
    </row>
    <row r="3032" spans="1:13" x14ac:dyDescent="0.2">
      <c r="A3032" s="265" t="s">
        <v>7621</v>
      </c>
      <c r="B3032" s="279" t="s">
        <v>1193</v>
      </c>
      <c r="C3032" s="280" t="s">
        <v>3212</v>
      </c>
      <c r="D3032" s="279" t="s">
        <v>1470</v>
      </c>
      <c r="E3032" s="279" t="s">
        <v>1364</v>
      </c>
      <c r="F3032" s="281" t="s">
        <v>1195</v>
      </c>
      <c r="G3032" s="282" t="s">
        <v>1196</v>
      </c>
      <c r="H3032" s="283">
        <v>0.2</v>
      </c>
      <c r="I3032" s="284">
        <v>18.404</v>
      </c>
      <c r="J3032" s="284">
        <v>3.68</v>
      </c>
      <c r="K3032" s="277"/>
      <c r="L3032" s="284">
        <v>22.3</v>
      </c>
      <c r="M3032" s="284">
        <v>4.46</v>
      </c>
    </row>
    <row r="3033" spans="1:13" x14ac:dyDescent="0.2">
      <c r="A3033" s="265" t="s">
        <v>7622</v>
      </c>
      <c r="B3033" s="301" t="s">
        <v>1193</v>
      </c>
      <c r="C3033" s="302" t="s">
        <v>4307</v>
      </c>
      <c r="D3033" s="301" t="s">
        <v>1470</v>
      </c>
      <c r="E3033" s="301" t="s">
        <v>1388</v>
      </c>
      <c r="F3033" s="303" t="s">
        <v>1209</v>
      </c>
      <c r="G3033" s="304" t="s">
        <v>61</v>
      </c>
      <c r="H3033" s="305">
        <v>0.28000000000000003</v>
      </c>
      <c r="I3033" s="285">
        <v>0.371</v>
      </c>
      <c r="J3033" s="285">
        <v>0.10299999999999999</v>
      </c>
      <c r="K3033" s="277"/>
      <c r="L3033" s="285">
        <v>0.45</v>
      </c>
      <c r="M3033" s="285">
        <v>0.12</v>
      </c>
    </row>
    <row r="3034" spans="1:13" ht="12.75" thickBot="1" x14ac:dyDescent="0.25">
      <c r="A3034" s="265" t="s">
        <v>7623</v>
      </c>
      <c r="B3034" s="301" t="s">
        <v>1193</v>
      </c>
      <c r="C3034" s="302" t="s">
        <v>4725</v>
      </c>
      <c r="D3034" s="301" t="s">
        <v>1470</v>
      </c>
      <c r="E3034" s="301" t="s">
        <v>4726</v>
      </c>
      <c r="F3034" s="303" t="s">
        <v>1209</v>
      </c>
      <c r="G3034" s="304" t="s">
        <v>73</v>
      </c>
      <c r="H3034" s="305">
        <v>1</v>
      </c>
      <c r="I3034" s="285">
        <v>39.049999999999997</v>
      </c>
      <c r="J3034" s="285">
        <v>39.049999999999997</v>
      </c>
      <c r="K3034" s="277"/>
      <c r="L3034" s="285">
        <v>47.34</v>
      </c>
      <c r="M3034" s="285">
        <v>47.34</v>
      </c>
    </row>
    <row r="3035" spans="1:13" ht="12.75" thickTop="1" x14ac:dyDescent="0.2">
      <c r="A3035" s="265" t="s">
        <v>7624</v>
      </c>
      <c r="B3035" s="306" t="s">
        <v>4878</v>
      </c>
      <c r="C3035" s="307" t="s">
        <v>36</v>
      </c>
      <c r="D3035" s="306" t="s">
        <v>37</v>
      </c>
      <c r="E3035" s="306" t="s">
        <v>38</v>
      </c>
      <c r="F3035" s="308" t="s">
        <v>1188</v>
      </c>
      <c r="G3035" s="309" t="s">
        <v>39</v>
      </c>
      <c r="H3035" s="307" t="s">
        <v>1189</v>
      </c>
      <c r="I3035" s="307" t="s">
        <v>40</v>
      </c>
      <c r="J3035" s="307" t="s">
        <v>41</v>
      </c>
      <c r="L3035" s="335"/>
      <c r="M3035" s="335"/>
    </row>
    <row r="3036" spans="1:13" x14ac:dyDescent="0.2">
      <c r="A3036" s="265" t="s">
        <v>7625</v>
      </c>
      <c r="B3036" s="271" t="s">
        <v>1190</v>
      </c>
      <c r="C3036" s="272" t="s">
        <v>4879</v>
      </c>
      <c r="D3036" s="271" t="s">
        <v>1470</v>
      </c>
      <c r="E3036" s="271" t="s">
        <v>769</v>
      </c>
      <c r="F3036" s="273">
        <v>8</v>
      </c>
      <c r="G3036" s="274" t="s">
        <v>106</v>
      </c>
      <c r="H3036" s="275">
        <v>1</v>
      </c>
      <c r="I3036" s="276">
        <v>93.149999999999991</v>
      </c>
      <c r="J3036" s="276">
        <v>93.15</v>
      </c>
      <c r="K3036" s="277"/>
      <c r="L3036" s="276">
        <v>112.88</v>
      </c>
      <c r="M3036" s="276">
        <v>112.88</v>
      </c>
    </row>
    <row r="3037" spans="1:13" x14ac:dyDescent="0.2">
      <c r="A3037" s="265" t="s">
        <v>7626</v>
      </c>
      <c r="B3037" s="279" t="s">
        <v>1193</v>
      </c>
      <c r="C3037" s="280" t="s">
        <v>3159</v>
      </c>
      <c r="D3037" s="279" t="s">
        <v>1470</v>
      </c>
      <c r="E3037" s="279" t="s">
        <v>1251</v>
      </c>
      <c r="F3037" s="281" t="s">
        <v>1195</v>
      </c>
      <c r="G3037" s="282" t="s">
        <v>1196</v>
      </c>
      <c r="H3037" s="283">
        <v>0.5</v>
      </c>
      <c r="I3037" s="284">
        <v>18.404</v>
      </c>
      <c r="J3037" s="284">
        <v>9.202</v>
      </c>
      <c r="K3037" s="277"/>
      <c r="L3037" s="284">
        <v>22.3</v>
      </c>
      <c r="M3037" s="284">
        <v>11.15</v>
      </c>
    </row>
    <row r="3038" spans="1:13" x14ac:dyDescent="0.2">
      <c r="A3038" s="265" t="s">
        <v>7627</v>
      </c>
      <c r="B3038" s="279" t="s">
        <v>1193</v>
      </c>
      <c r="C3038" s="280" t="s">
        <v>3137</v>
      </c>
      <c r="D3038" s="279" t="s">
        <v>1470</v>
      </c>
      <c r="E3038" s="279" t="s">
        <v>1198</v>
      </c>
      <c r="F3038" s="281" t="s">
        <v>1195</v>
      </c>
      <c r="G3038" s="282" t="s">
        <v>1196</v>
      </c>
      <c r="H3038" s="283">
        <v>0.5</v>
      </c>
      <c r="I3038" s="284">
        <v>12.429</v>
      </c>
      <c r="J3038" s="284">
        <v>6.2140000000000004</v>
      </c>
      <c r="K3038" s="277"/>
      <c r="L3038" s="284">
        <v>15.06</v>
      </c>
      <c r="M3038" s="284">
        <v>7.53</v>
      </c>
    </row>
    <row r="3039" spans="1:13" x14ac:dyDescent="0.2">
      <c r="A3039" s="265" t="s">
        <v>7628</v>
      </c>
      <c r="B3039" s="301" t="s">
        <v>1193</v>
      </c>
      <c r="C3039" s="302" t="s">
        <v>3279</v>
      </c>
      <c r="D3039" s="301" t="s">
        <v>1470</v>
      </c>
      <c r="E3039" s="301" t="s">
        <v>3280</v>
      </c>
      <c r="F3039" s="303" t="s">
        <v>1209</v>
      </c>
      <c r="G3039" s="304" t="s">
        <v>73</v>
      </c>
      <c r="H3039" s="305">
        <v>1</v>
      </c>
      <c r="I3039" s="285">
        <v>23.231999999999999</v>
      </c>
      <c r="J3039" s="285">
        <v>23.231999999999999</v>
      </c>
      <c r="K3039" s="277"/>
      <c r="L3039" s="285">
        <v>28.15</v>
      </c>
      <c r="M3039" s="285">
        <v>28.15</v>
      </c>
    </row>
    <row r="3040" spans="1:13" ht="12.75" thickBot="1" x14ac:dyDescent="0.25">
      <c r="A3040" s="265" t="s">
        <v>7629</v>
      </c>
      <c r="B3040" s="301" t="s">
        <v>1193</v>
      </c>
      <c r="C3040" s="302" t="s">
        <v>3281</v>
      </c>
      <c r="D3040" s="301" t="s">
        <v>1470</v>
      </c>
      <c r="E3040" s="301" t="s">
        <v>3282</v>
      </c>
      <c r="F3040" s="303" t="s">
        <v>1209</v>
      </c>
      <c r="G3040" s="304" t="s">
        <v>73</v>
      </c>
      <c r="H3040" s="305">
        <v>1</v>
      </c>
      <c r="I3040" s="285">
        <v>54.4</v>
      </c>
      <c r="J3040" s="285">
        <v>54.4</v>
      </c>
      <c r="K3040" s="277"/>
      <c r="L3040" s="285">
        <v>65.930000000000007</v>
      </c>
      <c r="M3040" s="285">
        <v>65.930000000000007</v>
      </c>
    </row>
    <row r="3041" spans="1:13" ht="12.75" thickTop="1" x14ac:dyDescent="0.2">
      <c r="A3041" s="265" t="s">
        <v>7630</v>
      </c>
      <c r="B3041" s="295" t="s">
        <v>1193</v>
      </c>
      <c r="C3041" s="296" t="s">
        <v>4307</v>
      </c>
      <c r="D3041" s="295" t="s">
        <v>1470</v>
      </c>
      <c r="E3041" s="295" t="s">
        <v>1388</v>
      </c>
      <c r="F3041" s="297" t="s">
        <v>1209</v>
      </c>
      <c r="G3041" s="298" t="s">
        <v>61</v>
      </c>
      <c r="H3041" s="299">
        <v>0.28000000000000003</v>
      </c>
      <c r="I3041" s="300">
        <v>0.371</v>
      </c>
      <c r="J3041" s="300">
        <v>0.10299999999999999</v>
      </c>
      <c r="K3041" s="277"/>
      <c r="L3041" s="300">
        <v>0.45</v>
      </c>
      <c r="M3041" s="300">
        <v>0.12</v>
      </c>
    </row>
    <row r="3042" spans="1:13" x14ac:dyDescent="0.2">
      <c r="A3042" s="265" t="s">
        <v>7631</v>
      </c>
      <c r="B3042" s="266" t="s">
        <v>4880</v>
      </c>
      <c r="C3042" s="267" t="s">
        <v>36</v>
      </c>
      <c r="D3042" s="266" t="s">
        <v>37</v>
      </c>
      <c r="E3042" s="266" t="s">
        <v>38</v>
      </c>
      <c r="F3042" s="268" t="s">
        <v>1188</v>
      </c>
      <c r="G3042" s="269" t="s">
        <v>39</v>
      </c>
      <c r="H3042" s="267" t="s">
        <v>1189</v>
      </c>
      <c r="I3042" s="267" t="s">
        <v>40</v>
      </c>
      <c r="J3042" s="267" t="s">
        <v>41</v>
      </c>
      <c r="L3042" s="334"/>
      <c r="M3042" s="334"/>
    </row>
    <row r="3043" spans="1:13" ht="24" x14ac:dyDescent="0.2">
      <c r="A3043" s="265" t="s">
        <v>7632</v>
      </c>
      <c r="B3043" s="271" t="s">
        <v>1190</v>
      </c>
      <c r="C3043" s="272" t="s">
        <v>4881</v>
      </c>
      <c r="D3043" s="271" t="s">
        <v>103</v>
      </c>
      <c r="E3043" s="271" t="s">
        <v>1774</v>
      </c>
      <c r="F3043" s="273" t="s">
        <v>3019</v>
      </c>
      <c r="G3043" s="274" t="s">
        <v>133</v>
      </c>
      <c r="H3043" s="275">
        <v>1</v>
      </c>
      <c r="I3043" s="276">
        <v>955.29</v>
      </c>
      <c r="J3043" s="276">
        <v>955.29</v>
      </c>
      <c r="K3043" s="277"/>
      <c r="L3043" s="276">
        <v>1157.51</v>
      </c>
      <c r="M3043" s="276">
        <v>1157.51</v>
      </c>
    </row>
    <row r="3044" spans="1:13" ht="24" x14ac:dyDescent="0.2">
      <c r="A3044" s="265" t="s">
        <v>7633</v>
      </c>
      <c r="B3044" s="316" t="s">
        <v>1236</v>
      </c>
      <c r="C3044" s="317" t="s">
        <v>4255</v>
      </c>
      <c r="D3044" s="316" t="s">
        <v>103</v>
      </c>
      <c r="E3044" s="316" t="s">
        <v>1264</v>
      </c>
      <c r="F3044" s="318" t="s">
        <v>1191</v>
      </c>
      <c r="G3044" s="319" t="s">
        <v>79</v>
      </c>
      <c r="H3044" s="320">
        <v>1.2646999999999999</v>
      </c>
      <c r="I3044" s="321">
        <v>23.058</v>
      </c>
      <c r="J3044" s="321">
        <v>29.161000000000001</v>
      </c>
      <c r="K3044" s="277"/>
      <c r="L3044" s="321">
        <v>27.94</v>
      </c>
      <c r="M3044" s="321">
        <v>35.33</v>
      </c>
    </row>
    <row r="3045" spans="1:13" ht="24" x14ac:dyDescent="0.2">
      <c r="A3045" s="265" t="s">
        <v>7634</v>
      </c>
      <c r="B3045" s="329" t="s">
        <v>1236</v>
      </c>
      <c r="C3045" s="330" t="s">
        <v>3433</v>
      </c>
      <c r="D3045" s="329" t="s">
        <v>103</v>
      </c>
      <c r="E3045" s="329" t="s">
        <v>1239</v>
      </c>
      <c r="F3045" s="331" t="s">
        <v>1191</v>
      </c>
      <c r="G3045" s="332" t="s">
        <v>79</v>
      </c>
      <c r="H3045" s="333">
        <v>0.39850000000000002</v>
      </c>
      <c r="I3045" s="322">
        <v>16.027000000000001</v>
      </c>
      <c r="J3045" s="322">
        <v>6.3860000000000001</v>
      </c>
      <c r="K3045" s="277"/>
      <c r="L3045" s="322">
        <v>19.420000000000002</v>
      </c>
      <c r="M3045" s="322">
        <v>7.73</v>
      </c>
    </row>
    <row r="3046" spans="1:13" ht="24.75" thickBot="1" x14ac:dyDescent="0.25">
      <c r="A3046" s="265" t="s">
        <v>7635</v>
      </c>
      <c r="B3046" s="301" t="s">
        <v>1193</v>
      </c>
      <c r="C3046" s="302" t="s">
        <v>4839</v>
      </c>
      <c r="D3046" s="301" t="s">
        <v>103</v>
      </c>
      <c r="E3046" s="301" t="s">
        <v>4840</v>
      </c>
      <c r="F3046" s="303" t="s">
        <v>1209</v>
      </c>
      <c r="G3046" s="304" t="s">
        <v>133</v>
      </c>
      <c r="H3046" s="305">
        <v>8</v>
      </c>
      <c r="I3046" s="285">
        <v>15.449</v>
      </c>
      <c r="J3046" s="285">
        <v>123.592</v>
      </c>
      <c r="K3046" s="277"/>
      <c r="L3046" s="285">
        <v>18.72</v>
      </c>
      <c r="M3046" s="285">
        <v>149.76</v>
      </c>
    </row>
    <row r="3047" spans="1:13" ht="12.75" thickTop="1" x14ac:dyDescent="0.2">
      <c r="A3047" s="265" t="s">
        <v>7636</v>
      </c>
      <c r="B3047" s="295" t="s">
        <v>1193</v>
      </c>
      <c r="C3047" s="296" t="s">
        <v>4882</v>
      </c>
      <c r="D3047" s="295" t="s">
        <v>103</v>
      </c>
      <c r="E3047" s="295" t="s">
        <v>4883</v>
      </c>
      <c r="F3047" s="297" t="s">
        <v>1209</v>
      </c>
      <c r="G3047" s="298" t="s">
        <v>133</v>
      </c>
      <c r="H3047" s="299">
        <v>1</v>
      </c>
      <c r="I3047" s="300">
        <v>796.15</v>
      </c>
      <c r="J3047" s="300">
        <v>796.15</v>
      </c>
      <c r="K3047" s="277"/>
      <c r="L3047" s="300">
        <v>964.69</v>
      </c>
      <c r="M3047" s="300">
        <v>964.69</v>
      </c>
    </row>
    <row r="3048" spans="1:13" x14ac:dyDescent="0.2">
      <c r="A3048" s="265" t="s">
        <v>7637</v>
      </c>
      <c r="B3048" s="266" t="s">
        <v>4884</v>
      </c>
      <c r="C3048" s="267" t="s">
        <v>36</v>
      </c>
      <c r="D3048" s="266" t="s">
        <v>37</v>
      </c>
      <c r="E3048" s="266" t="s">
        <v>38</v>
      </c>
      <c r="F3048" s="268" t="s">
        <v>1188</v>
      </c>
      <c r="G3048" s="269" t="s">
        <v>39</v>
      </c>
      <c r="H3048" s="267" t="s">
        <v>1189</v>
      </c>
      <c r="I3048" s="267" t="s">
        <v>40</v>
      </c>
      <c r="J3048" s="267" t="s">
        <v>41</v>
      </c>
      <c r="L3048" s="334"/>
      <c r="M3048" s="334"/>
    </row>
    <row r="3049" spans="1:13" x14ac:dyDescent="0.2">
      <c r="A3049" s="265" t="s">
        <v>7638</v>
      </c>
      <c r="B3049" s="271" t="s">
        <v>1190</v>
      </c>
      <c r="C3049" s="272" t="s">
        <v>3560</v>
      </c>
      <c r="D3049" s="271" t="s">
        <v>1470</v>
      </c>
      <c r="E3049" s="271" t="s">
        <v>150</v>
      </c>
      <c r="F3049" s="273">
        <v>4</v>
      </c>
      <c r="G3049" s="274" t="s">
        <v>7</v>
      </c>
      <c r="H3049" s="275">
        <v>1</v>
      </c>
      <c r="I3049" s="276">
        <v>28.25</v>
      </c>
      <c r="J3049" s="276">
        <v>28.25</v>
      </c>
      <c r="K3049" s="277"/>
      <c r="L3049" s="276">
        <v>34.229999999999997</v>
      </c>
      <c r="M3049" s="276">
        <v>34.229999999999997</v>
      </c>
    </row>
    <row r="3050" spans="1:13" x14ac:dyDescent="0.2">
      <c r="A3050" s="265" t="s">
        <v>7639</v>
      </c>
      <c r="B3050" s="279" t="s">
        <v>1193</v>
      </c>
      <c r="C3050" s="280" t="s">
        <v>3156</v>
      </c>
      <c r="D3050" s="279" t="s">
        <v>1470</v>
      </c>
      <c r="E3050" s="279" t="s">
        <v>1206</v>
      </c>
      <c r="F3050" s="281" t="s">
        <v>1195</v>
      </c>
      <c r="G3050" s="282" t="s">
        <v>1196</v>
      </c>
      <c r="H3050" s="283">
        <v>2.5659999999999998</v>
      </c>
      <c r="I3050" s="284">
        <v>11.009</v>
      </c>
      <c r="J3050" s="284">
        <v>28.248999999999999</v>
      </c>
      <c r="K3050" s="277"/>
      <c r="L3050" s="284">
        <v>13.34</v>
      </c>
      <c r="M3050" s="284">
        <v>34.229999999999997</v>
      </c>
    </row>
    <row r="3051" spans="1:13" x14ac:dyDescent="0.2">
      <c r="A3051" s="265" t="s">
        <v>7640</v>
      </c>
      <c r="B3051" s="286" t="s">
        <v>4885</v>
      </c>
      <c r="C3051" s="287" t="s">
        <v>36</v>
      </c>
      <c r="D3051" s="286" t="s">
        <v>37</v>
      </c>
      <c r="E3051" s="286" t="s">
        <v>38</v>
      </c>
      <c r="F3051" s="288" t="s">
        <v>1188</v>
      </c>
      <c r="G3051" s="289" t="s">
        <v>39</v>
      </c>
      <c r="H3051" s="287" t="s">
        <v>1189</v>
      </c>
      <c r="I3051" s="287" t="s">
        <v>40</v>
      </c>
      <c r="J3051" s="287" t="s">
        <v>41</v>
      </c>
      <c r="L3051" s="270"/>
      <c r="M3051" s="270"/>
    </row>
    <row r="3052" spans="1:13" ht="12.75" thickBot="1" x14ac:dyDescent="0.25">
      <c r="A3052" s="265" t="s">
        <v>7641</v>
      </c>
      <c r="B3052" s="290" t="s">
        <v>1190</v>
      </c>
      <c r="C3052" s="291" t="s">
        <v>4048</v>
      </c>
      <c r="D3052" s="290" t="s">
        <v>1470</v>
      </c>
      <c r="E3052" s="290" t="s">
        <v>359</v>
      </c>
      <c r="F3052" s="292">
        <v>4</v>
      </c>
      <c r="G3052" s="293" t="s">
        <v>7</v>
      </c>
      <c r="H3052" s="294">
        <v>1</v>
      </c>
      <c r="I3052" s="278">
        <v>18.7</v>
      </c>
      <c r="J3052" s="278">
        <v>18.7</v>
      </c>
      <c r="K3052" s="277"/>
      <c r="L3052" s="278">
        <v>22.67</v>
      </c>
      <c r="M3052" s="278">
        <v>22.67</v>
      </c>
    </row>
    <row r="3053" spans="1:13" ht="12.75" thickTop="1" x14ac:dyDescent="0.2">
      <c r="A3053" s="265" t="s">
        <v>7642</v>
      </c>
      <c r="B3053" s="295" t="s">
        <v>1193</v>
      </c>
      <c r="C3053" s="296" t="s">
        <v>3156</v>
      </c>
      <c r="D3053" s="295" t="s">
        <v>1470</v>
      </c>
      <c r="E3053" s="295" t="s">
        <v>1206</v>
      </c>
      <c r="F3053" s="297" t="s">
        <v>1195</v>
      </c>
      <c r="G3053" s="298" t="s">
        <v>1196</v>
      </c>
      <c r="H3053" s="299">
        <v>1.7</v>
      </c>
      <c r="I3053" s="300">
        <v>11.000169251336899</v>
      </c>
      <c r="J3053" s="300">
        <v>18.7</v>
      </c>
      <c r="K3053" s="277"/>
      <c r="L3053" s="300">
        <v>13.34</v>
      </c>
      <c r="M3053" s="300">
        <v>22.67</v>
      </c>
    </row>
    <row r="3054" spans="1:13" x14ac:dyDescent="0.2">
      <c r="A3054" s="265" t="s">
        <v>7643</v>
      </c>
      <c r="B3054" s="266" t="s">
        <v>4886</v>
      </c>
      <c r="C3054" s="267" t="s">
        <v>36</v>
      </c>
      <c r="D3054" s="266" t="s">
        <v>37</v>
      </c>
      <c r="E3054" s="266" t="s">
        <v>38</v>
      </c>
      <c r="F3054" s="268" t="s">
        <v>1188</v>
      </c>
      <c r="G3054" s="269" t="s">
        <v>39</v>
      </c>
      <c r="H3054" s="267" t="s">
        <v>1189</v>
      </c>
      <c r="I3054" s="267" t="s">
        <v>40</v>
      </c>
      <c r="J3054" s="267" t="s">
        <v>41</v>
      </c>
      <c r="L3054" s="334"/>
      <c r="M3054" s="334"/>
    </row>
    <row r="3055" spans="1:13" ht="24" x14ac:dyDescent="0.2">
      <c r="A3055" s="265" t="s">
        <v>7644</v>
      </c>
      <c r="B3055" s="271" t="s">
        <v>1190</v>
      </c>
      <c r="C3055" s="272" t="s">
        <v>4252</v>
      </c>
      <c r="D3055" s="271" t="s">
        <v>103</v>
      </c>
      <c r="E3055" s="271" t="s">
        <v>1580</v>
      </c>
      <c r="F3055" s="273" t="s">
        <v>3019</v>
      </c>
      <c r="G3055" s="274" t="s">
        <v>289</v>
      </c>
      <c r="H3055" s="275">
        <v>1</v>
      </c>
      <c r="I3055" s="276">
        <v>19.71</v>
      </c>
      <c r="J3055" s="276">
        <v>19.709999999999997</v>
      </c>
      <c r="K3055" s="277"/>
      <c r="L3055" s="276">
        <v>23.9</v>
      </c>
      <c r="M3055" s="276">
        <v>23.9</v>
      </c>
    </row>
    <row r="3056" spans="1:13" ht="24" x14ac:dyDescent="0.2">
      <c r="A3056" s="265" t="s">
        <v>7645</v>
      </c>
      <c r="B3056" s="316" t="s">
        <v>1236</v>
      </c>
      <c r="C3056" s="317" t="s">
        <v>4253</v>
      </c>
      <c r="D3056" s="316" t="s">
        <v>103</v>
      </c>
      <c r="E3056" s="316" t="s">
        <v>4254</v>
      </c>
      <c r="F3056" s="318" t="s">
        <v>1191</v>
      </c>
      <c r="G3056" s="319" t="s">
        <v>79</v>
      </c>
      <c r="H3056" s="320">
        <v>0.38</v>
      </c>
      <c r="I3056" s="321">
        <v>16.539000000000001</v>
      </c>
      <c r="J3056" s="321">
        <v>6.2839999999999998</v>
      </c>
      <c r="K3056" s="277"/>
      <c r="L3056" s="321">
        <v>20.04</v>
      </c>
      <c r="M3056" s="321">
        <v>7.61</v>
      </c>
    </row>
    <row r="3057" spans="1:13" ht="24" x14ac:dyDescent="0.2">
      <c r="A3057" s="265" t="s">
        <v>7646</v>
      </c>
      <c r="B3057" s="329" t="s">
        <v>1236</v>
      </c>
      <c r="C3057" s="330" t="s">
        <v>4255</v>
      </c>
      <c r="D3057" s="329" t="s">
        <v>103</v>
      </c>
      <c r="E3057" s="329" t="s">
        <v>1264</v>
      </c>
      <c r="F3057" s="331" t="s">
        <v>1191</v>
      </c>
      <c r="G3057" s="332" t="s">
        <v>79</v>
      </c>
      <c r="H3057" s="333">
        <v>0.38</v>
      </c>
      <c r="I3057" s="322">
        <v>23.058</v>
      </c>
      <c r="J3057" s="322">
        <v>8.7620000000000005</v>
      </c>
      <c r="K3057" s="277"/>
      <c r="L3057" s="322">
        <v>27.94</v>
      </c>
      <c r="M3057" s="322">
        <v>10.61</v>
      </c>
    </row>
    <row r="3058" spans="1:13" ht="12.75" thickBot="1" x14ac:dyDescent="0.25">
      <c r="A3058" s="265" t="s">
        <v>7647</v>
      </c>
      <c r="B3058" s="301" t="s">
        <v>1193</v>
      </c>
      <c r="C3058" s="302" t="s">
        <v>4256</v>
      </c>
      <c r="D3058" s="301" t="s">
        <v>103</v>
      </c>
      <c r="E3058" s="301" t="s">
        <v>4257</v>
      </c>
      <c r="F3058" s="303" t="s">
        <v>1209</v>
      </c>
      <c r="G3058" s="304" t="s">
        <v>289</v>
      </c>
      <c r="H3058" s="305">
        <v>1.0492999999999999</v>
      </c>
      <c r="I3058" s="285">
        <v>4.2958000000000016</v>
      </c>
      <c r="J3058" s="285">
        <v>4.5069999999999997</v>
      </c>
      <c r="K3058" s="277"/>
      <c r="L3058" s="285">
        <v>5.24</v>
      </c>
      <c r="M3058" s="285">
        <v>5.49</v>
      </c>
    </row>
    <row r="3059" spans="1:13" ht="12.75" thickTop="1" x14ac:dyDescent="0.2">
      <c r="A3059" s="265" t="s">
        <v>7648</v>
      </c>
      <c r="B3059" s="295" t="s">
        <v>1193</v>
      </c>
      <c r="C3059" s="296" t="s">
        <v>4258</v>
      </c>
      <c r="D3059" s="295" t="s">
        <v>103</v>
      </c>
      <c r="E3059" s="295" t="s">
        <v>1267</v>
      </c>
      <c r="F3059" s="297" t="s">
        <v>1209</v>
      </c>
      <c r="G3059" s="298" t="s">
        <v>133</v>
      </c>
      <c r="H3059" s="299">
        <v>8.8599999999999998E-2</v>
      </c>
      <c r="I3059" s="300">
        <v>1.774</v>
      </c>
      <c r="J3059" s="300">
        <v>0.157</v>
      </c>
      <c r="K3059" s="277"/>
      <c r="L3059" s="300">
        <v>2.15</v>
      </c>
      <c r="M3059" s="300">
        <v>0.19</v>
      </c>
    </row>
    <row r="3060" spans="1:13" x14ac:dyDescent="0.2">
      <c r="A3060" s="265" t="s">
        <v>7649</v>
      </c>
      <c r="B3060" s="266" t="s">
        <v>4887</v>
      </c>
      <c r="C3060" s="267" t="s">
        <v>36</v>
      </c>
      <c r="D3060" s="266" t="s">
        <v>37</v>
      </c>
      <c r="E3060" s="266" t="s">
        <v>38</v>
      </c>
      <c r="F3060" s="268" t="s">
        <v>1188</v>
      </c>
      <c r="G3060" s="269" t="s">
        <v>39</v>
      </c>
      <c r="H3060" s="267" t="s">
        <v>1189</v>
      </c>
      <c r="I3060" s="267" t="s">
        <v>40</v>
      </c>
      <c r="J3060" s="267" t="s">
        <v>41</v>
      </c>
      <c r="L3060" s="334"/>
      <c r="M3060" s="334"/>
    </row>
    <row r="3061" spans="1:13" ht="24" x14ac:dyDescent="0.2">
      <c r="A3061" s="265" t="s">
        <v>7650</v>
      </c>
      <c r="B3061" s="271" t="s">
        <v>1190</v>
      </c>
      <c r="C3061" s="272" t="s">
        <v>4260</v>
      </c>
      <c r="D3061" s="271" t="s">
        <v>103</v>
      </c>
      <c r="E3061" s="271" t="s">
        <v>1581</v>
      </c>
      <c r="F3061" s="273" t="s">
        <v>3019</v>
      </c>
      <c r="G3061" s="274" t="s">
        <v>289</v>
      </c>
      <c r="H3061" s="275">
        <v>1</v>
      </c>
      <c r="I3061" s="276">
        <v>27.89</v>
      </c>
      <c r="J3061" s="276">
        <v>27.890000000000004</v>
      </c>
      <c r="K3061" s="277"/>
      <c r="L3061" s="276">
        <v>33.799999999999997</v>
      </c>
      <c r="M3061" s="276">
        <v>33.799999999999997</v>
      </c>
    </row>
    <row r="3062" spans="1:13" ht="24" x14ac:dyDescent="0.2">
      <c r="A3062" s="265" t="s">
        <v>7651</v>
      </c>
      <c r="B3062" s="316" t="s">
        <v>1236</v>
      </c>
      <c r="C3062" s="317" t="s">
        <v>4253</v>
      </c>
      <c r="D3062" s="316" t="s">
        <v>103</v>
      </c>
      <c r="E3062" s="316" t="s">
        <v>4254</v>
      </c>
      <c r="F3062" s="318" t="s">
        <v>1191</v>
      </c>
      <c r="G3062" s="319" t="s">
        <v>79</v>
      </c>
      <c r="H3062" s="320">
        <v>0.45300000000000001</v>
      </c>
      <c r="I3062" s="321">
        <v>16.539000000000001</v>
      </c>
      <c r="J3062" s="321">
        <v>7.492</v>
      </c>
      <c r="K3062" s="277"/>
      <c r="L3062" s="321">
        <v>20.04</v>
      </c>
      <c r="M3062" s="321">
        <v>9.07</v>
      </c>
    </row>
    <row r="3063" spans="1:13" ht="24" x14ac:dyDescent="0.2">
      <c r="A3063" s="265" t="s">
        <v>7652</v>
      </c>
      <c r="B3063" s="316" t="s">
        <v>1236</v>
      </c>
      <c r="C3063" s="317" t="s">
        <v>4255</v>
      </c>
      <c r="D3063" s="316" t="s">
        <v>103</v>
      </c>
      <c r="E3063" s="316" t="s">
        <v>1264</v>
      </c>
      <c r="F3063" s="318" t="s">
        <v>1191</v>
      </c>
      <c r="G3063" s="319" t="s">
        <v>79</v>
      </c>
      <c r="H3063" s="320">
        <v>0.45300000000000001</v>
      </c>
      <c r="I3063" s="321">
        <v>23.058</v>
      </c>
      <c r="J3063" s="321">
        <v>10.445</v>
      </c>
      <c r="K3063" s="277"/>
      <c r="L3063" s="321">
        <v>27.94</v>
      </c>
      <c r="M3063" s="321">
        <v>12.65</v>
      </c>
    </row>
    <row r="3064" spans="1:13" x14ac:dyDescent="0.2">
      <c r="A3064" s="265" t="s">
        <v>7653</v>
      </c>
      <c r="B3064" s="279" t="s">
        <v>1193</v>
      </c>
      <c r="C3064" s="280" t="s">
        <v>4261</v>
      </c>
      <c r="D3064" s="279" t="s">
        <v>103</v>
      </c>
      <c r="E3064" s="279" t="s">
        <v>4262</v>
      </c>
      <c r="F3064" s="281" t="s">
        <v>1209</v>
      </c>
      <c r="G3064" s="282" t="s">
        <v>289</v>
      </c>
      <c r="H3064" s="283">
        <v>1.0492999999999999</v>
      </c>
      <c r="I3064" s="284">
        <v>9.307331428571425</v>
      </c>
      <c r="J3064" s="284">
        <v>9.766</v>
      </c>
      <c r="K3064" s="277"/>
      <c r="L3064" s="284">
        <v>11.31</v>
      </c>
      <c r="M3064" s="284">
        <v>11.86</v>
      </c>
    </row>
    <row r="3065" spans="1:13" x14ac:dyDescent="0.2">
      <c r="A3065" s="265" t="s">
        <v>7654</v>
      </c>
      <c r="B3065" s="279" t="s">
        <v>1193</v>
      </c>
      <c r="C3065" s="280" t="s">
        <v>4258</v>
      </c>
      <c r="D3065" s="279" t="s">
        <v>103</v>
      </c>
      <c r="E3065" s="279" t="s">
        <v>1267</v>
      </c>
      <c r="F3065" s="281" t="s">
        <v>1209</v>
      </c>
      <c r="G3065" s="282" t="s">
        <v>133</v>
      </c>
      <c r="H3065" s="283">
        <v>0.1056</v>
      </c>
      <c r="I3065" s="284">
        <v>1.774</v>
      </c>
      <c r="J3065" s="284">
        <v>0.187</v>
      </c>
      <c r="K3065" s="277"/>
      <c r="L3065" s="284">
        <v>2.15</v>
      </c>
      <c r="M3065" s="284">
        <v>0.22</v>
      </c>
    </row>
    <row r="3066" spans="1:13" x14ac:dyDescent="0.2">
      <c r="A3066" s="265" t="s">
        <v>7655</v>
      </c>
      <c r="B3066" s="266" t="s">
        <v>4888</v>
      </c>
      <c r="C3066" s="267" t="s">
        <v>36</v>
      </c>
      <c r="D3066" s="266" t="s">
        <v>37</v>
      </c>
      <c r="E3066" s="266" t="s">
        <v>38</v>
      </c>
      <c r="F3066" s="268" t="s">
        <v>1188</v>
      </c>
      <c r="G3066" s="269" t="s">
        <v>39</v>
      </c>
      <c r="H3066" s="267" t="s">
        <v>1189</v>
      </c>
      <c r="I3066" s="267" t="s">
        <v>40</v>
      </c>
      <c r="J3066" s="267" t="s">
        <v>41</v>
      </c>
      <c r="L3066" s="334"/>
      <c r="M3066" s="334"/>
    </row>
    <row r="3067" spans="1:13" ht="24" x14ac:dyDescent="0.2">
      <c r="A3067" s="265" t="s">
        <v>7656</v>
      </c>
      <c r="B3067" s="290" t="s">
        <v>1190</v>
      </c>
      <c r="C3067" s="291" t="s">
        <v>4264</v>
      </c>
      <c r="D3067" s="290" t="s">
        <v>103</v>
      </c>
      <c r="E3067" s="290" t="s">
        <v>1582</v>
      </c>
      <c r="F3067" s="292" t="s">
        <v>3019</v>
      </c>
      <c r="G3067" s="293" t="s">
        <v>289</v>
      </c>
      <c r="H3067" s="294">
        <v>1</v>
      </c>
      <c r="I3067" s="278">
        <v>18.21</v>
      </c>
      <c r="J3067" s="278">
        <v>18.21</v>
      </c>
      <c r="K3067" s="277"/>
      <c r="L3067" s="278">
        <v>22.08</v>
      </c>
      <c r="M3067" s="278">
        <v>22.08</v>
      </c>
    </row>
    <row r="3068" spans="1:13" ht="24.75" thickBot="1" x14ac:dyDescent="0.25">
      <c r="A3068" s="265" t="s">
        <v>7657</v>
      </c>
      <c r="B3068" s="329" t="s">
        <v>1236</v>
      </c>
      <c r="C3068" s="330" t="s">
        <v>4253</v>
      </c>
      <c r="D3068" s="329" t="s">
        <v>103</v>
      </c>
      <c r="E3068" s="329" t="s">
        <v>4254</v>
      </c>
      <c r="F3068" s="331" t="s">
        <v>1191</v>
      </c>
      <c r="G3068" s="332" t="s">
        <v>79</v>
      </c>
      <c r="H3068" s="333">
        <v>3.4099999999999998E-2</v>
      </c>
      <c r="I3068" s="322">
        <v>16.539000000000001</v>
      </c>
      <c r="J3068" s="322">
        <v>0.56299999999999994</v>
      </c>
      <c r="K3068" s="277"/>
      <c r="L3068" s="322">
        <v>20.04</v>
      </c>
      <c r="M3068" s="322">
        <v>0.68</v>
      </c>
    </row>
    <row r="3069" spans="1:13" ht="24.75" thickTop="1" x14ac:dyDescent="0.2">
      <c r="A3069" s="265" t="s">
        <v>7658</v>
      </c>
      <c r="B3069" s="323" t="s">
        <v>1236</v>
      </c>
      <c r="C3069" s="324" t="s">
        <v>4255</v>
      </c>
      <c r="D3069" s="323" t="s">
        <v>103</v>
      </c>
      <c r="E3069" s="323" t="s">
        <v>1264</v>
      </c>
      <c r="F3069" s="325" t="s">
        <v>1191</v>
      </c>
      <c r="G3069" s="326" t="s">
        <v>79</v>
      </c>
      <c r="H3069" s="327">
        <v>3.4099999999999998E-2</v>
      </c>
      <c r="I3069" s="328">
        <v>23.058</v>
      </c>
      <c r="J3069" s="328">
        <v>0.78600000000000003</v>
      </c>
      <c r="K3069" s="277"/>
      <c r="L3069" s="328">
        <v>27.94</v>
      </c>
      <c r="M3069" s="328">
        <v>0.95</v>
      </c>
    </row>
    <row r="3070" spans="1:13" x14ac:dyDescent="0.2">
      <c r="A3070" s="265" t="s">
        <v>7659</v>
      </c>
      <c r="B3070" s="279" t="s">
        <v>1193</v>
      </c>
      <c r="C3070" s="280" t="s">
        <v>4265</v>
      </c>
      <c r="D3070" s="279" t="s">
        <v>103</v>
      </c>
      <c r="E3070" s="279" t="s">
        <v>4266</v>
      </c>
      <c r="F3070" s="281" t="s">
        <v>1209</v>
      </c>
      <c r="G3070" s="282" t="s">
        <v>289</v>
      </c>
      <c r="H3070" s="283">
        <v>1.0492999999999999</v>
      </c>
      <c r="I3070" s="284">
        <v>16.056023905325446</v>
      </c>
      <c r="J3070" s="284">
        <v>16.847000000000001</v>
      </c>
      <c r="K3070" s="277"/>
      <c r="L3070" s="284">
        <v>19.48</v>
      </c>
      <c r="M3070" s="284">
        <v>20.440000000000001</v>
      </c>
    </row>
    <row r="3071" spans="1:13" x14ac:dyDescent="0.2">
      <c r="A3071" s="265" t="s">
        <v>7660</v>
      </c>
      <c r="B3071" s="279" t="s">
        <v>1193</v>
      </c>
      <c r="C3071" s="280" t="s">
        <v>4258</v>
      </c>
      <c r="D3071" s="279" t="s">
        <v>103</v>
      </c>
      <c r="E3071" s="279" t="s">
        <v>1267</v>
      </c>
      <c r="F3071" s="281" t="s">
        <v>1209</v>
      </c>
      <c r="G3071" s="282" t="s">
        <v>133</v>
      </c>
      <c r="H3071" s="283">
        <v>8.0000000000000002E-3</v>
      </c>
      <c r="I3071" s="284">
        <v>1.774</v>
      </c>
      <c r="J3071" s="284">
        <v>1.4E-2</v>
      </c>
      <c r="K3071" s="277"/>
      <c r="L3071" s="284">
        <v>2.15</v>
      </c>
      <c r="M3071" s="284">
        <v>0.01</v>
      </c>
    </row>
    <row r="3072" spans="1:13" x14ac:dyDescent="0.2">
      <c r="A3072" s="265" t="s">
        <v>7661</v>
      </c>
      <c r="B3072" s="266" t="s">
        <v>4889</v>
      </c>
      <c r="C3072" s="267" t="s">
        <v>36</v>
      </c>
      <c r="D3072" s="266" t="s">
        <v>37</v>
      </c>
      <c r="E3072" s="266" t="s">
        <v>38</v>
      </c>
      <c r="F3072" s="268" t="s">
        <v>1188</v>
      </c>
      <c r="G3072" s="269" t="s">
        <v>39</v>
      </c>
      <c r="H3072" s="267" t="s">
        <v>1189</v>
      </c>
      <c r="I3072" s="267" t="s">
        <v>40</v>
      </c>
      <c r="J3072" s="267" t="s">
        <v>41</v>
      </c>
      <c r="L3072" s="334"/>
      <c r="M3072" s="334"/>
    </row>
    <row r="3073" spans="1:13" ht="24" x14ac:dyDescent="0.2">
      <c r="A3073" s="265" t="s">
        <v>7662</v>
      </c>
      <c r="B3073" s="271" t="s">
        <v>1190</v>
      </c>
      <c r="C3073" s="272" t="s">
        <v>4769</v>
      </c>
      <c r="D3073" s="271" t="s">
        <v>103</v>
      </c>
      <c r="E3073" s="271" t="s">
        <v>1750</v>
      </c>
      <c r="F3073" s="273" t="s">
        <v>3019</v>
      </c>
      <c r="G3073" s="274" t="s">
        <v>289</v>
      </c>
      <c r="H3073" s="275">
        <v>1</v>
      </c>
      <c r="I3073" s="276">
        <v>47.94</v>
      </c>
      <c r="J3073" s="276">
        <v>47.940000000000005</v>
      </c>
      <c r="K3073" s="277"/>
      <c r="L3073" s="276">
        <v>58.09</v>
      </c>
      <c r="M3073" s="276">
        <v>58.09</v>
      </c>
    </row>
    <row r="3074" spans="1:13" ht="24" x14ac:dyDescent="0.2">
      <c r="A3074" s="265" t="s">
        <v>7663</v>
      </c>
      <c r="B3074" s="316" t="s">
        <v>1236</v>
      </c>
      <c r="C3074" s="317" t="s">
        <v>4253</v>
      </c>
      <c r="D3074" s="316" t="s">
        <v>103</v>
      </c>
      <c r="E3074" s="316" t="s">
        <v>4254</v>
      </c>
      <c r="F3074" s="318" t="s">
        <v>1191</v>
      </c>
      <c r="G3074" s="319" t="s">
        <v>79</v>
      </c>
      <c r="H3074" s="320">
        <v>4.9399999999999999E-2</v>
      </c>
      <c r="I3074" s="321">
        <v>16.539000000000001</v>
      </c>
      <c r="J3074" s="321">
        <v>0.81699999999999995</v>
      </c>
      <c r="K3074" s="277"/>
      <c r="L3074" s="321">
        <v>20.04</v>
      </c>
      <c r="M3074" s="321">
        <v>0.98</v>
      </c>
    </row>
    <row r="3075" spans="1:13" ht="24" x14ac:dyDescent="0.2">
      <c r="A3075" s="265" t="s">
        <v>7664</v>
      </c>
      <c r="B3075" s="329" t="s">
        <v>1236</v>
      </c>
      <c r="C3075" s="330" t="s">
        <v>4255</v>
      </c>
      <c r="D3075" s="329" t="s">
        <v>103</v>
      </c>
      <c r="E3075" s="329" t="s">
        <v>1264</v>
      </c>
      <c r="F3075" s="331" t="s">
        <v>1191</v>
      </c>
      <c r="G3075" s="332" t="s">
        <v>79</v>
      </c>
      <c r="H3075" s="333">
        <v>4.9399999999999999E-2</v>
      </c>
      <c r="I3075" s="322">
        <v>23.058</v>
      </c>
      <c r="J3075" s="322">
        <v>1.139</v>
      </c>
      <c r="K3075" s="277"/>
      <c r="L3075" s="322">
        <v>27.94</v>
      </c>
      <c r="M3075" s="322">
        <v>1.38</v>
      </c>
    </row>
    <row r="3076" spans="1:13" ht="12.75" thickBot="1" x14ac:dyDescent="0.25">
      <c r="A3076" s="265" t="s">
        <v>7665</v>
      </c>
      <c r="B3076" s="301" t="s">
        <v>1193</v>
      </c>
      <c r="C3076" s="302" t="s">
        <v>4770</v>
      </c>
      <c r="D3076" s="301" t="s">
        <v>103</v>
      </c>
      <c r="E3076" s="301" t="s">
        <v>4771</v>
      </c>
      <c r="F3076" s="303" t="s">
        <v>1209</v>
      </c>
      <c r="G3076" s="304" t="s">
        <v>289</v>
      </c>
      <c r="H3076" s="305">
        <v>1.0492999999999999</v>
      </c>
      <c r="I3076" s="285">
        <v>43.804899195652169</v>
      </c>
      <c r="J3076" s="285">
        <v>45.963999999999999</v>
      </c>
      <c r="K3076" s="277"/>
      <c r="L3076" s="285">
        <v>53.1</v>
      </c>
      <c r="M3076" s="285">
        <v>55.71</v>
      </c>
    </row>
    <row r="3077" spans="1:13" ht="12.75" thickTop="1" x14ac:dyDescent="0.2">
      <c r="A3077" s="265" t="s">
        <v>7666</v>
      </c>
      <c r="B3077" s="295" t="s">
        <v>1193</v>
      </c>
      <c r="C3077" s="296" t="s">
        <v>4258</v>
      </c>
      <c r="D3077" s="295" t="s">
        <v>103</v>
      </c>
      <c r="E3077" s="295" t="s">
        <v>1267</v>
      </c>
      <c r="F3077" s="297" t="s">
        <v>1209</v>
      </c>
      <c r="G3077" s="298" t="s">
        <v>133</v>
      </c>
      <c r="H3077" s="299">
        <v>1.15E-2</v>
      </c>
      <c r="I3077" s="300">
        <v>1.774</v>
      </c>
      <c r="J3077" s="300">
        <v>0.02</v>
      </c>
      <c r="K3077" s="277"/>
      <c r="L3077" s="300">
        <v>2.15</v>
      </c>
      <c r="M3077" s="300">
        <v>0.02</v>
      </c>
    </row>
    <row r="3078" spans="1:13" x14ac:dyDescent="0.2">
      <c r="A3078" s="265" t="s">
        <v>7667</v>
      </c>
      <c r="B3078" s="266" t="s">
        <v>4890</v>
      </c>
      <c r="C3078" s="267" t="s">
        <v>36</v>
      </c>
      <c r="D3078" s="266" t="s">
        <v>37</v>
      </c>
      <c r="E3078" s="266" t="s">
        <v>38</v>
      </c>
      <c r="F3078" s="268" t="s">
        <v>1188</v>
      </c>
      <c r="G3078" s="269" t="s">
        <v>39</v>
      </c>
      <c r="H3078" s="267" t="s">
        <v>1189</v>
      </c>
      <c r="I3078" s="267" t="s">
        <v>40</v>
      </c>
      <c r="J3078" s="267" t="s">
        <v>41</v>
      </c>
      <c r="L3078" s="334"/>
      <c r="M3078" s="334"/>
    </row>
    <row r="3079" spans="1:13" ht="24" x14ac:dyDescent="0.2">
      <c r="A3079" s="265" t="s">
        <v>7668</v>
      </c>
      <c r="B3079" s="271" t="s">
        <v>1190</v>
      </c>
      <c r="C3079" s="272" t="s">
        <v>4290</v>
      </c>
      <c r="D3079" s="271" t="s">
        <v>103</v>
      </c>
      <c r="E3079" s="271" t="s">
        <v>1587</v>
      </c>
      <c r="F3079" s="273" t="s">
        <v>3019</v>
      </c>
      <c r="G3079" s="274" t="s">
        <v>133</v>
      </c>
      <c r="H3079" s="275">
        <v>1</v>
      </c>
      <c r="I3079" s="276">
        <v>10.039999999999999</v>
      </c>
      <c r="J3079" s="276">
        <v>10.039999999999999</v>
      </c>
      <c r="K3079" s="277"/>
      <c r="L3079" s="276">
        <v>12.17</v>
      </c>
      <c r="M3079" s="276">
        <v>12.17</v>
      </c>
    </row>
    <row r="3080" spans="1:13" ht="24" x14ac:dyDescent="0.2">
      <c r="A3080" s="265" t="s">
        <v>7669</v>
      </c>
      <c r="B3080" s="316" t="s">
        <v>1236</v>
      </c>
      <c r="C3080" s="317" t="s">
        <v>4253</v>
      </c>
      <c r="D3080" s="316" t="s">
        <v>103</v>
      </c>
      <c r="E3080" s="316" t="s">
        <v>4254</v>
      </c>
      <c r="F3080" s="318" t="s">
        <v>1191</v>
      </c>
      <c r="G3080" s="319" t="s">
        <v>79</v>
      </c>
      <c r="H3080" s="320">
        <v>0.152</v>
      </c>
      <c r="I3080" s="321">
        <v>16.539000000000001</v>
      </c>
      <c r="J3080" s="321">
        <v>2.5129999999999999</v>
      </c>
      <c r="K3080" s="277"/>
      <c r="L3080" s="321">
        <v>20.04</v>
      </c>
      <c r="M3080" s="321">
        <v>3.04</v>
      </c>
    </row>
    <row r="3081" spans="1:13" ht="24" x14ac:dyDescent="0.2">
      <c r="A3081" s="265" t="s">
        <v>7670</v>
      </c>
      <c r="B3081" s="316" t="s">
        <v>1236</v>
      </c>
      <c r="C3081" s="317" t="s">
        <v>4255</v>
      </c>
      <c r="D3081" s="316" t="s">
        <v>103</v>
      </c>
      <c r="E3081" s="316" t="s">
        <v>1264</v>
      </c>
      <c r="F3081" s="318" t="s">
        <v>1191</v>
      </c>
      <c r="G3081" s="319" t="s">
        <v>79</v>
      </c>
      <c r="H3081" s="320">
        <v>0.152</v>
      </c>
      <c r="I3081" s="321">
        <v>23.058</v>
      </c>
      <c r="J3081" s="321">
        <v>3.504</v>
      </c>
      <c r="K3081" s="277"/>
      <c r="L3081" s="321">
        <v>27.94</v>
      </c>
      <c r="M3081" s="321">
        <v>4.24</v>
      </c>
    </row>
    <row r="3082" spans="1:13" x14ac:dyDescent="0.2">
      <c r="A3082" s="265" t="s">
        <v>7671</v>
      </c>
      <c r="B3082" s="279" t="s">
        <v>1193</v>
      </c>
      <c r="C3082" s="280" t="s">
        <v>4269</v>
      </c>
      <c r="D3082" s="279" t="s">
        <v>103</v>
      </c>
      <c r="E3082" s="279" t="s">
        <v>1265</v>
      </c>
      <c r="F3082" s="281" t="s">
        <v>1209</v>
      </c>
      <c r="G3082" s="282" t="s">
        <v>133</v>
      </c>
      <c r="H3082" s="283">
        <v>7.1000000000000004E-3</v>
      </c>
      <c r="I3082" s="284">
        <v>53.908000000000001</v>
      </c>
      <c r="J3082" s="284">
        <v>0.38200000000000001</v>
      </c>
      <c r="K3082" s="277"/>
      <c r="L3082" s="284">
        <v>65.319999999999993</v>
      </c>
      <c r="M3082" s="284">
        <v>0.46</v>
      </c>
    </row>
    <row r="3083" spans="1:13" x14ac:dyDescent="0.2">
      <c r="A3083" s="265" t="s">
        <v>7672</v>
      </c>
      <c r="B3083" s="279" t="s">
        <v>1193</v>
      </c>
      <c r="C3083" s="280" t="s">
        <v>4291</v>
      </c>
      <c r="D3083" s="279" t="s">
        <v>103</v>
      </c>
      <c r="E3083" s="279" t="s">
        <v>4292</v>
      </c>
      <c r="F3083" s="281" t="s">
        <v>1209</v>
      </c>
      <c r="G3083" s="282" t="s">
        <v>133</v>
      </c>
      <c r="H3083" s="283">
        <v>1</v>
      </c>
      <c r="I3083" s="284">
        <v>3.09</v>
      </c>
      <c r="J3083" s="284">
        <v>3.09</v>
      </c>
      <c r="K3083" s="277"/>
      <c r="L3083" s="284">
        <v>3.77</v>
      </c>
      <c r="M3083" s="284">
        <v>3.77</v>
      </c>
    </row>
    <row r="3084" spans="1:13" x14ac:dyDescent="0.2">
      <c r="A3084" s="265" t="s">
        <v>7673</v>
      </c>
      <c r="B3084" s="301" t="s">
        <v>1193</v>
      </c>
      <c r="C3084" s="302" t="s">
        <v>4272</v>
      </c>
      <c r="D3084" s="301" t="s">
        <v>103</v>
      </c>
      <c r="E3084" s="301" t="s">
        <v>1269</v>
      </c>
      <c r="F3084" s="303" t="s">
        <v>1209</v>
      </c>
      <c r="G3084" s="304" t="s">
        <v>133</v>
      </c>
      <c r="H3084" s="305">
        <v>8.0000000000000002E-3</v>
      </c>
      <c r="I3084" s="285">
        <v>61.08</v>
      </c>
      <c r="J3084" s="285">
        <v>0.48799999999999999</v>
      </c>
      <c r="K3084" s="277"/>
      <c r="L3084" s="285">
        <v>74.010000000000005</v>
      </c>
      <c r="M3084" s="285">
        <v>0.59</v>
      </c>
    </row>
    <row r="3085" spans="1:13" ht="12.75" thickBot="1" x14ac:dyDescent="0.25">
      <c r="A3085" s="265" t="s">
        <v>7674</v>
      </c>
      <c r="B3085" s="301" t="s">
        <v>1193</v>
      </c>
      <c r="C3085" s="302" t="s">
        <v>4258</v>
      </c>
      <c r="D3085" s="301" t="s">
        <v>103</v>
      </c>
      <c r="E3085" s="301" t="s">
        <v>1267</v>
      </c>
      <c r="F3085" s="303" t="s">
        <v>1209</v>
      </c>
      <c r="G3085" s="304" t="s">
        <v>133</v>
      </c>
      <c r="H3085" s="305">
        <v>3.3799999999999997E-2</v>
      </c>
      <c r="I3085" s="285">
        <v>1.774</v>
      </c>
      <c r="J3085" s="285">
        <v>5.8999999999999997E-2</v>
      </c>
      <c r="K3085" s="277"/>
      <c r="L3085" s="285">
        <v>2.15</v>
      </c>
      <c r="M3085" s="285">
        <v>7.0000000000000007E-2</v>
      </c>
    </row>
    <row r="3086" spans="1:13" ht="12.75" thickTop="1" x14ac:dyDescent="0.2">
      <c r="A3086" s="265" t="s">
        <v>7675</v>
      </c>
      <c r="B3086" s="306" t="s">
        <v>4891</v>
      </c>
      <c r="C3086" s="307" t="s">
        <v>36</v>
      </c>
      <c r="D3086" s="306" t="s">
        <v>37</v>
      </c>
      <c r="E3086" s="306" t="s">
        <v>38</v>
      </c>
      <c r="F3086" s="308" t="s">
        <v>1188</v>
      </c>
      <c r="G3086" s="309" t="s">
        <v>39</v>
      </c>
      <c r="H3086" s="307" t="s">
        <v>1189</v>
      </c>
      <c r="I3086" s="307" t="s">
        <v>40</v>
      </c>
      <c r="J3086" s="307" t="s">
        <v>41</v>
      </c>
      <c r="L3086" s="335"/>
      <c r="M3086" s="335"/>
    </row>
    <row r="3087" spans="1:13" ht="24" x14ac:dyDescent="0.2">
      <c r="A3087" s="265" t="s">
        <v>7676</v>
      </c>
      <c r="B3087" s="271" t="s">
        <v>1190</v>
      </c>
      <c r="C3087" s="272" t="s">
        <v>4294</v>
      </c>
      <c r="D3087" s="271" t="s">
        <v>103</v>
      </c>
      <c r="E3087" s="271" t="s">
        <v>1588</v>
      </c>
      <c r="F3087" s="273" t="s">
        <v>3019</v>
      </c>
      <c r="G3087" s="274" t="s">
        <v>133</v>
      </c>
      <c r="H3087" s="275">
        <v>1</v>
      </c>
      <c r="I3087" s="276">
        <v>15.13</v>
      </c>
      <c r="J3087" s="276">
        <v>15.13</v>
      </c>
      <c r="K3087" s="277"/>
      <c r="L3087" s="276">
        <v>18.34</v>
      </c>
      <c r="M3087" s="276">
        <v>18.34</v>
      </c>
    </row>
    <row r="3088" spans="1:13" ht="24" x14ac:dyDescent="0.2">
      <c r="A3088" s="265" t="s">
        <v>7677</v>
      </c>
      <c r="B3088" s="316" t="s">
        <v>1236</v>
      </c>
      <c r="C3088" s="317" t="s">
        <v>4253</v>
      </c>
      <c r="D3088" s="316" t="s">
        <v>103</v>
      </c>
      <c r="E3088" s="316" t="s">
        <v>4254</v>
      </c>
      <c r="F3088" s="318" t="s">
        <v>1191</v>
      </c>
      <c r="G3088" s="319" t="s">
        <v>79</v>
      </c>
      <c r="H3088" s="320">
        <v>0.1812</v>
      </c>
      <c r="I3088" s="321">
        <v>16.539000000000001</v>
      </c>
      <c r="J3088" s="321">
        <v>2.996</v>
      </c>
      <c r="K3088" s="277"/>
      <c r="L3088" s="321">
        <v>20.04</v>
      </c>
      <c r="M3088" s="321">
        <v>3.63</v>
      </c>
    </row>
    <row r="3089" spans="1:13" ht="24" x14ac:dyDescent="0.2">
      <c r="A3089" s="265" t="s">
        <v>7678</v>
      </c>
      <c r="B3089" s="316" t="s">
        <v>1236</v>
      </c>
      <c r="C3089" s="317" t="s">
        <v>4255</v>
      </c>
      <c r="D3089" s="316" t="s">
        <v>103</v>
      </c>
      <c r="E3089" s="316" t="s">
        <v>1264</v>
      </c>
      <c r="F3089" s="318" t="s">
        <v>1191</v>
      </c>
      <c r="G3089" s="319" t="s">
        <v>79</v>
      </c>
      <c r="H3089" s="320">
        <v>0.1812</v>
      </c>
      <c r="I3089" s="321">
        <v>23.058</v>
      </c>
      <c r="J3089" s="321">
        <v>4.1779999999999999</v>
      </c>
      <c r="K3089" s="277"/>
      <c r="L3089" s="321">
        <v>27.94</v>
      </c>
      <c r="M3089" s="321">
        <v>5.0599999999999996</v>
      </c>
    </row>
    <row r="3090" spans="1:13" x14ac:dyDescent="0.2">
      <c r="A3090" s="265" t="s">
        <v>7679</v>
      </c>
      <c r="B3090" s="279" t="s">
        <v>1193</v>
      </c>
      <c r="C3090" s="280" t="s">
        <v>4269</v>
      </c>
      <c r="D3090" s="279" t="s">
        <v>103</v>
      </c>
      <c r="E3090" s="279" t="s">
        <v>1265</v>
      </c>
      <c r="F3090" s="281" t="s">
        <v>1209</v>
      </c>
      <c r="G3090" s="282" t="s">
        <v>133</v>
      </c>
      <c r="H3090" s="283">
        <v>9.4000000000000004E-3</v>
      </c>
      <c r="I3090" s="284">
        <v>53.908000000000001</v>
      </c>
      <c r="J3090" s="284">
        <v>0.50600000000000001</v>
      </c>
      <c r="K3090" s="277"/>
      <c r="L3090" s="284">
        <v>65.319999999999993</v>
      </c>
      <c r="M3090" s="284">
        <v>0.61</v>
      </c>
    </row>
    <row r="3091" spans="1:13" x14ac:dyDescent="0.2">
      <c r="A3091" s="265" t="s">
        <v>7680</v>
      </c>
      <c r="B3091" s="279" t="s">
        <v>1193</v>
      </c>
      <c r="C3091" s="280" t="s">
        <v>4295</v>
      </c>
      <c r="D3091" s="279" t="s">
        <v>103</v>
      </c>
      <c r="E3091" s="279" t="s">
        <v>4296</v>
      </c>
      <c r="F3091" s="281" t="s">
        <v>1209</v>
      </c>
      <c r="G3091" s="282" t="s">
        <v>133</v>
      </c>
      <c r="H3091" s="283">
        <v>1</v>
      </c>
      <c r="I3091" s="284">
        <v>6.71</v>
      </c>
      <c r="J3091" s="284">
        <v>6.71</v>
      </c>
      <c r="K3091" s="277"/>
      <c r="L3091" s="284">
        <v>8.15</v>
      </c>
      <c r="M3091" s="284">
        <v>8.15</v>
      </c>
    </row>
    <row r="3092" spans="1:13" x14ac:dyDescent="0.2">
      <c r="A3092" s="265" t="s">
        <v>7681</v>
      </c>
      <c r="B3092" s="279" t="s">
        <v>1193</v>
      </c>
      <c r="C3092" s="280" t="s">
        <v>4272</v>
      </c>
      <c r="D3092" s="279" t="s">
        <v>103</v>
      </c>
      <c r="E3092" s="279" t="s">
        <v>1269</v>
      </c>
      <c r="F3092" s="281" t="s">
        <v>1209</v>
      </c>
      <c r="G3092" s="282" t="s">
        <v>133</v>
      </c>
      <c r="H3092" s="283">
        <v>1.0999999999999999E-2</v>
      </c>
      <c r="I3092" s="284">
        <v>61.08</v>
      </c>
      <c r="J3092" s="284">
        <v>0.67100000000000004</v>
      </c>
      <c r="K3092" s="277"/>
      <c r="L3092" s="284">
        <v>74.010000000000005</v>
      </c>
      <c r="M3092" s="284">
        <v>0.81</v>
      </c>
    </row>
    <row r="3093" spans="1:13" x14ac:dyDescent="0.2">
      <c r="A3093" s="265" t="s">
        <v>7682</v>
      </c>
      <c r="B3093" s="301" t="s">
        <v>1193</v>
      </c>
      <c r="C3093" s="302" t="s">
        <v>4258</v>
      </c>
      <c r="D3093" s="301" t="s">
        <v>103</v>
      </c>
      <c r="E3093" s="301" t="s">
        <v>1267</v>
      </c>
      <c r="F3093" s="303" t="s">
        <v>1209</v>
      </c>
      <c r="G3093" s="304" t="s">
        <v>133</v>
      </c>
      <c r="H3093" s="305">
        <v>4.0300000000000002E-2</v>
      </c>
      <c r="I3093" s="285">
        <v>1.774</v>
      </c>
      <c r="J3093" s="285">
        <v>7.0999999999999994E-2</v>
      </c>
      <c r="K3093" s="277"/>
      <c r="L3093" s="285">
        <v>2.15</v>
      </c>
      <c r="M3093" s="285">
        <v>0.08</v>
      </c>
    </row>
    <row r="3094" spans="1:13" ht="12.75" thickBot="1" x14ac:dyDescent="0.25">
      <c r="A3094" s="265" t="s">
        <v>7683</v>
      </c>
      <c r="B3094" s="286" t="s">
        <v>4892</v>
      </c>
      <c r="C3094" s="287" t="s">
        <v>36</v>
      </c>
      <c r="D3094" s="286" t="s">
        <v>37</v>
      </c>
      <c r="E3094" s="286" t="s">
        <v>38</v>
      </c>
      <c r="F3094" s="288" t="s">
        <v>1188</v>
      </c>
      <c r="G3094" s="289" t="s">
        <v>39</v>
      </c>
      <c r="H3094" s="287" t="s">
        <v>1189</v>
      </c>
      <c r="I3094" s="287" t="s">
        <v>40</v>
      </c>
      <c r="J3094" s="287" t="s">
        <v>41</v>
      </c>
      <c r="L3094" s="270"/>
      <c r="M3094" s="270"/>
    </row>
    <row r="3095" spans="1:13" ht="24.75" thickTop="1" x14ac:dyDescent="0.2">
      <c r="A3095" s="265" t="s">
        <v>7684</v>
      </c>
      <c r="B3095" s="310" t="s">
        <v>1190</v>
      </c>
      <c r="C3095" s="311" t="s">
        <v>4298</v>
      </c>
      <c r="D3095" s="310" t="s">
        <v>103</v>
      </c>
      <c r="E3095" s="310" t="s">
        <v>1589</v>
      </c>
      <c r="F3095" s="312" t="s">
        <v>3019</v>
      </c>
      <c r="G3095" s="313" t="s">
        <v>133</v>
      </c>
      <c r="H3095" s="314">
        <v>1</v>
      </c>
      <c r="I3095" s="315">
        <v>20.85</v>
      </c>
      <c r="J3095" s="315">
        <v>20.85</v>
      </c>
      <c r="K3095" s="277"/>
      <c r="L3095" s="315">
        <v>25.28</v>
      </c>
      <c r="M3095" s="315">
        <v>25.28</v>
      </c>
    </row>
    <row r="3096" spans="1:13" ht="24" x14ac:dyDescent="0.2">
      <c r="A3096" s="265" t="s">
        <v>7685</v>
      </c>
      <c r="B3096" s="316" t="s">
        <v>1236</v>
      </c>
      <c r="C3096" s="317" t="s">
        <v>4253</v>
      </c>
      <c r="D3096" s="316" t="s">
        <v>103</v>
      </c>
      <c r="E3096" s="316" t="s">
        <v>4254</v>
      </c>
      <c r="F3096" s="318" t="s">
        <v>1191</v>
      </c>
      <c r="G3096" s="319" t="s">
        <v>79</v>
      </c>
      <c r="H3096" s="320">
        <v>0.12709999999999999</v>
      </c>
      <c r="I3096" s="321">
        <v>16.539000000000001</v>
      </c>
      <c r="J3096" s="321">
        <v>2.1019999999999999</v>
      </c>
      <c r="K3096" s="277"/>
      <c r="L3096" s="321">
        <v>20.04</v>
      </c>
      <c r="M3096" s="321">
        <v>2.54</v>
      </c>
    </row>
    <row r="3097" spans="1:13" ht="24" x14ac:dyDescent="0.2">
      <c r="A3097" s="265" t="s">
        <v>7686</v>
      </c>
      <c r="B3097" s="316" t="s">
        <v>1236</v>
      </c>
      <c r="C3097" s="317" t="s">
        <v>4255</v>
      </c>
      <c r="D3097" s="316" t="s">
        <v>103</v>
      </c>
      <c r="E3097" s="316" t="s">
        <v>1264</v>
      </c>
      <c r="F3097" s="318" t="s">
        <v>1191</v>
      </c>
      <c r="G3097" s="319" t="s">
        <v>79</v>
      </c>
      <c r="H3097" s="320">
        <v>0.12709999999999999</v>
      </c>
      <c r="I3097" s="321">
        <v>23.058</v>
      </c>
      <c r="J3097" s="321">
        <v>2.93</v>
      </c>
      <c r="K3097" s="277"/>
      <c r="L3097" s="321">
        <v>27.94</v>
      </c>
      <c r="M3097" s="321">
        <v>3.55</v>
      </c>
    </row>
    <row r="3098" spans="1:13" x14ac:dyDescent="0.2">
      <c r="A3098" s="265" t="s">
        <v>7687</v>
      </c>
      <c r="B3098" s="279" t="s">
        <v>1193</v>
      </c>
      <c r="C3098" s="280" t="s">
        <v>4269</v>
      </c>
      <c r="D3098" s="279" t="s">
        <v>103</v>
      </c>
      <c r="E3098" s="279" t="s">
        <v>1265</v>
      </c>
      <c r="F3098" s="281" t="s">
        <v>1209</v>
      </c>
      <c r="G3098" s="282" t="s">
        <v>133</v>
      </c>
      <c r="H3098" s="283">
        <v>1.6500000000000001E-2</v>
      </c>
      <c r="I3098" s="284">
        <v>53.908000000000001</v>
      </c>
      <c r="J3098" s="284">
        <v>0.88900000000000001</v>
      </c>
      <c r="K3098" s="277"/>
      <c r="L3098" s="284">
        <v>65.319999999999993</v>
      </c>
      <c r="M3098" s="284">
        <v>1.07</v>
      </c>
    </row>
    <row r="3099" spans="1:13" x14ac:dyDescent="0.2">
      <c r="A3099" s="265" t="s">
        <v>7688</v>
      </c>
      <c r="B3099" s="279" t="s">
        <v>1193</v>
      </c>
      <c r="C3099" s="280" t="s">
        <v>4299</v>
      </c>
      <c r="D3099" s="279" t="s">
        <v>103</v>
      </c>
      <c r="E3099" s="279" t="s">
        <v>4300</v>
      </c>
      <c r="F3099" s="281" t="s">
        <v>1209</v>
      </c>
      <c r="G3099" s="282" t="s">
        <v>133</v>
      </c>
      <c r="H3099" s="283">
        <v>1</v>
      </c>
      <c r="I3099" s="284">
        <v>13.553036470588236</v>
      </c>
      <c r="J3099" s="284">
        <v>13.553000000000001</v>
      </c>
      <c r="K3099" s="277"/>
      <c r="L3099" s="284">
        <v>16.46</v>
      </c>
      <c r="M3099" s="284">
        <v>16.46</v>
      </c>
    </row>
    <row r="3100" spans="1:13" x14ac:dyDescent="0.2">
      <c r="A3100" s="265" t="s">
        <v>7689</v>
      </c>
      <c r="B3100" s="279" t="s">
        <v>1193</v>
      </c>
      <c r="C3100" s="280" t="s">
        <v>4272</v>
      </c>
      <c r="D3100" s="279" t="s">
        <v>103</v>
      </c>
      <c r="E3100" s="279" t="s">
        <v>1269</v>
      </c>
      <c r="F3100" s="281" t="s">
        <v>1209</v>
      </c>
      <c r="G3100" s="282" t="s">
        <v>133</v>
      </c>
      <c r="H3100" s="283">
        <v>2.1999999999999999E-2</v>
      </c>
      <c r="I3100" s="284">
        <v>61.08</v>
      </c>
      <c r="J3100" s="284">
        <v>1.343</v>
      </c>
      <c r="K3100" s="277"/>
      <c r="L3100" s="284">
        <v>74.010000000000005</v>
      </c>
      <c r="M3100" s="284">
        <v>1.62</v>
      </c>
    </row>
    <row r="3101" spans="1:13" x14ac:dyDescent="0.2">
      <c r="A3101" s="265" t="s">
        <v>7690</v>
      </c>
      <c r="B3101" s="279" t="s">
        <v>1193</v>
      </c>
      <c r="C3101" s="280" t="s">
        <v>4258</v>
      </c>
      <c r="D3101" s="279" t="s">
        <v>103</v>
      </c>
      <c r="E3101" s="279" t="s">
        <v>1267</v>
      </c>
      <c r="F3101" s="281" t="s">
        <v>1209</v>
      </c>
      <c r="G3101" s="282" t="s">
        <v>133</v>
      </c>
      <c r="H3101" s="283">
        <v>1.9E-2</v>
      </c>
      <c r="I3101" s="284">
        <v>1.774</v>
      </c>
      <c r="J3101" s="284">
        <v>3.3000000000000002E-2</v>
      </c>
      <c r="K3101" s="277"/>
      <c r="L3101" s="284">
        <v>2.15</v>
      </c>
      <c r="M3101" s="284">
        <v>0.04</v>
      </c>
    </row>
    <row r="3102" spans="1:13" x14ac:dyDescent="0.2">
      <c r="A3102" s="265" t="s">
        <v>7691</v>
      </c>
      <c r="B3102" s="286" t="s">
        <v>4893</v>
      </c>
      <c r="C3102" s="287" t="s">
        <v>36</v>
      </c>
      <c r="D3102" s="286" t="s">
        <v>37</v>
      </c>
      <c r="E3102" s="286" t="s">
        <v>38</v>
      </c>
      <c r="F3102" s="288" t="s">
        <v>1188</v>
      </c>
      <c r="G3102" s="289" t="s">
        <v>39</v>
      </c>
      <c r="H3102" s="287" t="s">
        <v>1189</v>
      </c>
      <c r="I3102" s="287" t="s">
        <v>40</v>
      </c>
      <c r="J3102" s="287" t="s">
        <v>41</v>
      </c>
      <c r="L3102" s="270"/>
      <c r="M3102" s="270"/>
    </row>
    <row r="3103" spans="1:13" ht="24.75" thickBot="1" x14ac:dyDescent="0.25">
      <c r="A3103" s="265" t="s">
        <v>7692</v>
      </c>
      <c r="B3103" s="290" t="s">
        <v>1190</v>
      </c>
      <c r="C3103" s="291" t="s">
        <v>4776</v>
      </c>
      <c r="D3103" s="290" t="s">
        <v>103</v>
      </c>
      <c r="E3103" s="290" t="s">
        <v>1751</v>
      </c>
      <c r="F3103" s="292" t="s">
        <v>3019</v>
      </c>
      <c r="G3103" s="293" t="s">
        <v>133</v>
      </c>
      <c r="H3103" s="294">
        <v>1</v>
      </c>
      <c r="I3103" s="278">
        <v>66.3</v>
      </c>
      <c r="J3103" s="278">
        <v>66.3</v>
      </c>
      <c r="K3103" s="277"/>
      <c r="L3103" s="278">
        <v>80.349999999999994</v>
      </c>
      <c r="M3103" s="278">
        <v>80.349999999999994</v>
      </c>
    </row>
    <row r="3104" spans="1:13" ht="24.75" thickTop="1" x14ac:dyDescent="0.2">
      <c r="A3104" s="265" t="s">
        <v>7693</v>
      </c>
      <c r="B3104" s="323" t="s">
        <v>1236</v>
      </c>
      <c r="C3104" s="324" t="s">
        <v>4253</v>
      </c>
      <c r="D3104" s="323" t="s">
        <v>103</v>
      </c>
      <c r="E3104" s="323" t="s">
        <v>4254</v>
      </c>
      <c r="F3104" s="325" t="s">
        <v>1191</v>
      </c>
      <c r="G3104" s="326" t="s">
        <v>79</v>
      </c>
      <c r="H3104" s="327">
        <v>0.1847</v>
      </c>
      <c r="I3104" s="328">
        <v>16.539000000000001</v>
      </c>
      <c r="J3104" s="328">
        <v>3.0539999999999998</v>
      </c>
      <c r="K3104" s="277"/>
      <c r="L3104" s="328">
        <v>20.04</v>
      </c>
      <c r="M3104" s="328">
        <v>3.7</v>
      </c>
    </row>
    <row r="3105" spans="1:13" ht="24" x14ac:dyDescent="0.2">
      <c r="A3105" s="265" t="s">
        <v>7694</v>
      </c>
      <c r="B3105" s="316" t="s">
        <v>1236</v>
      </c>
      <c r="C3105" s="317" t="s">
        <v>4255</v>
      </c>
      <c r="D3105" s="316" t="s">
        <v>103</v>
      </c>
      <c r="E3105" s="316" t="s">
        <v>1264</v>
      </c>
      <c r="F3105" s="318" t="s">
        <v>1191</v>
      </c>
      <c r="G3105" s="319" t="s">
        <v>79</v>
      </c>
      <c r="H3105" s="320">
        <v>0.1847</v>
      </c>
      <c r="I3105" s="321">
        <v>23.058</v>
      </c>
      <c r="J3105" s="321">
        <v>4.258</v>
      </c>
      <c r="K3105" s="277"/>
      <c r="L3105" s="321">
        <v>27.94</v>
      </c>
      <c r="M3105" s="321">
        <v>5.16</v>
      </c>
    </row>
    <row r="3106" spans="1:13" x14ac:dyDescent="0.2">
      <c r="A3106" s="265" t="s">
        <v>7695</v>
      </c>
      <c r="B3106" s="279" t="s">
        <v>1193</v>
      </c>
      <c r="C3106" s="280" t="s">
        <v>4269</v>
      </c>
      <c r="D3106" s="279" t="s">
        <v>103</v>
      </c>
      <c r="E3106" s="279" t="s">
        <v>1265</v>
      </c>
      <c r="F3106" s="281" t="s">
        <v>1209</v>
      </c>
      <c r="G3106" s="282" t="s">
        <v>133</v>
      </c>
      <c r="H3106" s="283">
        <v>2.5899999999999999E-2</v>
      </c>
      <c r="I3106" s="284">
        <v>53.908000000000001</v>
      </c>
      <c r="J3106" s="284">
        <v>1.3959999999999999</v>
      </c>
      <c r="K3106" s="277"/>
      <c r="L3106" s="284">
        <v>65.319999999999993</v>
      </c>
      <c r="M3106" s="284">
        <v>1.69</v>
      </c>
    </row>
    <row r="3107" spans="1:13" x14ac:dyDescent="0.2">
      <c r="A3107" s="265" t="s">
        <v>7696</v>
      </c>
      <c r="B3107" s="279" t="s">
        <v>1193</v>
      </c>
      <c r="C3107" s="280" t="s">
        <v>4777</v>
      </c>
      <c r="D3107" s="279" t="s">
        <v>103</v>
      </c>
      <c r="E3107" s="279" t="s">
        <v>4778</v>
      </c>
      <c r="F3107" s="281" t="s">
        <v>1209</v>
      </c>
      <c r="G3107" s="282" t="s">
        <v>133</v>
      </c>
      <c r="H3107" s="283">
        <v>1</v>
      </c>
      <c r="I3107" s="284">
        <v>54.490034230769233</v>
      </c>
      <c r="J3107" s="284">
        <v>54.49</v>
      </c>
      <c r="K3107" s="277"/>
      <c r="L3107" s="284">
        <v>66.05</v>
      </c>
      <c r="M3107" s="284">
        <v>66.05</v>
      </c>
    </row>
    <row r="3108" spans="1:13" x14ac:dyDescent="0.2">
      <c r="A3108" s="265" t="s">
        <v>7697</v>
      </c>
      <c r="B3108" s="279" t="s">
        <v>1193</v>
      </c>
      <c r="C3108" s="280" t="s">
        <v>4272</v>
      </c>
      <c r="D3108" s="279" t="s">
        <v>103</v>
      </c>
      <c r="E3108" s="279" t="s">
        <v>1269</v>
      </c>
      <c r="F3108" s="281" t="s">
        <v>1209</v>
      </c>
      <c r="G3108" s="282" t="s">
        <v>133</v>
      </c>
      <c r="H3108" s="283">
        <v>0.05</v>
      </c>
      <c r="I3108" s="284">
        <v>61.08</v>
      </c>
      <c r="J3108" s="284">
        <v>3.0539999999999998</v>
      </c>
      <c r="K3108" s="277"/>
      <c r="L3108" s="284">
        <v>74.010000000000005</v>
      </c>
      <c r="M3108" s="284">
        <v>3.7</v>
      </c>
    </row>
    <row r="3109" spans="1:13" x14ac:dyDescent="0.2">
      <c r="A3109" s="265" t="s">
        <v>7698</v>
      </c>
      <c r="B3109" s="279" t="s">
        <v>1193</v>
      </c>
      <c r="C3109" s="280" t="s">
        <v>4258</v>
      </c>
      <c r="D3109" s="279" t="s">
        <v>103</v>
      </c>
      <c r="E3109" s="279" t="s">
        <v>1267</v>
      </c>
      <c r="F3109" s="281" t="s">
        <v>1209</v>
      </c>
      <c r="G3109" s="282" t="s">
        <v>133</v>
      </c>
      <c r="H3109" s="283">
        <v>2.75E-2</v>
      </c>
      <c r="I3109" s="284">
        <v>1.774</v>
      </c>
      <c r="J3109" s="284">
        <v>4.8000000000000001E-2</v>
      </c>
      <c r="K3109" s="277"/>
      <c r="L3109" s="284">
        <v>2.15</v>
      </c>
      <c r="M3109" s="284">
        <v>0.05</v>
      </c>
    </row>
    <row r="3110" spans="1:13" x14ac:dyDescent="0.2">
      <c r="A3110" s="265" t="s">
        <v>7699</v>
      </c>
      <c r="B3110" s="286" t="s">
        <v>4894</v>
      </c>
      <c r="C3110" s="287" t="s">
        <v>36</v>
      </c>
      <c r="D3110" s="286" t="s">
        <v>37</v>
      </c>
      <c r="E3110" s="286" t="s">
        <v>38</v>
      </c>
      <c r="F3110" s="288" t="s">
        <v>1188</v>
      </c>
      <c r="G3110" s="289" t="s">
        <v>39</v>
      </c>
      <c r="H3110" s="287" t="s">
        <v>1189</v>
      </c>
      <c r="I3110" s="287" t="s">
        <v>40</v>
      </c>
      <c r="J3110" s="287" t="s">
        <v>41</v>
      </c>
      <c r="L3110" s="270"/>
      <c r="M3110" s="270"/>
    </row>
    <row r="3111" spans="1:13" ht="24.75" thickBot="1" x14ac:dyDescent="0.25">
      <c r="A3111" s="265" t="s">
        <v>7700</v>
      </c>
      <c r="B3111" s="290" t="s">
        <v>1190</v>
      </c>
      <c r="C3111" s="291" t="s">
        <v>4268</v>
      </c>
      <c r="D3111" s="290" t="s">
        <v>103</v>
      </c>
      <c r="E3111" s="290" t="s">
        <v>1583</v>
      </c>
      <c r="F3111" s="292" t="s">
        <v>3019</v>
      </c>
      <c r="G3111" s="293" t="s">
        <v>133</v>
      </c>
      <c r="H3111" s="294">
        <v>1</v>
      </c>
      <c r="I3111" s="278">
        <v>10.649999999999999</v>
      </c>
      <c r="J3111" s="278">
        <v>10.65</v>
      </c>
      <c r="K3111" s="277"/>
      <c r="L3111" s="278">
        <v>12.91</v>
      </c>
      <c r="M3111" s="278">
        <v>12.91</v>
      </c>
    </row>
    <row r="3112" spans="1:13" ht="24.75" thickTop="1" x14ac:dyDescent="0.2">
      <c r="A3112" s="265" t="s">
        <v>7701</v>
      </c>
      <c r="B3112" s="323" t="s">
        <v>1236</v>
      </c>
      <c r="C3112" s="324" t="s">
        <v>4253</v>
      </c>
      <c r="D3112" s="323" t="s">
        <v>103</v>
      </c>
      <c r="E3112" s="323" t="s">
        <v>4254</v>
      </c>
      <c r="F3112" s="325" t="s">
        <v>1191</v>
      </c>
      <c r="G3112" s="326" t="s">
        <v>79</v>
      </c>
      <c r="H3112" s="327">
        <v>0.2026</v>
      </c>
      <c r="I3112" s="328">
        <v>16.539000000000001</v>
      </c>
      <c r="J3112" s="328">
        <v>3.35</v>
      </c>
      <c r="K3112" s="277"/>
      <c r="L3112" s="328">
        <v>20.04</v>
      </c>
      <c r="M3112" s="328">
        <v>4.0599999999999996</v>
      </c>
    </row>
    <row r="3113" spans="1:13" ht="24" x14ac:dyDescent="0.2">
      <c r="A3113" s="265" t="s">
        <v>7702</v>
      </c>
      <c r="B3113" s="316" t="s">
        <v>1236</v>
      </c>
      <c r="C3113" s="317" t="s">
        <v>4255</v>
      </c>
      <c r="D3113" s="316" t="s">
        <v>103</v>
      </c>
      <c r="E3113" s="316" t="s">
        <v>1264</v>
      </c>
      <c r="F3113" s="318" t="s">
        <v>1191</v>
      </c>
      <c r="G3113" s="319" t="s">
        <v>79</v>
      </c>
      <c r="H3113" s="320">
        <v>0.2026</v>
      </c>
      <c r="I3113" s="321">
        <v>23.058</v>
      </c>
      <c r="J3113" s="321">
        <v>4.6710000000000003</v>
      </c>
      <c r="K3113" s="277"/>
      <c r="L3113" s="321">
        <v>27.94</v>
      </c>
      <c r="M3113" s="321">
        <v>5.66</v>
      </c>
    </row>
    <row r="3114" spans="1:13" x14ac:dyDescent="0.2">
      <c r="A3114" s="265" t="s">
        <v>7703</v>
      </c>
      <c r="B3114" s="279" t="s">
        <v>1193</v>
      </c>
      <c r="C3114" s="280" t="s">
        <v>4269</v>
      </c>
      <c r="D3114" s="279" t="s">
        <v>103</v>
      </c>
      <c r="E3114" s="279" t="s">
        <v>1265</v>
      </c>
      <c r="F3114" s="281" t="s">
        <v>1209</v>
      </c>
      <c r="G3114" s="282" t="s">
        <v>133</v>
      </c>
      <c r="H3114" s="283">
        <v>1.06E-2</v>
      </c>
      <c r="I3114" s="284">
        <v>53.908000000000001</v>
      </c>
      <c r="J3114" s="284">
        <v>0.57099999999999995</v>
      </c>
      <c r="K3114" s="277"/>
      <c r="L3114" s="284">
        <v>65.319999999999993</v>
      </c>
      <c r="M3114" s="284">
        <v>0.69</v>
      </c>
    </row>
    <row r="3115" spans="1:13" x14ac:dyDescent="0.2">
      <c r="A3115" s="265" t="s">
        <v>7704</v>
      </c>
      <c r="B3115" s="279" t="s">
        <v>1193</v>
      </c>
      <c r="C3115" s="280" t="s">
        <v>4270</v>
      </c>
      <c r="D3115" s="279" t="s">
        <v>103</v>
      </c>
      <c r="E3115" s="279" t="s">
        <v>4271</v>
      </c>
      <c r="F3115" s="281" t="s">
        <v>1209</v>
      </c>
      <c r="G3115" s="282" t="s">
        <v>133</v>
      </c>
      <c r="H3115" s="283">
        <v>1</v>
      </c>
      <c r="I3115" s="284">
        <v>1.2376015384615389</v>
      </c>
      <c r="J3115" s="284">
        <v>1.2370000000000001</v>
      </c>
      <c r="K3115" s="277"/>
      <c r="L3115" s="284">
        <v>1.52</v>
      </c>
      <c r="M3115" s="284">
        <v>1.52</v>
      </c>
    </row>
    <row r="3116" spans="1:13" x14ac:dyDescent="0.2">
      <c r="A3116" s="265" t="s">
        <v>7705</v>
      </c>
      <c r="B3116" s="279" t="s">
        <v>1193</v>
      </c>
      <c r="C3116" s="280" t="s">
        <v>4272</v>
      </c>
      <c r="D3116" s="279" t="s">
        <v>103</v>
      </c>
      <c r="E3116" s="279" t="s">
        <v>1269</v>
      </c>
      <c r="F3116" s="281" t="s">
        <v>1209</v>
      </c>
      <c r="G3116" s="282" t="s">
        <v>133</v>
      </c>
      <c r="H3116" s="283">
        <v>1.2E-2</v>
      </c>
      <c r="I3116" s="284">
        <v>61.08</v>
      </c>
      <c r="J3116" s="284">
        <v>0.73199999999999998</v>
      </c>
      <c r="K3116" s="277"/>
      <c r="L3116" s="284">
        <v>74.010000000000005</v>
      </c>
      <c r="M3116" s="284">
        <v>0.88</v>
      </c>
    </row>
    <row r="3117" spans="1:13" x14ac:dyDescent="0.2">
      <c r="A3117" s="265" t="s">
        <v>7706</v>
      </c>
      <c r="B3117" s="279" t="s">
        <v>1193</v>
      </c>
      <c r="C3117" s="280" t="s">
        <v>4258</v>
      </c>
      <c r="D3117" s="279" t="s">
        <v>103</v>
      </c>
      <c r="E3117" s="279" t="s">
        <v>1267</v>
      </c>
      <c r="F3117" s="281" t="s">
        <v>1209</v>
      </c>
      <c r="G3117" s="282" t="s">
        <v>133</v>
      </c>
      <c r="H3117" s="283">
        <v>5.0700000000000002E-2</v>
      </c>
      <c r="I3117" s="284">
        <v>1.774</v>
      </c>
      <c r="J3117" s="284">
        <v>8.8999999999999996E-2</v>
      </c>
      <c r="K3117" s="277"/>
      <c r="L3117" s="284">
        <v>2.15</v>
      </c>
      <c r="M3117" s="284">
        <v>0.1</v>
      </c>
    </row>
    <row r="3118" spans="1:13" x14ac:dyDescent="0.2">
      <c r="A3118" s="265" t="s">
        <v>7707</v>
      </c>
      <c r="B3118" s="266" t="s">
        <v>4895</v>
      </c>
      <c r="C3118" s="267" t="s">
        <v>36</v>
      </c>
      <c r="D3118" s="266" t="s">
        <v>37</v>
      </c>
      <c r="E3118" s="266" t="s">
        <v>38</v>
      </c>
      <c r="F3118" s="268" t="s">
        <v>1188</v>
      </c>
      <c r="G3118" s="269" t="s">
        <v>39</v>
      </c>
      <c r="H3118" s="267" t="s">
        <v>1189</v>
      </c>
      <c r="I3118" s="267" t="s">
        <v>40</v>
      </c>
      <c r="J3118" s="267" t="s">
        <v>41</v>
      </c>
      <c r="L3118" s="334"/>
      <c r="M3118" s="334"/>
    </row>
    <row r="3119" spans="1:13" ht="24" x14ac:dyDescent="0.2">
      <c r="A3119" s="265" t="s">
        <v>7708</v>
      </c>
      <c r="B3119" s="290" t="s">
        <v>1190</v>
      </c>
      <c r="C3119" s="291" t="s">
        <v>4278</v>
      </c>
      <c r="D3119" s="290" t="s">
        <v>103</v>
      </c>
      <c r="E3119" s="290" t="s">
        <v>1585</v>
      </c>
      <c r="F3119" s="292" t="s">
        <v>3019</v>
      </c>
      <c r="G3119" s="293" t="s">
        <v>133</v>
      </c>
      <c r="H3119" s="294">
        <v>1</v>
      </c>
      <c r="I3119" s="278">
        <v>20.12</v>
      </c>
      <c r="J3119" s="278">
        <v>20.12</v>
      </c>
      <c r="K3119" s="277"/>
      <c r="L3119" s="278">
        <v>24.4</v>
      </c>
      <c r="M3119" s="278">
        <v>24.4</v>
      </c>
    </row>
    <row r="3120" spans="1:13" ht="24.75" thickBot="1" x14ac:dyDescent="0.25">
      <c r="A3120" s="265" t="s">
        <v>7709</v>
      </c>
      <c r="B3120" s="329" t="s">
        <v>1236</v>
      </c>
      <c r="C3120" s="330" t="s">
        <v>4253</v>
      </c>
      <c r="D3120" s="329" t="s">
        <v>103</v>
      </c>
      <c r="E3120" s="329" t="s">
        <v>4254</v>
      </c>
      <c r="F3120" s="331" t="s">
        <v>1191</v>
      </c>
      <c r="G3120" s="332" t="s">
        <v>79</v>
      </c>
      <c r="H3120" s="333">
        <v>0.1694</v>
      </c>
      <c r="I3120" s="322">
        <v>16.539000000000001</v>
      </c>
      <c r="J3120" s="322">
        <v>2.8010000000000002</v>
      </c>
      <c r="K3120" s="277"/>
      <c r="L3120" s="322">
        <v>20.04</v>
      </c>
      <c r="M3120" s="322">
        <v>3.39</v>
      </c>
    </row>
    <row r="3121" spans="1:13" ht="24.75" thickTop="1" x14ac:dyDescent="0.2">
      <c r="A3121" s="265" t="s">
        <v>7710</v>
      </c>
      <c r="B3121" s="323" t="s">
        <v>1236</v>
      </c>
      <c r="C3121" s="324" t="s">
        <v>4255</v>
      </c>
      <c r="D3121" s="323" t="s">
        <v>103</v>
      </c>
      <c r="E3121" s="323" t="s">
        <v>1264</v>
      </c>
      <c r="F3121" s="325" t="s">
        <v>1191</v>
      </c>
      <c r="G3121" s="326" t="s">
        <v>79</v>
      </c>
      <c r="H3121" s="327">
        <v>0.1694</v>
      </c>
      <c r="I3121" s="328">
        <v>23.058</v>
      </c>
      <c r="J3121" s="328">
        <v>3.9060000000000001</v>
      </c>
      <c r="K3121" s="277"/>
      <c r="L3121" s="328">
        <v>27.94</v>
      </c>
      <c r="M3121" s="328">
        <v>4.7300000000000004</v>
      </c>
    </row>
    <row r="3122" spans="1:13" x14ac:dyDescent="0.2">
      <c r="A3122" s="265" t="s">
        <v>7711</v>
      </c>
      <c r="B3122" s="279" t="s">
        <v>1193</v>
      </c>
      <c r="C3122" s="280" t="s">
        <v>4269</v>
      </c>
      <c r="D3122" s="279" t="s">
        <v>103</v>
      </c>
      <c r="E3122" s="279" t="s">
        <v>1265</v>
      </c>
      <c r="F3122" s="281" t="s">
        <v>1209</v>
      </c>
      <c r="G3122" s="282" t="s">
        <v>133</v>
      </c>
      <c r="H3122" s="283">
        <v>2.47E-2</v>
      </c>
      <c r="I3122" s="284">
        <v>53.908000000000001</v>
      </c>
      <c r="J3122" s="284">
        <v>1.331</v>
      </c>
      <c r="K3122" s="277"/>
      <c r="L3122" s="284">
        <v>65.319999999999993</v>
      </c>
      <c r="M3122" s="284">
        <v>1.61</v>
      </c>
    </row>
    <row r="3123" spans="1:13" x14ac:dyDescent="0.2">
      <c r="A3123" s="265" t="s">
        <v>7712</v>
      </c>
      <c r="B3123" s="279" t="s">
        <v>1193</v>
      </c>
      <c r="C3123" s="280" t="s">
        <v>4279</v>
      </c>
      <c r="D3123" s="279" t="s">
        <v>103</v>
      </c>
      <c r="E3123" s="279" t="s">
        <v>4280</v>
      </c>
      <c r="F3123" s="281" t="s">
        <v>1209</v>
      </c>
      <c r="G3123" s="282" t="s">
        <v>133</v>
      </c>
      <c r="H3123" s="283">
        <v>1</v>
      </c>
      <c r="I3123" s="284">
        <v>10.017146732673266</v>
      </c>
      <c r="J3123" s="284">
        <v>10.016999999999999</v>
      </c>
      <c r="K3123" s="277"/>
      <c r="L3123" s="284">
        <v>12.17</v>
      </c>
      <c r="M3123" s="284">
        <v>12.17</v>
      </c>
    </row>
    <row r="3124" spans="1:13" x14ac:dyDescent="0.2">
      <c r="A3124" s="265" t="s">
        <v>7713</v>
      </c>
      <c r="B3124" s="279" t="s">
        <v>1193</v>
      </c>
      <c r="C3124" s="280" t="s">
        <v>4272</v>
      </c>
      <c r="D3124" s="279" t="s">
        <v>103</v>
      </c>
      <c r="E3124" s="279" t="s">
        <v>1269</v>
      </c>
      <c r="F3124" s="281" t="s">
        <v>1209</v>
      </c>
      <c r="G3124" s="282" t="s">
        <v>133</v>
      </c>
      <c r="H3124" s="283">
        <v>3.3000000000000002E-2</v>
      </c>
      <c r="I3124" s="284">
        <v>61.08</v>
      </c>
      <c r="J3124" s="284">
        <v>2.0150000000000001</v>
      </c>
      <c r="K3124" s="277"/>
      <c r="L3124" s="284">
        <v>74.010000000000005</v>
      </c>
      <c r="M3124" s="284">
        <v>2.44</v>
      </c>
    </row>
    <row r="3125" spans="1:13" x14ac:dyDescent="0.2">
      <c r="A3125" s="265" t="s">
        <v>7714</v>
      </c>
      <c r="B3125" s="279" t="s">
        <v>1193</v>
      </c>
      <c r="C3125" s="280" t="s">
        <v>4258</v>
      </c>
      <c r="D3125" s="279" t="s">
        <v>103</v>
      </c>
      <c r="E3125" s="279" t="s">
        <v>1267</v>
      </c>
      <c r="F3125" s="281" t="s">
        <v>1209</v>
      </c>
      <c r="G3125" s="282" t="s">
        <v>133</v>
      </c>
      <c r="H3125" s="283">
        <v>2.8500000000000001E-2</v>
      </c>
      <c r="I3125" s="284">
        <v>1.774</v>
      </c>
      <c r="J3125" s="284">
        <v>0.05</v>
      </c>
      <c r="K3125" s="277"/>
      <c r="L3125" s="284">
        <v>2.15</v>
      </c>
      <c r="M3125" s="284">
        <v>0.06</v>
      </c>
    </row>
    <row r="3126" spans="1:13" x14ac:dyDescent="0.2">
      <c r="A3126" s="265" t="s">
        <v>7715</v>
      </c>
      <c r="B3126" s="286" t="s">
        <v>4896</v>
      </c>
      <c r="C3126" s="287" t="s">
        <v>36</v>
      </c>
      <c r="D3126" s="286" t="s">
        <v>37</v>
      </c>
      <c r="E3126" s="286" t="s">
        <v>38</v>
      </c>
      <c r="F3126" s="288" t="s">
        <v>1188</v>
      </c>
      <c r="G3126" s="289" t="s">
        <v>39</v>
      </c>
      <c r="H3126" s="287" t="s">
        <v>1189</v>
      </c>
      <c r="I3126" s="287" t="s">
        <v>40</v>
      </c>
      <c r="J3126" s="287" t="s">
        <v>41</v>
      </c>
    </row>
    <row r="3127" spans="1:13" ht="24.75" thickBot="1" x14ac:dyDescent="0.25">
      <c r="A3127" s="265" t="s">
        <v>7716</v>
      </c>
      <c r="B3127" s="290" t="s">
        <v>1190</v>
      </c>
      <c r="C3127" s="291" t="s">
        <v>4282</v>
      </c>
      <c r="D3127" s="290" t="s">
        <v>103</v>
      </c>
      <c r="E3127" s="290" t="s">
        <v>1586</v>
      </c>
      <c r="F3127" s="292" t="s">
        <v>3019</v>
      </c>
      <c r="G3127" s="293" t="s">
        <v>133</v>
      </c>
      <c r="H3127" s="294">
        <v>1</v>
      </c>
      <c r="I3127" s="278">
        <v>18.16</v>
      </c>
      <c r="J3127" s="278">
        <v>18.16</v>
      </c>
      <c r="K3127" s="277"/>
      <c r="L3127" s="278">
        <v>22.01</v>
      </c>
      <c r="M3127" s="278">
        <v>22.01</v>
      </c>
    </row>
    <row r="3128" spans="1:13" ht="24.75" thickTop="1" x14ac:dyDescent="0.2">
      <c r="A3128" s="265" t="s">
        <v>7717</v>
      </c>
      <c r="B3128" s="323" t="s">
        <v>1236</v>
      </c>
      <c r="C3128" s="324" t="s">
        <v>4253</v>
      </c>
      <c r="D3128" s="323" t="s">
        <v>103</v>
      </c>
      <c r="E3128" s="323" t="s">
        <v>4254</v>
      </c>
      <c r="F3128" s="325" t="s">
        <v>1191</v>
      </c>
      <c r="G3128" s="326" t="s">
        <v>79</v>
      </c>
      <c r="H3128" s="327">
        <v>0.1318</v>
      </c>
      <c r="I3128" s="328">
        <v>16.539000000000001</v>
      </c>
      <c r="J3128" s="328">
        <v>2.1789999999999998</v>
      </c>
      <c r="K3128" s="277"/>
      <c r="L3128" s="328">
        <v>20.04</v>
      </c>
      <c r="M3128" s="328">
        <v>2.64</v>
      </c>
    </row>
    <row r="3129" spans="1:13" ht="24" x14ac:dyDescent="0.2">
      <c r="A3129" s="265" t="s">
        <v>7718</v>
      </c>
      <c r="B3129" s="316" t="s">
        <v>1236</v>
      </c>
      <c r="C3129" s="317" t="s">
        <v>4255</v>
      </c>
      <c r="D3129" s="316" t="s">
        <v>103</v>
      </c>
      <c r="E3129" s="316" t="s">
        <v>1264</v>
      </c>
      <c r="F3129" s="318" t="s">
        <v>1191</v>
      </c>
      <c r="G3129" s="319" t="s">
        <v>79</v>
      </c>
      <c r="H3129" s="320">
        <v>0.1318</v>
      </c>
      <c r="I3129" s="321">
        <v>23.058</v>
      </c>
      <c r="J3129" s="321">
        <v>3.0390000000000001</v>
      </c>
      <c r="K3129" s="277"/>
      <c r="L3129" s="321">
        <v>27.94</v>
      </c>
      <c r="M3129" s="321">
        <v>3.68</v>
      </c>
    </row>
    <row r="3130" spans="1:13" x14ac:dyDescent="0.2">
      <c r="A3130" s="265" t="s">
        <v>7719</v>
      </c>
      <c r="B3130" s="279" t="s">
        <v>1193</v>
      </c>
      <c r="C3130" s="280" t="s">
        <v>4269</v>
      </c>
      <c r="D3130" s="279" t="s">
        <v>103</v>
      </c>
      <c r="E3130" s="279" t="s">
        <v>1265</v>
      </c>
      <c r="F3130" s="281" t="s">
        <v>1209</v>
      </c>
      <c r="G3130" s="282" t="s">
        <v>133</v>
      </c>
      <c r="H3130" s="283">
        <v>1.7600000000000001E-2</v>
      </c>
      <c r="I3130" s="284">
        <v>53.908000000000001</v>
      </c>
      <c r="J3130" s="284">
        <v>0.94799999999999995</v>
      </c>
      <c r="K3130" s="277"/>
      <c r="L3130" s="284">
        <v>65.319999999999993</v>
      </c>
      <c r="M3130" s="284">
        <v>1.1399999999999999</v>
      </c>
    </row>
    <row r="3131" spans="1:13" ht="24" x14ac:dyDescent="0.2">
      <c r="A3131" s="265" t="s">
        <v>7720</v>
      </c>
      <c r="B3131" s="279" t="s">
        <v>1193</v>
      </c>
      <c r="C3131" s="280" t="s">
        <v>4283</v>
      </c>
      <c r="D3131" s="279" t="s">
        <v>103</v>
      </c>
      <c r="E3131" s="279" t="s">
        <v>4284</v>
      </c>
      <c r="F3131" s="281" t="s">
        <v>1209</v>
      </c>
      <c r="G3131" s="282" t="s">
        <v>133</v>
      </c>
      <c r="H3131" s="283">
        <v>1</v>
      </c>
      <c r="I3131" s="284">
        <v>10.577007169811322</v>
      </c>
      <c r="J3131" s="284">
        <v>10.577</v>
      </c>
      <c r="K3131" s="277"/>
      <c r="L3131" s="284">
        <v>12.84</v>
      </c>
      <c r="M3131" s="284">
        <v>12.84</v>
      </c>
    </row>
    <row r="3132" spans="1:13" x14ac:dyDescent="0.2">
      <c r="A3132" s="265" t="s">
        <v>7721</v>
      </c>
      <c r="B3132" s="279" t="s">
        <v>1193</v>
      </c>
      <c r="C3132" s="280" t="s">
        <v>4272</v>
      </c>
      <c r="D3132" s="279" t="s">
        <v>103</v>
      </c>
      <c r="E3132" s="279" t="s">
        <v>1269</v>
      </c>
      <c r="F3132" s="281" t="s">
        <v>1209</v>
      </c>
      <c r="G3132" s="282" t="s">
        <v>133</v>
      </c>
      <c r="H3132" s="283">
        <v>2.2499999999999999E-2</v>
      </c>
      <c r="I3132" s="284">
        <v>61.08</v>
      </c>
      <c r="J3132" s="284">
        <v>1.3740000000000001</v>
      </c>
      <c r="K3132" s="277"/>
      <c r="L3132" s="284">
        <v>74.010000000000005</v>
      </c>
      <c r="M3132" s="284">
        <v>1.66</v>
      </c>
    </row>
    <row r="3133" spans="1:13" x14ac:dyDescent="0.2">
      <c r="A3133" s="265" t="s">
        <v>7722</v>
      </c>
      <c r="B3133" s="301" t="s">
        <v>1193</v>
      </c>
      <c r="C3133" s="302" t="s">
        <v>4258</v>
      </c>
      <c r="D3133" s="301" t="s">
        <v>103</v>
      </c>
      <c r="E3133" s="301" t="s">
        <v>1267</v>
      </c>
      <c r="F3133" s="303" t="s">
        <v>1209</v>
      </c>
      <c r="G3133" s="304" t="s">
        <v>133</v>
      </c>
      <c r="H3133" s="305">
        <v>2.4400000000000002E-2</v>
      </c>
      <c r="I3133" s="285">
        <v>1.774</v>
      </c>
      <c r="J3133" s="285">
        <v>4.2999999999999997E-2</v>
      </c>
      <c r="K3133" s="277"/>
      <c r="L3133" s="285">
        <v>2.15</v>
      </c>
      <c r="M3133" s="285">
        <v>0.05</v>
      </c>
    </row>
    <row r="3134" spans="1:13" ht="12.75" thickBot="1" x14ac:dyDescent="0.25">
      <c r="A3134" s="265" t="s">
        <v>7723</v>
      </c>
      <c r="B3134" s="286" t="s">
        <v>4897</v>
      </c>
      <c r="C3134" s="287" t="s">
        <v>36</v>
      </c>
      <c r="D3134" s="286" t="s">
        <v>37</v>
      </c>
      <c r="E3134" s="286" t="s">
        <v>38</v>
      </c>
      <c r="F3134" s="288" t="s">
        <v>1188</v>
      </c>
      <c r="G3134" s="289" t="s">
        <v>39</v>
      </c>
      <c r="H3134" s="287" t="s">
        <v>1189</v>
      </c>
      <c r="I3134" s="287" t="s">
        <v>40</v>
      </c>
      <c r="J3134" s="287" t="s">
        <v>41</v>
      </c>
      <c r="L3134" s="270"/>
      <c r="M3134" s="270"/>
    </row>
    <row r="3135" spans="1:13" ht="12.75" thickTop="1" x14ac:dyDescent="0.2">
      <c r="A3135" s="265" t="s">
        <v>7724</v>
      </c>
      <c r="B3135" s="310" t="s">
        <v>1190</v>
      </c>
      <c r="C3135" s="311" t="s">
        <v>4286</v>
      </c>
      <c r="D3135" s="310" t="s">
        <v>1470</v>
      </c>
      <c r="E3135" s="310" t="s">
        <v>480</v>
      </c>
      <c r="F3135" s="312">
        <v>8</v>
      </c>
      <c r="G3135" s="313" t="s">
        <v>106</v>
      </c>
      <c r="H3135" s="314">
        <v>1</v>
      </c>
      <c r="I3135" s="315">
        <v>22.6</v>
      </c>
      <c r="J3135" s="315">
        <v>22.6</v>
      </c>
      <c r="K3135" s="277"/>
      <c r="L3135" s="315">
        <v>27.39</v>
      </c>
      <c r="M3135" s="315">
        <v>27.39</v>
      </c>
    </row>
    <row r="3136" spans="1:13" x14ac:dyDescent="0.2">
      <c r="A3136" s="265" t="s">
        <v>7725</v>
      </c>
      <c r="B3136" s="279" t="s">
        <v>1193</v>
      </c>
      <c r="C3136" s="280" t="s">
        <v>3137</v>
      </c>
      <c r="D3136" s="279" t="s">
        <v>1470</v>
      </c>
      <c r="E3136" s="279" t="s">
        <v>1198</v>
      </c>
      <c r="F3136" s="281" t="s">
        <v>1195</v>
      </c>
      <c r="G3136" s="282" t="s">
        <v>1196</v>
      </c>
      <c r="H3136" s="283">
        <v>0.3</v>
      </c>
      <c r="I3136" s="284">
        <v>12.429</v>
      </c>
      <c r="J3136" s="284">
        <v>3.7280000000000002</v>
      </c>
      <c r="K3136" s="277"/>
      <c r="L3136" s="284">
        <v>15.06</v>
      </c>
      <c r="M3136" s="284">
        <v>4.51</v>
      </c>
    </row>
    <row r="3137" spans="1:13" x14ac:dyDescent="0.2">
      <c r="A3137" s="265" t="s">
        <v>7726</v>
      </c>
      <c r="B3137" s="279" t="s">
        <v>1193</v>
      </c>
      <c r="C3137" s="280" t="s">
        <v>3212</v>
      </c>
      <c r="D3137" s="279" t="s">
        <v>1470</v>
      </c>
      <c r="E3137" s="279" t="s">
        <v>1364</v>
      </c>
      <c r="F3137" s="281" t="s">
        <v>1195</v>
      </c>
      <c r="G3137" s="282" t="s">
        <v>1196</v>
      </c>
      <c r="H3137" s="283">
        <v>0.3</v>
      </c>
      <c r="I3137" s="284">
        <v>18.404</v>
      </c>
      <c r="J3137" s="284">
        <v>5.5209999999999999</v>
      </c>
      <c r="K3137" s="277"/>
      <c r="L3137" s="284">
        <v>22.3</v>
      </c>
      <c r="M3137" s="284">
        <v>6.69</v>
      </c>
    </row>
    <row r="3138" spans="1:13" x14ac:dyDescent="0.2">
      <c r="A3138" s="265" t="s">
        <v>7727</v>
      </c>
      <c r="B3138" s="279" t="s">
        <v>1193</v>
      </c>
      <c r="C3138" s="280" t="s">
        <v>4287</v>
      </c>
      <c r="D3138" s="279" t="s">
        <v>1470</v>
      </c>
      <c r="E3138" s="279" t="s">
        <v>4288</v>
      </c>
      <c r="F3138" s="281" t="s">
        <v>1209</v>
      </c>
      <c r="G3138" s="282" t="s">
        <v>73</v>
      </c>
      <c r="H3138" s="283">
        <v>1</v>
      </c>
      <c r="I3138" s="284">
        <v>13.35</v>
      </c>
      <c r="J3138" s="284">
        <v>13.35</v>
      </c>
      <c r="K3138" s="277"/>
      <c r="L3138" s="284">
        <v>16.190000000000001</v>
      </c>
      <c r="M3138" s="284">
        <v>16.190000000000001</v>
      </c>
    </row>
    <row r="3139" spans="1:13" x14ac:dyDescent="0.2">
      <c r="A3139" s="265" t="s">
        <v>7728</v>
      </c>
      <c r="B3139" s="266" t="s">
        <v>4898</v>
      </c>
      <c r="C3139" s="267" t="s">
        <v>36</v>
      </c>
      <c r="D3139" s="266" t="s">
        <v>37</v>
      </c>
      <c r="E3139" s="266" t="s">
        <v>38</v>
      </c>
      <c r="F3139" s="268" t="s">
        <v>1188</v>
      </c>
      <c r="G3139" s="269" t="s">
        <v>39</v>
      </c>
      <c r="H3139" s="267" t="s">
        <v>1189</v>
      </c>
      <c r="I3139" s="267" t="s">
        <v>40</v>
      </c>
      <c r="J3139" s="267" t="s">
        <v>41</v>
      </c>
      <c r="L3139" s="334"/>
      <c r="M3139" s="334"/>
    </row>
    <row r="3140" spans="1:13" ht="36" x14ac:dyDescent="0.2">
      <c r="A3140" s="265" t="s">
        <v>7729</v>
      </c>
      <c r="B3140" s="290" t="s">
        <v>1190</v>
      </c>
      <c r="C3140" s="291" t="s">
        <v>4302</v>
      </c>
      <c r="D3140" s="290" t="s">
        <v>103</v>
      </c>
      <c r="E3140" s="290" t="s">
        <v>1592</v>
      </c>
      <c r="F3140" s="292" t="s">
        <v>3019</v>
      </c>
      <c r="G3140" s="293" t="s">
        <v>133</v>
      </c>
      <c r="H3140" s="294">
        <v>1</v>
      </c>
      <c r="I3140" s="278">
        <v>14.78</v>
      </c>
      <c r="J3140" s="278">
        <v>14.779999999999998</v>
      </c>
      <c r="K3140" s="277"/>
      <c r="L3140" s="278">
        <v>17.91</v>
      </c>
      <c r="M3140" s="278">
        <v>17.91</v>
      </c>
    </row>
    <row r="3141" spans="1:13" ht="24.75" thickBot="1" x14ac:dyDescent="0.25">
      <c r="A3141" s="265" t="s">
        <v>7730</v>
      </c>
      <c r="B3141" s="329" t="s">
        <v>1236</v>
      </c>
      <c r="C3141" s="330" t="s">
        <v>4253</v>
      </c>
      <c r="D3141" s="329" t="s">
        <v>103</v>
      </c>
      <c r="E3141" s="329" t="s">
        <v>4254</v>
      </c>
      <c r="F3141" s="331" t="s">
        <v>1191</v>
      </c>
      <c r="G3141" s="332" t="s">
        <v>79</v>
      </c>
      <c r="H3141" s="333">
        <v>0.1416</v>
      </c>
      <c r="I3141" s="322">
        <v>16.539000000000001</v>
      </c>
      <c r="J3141" s="322">
        <v>2.3410000000000002</v>
      </c>
      <c r="K3141" s="277"/>
      <c r="L3141" s="322">
        <v>20.04</v>
      </c>
      <c r="M3141" s="322">
        <v>2.83</v>
      </c>
    </row>
    <row r="3142" spans="1:13" ht="24.75" thickTop="1" x14ac:dyDescent="0.2">
      <c r="A3142" s="265" t="s">
        <v>7731</v>
      </c>
      <c r="B3142" s="323" t="s">
        <v>1236</v>
      </c>
      <c r="C3142" s="324" t="s">
        <v>4255</v>
      </c>
      <c r="D3142" s="323" t="s">
        <v>103</v>
      </c>
      <c r="E3142" s="323" t="s">
        <v>1264</v>
      </c>
      <c r="F3142" s="325" t="s">
        <v>1191</v>
      </c>
      <c r="G3142" s="326" t="s">
        <v>79</v>
      </c>
      <c r="H3142" s="327">
        <v>0.1416</v>
      </c>
      <c r="I3142" s="328">
        <v>23.058</v>
      </c>
      <c r="J3142" s="328">
        <v>3.2650000000000001</v>
      </c>
      <c r="K3142" s="277"/>
      <c r="L3142" s="328">
        <v>27.94</v>
      </c>
      <c r="M3142" s="328">
        <v>3.95</v>
      </c>
    </row>
    <row r="3143" spans="1:13" x14ac:dyDescent="0.2">
      <c r="A3143" s="265" t="s">
        <v>7732</v>
      </c>
      <c r="B3143" s="279" t="s">
        <v>1193</v>
      </c>
      <c r="C3143" s="280" t="s">
        <v>4269</v>
      </c>
      <c r="D3143" s="279" t="s">
        <v>103</v>
      </c>
      <c r="E3143" s="279" t="s">
        <v>1265</v>
      </c>
      <c r="F3143" s="281" t="s">
        <v>1209</v>
      </c>
      <c r="G3143" s="282" t="s">
        <v>133</v>
      </c>
      <c r="H3143" s="283">
        <v>5.8999999999999999E-3</v>
      </c>
      <c r="I3143" s="284">
        <v>53.908000000000001</v>
      </c>
      <c r="J3143" s="284">
        <v>0.318</v>
      </c>
      <c r="K3143" s="277"/>
      <c r="L3143" s="284">
        <v>65.319999999999993</v>
      </c>
      <c r="M3143" s="284">
        <v>0.38</v>
      </c>
    </row>
    <row r="3144" spans="1:13" ht="24" x14ac:dyDescent="0.2">
      <c r="A3144" s="265" t="s">
        <v>7733</v>
      </c>
      <c r="B3144" s="279" t="s">
        <v>1193</v>
      </c>
      <c r="C3144" s="280" t="s">
        <v>4303</v>
      </c>
      <c r="D3144" s="279" t="s">
        <v>103</v>
      </c>
      <c r="E3144" s="279" t="s">
        <v>4304</v>
      </c>
      <c r="F3144" s="281" t="s">
        <v>1209</v>
      </c>
      <c r="G3144" s="282" t="s">
        <v>133</v>
      </c>
      <c r="H3144" s="283">
        <v>1</v>
      </c>
      <c r="I3144" s="284">
        <v>8.3699999999999992</v>
      </c>
      <c r="J3144" s="284">
        <v>8.3699999999999992</v>
      </c>
      <c r="K3144" s="277"/>
      <c r="L3144" s="284">
        <v>10.17</v>
      </c>
      <c r="M3144" s="284">
        <v>10.17</v>
      </c>
    </row>
    <row r="3145" spans="1:13" x14ac:dyDescent="0.2">
      <c r="A3145" s="265" t="s">
        <v>7734</v>
      </c>
      <c r="B3145" s="279" t="s">
        <v>1193</v>
      </c>
      <c r="C3145" s="280" t="s">
        <v>4272</v>
      </c>
      <c r="D3145" s="279" t="s">
        <v>103</v>
      </c>
      <c r="E3145" s="279" t="s">
        <v>1269</v>
      </c>
      <c r="F3145" s="281" t="s">
        <v>1209</v>
      </c>
      <c r="G3145" s="282" t="s">
        <v>133</v>
      </c>
      <c r="H3145" s="283">
        <v>7.0000000000000001E-3</v>
      </c>
      <c r="I3145" s="284">
        <v>61.08</v>
      </c>
      <c r="J3145" s="284">
        <v>0.42699999999999999</v>
      </c>
      <c r="K3145" s="277"/>
      <c r="L3145" s="284">
        <v>74.010000000000005</v>
      </c>
      <c r="M3145" s="284">
        <v>0.51</v>
      </c>
    </row>
    <row r="3146" spans="1:13" x14ac:dyDescent="0.2">
      <c r="A3146" s="265" t="s">
        <v>7735</v>
      </c>
      <c r="B3146" s="279" t="s">
        <v>1193</v>
      </c>
      <c r="C3146" s="280" t="s">
        <v>4258</v>
      </c>
      <c r="D3146" s="279" t="s">
        <v>103</v>
      </c>
      <c r="E3146" s="279" t="s">
        <v>1267</v>
      </c>
      <c r="F3146" s="281" t="s">
        <v>1209</v>
      </c>
      <c r="G3146" s="282" t="s">
        <v>133</v>
      </c>
      <c r="H3146" s="283">
        <v>3.3799999999999997E-2</v>
      </c>
      <c r="I3146" s="284">
        <v>1.774</v>
      </c>
      <c r="J3146" s="284">
        <v>5.8999999999999997E-2</v>
      </c>
      <c r="K3146" s="277"/>
      <c r="L3146" s="284">
        <v>2.15</v>
      </c>
      <c r="M3146" s="284">
        <v>7.0000000000000007E-2</v>
      </c>
    </row>
    <row r="3147" spans="1:13" x14ac:dyDescent="0.2">
      <c r="A3147" s="265" t="s">
        <v>7736</v>
      </c>
      <c r="B3147" s="286" t="s">
        <v>4899</v>
      </c>
      <c r="C3147" s="287" t="s">
        <v>36</v>
      </c>
      <c r="D3147" s="286" t="s">
        <v>37</v>
      </c>
      <c r="E3147" s="286" t="s">
        <v>38</v>
      </c>
      <c r="F3147" s="288" t="s">
        <v>1188</v>
      </c>
      <c r="G3147" s="289" t="s">
        <v>39</v>
      </c>
      <c r="H3147" s="287" t="s">
        <v>1189</v>
      </c>
      <c r="I3147" s="287" t="s">
        <v>40</v>
      </c>
      <c r="J3147" s="287" t="s">
        <v>41</v>
      </c>
    </row>
    <row r="3148" spans="1:13" ht="12.75" thickBot="1" x14ac:dyDescent="0.25">
      <c r="A3148" s="265" t="s">
        <v>7737</v>
      </c>
      <c r="B3148" s="290" t="s">
        <v>1190</v>
      </c>
      <c r="C3148" s="291" t="s">
        <v>4306</v>
      </c>
      <c r="D3148" s="290" t="s">
        <v>1470</v>
      </c>
      <c r="E3148" s="290" t="s">
        <v>485</v>
      </c>
      <c r="F3148" s="292">
        <v>8</v>
      </c>
      <c r="G3148" s="293" t="s">
        <v>106</v>
      </c>
      <c r="H3148" s="294">
        <v>1</v>
      </c>
      <c r="I3148" s="278">
        <v>9.68</v>
      </c>
      <c r="J3148" s="278">
        <v>9.68</v>
      </c>
      <c r="K3148" s="277"/>
      <c r="L3148" s="278">
        <v>11.74</v>
      </c>
      <c r="M3148" s="278">
        <v>11.74</v>
      </c>
    </row>
    <row r="3149" spans="1:13" ht="12.75" thickTop="1" x14ac:dyDescent="0.2">
      <c r="A3149" s="265" t="s">
        <v>7738</v>
      </c>
      <c r="B3149" s="295" t="s">
        <v>1193</v>
      </c>
      <c r="C3149" s="296" t="s">
        <v>3137</v>
      </c>
      <c r="D3149" s="295" t="s">
        <v>1470</v>
      </c>
      <c r="E3149" s="295" t="s">
        <v>1198</v>
      </c>
      <c r="F3149" s="297" t="s">
        <v>1195</v>
      </c>
      <c r="G3149" s="298" t="s">
        <v>1196</v>
      </c>
      <c r="H3149" s="299">
        <v>0.114</v>
      </c>
      <c r="I3149" s="300">
        <v>12.429</v>
      </c>
      <c r="J3149" s="300">
        <v>1.4159999999999999</v>
      </c>
      <c r="K3149" s="277"/>
      <c r="L3149" s="300">
        <v>15.06</v>
      </c>
      <c r="M3149" s="300">
        <v>1.71</v>
      </c>
    </row>
    <row r="3150" spans="1:13" x14ac:dyDescent="0.2">
      <c r="A3150" s="265" t="s">
        <v>7739</v>
      </c>
      <c r="B3150" s="279" t="s">
        <v>1193</v>
      </c>
      <c r="C3150" s="280" t="s">
        <v>3212</v>
      </c>
      <c r="D3150" s="279" t="s">
        <v>1470</v>
      </c>
      <c r="E3150" s="279" t="s">
        <v>1364</v>
      </c>
      <c r="F3150" s="281" t="s">
        <v>1195</v>
      </c>
      <c r="G3150" s="282" t="s">
        <v>1196</v>
      </c>
      <c r="H3150" s="283">
        <v>0.114</v>
      </c>
      <c r="I3150" s="284">
        <v>18.404</v>
      </c>
      <c r="J3150" s="284">
        <v>2.0979999999999999</v>
      </c>
      <c r="K3150" s="277"/>
      <c r="L3150" s="284">
        <v>22.3</v>
      </c>
      <c r="M3150" s="284">
        <v>2.54</v>
      </c>
    </row>
    <row r="3151" spans="1:13" x14ac:dyDescent="0.2">
      <c r="A3151" s="265" t="s">
        <v>7740</v>
      </c>
      <c r="B3151" s="279" t="s">
        <v>1193</v>
      </c>
      <c r="C3151" s="280" t="s">
        <v>4307</v>
      </c>
      <c r="D3151" s="279" t="s">
        <v>1470</v>
      </c>
      <c r="E3151" s="279" t="s">
        <v>1388</v>
      </c>
      <c r="F3151" s="281" t="s">
        <v>1209</v>
      </c>
      <c r="G3151" s="282" t="s">
        <v>61</v>
      </c>
      <c r="H3151" s="283">
        <v>0.31</v>
      </c>
      <c r="I3151" s="284">
        <v>0.371</v>
      </c>
      <c r="J3151" s="284">
        <v>0.115</v>
      </c>
      <c r="K3151" s="277"/>
      <c r="L3151" s="284">
        <v>0.45</v>
      </c>
      <c r="M3151" s="284">
        <v>0.13</v>
      </c>
    </row>
    <row r="3152" spans="1:13" x14ac:dyDescent="0.2">
      <c r="A3152" s="265" t="s">
        <v>7741</v>
      </c>
      <c r="B3152" s="279" t="s">
        <v>1193</v>
      </c>
      <c r="C3152" s="280" t="s">
        <v>4308</v>
      </c>
      <c r="D3152" s="279" t="s">
        <v>1470</v>
      </c>
      <c r="E3152" s="279" t="s">
        <v>485</v>
      </c>
      <c r="F3152" s="281" t="s">
        <v>1209</v>
      </c>
      <c r="G3152" s="282" t="s">
        <v>73</v>
      </c>
      <c r="H3152" s="283">
        <v>1</v>
      </c>
      <c r="I3152" s="284">
        <v>6.0510980327868857</v>
      </c>
      <c r="J3152" s="284">
        <v>6.0510000000000002</v>
      </c>
      <c r="K3152" s="277"/>
      <c r="L3152" s="284">
        <v>7.36</v>
      </c>
      <c r="M3152" s="284">
        <v>7.36</v>
      </c>
    </row>
    <row r="3153" spans="1:13" x14ac:dyDescent="0.2">
      <c r="A3153" s="265" t="s">
        <v>7742</v>
      </c>
      <c r="B3153" s="266" t="s">
        <v>4900</v>
      </c>
      <c r="C3153" s="267" t="s">
        <v>36</v>
      </c>
      <c r="D3153" s="266" t="s">
        <v>37</v>
      </c>
      <c r="E3153" s="266" t="s">
        <v>38</v>
      </c>
      <c r="F3153" s="268" t="s">
        <v>1188</v>
      </c>
      <c r="G3153" s="269" t="s">
        <v>39</v>
      </c>
      <c r="H3153" s="267" t="s">
        <v>1189</v>
      </c>
      <c r="I3153" s="267" t="s">
        <v>40</v>
      </c>
      <c r="J3153" s="267" t="s">
        <v>41</v>
      </c>
      <c r="L3153" s="334"/>
      <c r="M3153" s="334"/>
    </row>
    <row r="3154" spans="1:13" x14ac:dyDescent="0.2">
      <c r="A3154" s="265" t="s">
        <v>7743</v>
      </c>
      <c r="B3154" s="290" t="s">
        <v>1190</v>
      </c>
      <c r="C3154" s="291" t="s">
        <v>4314</v>
      </c>
      <c r="D3154" s="290" t="s">
        <v>1470</v>
      </c>
      <c r="E3154" s="290" t="s">
        <v>491</v>
      </c>
      <c r="F3154" s="292">
        <v>8</v>
      </c>
      <c r="G3154" s="293" t="s">
        <v>106</v>
      </c>
      <c r="H3154" s="294">
        <v>1</v>
      </c>
      <c r="I3154" s="278">
        <v>9.32</v>
      </c>
      <c r="J3154" s="278">
        <v>9.32</v>
      </c>
      <c r="K3154" s="277"/>
      <c r="L3154" s="278">
        <v>11.31</v>
      </c>
      <c r="M3154" s="278">
        <v>11.31</v>
      </c>
    </row>
    <row r="3155" spans="1:13" ht="12.75" thickBot="1" x14ac:dyDescent="0.25">
      <c r="A3155" s="265" t="s">
        <v>7744</v>
      </c>
      <c r="B3155" s="301" t="s">
        <v>1193</v>
      </c>
      <c r="C3155" s="302" t="s">
        <v>3137</v>
      </c>
      <c r="D3155" s="301" t="s">
        <v>1470</v>
      </c>
      <c r="E3155" s="301" t="s">
        <v>1198</v>
      </c>
      <c r="F3155" s="303" t="s">
        <v>1195</v>
      </c>
      <c r="G3155" s="304" t="s">
        <v>1196</v>
      </c>
      <c r="H3155" s="305">
        <v>0.14000000000000001</v>
      </c>
      <c r="I3155" s="285">
        <v>12.429</v>
      </c>
      <c r="J3155" s="285">
        <v>1.74</v>
      </c>
      <c r="K3155" s="277"/>
      <c r="L3155" s="285">
        <v>15.06</v>
      </c>
      <c r="M3155" s="285">
        <v>2.1</v>
      </c>
    </row>
    <row r="3156" spans="1:13" ht="12.75" thickTop="1" x14ac:dyDescent="0.2">
      <c r="A3156" s="265" t="s">
        <v>7745</v>
      </c>
      <c r="B3156" s="295" t="s">
        <v>1193</v>
      </c>
      <c r="C3156" s="296" t="s">
        <v>3212</v>
      </c>
      <c r="D3156" s="295" t="s">
        <v>1470</v>
      </c>
      <c r="E3156" s="295" t="s">
        <v>1364</v>
      </c>
      <c r="F3156" s="297" t="s">
        <v>1195</v>
      </c>
      <c r="G3156" s="298" t="s">
        <v>1196</v>
      </c>
      <c r="H3156" s="299">
        <v>0.14000000000000001</v>
      </c>
      <c r="I3156" s="300">
        <v>18.404</v>
      </c>
      <c r="J3156" s="300">
        <v>2.5760000000000001</v>
      </c>
      <c r="K3156" s="277"/>
      <c r="L3156" s="300">
        <v>22.3</v>
      </c>
      <c r="M3156" s="300">
        <v>3.12</v>
      </c>
    </row>
    <row r="3157" spans="1:13" x14ac:dyDescent="0.2">
      <c r="A3157" s="265" t="s">
        <v>7746</v>
      </c>
      <c r="B3157" s="279" t="s">
        <v>1193</v>
      </c>
      <c r="C3157" s="280" t="s">
        <v>4315</v>
      </c>
      <c r="D3157" s="279" t="s">
        <v>1470</v>
      </c>
      <c r="E3157" s="279" t="s">
        <v>4316</v>
      </c>
      <c r="F3157" s="281" t="s">
        <v>1209</v>
      </c>
      <c r="G3157" s="282" t="s">
        <v>73</v>
      </c>
      <c r="H3157" s="283">
        <v>1</v>
      </c>
      <c r="I3157" s="284">
        <v>5</v>
      </c>
      <c r="J3157" s="284">
        <v>5</v>
      </c>
      <c r="K3157" s="277"/>
      <c r="L3157" s="284">
        <v>6.09</v>
      </c>
      <c r="M3157" s="284">
        <v>6.09</v>
      </c>
    </row>
    <row r="3158" spans="1:13" x14ac:dyDescent="0.2">
      <c r="A3158" s="265" t="s">
        <v>7747</v>
      </c>
      <c r="B3158" s="266" t="s">
        <v>4901</v>
      </c>
      <c r="C3158" s="267" t="s">
        <v>36</v>
      </c>
      <c r="D3158" s="266" t="s">
        <v>37</v>
      </c>
      <c r="E3158" s="266" t="s">
        <v>38</v>
      </c>
      <c r="F3158" s="268" t="s">
        <v>1188</v>
      </c>
      <c r="G3158" s="269" t="s">
        <v>39</v>
      </c>
      <c r="H3158" s="267" t="s">
        <v>1189</v>
      </c>
      <c r="I3158" s="267" t="s">
        <v>40</v>
      </c>
      <c r="J3158" s="267" t="s">
        <v>41</v>
      </c>
      <c r="L3158" s="334"/>
      <c r="M3158" s="334"/>
    </row>
    <row r="3159" spans="1:13" x14ac:dyDescent="0.2">
      <c r="A3159" s="265" t="s">
        <v>7748</v>
      </c>
      <c r="B3159" s="271" t="s">
        <v>1190</v>
      </c>
      <c r="C3159" s="272" t="s">
        <v>4323</v>
      </c>
      <c r="D3159" s="271" t="s">
        <v>1470</v>
      </c>
      <c r="E3159" s="271" t="s">
        <v>493</v>
      </c>
      <c r="F3159" s="273">
        <v>8</v>
      </c>
      <c r="G3159" s="274" t="s">
        <v>106</v>
      </c>
      <c r="H3159" s="275">
        <v>1</v>
      </c>
      <c r="I3159" s="276">
        <v>87.83</v>
      </c>
      <c r="J3159" s="276">
        <v>87.83</v>
      </c>
      <c r="K3159" s="277"/>
      <c r="L3159" s="276">
        <v>106.43</v>
      </c>
      <c r="M3159" s="276">
        <v>106.43</v>
      </c>
    </row>
    <row r="3160" spans="1:13" x14ac:dyDescent="0.2">
      <c r="A3160" s="265" t="s">
        <v>7749</v>
      </c>
      <c r="B3160" s="279" t="s">
        <v>1193</v>
      </c>
      <c r="C3160" s="280" t="s">
        <v>3137</v>
      </c>
      <c r="D3160" s="279" t="s">
        <v>1470</v>
      </c>
      <c r="E3160" s="279" t="s">
        <v>1198</v>
      </c>
      <c r="F3160" s="281" t="s">
        <v>1195</v>
      </c>
      <c r="G3160" s="282" t="s">
        <v>1196</v>
      </c>
      <c r="H3160" s="283">
        <v>0.61</v>
      </c>
      <c r="I3160" s="284">
        <v>12.429</v>
      </c>
      <c r="J3160" s="284">
        <v>7.5810000000000004</v>
      </c>
      <c r="K3160" s="277"/>
      <c r="L3160" s="284">
        <v>15.06</v>
      </c>
      <c r="M3160" s="284">
        <v>9.18</v>
      </c>
    </row>
    <row r="3161" spans="1:13" x14ac:dyDescent="0.2">
      <c r="A3161" s="265" t="s">
        <v>7750</v>
      </c>
      <c r="B3161" s="301" t="s">
        <v>1193</v>
      </c>
      <c r="C3161" s="302" t="s">
        <v>3212</v>
      </c>
      <c r="D3161" s="301" t="s">
        <v>1470</v>
      </c>
      <c r="E3161" s="301" t="s">
        <v>1364</v>
      </c>
      <c r="F3161" s="303" t="s">
        <v>1195</v>
      </c>
      <c r="G3161" s="304" t="s">
        <v>1196</v>
      </c>
      <c r="H3161" s="305">
        <v>0.61</v>
      </c>
      <c r="I3161" s="285">
        <v>18.404</v>
      </c>
      <c r="J3161" s="285">
        <v>11.226000000000001</v>
      </c>
      <c r="K3161" s="277"/>
      <c r="L3161" s="285">
        <v>22.3</v>
      </c>
      <c r="M3161" s="285">
        <v>13.6</v>
      </c>
    </row>
    <row r="3162" spans="1:13" ht="12.75" thickBot="1" x14ac:dyDescent="0.25">
      <c r="A3162" s="265" t="s">
        <v>7751</v>
      </c>
      <c r="B3162" s="301" t="s">
        <v>1193</v>
      </c>
      <c r="C3162" s="302" t="s">
        <v>4307</v>
      </c>
      <c r="D3162" s="301" t="s">
        <v>1470</v>
      </c>
      <c r="E3162" s="301" t="s">
        <v>1388</v>
      </c>
      <c r="F3162" s="303" t="s">
        <v>1209</v>
      </c>
      <c r="G3162" s="304" t="s">
        <v>61</v>
      </c>
      <c r="H3162" s="305">
        <v>0.94</v>
      </c>
      <c r="I3162" s="285">
        <v>0.371</v>
      </c>
      <c r="J3162" s="285">
        <v>0.34799999999999998</v>
      </c>
      <c r="K3162" s="277"/>
      <c r="L3162" s="285">
        <v>0.45</v>
      </c>
      <c r="M3162" s="285">
        <v>0.42</v>
      </c>
    </row>
    <row r="3163" spans="1:13" ht="12.75" thickTop="1" x14ac:dyDescent="0.2">
      <c r="A3163" s="265" t="s">
        <v>7752</v>
      </c>
      <c r="B3163" s="295" t="s">
        <v>1193</v>
      </c>
      <c r="C3163" s="296" t="s">
        <v>4324</v>
      </c>
      <c r="D3163" s="295" t="s">
        <v>1470</v>
      </c>
      <c r="E3163" s="295" t="s">
        <v>4325</v>
      </c>
      <c r="F3163" s="297" t="s">
        <v>1209</v>
      </c>
      <c r="G3163" s="298" t="s">
        <v>73</v>
      </c>
      <c r="H3163" s="299">
        <v>1</v>
      </c>
      <c r="I3163" s="300">
        <v>68.67</v>
      </c>
      <c r="J3163" s="300">
        <v>68.67</v>
      </c>
      <c r="K3163" s="277"/>
      <c r="L3163" s="300">
        <v>83.23</v>
      </c>
      <c r="M3163" s="300">
        <v>83.23</v>
      </c>
    </row>
    <row r="3164" spans="1:13" x14ac:dyDescent="0.2">
      <c r="A3164" s="265" t="s">
        <v>7753</v>
      </c>
      <c r="B3164" s="266" t="s">
        <v>4902</v>
      </c>
      <c r="C3164" s="267" t="s">
        <v>36</v>
      </c>
      <c r="D3164" s="266" t="s">
        <v>37</v>
      </c>
      <c r="E3164" s="266" t="s">
        <v>38</v>
      </c>
      <c r="F3164" s="268" t="s">
        <v>1188</v>
      </c>
      <c r="G3164" s="269" t="s">
        <v>39</v>
      </c>
      <c r="H3164" s="267" t="s">
        <v>1189</v>
      </c>
      <c r="I3164" s="267" t="s">
        <v>40</v>
      </c>
      <c r="J3164" s="267" t="s">
        <v>41</v>
      </c>
      <c r="L3164" s="334"/>
      <c r="M3164" s="334"/>
    </row>
    <row r="3165" spans="1:13" x14ac:dyDescent="0.2">
      <c r="A3165" s="265" t="s">
        <v>7754</v>
      </c>
      <c r="B3165" s="271" t="s">
        <v>1190</v>
      </c>
      <c r="C3165" s="272" t="s">
        <v>4801</v>
      </c>
      <c r="D3165" s="271" t="s">
        <v>1470</v>
      </c>
      <c r="E3165" s="271" t="s">
        <v>729</v>
      </c>
      <c r="F3165" s="273">
        <v>8</v>
      </c>
      <c r="G3165" s="274" t="s">
        <v>106</v>
      </c>
      <c r="H3165" s="275">
        <v>1</v>
      </c>
      <c r="I3165" s="276">
        <v>282.74</v>
      </c>
      <c r="J3165" s="276">
        <v>282.74</v>
      </c>
      <c r="K3165" s="277"/>
      <c r="L3165" s="276">
        <v>342.6</v>
      </c>
      <c r="M3165" s="276">
        <v>342.6</v>
      </c>
    </row>
    <row r="3166" spans="1:13" x14ac:dyDescent="0.2">
      <c r="A3166" s="265" t="s">
        <v>7755</v>
      </c>
      <c r="B3166" s="279" t="s">
        <v>1193</v>
      </c>
      <c r="C3166" s="280" t="s">
        <v>3137</v>
      </c>
      <c r="D3166" s="279" t="s">
        <v>1470</v>
      </c>
      <c r="E3166" s="279" t="s">
        <v>1198</v>
      </c>
      <c r="F3166" s="281" t="s">
        <v>1195</v>
      </c>
      <c r="G3166" s="282" t="s">
        <v>1196</v>
      </c>
      <c r="H3166" s="283">
        <v>1.1499999999999999</v>
      </c>
      <c r="I3166" s="284">
        <v>12.429</v>
      </c>
      <c r="J3166" s="284">
        <v>14.292999999999999</v>
      </c>
      <c r="K3166" s="277"/>
      <c r="L3166" s="284">
        <v>15.06</v>
      </c>
      <c r="M3166" s="284">
        <v>17.309999999999999</v>
      </c>
    </row>
    <row r="3167" spans="1:13" x14ac:dyDescent="0.2">
      <c r="A3167" s="265" t="s">
        <v>7756</v>
      </c>
      <c r="B3167" s="279" t="s">
        <v>1193</v>
      </c>
      <c r="C3167" s="280" t="s">
        <v>3212</v>
      </c>
      <c r="D3167" s="279" t="s">
        <v>1470</v>
      </c>
      <c r="E3167" s="279" t="s">
        <v>1364</v>
      </c>
      <c r="F3167" s="281" t="s">
        <v>1195</v>
      </c>
      <c r="G3167" s="282" t="s">
        <v>1196</v>
      </c>
      <c r="H3167" s="283">
        <v>1.1499999999999999</v>
      </c>
      <c r="I3167" s="284">
        <v>18.404</v>
      </c>
      <c r="J3167" s="284">
        <v>21.164000000000001</v>
      </c>
      <c r="K3167" s="277"/>
      <c r="L3167" s="284">
        <v>22.3</v>
      </c>
      <c r="M3167" s="284">
        <v>25.64</v>
      </c>
    </row>
    <row r="3168" spans="1:13" x14ac:dyDescent="0.2">
      <c r="A3168" s="265" t="s">
        <v>7757</v>
      </c>
      <c r="B3168" s="279" t="s">
        <v>1193</v>
      </c>
      <c r="C3168" s="280" t="s">
        <v>4307</v>
      </c>
      <c r="D3168" s="279" t="s">
        <v>1470</v>
      </c>
      <c r="E3168" s="279" t="s">
        <v>1388</v>
      </c>
      <c r="F3168" s="281" t="s">
        <v>1209</v>
      </c>
      <c r="G3168" s="282" t="s">
        <v>61</v>
      </c>
      <c r="H3168" s="283">
        <v>2.82</v>
      </c>
      <c r="I3168" s="284">
        <v>0.371</v>
      </c>
      <c r="J3168" s="284">
        <v>1.046</v>
      </c>
      <c r="K3168" s="277"/>
      <c r="L3168" s="284">
        <v>0.45</v>
      </c>
      <c r="M3168" s="284">
        <v>1.26</v>
      </c>
    </row>
    <row r="3169" spans="1:13" x14ac:dyDescent="0.2">
      <c r="A3169" s="265" t="s">
        <v>7758</v>
      </c>
      <c r="B3169" s="279" t="s">
        <v>1193</v>
      </c>
      <c r="C3169" s="280" t="s">
        <v>4802</v>
      </c>
      <c r="D3169" s="279" t="s">
        <v>1470</v>
      </c>
      <c r="E3169" s="279" t="s">
        <v>729</v>
      </c>
      <c r="F3169" s="281" t="s">
        <v>1209</v>
      </c>
      <c r="G3169" s="282" t="s">
        <v>73</v>
      </c>
      <c r="H3169" s="283">
        <v>1</v>
      </c>
      <c r="I3169" s="284">
        <v>246.24</v>
      </c>
      <c r="J3169" s="284">
        <v>246.24</v>
      </c>
      <c r="K3169" s="277"/>
      <c r="L3169" s="284">
        <v>298.39</v>
      </c>
      <c r="M3169" s="284">
        <v>298.39</v>
      </c>
    </row>
    <row r="3170" spans="1:13" x14ac:dyDescent="0.2">
      <c r="A3170" s="265" t="s">
        <v>7759</v>
      </c>
      <c r="B3170" s="286" t="s">
        <v>4903</v>
      </c>
      <c r="C3170" s="287" t="s">
        <v>36</v>
      </c>
      <c r="D3170" s="286" t="s">
        <v>37</v>
      </c>
      <c r="E3170" s="286" t="s">
        <v>38</v>
      </c>
      <c r="F3170" s="288" t="s">
        <v>1188</v>
      </c>
      <c r="G3170" s="289" t="s">
        <v>39</v>
      </c>
      <c r="H3170" s="287" t="s">
        <v>1189</v>
      </c>
      <c r="I3170" s="287" t="s">
        <v>40</v>
      </c>
      <c r="J3170" s="287" t="s">
        <v>41</v>
      </c>
      <c r="L3170" s="270"/>
      <c r="M3170" s="270"/>
    </row>
    <row r="3171" spans="1:13" ht="24.75" thickBot="1" x14ac:dyDescent="0.25">
      <c r="A3171" s="265" t="s">
        <v>7760</v>
      </c>
      <c r="B3171" s="290" t="s">
        <v>1190</v>
      </c>
      <c r="C3171" s="291" t="s">
        <v>4348</v>
      </c>
      <c r="D3171" s="290" t="s">
        <v>103</v>
      </c>
      <c r="E3171" s="290" t="s">
        <v>1601</v>
      </c>
      <c r="F3171" s="292" t="s">
        <v>3019</v>
      </c>
      <c r="G3171" s="293" t="s">
        <v>289</v>
      </c>
      <c r="H3171" s="294">
        <v>1</v>
      </c>
      <c r="I3171" s="278">
        <v>17.310000000000002</v>
      </c>
      <c r="J3171" s="278">
        <v>17.309999999999999</v>
      </c>
      <c r="K3171" s="277"/>
      <c r="L3171" s="278">
        <v>20.98</v>
      </c>
      <c r="M3171" s="278">
        <v>20.98</v>
      </c>
    </row>
    <row r="3172" spans="1:13" ht="24.75" thickTop="1" x14ac:dyDescent="0.2">
      <c r="A3172" s="265" t="s">
        <v>7761</v>
      </c>
      <c r="B3172" s="323" t="s">
        <v>1236</v>
      </c>
      <c r="C3172" s="324" t="s">
        <v>4253</v>
      </c>
      <c r="D3172" s="323" t="s">
        <v>103</v>
      </c>
      <c r="E3172" s="323" t="s">
        <v>4254</v>
      </c>
      <c r="F3172" s="325" t="s">
        <v>1191</v>
      </c>
      <c r="G3172" s="326" t="s">
        <v>79</v>
      </c>
      <c r="H3172" s="327">
        <v>0.29299999999999998</v>
      </c>
      <c r="I3172" s="328">
        <v>16.539000000000001</v>
      </c>
      <c r="J3172" s="328">
        <v>4.8449999999999998</v>
      </c>
      <c r="K3172" s="277"/>
      <c r="L3172" s="328">
        <v>20.04</v>
      </c>
      <c r="M3172" s="328">
        <v>5.87</v>
      </c>
    </row>
    <row r="3173" spans="1:13" ht="24" x14ac:dyDescent="0.2">
      <c r="A3173" s="265" t="s">
        <v>7762</v>
      </c>
      <c r="B3173" s="316" t="s">
        <v>1236</v>
      </c>
      <c r="C3173" s="317" t="s">
        <v>4255</v>
      </c>
      <c r="D3173" s="316" t="s">
        <v>103</v>
      </c>
      <c r="E3173" s="316" t="s">
        <v>1264</v>
      </c>
      <c r="F3173" s="318" t="s">
        <v>1191</v>
      </c>
      <c r="G3173" s="319" t="s">
        <v>79</v>
      </c>
      <c r="H3173" s="320">
        <v>0.29299999999999998</v>
      </c>
      <c r="I3173" s="321">
        <v>23.058</v>
      </c>
      <c r="J3173" s="321">
        <v>6.7549999999999999</v>
      </c>
      <c r="K3173" s="277"/>
      <c r="L3173" s="321">
        <v>27.94</v>
      </c>
      <c r="M3173" s="321">
        <v>8.18</v>
      </c>
    </row>
    <row r="3174" spans="1:13" x14ac:dyDescent="0.2">
      <c r="A3174" s="265" t="s">
        <v>7763</v>
      </c>
      <c r="B3174" s="279" t="s">
        <v>1193</v>
      </c>
      <c r="C3174" s="280" t="s">
        <v>4349</v>
      </c>
      <c r="D3174" s="279" t="s">
        <v>103</v>
      </c>
      <c r="E3174" s="279" t="s">
        <v>4350</v>
      </c>
      <c r="F3174" s="281" t="s">
        <v>1209</v>
      </c>
      <c r="G3174" s="282" t="s">
        <v>289</v>
      </c>
      <c r="H3174" s="283">
        <v>1.0548999999999999</v>
      </c>
      <c r="I3174" s="284">
        <v>5.386983333333335</v>
      </c>
      <c r="J3174" s="284">
        <v>5.6820000000000004</v>
      </c>
      <c r="K3174" s="277"/>
      <c r="L3174" s="284">
        <v>6.55</v>
      </c>
      <c r="M3174" s="284">
        <v>6.9</v>
      </c>
    </row>
    <row r="3175" spans="1:13" x14ac:dyDescent="0.2">
      <c r="A3175" s="265" t="s">
        <v>7764</v>
      </c>
      <c r="B3175" s="279" t="s">
        <v>1193</v>
      </c>
      <c r="C3175" s="280" t="s">
        <v>4258</v>
      </c>
      <c r="D3175" s="279" t="s">
        <v>103</v>
      </c>
      <c r="E3175" s="279" t="s">
        <v>1267</v>
      </c>
      <c r="F3175" s="281" t="s">
        <v>1209</v>
      </c>
      <c r="G3175" s="282" t="s">
        <v>133</v>
      </c>
      <c r="H3175" s="283">
        <v>1.6299999999999999E-2</v>
      </c>
      <c r="I3175" s="284">
        <v>1.774</v>
      </c>
      <c r="J3175" s="284">
        <v>2.8000000000000001E-2</v>
      </c>
      <c r="K3175" s="277"/>
      <c r="L3175" s="284">
        <v>2.15</v>
      </c>
      <c r="M3175" s="284">
        <v>0.03</v>
      </c>
    </row>
    <row r="3176" spans="1:13" x14ac:dyDescent="0.2">
      <c r="A3176" s="265" t="s">
        <v>7765</v>
      </c>
      <c r="B3176" s="266" t="s">
        <v>4904</v>
      </c>
      <c r="C3176" s="267" t="s">
        <v>36</v>
      </c>
      <c r="D3176" s="266" t="s">
        <v>37</v>
      </c>
      <c r="E3176" s="266" t="s">
        <v>38</v>
      </c>
      <c r="F3176" s="268" t="s">
        <v>1188</v>
      </c>
      <c r="G3176" s="269" t="s">
        <v>39</v>
      </c>
      <c r="H3176" s="267" t="s">
        <v>1189</v>
      </c>
      <c r="I3176" s="267" t="s">
        <v>40</v>
      </c>
      <c r="J3176" s="267" t="s">
        <v>41</v>
      </c>
      <c r="L3176" s="334"/>
      <c r="M3176" s="334"/>
    </row>
    <row r="3177" spans="1:13" ht="24" x14ac:dyDescent="0.2">
      <c r="A3177" s="265" t="s">
        <v>7766</v>
      </c>
      <c r="B3177" s="271" t="s">
        <v>1190</v>
      </c>
      <c r="C3177" s="272" t="s">
        <v>4352</v>
      </c>
      <c r="D3177" s="271" t="s">
        <v>103</v>
      </c>
      <c r="E3177" s="271" t="s">
        <v>1604</v>
      </c>
      <c r="F3177" s="273" t="s">
        <v>3019</v>
      </c>
      <c r="G3177" s="274" t="s">
        <v>289</v>
      </c>
      <c r="H3177" s="275">
        <v>1</v>
      </c>
      <c r="I3177" s="276">
        <v>22.009999999999998</v>
      </c>
      <c r="J3177" s="276">
        <v>22.009999999999998</v>
      </c>
      <c r="K3177" s="277"/>
      <c r="L3177" s="276">
        <v>26.69</v>
      </c>
      <c r="M3177" s="276">
        <v>26.69</v>
      </c>
    </row>
    <row r="3178" spans="1:13" ht="24" x14ac:dyDescent="0.2">
      <c r="A3178" s="265" t="s">
        <v>7767</v>
      </c>
      <c r="B3178" s="316" t="s">
        <v>1236</v>
      </c>
      <c r="C3178" s="317" t="s">
        <v>4253</v>
      </c>
      <c r="D3178" s="316" t="s">
        <v>103</v>
      </c>
      <c r="E3178" s="316" t="s">
        <v>4254</v>
      </c>
      <c r="F3178" s="318" t="s">
        <v>1191</v>
      </c>
      <c r="G3178" s="319" t="s">
        <v>79</v>
      </c>
      <c r="H3178" s="320">
        <v>0.31819999999999998</v>
      </c>
      <c r="I3178" s="321">
        <v>16.539000000000001</v>
      </c>
      <c r="J3178" s="321">
        <v>5.2619999999999996</v>
      </c>
      <c r="K3178" s="277"/>
      <c r="L3178" s="321">
        <v>20.04</v>
      </c>
      <c r="M3178" s="321">
        <v>6.37</v>
      </c>
    </row>
    <row r="3179" spans="1:13" ht="24" x14ac:dyDescent="0.2">
      <c r="A3179" s="265" t="s">
        <v>7768</v>
      </c>
      <c r="B3179" s="329" t="s">
        <v>1236</v>
      </c>
      <c r="C3179" s="330" t="s">
        <v>4255</v>
      </c>
      <c r="D3179" s="329" t="s">
        <v>103</v>
      </c>
      <c r="E3179" s="329" t="s">
        <v>1264</v>
      </c>
      <c r="F3179" s="331" t="s">
        <v>1191</v>
      </c>
      <c r="G3179" s="332" t="s">
        <v>79</v>
      </c>
      <c r="H3179" s="333">
        <v>0.31819999999999998</v>
      </c>
      <c r="I3179" s="322">
        <v>23.058</v>
      </c>
      <c r="J3179" s="322">
        <v>7.3369999999999997</v>
      </c>
      <c r="K3179" s="277"/>
      <c r="L3179" s="322">
        <v>27.94</v>
      </c>
      <c r="M3179" s="322">
        <v>8.89</v>
      </c>
    </row>
    <row r="3180" spans="1:13" ht="12.75" thickBot="1" x14ac:dyDescent="0.25">
      <c r="A3180" s="265" t="s">
        <v>7769</v>
      </c>
      <c r="B3180" s="301" t="s">
        <v>1193</v>
      </c>
      <c r="C3180" s="302" t="s">
        <v>4353</v>
      </c>
      <c r="D3180" s="301" t="s">
        <v>103</v>
      </c>
      <c r="E3180" s="301" t="s">
        <v>4354</v>
      </c>
      <c r="F3180" s="303" t="s">
        <v>1209</v>
      </c>
      <c r="G3180" s="304" t="s">
        <v>289</v>
      </c>
      <c r="H3180" s="305">
        <v>1.0548999999999999</v>
      </c>
      <c r="I3180" s="285">
        <v>8.8925287234042578</v>
      </c>
      <c r="J3180" s="285">
        <v>9.3800000000000008</v>
      </c>
      <c r="K3180" s="277"/>
      <c r="L3180" s="285">
        <v>10.81</v>
      </c>
      <c r="M3180" s="285">
        <v>11.4</v>
      </c>
    </row>
    <row r="3181" spans="1:13" ht="12.75" thickTop="1" x14ac:dyDescent="0.2">
      <c r="A3181" s="265" t="s">
        <v>7770</v>
      </c>
      <c r="B3181" s="295" t="s">
        <v>1193</v>
      </c>
      <c r="C3181" s="296" t="s">
        <v>4258</v>
      </c>
      <c r="D3181" s="295" t="s">
        <v>103</v>
      </c>
      <c r="E3181" s="295" t="s">
        <v>1267</v>
      </c>
      <c r="F3181" s="297" t="s">
        <v>1209</v>
      </c>
      <c r="G3181" s="298" t="s">
        <v>133</v>
      </c>
      <c r="H3181" s="299">
        <v>1.77E-2</v>
      </c>
      <c r="I3181" s="300">
        <v>1.774</v>
      </c>
      <c r="J3181" s="300">
        <v>3.1E-2</v>
      </c>
      <c r="K3181" s="277"/>
      <c r="L3181" s="300">
        <v>2.15</v>
      </c>
      <c r="M3181" s="300">
        <v>0.03</v>
      </c>
    </row>
    <row r="3182" spans="1:13" x14ac:dyDescent="0.2">
      <c r="A3182" s="265" t="s">
        <v>7771</v>
      </c>
      <c r="B3182" s="266" t="s">
        <v>4905</v>
      </c>
      <c r="C3182" s="267" t="s">
        <v>36</v>
      </c>
      <c r="D3182" s="266" t="s">
        <v>37</v>
      </c>
      <c r="E3182" s="266" t="s">
        <v>38</v>
      </c>
      <c r="F3182" s="268" t="s">
        <v>1188</v>
      </c>
      <c r="G3182" s="269" t="s">
        <v>39</v>
      </c>
      <c r="H3182" s="267" t="s">
        <v>1189</v>
      </c>
      <c r="I3182" s="267" t="s">
        <v>40</v>
      </c>
      <c r="J3182" s="267" t="s">
        <v>41</v>
      </c>
      <c r="L3182" s="334"/>
      <c r="M3182" s="334"/>
    </row>
    <row r="3183" spans="1:13" ht="24" x14ac:dyDescent="0.2">
      <c r="A3183" s="265" t="s">
        <v>7772</v>
      </c>
      <c r="B3183" s="271" t="s">
        <v>1190</v>
      </c>
      <c r="C3183" s="272" t="s">
        <v>4356</v>
      </c>
      <c r="D3183" s="271" t="s">
        <v>103</v>
      </c>
      <c r="E3183" s="271" t="s">
        <v>1607</v>
      </c>
      <c r="F3183" s="273" t="s">
        <v>3019</v>
      </c>
      <c r="G3183" s="274" t="s">
        <v>289</v>
      </c>
      <c r="H3183" s="275">
        <v>1</v>
      </c>
      <c r="I3183" s="276">
        <v>30.660000000000004</v>
      </c>
      <c r="J3183" s="276">
        <v>30.659999999999997</v>
      </c>
      <c r="K3183" s="277"/>
      <c r="L3183" s="276">
        <v>37.17</v>
      </c>
      <c r="M3183" s="276">
        <v>37.17</v>
      </c>
    </row>
    <row r="3184" spans="1:13" ht="24" x14ac:dyDescent="0.2">
      <c r="A3184" s="265" t="s">
        <v>7773</v>
      </c>
      <c r="B3184" s="316" t="s">
        <v>1236</v>
      </c>
      <c r="C3184" s="317" t="s">
        <v>4253</v>
      </c>
      <c r="D3184" s="316" t="s">
        <v>103</v>
      </c>
      <c r="E3184" s="316" t="s">
        <v>4254</v>
      </c>
      <c r="F3184" s="318" t="s">
        <v>1191</v>
      </c>
      <c r="G3184" s="319" t="s">
        <v>79</v>
      </c>
      <c r="H3184" s="320">
        <v>0.44440000000000002</v>
      </c>
      <c r="I3184" s="321">
        <v>16.539000000000001</v>
      </c>
      <c r="J3184" s="321">
        <v>7.3490000000000002</v>
      </c>
      <c r="K3184" s="277"/>
      <c r="L3184" s="321">
        <v>20.04</v>
      </c>
      <c r="M3184" s="321">
        <v>8.9</v>
      </c>
    </row>
    <row r="3185" spans="1:13" ht="24" x14ac:dyDescent="0.2">
      <c r="A3185" s="265" t="s">
        <v>7774</v>
      </c>
      <c r="B3185" s="316" t="s">
        <v>1236</v>
      </c>
      <c r="C3185" s="317" t="s">
        <v>4255</v>
      </c>
      <c r="D3185" s="316" t="s">
        <v>103</v>
      </c>
      <c r="E3185" s="316" t="s">
        <v>1264</v>
      </c>
      <c r="F3185" s="318" t="s">
        <v>1191</v>
      </c>
      <c r="G3185" s="319" t="s">
        <v>79</v>
      </c>
      <c r="H3185" s="320">
        <v>0.44440000000000002</v>
      </c>
      <c r="I3185" s="321">
        <v>23.058</v>
      </c>
      <c r="J3185" s="321">
        <v>10.246</v>
      </c>
      <c r="K3185" s="277"/>
      <c r="L3185" s="321">
        <v>27.94</v>
      </c>
      <c r="M3185" s="321">
        <v>12.41</v>
      </c>
    </row>
    <row r="3186" spans="1:13" x14ac:dyDescent="0.2">
      <c r="A3186" s="265" t="s">
        <v>7775</v>
      </c>
      <c r="B3186" s="279" t="s">
        <v>1193</v>
      </c>
      <c r="C3186" s="280" t="s">
        <v>4357</v>
      </c>
      <c r="D3186" s="279" t="s">
        <v>103</v>
      </c>
      <c r="E3186" s="279" t="s">
        <v>4358</v>
      </c>
      <c r="F3186" s="281" t="s">
        <v>1209</v>
      </c>
      <c r="G3186" s="282" t="s">
        <v>289</v>
      </c>
      <c r="H3186" s="283">
        <v>1.0548999999999999</v>
      </c>
      <c r="I3186" s="284">
        <v>12.344558167938933</v>
      </c>
      <c r="J3186" s="284">
        <v>13.022</v>
      </c>
      <c r="K3186" s="277"/>
      <c r="L3186" s="284">
        <v>14.99</v>
      </c>
      <c r="M3186" s="284">
        <v>15.81</v>
      </c>
    </row>
    <row r="3187" spans="1:13" x14ac:dyDescent="0.2">
      <c r="A3187" s="265" t="s">
        <v>7776</v>
      </c>
      <c r="B3187" s="279" t="s">
        <v>1193</v>
      </c>
      <c r="C3187" s="280" t="s">
        <v>4258</v>
      </c>
      <c r="D3187" s="279" t="s">
        <v>103</v>
      </c>
      <c r="E3187" s="279" t="s">
        <v>1267</v>
      </c>
      <c r="F3187" s="281" t="s">
        <v>1209</v>
      </c>
      <c r="G3187" s="282" t="s">
        <v>133</v>
      </c>
      <c r="H3187" s="283">
        <v>2.47E-2</v>
      </c>
      <c r="I3187" s="284">
        <v>1.774</v>
      </c>
      <c r="J3187" s="284">
        <v>4.2999999999999997E-2</v>
      </c>
      <c r="K3187" s="277"/>
      <c r="L3187" s="284">
        <v>2.15</v>
      </c>
      <c r="M3187" s="284">
        <v>0.05</v>
      </c>
    </row>
    <row r="3188" spans="1:13" x14ac:dyDescent="0.2">
      <c r="A3188" s="265" t="s">
        <v>7777</v>
      </c>
      <c r="B3188" s="286" t="s">
        <v>4906</v>
      </c>
      <c r="C3188" s="287" t="s">
        <v>36</v>
      </c>
      <c r="D3188" s="286" t="s">
        <v>37</v>
      </c>
      <c r="E3188" s="286" t="s">
        <v>38</v>
      </c>
      <c r="F3188" s="288" t="s">
        <v>1188</v>
      </c>
      <c r="G3188" s="289" t="s">
        <v>39</v>
      </c>
      <c r="H3188" s="287" t="s">
        <v>1189</v>
      </c>
      <c r="I3188" s="287" t="s">
        <v>40</v>
      </c>
      <c r="J3188" s="287" t="s">
        <v>41</v>
      </c>
      <c r="L3188" s="270"/>
      <c r="M3188" s="270"/>
    </row>
    <row r="3189" spans="1:13" ht="36.75" thickBot="1" x14ac:dyDescent="0.25">
      <c r="A3189" s="265" t="s">
        <v>7778</v>
      </c>
      <c r="B3189" s="290" t="s">
        <v>1190</v>
      </c>
      <c r="C3189" s="291" t="s">
        <v>4360</v>
      </c>
      <c r="D3189" s="290" t="s">
        <v>103</v>
      </c>
      <c r="E3189" s="290" t="s">
        <v>1610</v>
      </c>
      <c r="F3189" s="292" t="s">
        <v>3019</v>
      </c>
      <c r="G3189" s="293" t="s">
        <v>133</v>
      </c>
      <c r="H3189" s="294">
        <v>1</v>
      </c>
      <c r="I3189" s="278">
        <v>12</v>
      </c>
      <c r="J3189" s="278">
        <v>12</v>
      </c>
      <c r="K3189" s="277"/>
      <c r="L3189" s="278">
        <v>14.56</v>
      </c>
      <c r="M3189" s="278">
        <v>14.56</v>
      </c>
    </row>
    <row r="3190" spans="1:13" ht="24.75" thickTop="1" x14ac:dyDescent="0.2">
      <c r="A3190" s="265" t="s">
        <v>7779</v>
      </c>
      <c r="B3190" s="323" t="s">
        <v>1236</v>
      </c>
      <c r="C3190" s="324" t="s">
        <v>4253</v>
      </c>
      <c r="D3190" s="323" t="s">
        <v>103</v>
      </c>
      <c r="E3190" s="323" t="s">
        <v>4254</v>
      </c>
      <c r="F3190" s="325" t="s">
        <v>1191</v>
      </c>
      <c r="G3190" s="326" t="s">
        <v>79</v>
      </c>
      <c r="H3190" s="327">
        <v>0.16930000000000001</v>
      </c>
      <c r="I3190" s="328">
        <v>16.539000000000001</v>
      </c>
      <c r="J3190" s="328">
        <v>2.8</v>
      </c>
      <c r="K3190" s="277"/>
      <c r="L3190" s="328">
        <v>20.04</v>
      </c>
      <c r="M3190" s="328">
        <v>3.39</v>
      </c>
    </row>
    <row r="3191" spans="1:13" ht="24" x14ac:dyDescent="0.2">
      <c r="A3191" s="265" t="s">
        <v>7780</v>
      </c>
      <c r="B3191" s="316" t="s">
        <v>1236</v>
      </c>
      <c r="C3191" s="317" t="s">
        <v>4255</v>
      </c>
      <c r="D3191" s="316" t="s">
        <v>103</v>
      </c>
      <c r="E3191" s="316" t="s">
        <v>1264</v>
      </c>
      <c r="F3191" s="318" t="s">
        <v>1191</v>
      </c>
      <c r="G3191" s="319" t="s">
        <v>79</v>
      </c>
      <c r="H3191" s="320">
        <v>0.16930000000000001</v>
      </c>
      <c r="I3191" s="321">
        <v>23.058</v>
      </c>
      <c r="J3191" s="321">
        <v>3.903</v>
      </c>
      <c r="K3191" s="277"/>
      <c r="L3191" s="321">
        <v>27.94</v>
      </c>
      <c r="M3191" s="321">
        <v>4.7300000000000004</v>
      </c>
    </row>
    <row r="3192" spans="1:13" x14ac:dyDescent="0.2">
      <c r="A3192" s="265" t="s">
        <v>7781</v>
      </c>
      <c r="B3192" s="279" t="s">
        <v>1193</v>
      </c>
      <c r="C3192" s="280" t="s">
        <v>4269</v>
      </c>
      <c r="D3192" s="279" t="s">
        <v>103</v>
      </c>
      <c r="E3192" s="279" t="s">
        <v>1265</v>
      </c>
      <c r="F3192" s="281" t="s">
        <v>1209</v>
      </c>
      <c r="G3192" s="282" t="s">
        <v>133</v>
      </c>
      <c r="H3192" s="283">
        <v>1.4800000000000001E-2</v>
      </c>
      <c r="I3192" s="284">
        <v>53.908000000000001</v>
      </c>
      <c r="J3192" s="284">
        <v>0.79700000000000004</v>
      </c>
      <c r="K3192" s="277"/>
      <c r="L3192" s="284">
        <v>65.319999999999993</v>
      </c>
      <c r="M3192" s="284">
        <v>0.96</v>
      </c>
    </row>
    <row r="3193" spans="1:13" ht="24" x14ac:dyDescent="0.2">
      <c r="A3193" s="265" t="s">
        <v>7782</v>
      </c>
      <c r="B3193" s="279" t="s">
        <v>1193</v>
      </c>
      <c r="C3193" s="280" t="s">
        <v>4361</v>
      </c>
      <c r="D3193" s="279" t="s">
        <v>103</v>
      </c>
      <c r="E3193" s="279" t="s">
        <v>4362</v>
      </c>
      <c r="F3193" s="281" t="s">
        <v>1209</v>
      </c>
      <c r="G3193" s="282" t="s">
        <v>133</v>
      </c>
      <c r="H3193" s="283">
        <v>1</v>
      </c>
      <c r="I3193" s="284">
        <v>3.1085599999999998</v>
      </c>
      <c r="J3193" s="284">
        <v>3.1080000000000001</v>
      </c>
      <c r="K3193" s="277"/>
      <c r="L3193" s="284">
        <v>3.8</v>
      </c>
      <c r="M3193" s="284">
        <v>3.8</v>
      </c>
    </row>
    <row r="3194" spans="1:13" x14ac:dyDescent="0.2">
      <c r="A3194" s="265" t="s">
        <v>7783</v>
      </c>
      <c r="B3194" s="279" t="s">
        <v>1193</v>
      </c>
      <c r="C3194" s="280" t="s">
        <v>4272</v>
      </c>
      <c r="D3194" s="279" t="s">
        <v>103</v>
      </c>
      <c r="E3194" s="279" t="s">
        <v>1269</v>
      </c>
      <c r="F3194" s="281" t="s">
        <v>1209</v>
      </c>
      <c r="G3194" s="282" t="s">
        <v>133</v>
      </c>
      <c r="H3194" s="283">
        <v>2.2499999999999999E-2</v>
      </c>
      <c r="I3194" s="284">
        <v>61.08</v>
      </c>
      <c r="J3194" s="284">
        <v>1.3740000000000001</v>
      </c>
      <c r="K3194" s="277"/>
      <c r="L3194" s="284">
        <v>74.010000000000005</v>
      </c>
      <c r="M3194" s="284">
        <v>1.66</v>
      </c>
    </row>
    <row r="3195" spans="1:13" x14ac:dyDescent="0.2">
      <c r="A3195" s="265" t="s">
        <v>7784</v>
      </c>
      <c r="B3195" s="279" t="s">
        <v>1193</v>
      </c>
      <c r="C3195" s="280" t="s">
        <v>4258</v>
      </c>
      <c r="D3195" s="279" t="s">
        <v>103</v>
      </c>
      <c r="E3195" s="279" t="s">
        <v>1267</v>
      </c>
      <c r="F3195" s="281" t="s">
        <v>1209</v>
      </c>
      <c r="G3195" s="282" t="s">
        <v>133</v>
      </c>
      <c r="H3195" s="283">
        <v>1.0699999999999999E-2</v>
      </c>
      <c r="I3195" s="284">
        <v>1.774</v>
      </c>
      <c r="J3195" s="284">
        <v>1.7999999999999999E-2</v>
      </c>
      <c r="K3195" s="277"/>
      <c r="L3195" s="284">
        <v>2.15</v>
      </c>
      <c r="M3195" s="284">
        <v>0.02</v>
      </c>
    </row>
    <row r="3196" spans="1:13" x14ac:dyDescent="0.2">
      <c r="A3196" s="265" t="s">
        <v>7785</v>
      </c>
      <c r="B3196" s="266" t="s">
        <v>4907</v>
      </c>
      <c r="C3196" s="267" t="s">
        <v>36</v>
      </c>
      <c r="D3196" s="266" t="s">
        <v>37</v>
      </c>
      <c r="E3196" s="266" t="s">
        <v>38</v>
      </c>
      <c r="F3196" s="268" t="s">
        <v>1188</v>
      </c>
      <c r="G3196" s="269" t="s">
        <v>39</v>
      </c>
      <c r="H3196" s="267" t="s">
        <v>1189</v>
      </c>
      <c r="I3196" s="267" t="s">
        <v>40</v>
      </c>
      <c r="J3196" s="267" t="s">
        <v>41</v>
      </c>
      <c r="L3196" s="334"/>
      <c r="M3196" s="334"/>
    </row>
    <row r="3197" spans="1:13" ht="36" x14ac:dyDescent="0.2">
      <c r="A3197" s="265" t="s">
        <v>7786</v>
      </c>
      <c r="B3197" s="290" t="s">
        <v>1190</v>
      </c>
      <c r="C3197" s="291" t="s">
        <v>4908</v>
      </c>
      <c r="D3197" s="290" t="s">
        <v>103</v>
      </c>
      <c r="E3197" s="290" t="s">
        <v>1782</v>
      </c>
      <c r="F3197" s="292" t="s">
        <v>3019</v>
      </c>
      <c r="G3197" s="293" t="s">
        <v>133</v>
      </c>
      <c r="H3197" s="294">
        <v>1</v>
      </c>
      <c r="I3197" s="278">
        <v>42.550000000000004</v>
      </c>
      <c r="J3197" s="278">
        <v>42.55</v>
      </c>
      <c r="K3197" s="277"/>
      <c r="L3197" s="278">
        <v>51.56</v>
      </c>
      <c r="M3197" s="278">
        <v>51.56</v>
      </c>
    </row>
    <row r="3198" spans="1:13" ht="24.75" thickBot="1" x14ac:dyDescent="0.25">
      <c r="A3198" s="265" t="s">
        <v>7787</v>
      </c>
      <c r="B3198" s="329" t="s">
        <v>1236</v>
      </c>
      <c r="C3198" s="330" t="s">
        <v>4253</v>
      </c>
      <c r="D3198" s="329" t="s">
        <v>103</v>
      </c>
      <c r="E3198" s="329" t="s">
        <v>4254</v>
      </c>
      <c r="F3198" s="331" t="s">
        <v>1191</v>
      </c>
      <c r="G3198" s="332" t="s">
        <v>79</v>
      </c>
      <c r="H3198" s="333">
        <v>0.25679999999999997</v>
      </c>
      <c r="I3198" s="322">
        <v>16.539000000000001</v>
      </c>
      <c r="J3198" s="322">
        <v>4.2469999999999999</v>
      </c>
      <c r="K3198" s="277"/>
      <c r="L3198" s="322">
        <v>20.04</v>
      </c>
      <c r="M3198" s="322">
        <v>5.14</v>
      </c>
    </row>
    <row r="3199" spans="1:13" ht="24.75" thickTop="1" x14ac:dyDescent="0.2">
      <c r="A3199" s="265" t="s">
        <v>7788</v>
      </c>
      <c r="B3199" s="323" t="s">
        <v>1236</v>
      </c>
      <c r="C3199" s="324" t="s">
        <v>4255</v>
      </c>
      <c r="D3199" s="323" t="s">
        <v>103</v>
      </c>
      <c r="E3199" s="323" t="s">
        <v>1264</v>
      </c>
      <c r="F3199" s="325" t="s">
        <v>1191</v>
      </c>
      <c r="G3199" s="326" t="s">
        <v>79</v>
      </c>
      <c r="H3199" s="327">
        <v>0.25679999999999997</v>
      </c>
      <c r="I3199" s="328">
        <v>23.058</v>
      </c>
      <c r="J3199" s="328">
        <v>5.9210000000000003</v>
      </c>
      <c r="K3199" s="277"/>
      <c r="L3199" s="328">
        <v>27.94</v>
      </c>
      <c r="M3199" s="328">
        <v>7.17</v>
      </c>
    </row>
    <row r="3200" spans="1:13" x14ac:dyDescent="0.2">
      <c r="A3200" s="265" t="s">
        <v>7789</v>
      </c>
      <c r="B3200" s="279" t="s">
        <v>1193</v>
      </c>
      <c r="C3200" s="280" t="s">
        <v>4380</v>
      </c>
      <c r="D3200" s="279" t="s">
        <v>103</v>
      </c>
      <c r="E3200" s="279" t="s">
        <v>1272</v>
      </c>
      <c r="F3200" s="281" t="s">
        <v>1209</v>
      </c>
      <c r="G3200" s="282" t="s">
        <v>133</v>
      </c>
      <c r="H3200" s="283">
        <v>3</v>
      </c>
      <c r="I3200" s="284">
        <v>2.8719999999999999</v>
      </c>
      <c r="J3200" s="284">
        <v>8.6159999999999997</v>
      </c>
      <c r="K3200" s="277"/>
      <c r="L3200" s="284">
        <v>3.48</v>
      </c>
      <c r="M3200" s="284">
        <v>10.44</v>
      </c>
    </row>
    <row r="3201" spans="1:13" ht="24" x14ac:dyDescent="0.2">
      <c r="A3201" s="265" t="s">
        <v>7790</v>
      </c>
      <c r="B3201" s="279" t="s">
        <v>1193</v>
      </c>
      <c r="C3201" s="280" t="s">
        <v>4909</v>
      </c>
      <c r="D3201" s="279" t="s">
        <v>103</v>
      </c>
      <c r="E3201" s="279" t="s">
        <v>4910</v>
      </c>
      <c r="F3201" s="281" t="s">
        <v>1209</v>
      </c>
      <c r="G3201" s="282" t="s">
        <v>133</v>
      </c>
      <c r="H3201" s="283">
        <v>1</v>
      </c>
      <c r="I3201" s="284">
        <v>19.93</v>
      </c>
      <c r="J3201" s="284">
        <v>19.93</v>
      </c>
      <c r="K3201" s="277"/>
      <c r="L3201" s="284">
        <v>24.16</v>
      </c>
      <c r="M3201" s="284">
        <v>24.16</v>
      </c>
    </row>
    <row r="3202" spans="1:13" ht="24" x14ac:dyDescent="0.2">
      <c r="A3202" s="265" t="s">
        <v>7791</v>
      </c>
      <c r="B3202" s="279" t="s">
        <v>1193</v>
      </c>
      <c r="C3202" s="280" t="s">
        <v>4368</v>
      </c>
      <c r="D3202" s="279" t="s">
        <v>103</v>
      </c>
      <c r="E3202" s="279" t="s">
        <v>4369</v>
      </c>
      <c r="F3202" s="281" t="s">
        <v>1209</v>
      </c>
      <c r="G3202" s="282" t="s">
        <v>133</v>
      </c>
      <c r="H3202" s="283">
        <v>0.17249999999999999</v>
      </c>
      <c r="I3202" s="284">
        <v>22.25</v>
      </c>
      <c r="J3202" s="284">
        <v>3.8380000000000001</v>
      </c>
      <c r="K3202" s="277"/>
      <c r="L3202" s="284">
        <v>26.96</v>
      </c>
      <c r="M3202" s="284">
        <v>4.6500000000000004</v>
      </c>
    </row>
    <row r="3203" spans="1:13" x14ac:dyDescent="0.2">
      <c r="A3203" s="265" t="s">
        <v>7792</v>
      </c>
      <c r="B3203" s="266" t="s">
        <v>4911</v>
      </c>
      <c r="C3203" s="267" t="s">
        <v>36</v>
      </c>
      <c r="D3203" s="266" t="s">
        <v>37</v>
      </c>
      <c r="E3203" s="266" t="s">
        <v>38</v>
      </c>
      <c r="F3203" s="268" t="s">
        <v>1188</v>
      </c>
      <c r="G3203" s="269" t="s">
        <v>39</v>
      </c>
      <c r="H3203" s="267" t="s">
        <v>1189</v>
      </c>
      <c r="I3203" s="267" t="s">
        <v>40</v>
      </c>
      <c r="J3203" s="267" t="s">
        <v>41</v>
      </c>
      <c r="L3203" s="334"/>
      <c r="M3203" s="334"/>
    </row>
    <row r="3204" spans="1:13" x14ac:dyDescent="0.2">
      <c r="A3204" s="265" t="s">
        <v>7793</v>
      </c>
      <c r="B3204" s="271" t="s">
        <v>1190</v>
      </c>
      <c r="C3204" s="272" t="s">
        <v>4810</v>
      </c>
      <c r="D3204" s="271" t="s">
        <v>1470</v>
      </c>
      <c r="E3204" s="271" t="s">
        <v>732</v>
      </c>
      <c r="F3204" s="273">
        <v>8</v>
      </c>
      <c r="G3204" s="274" t="s">
        <v>106</v>
      </c>
      <c r="H3204" s="275">
        <v>1</v>
      </c>
      <c r="I3204" s="276">
        <v>26.27</v>
      </c>
      <c r="J3204" s="276">
        <v>26.27</v>
      </c>
      <c r="K3204" s="277"/>
      <c r="L3204" s="276">
        <v>31.84</v>
      </c>
      <c r="M3204" s="276">
        <v>31.84</v>
      </c>
    </row>
    <row r="3205" spans="1:13" x14ac:dyDescent="0.2">
      <c r="A3205" s="265" t="s">
        <v>7794</v>
      </c>
      <c r="B3205" s="279" t="s">
        <v>1193</v>
      </c>
      <c r="C3205" s="280" t="s">
        <v>3137</v>
      </c>
      <c r="D3205" s="279" t="s">
        <v>1470</v>
      </c>
      <c r="E3205" s="279" t="s">
        <v>1198</v>
      </c>
      <c r="F3205" s="281" t="s">
        <v>1195</v>
      </c>
      <c r="G3205" s="282" t="s">
        <v>1196</v>
      </c>
      <c r="H3205" s="283">
        <v>0.46</v>
      </c>
      <c r="I3205" s="284">
        <v>12.429</v>
      </c>
      <c r="J3205" s="284">
        <v>5.7169999999999996</v>
      </c>
      <c r="K3205" s="277"/>
      <c r="L3205" s="284">
        <v>15.06</v>
      </c>
      <c r="M3205" s="284">
        <v>6.92</v>
      </c>
    </row>
    <row r="3206" spans="1:13" x14ac:dyDescent="0.2">
      <c r="A3206" s="265" t="s">
        <v>7795</v>
      </c>
      <c r="B3206" s="301" t="s">
        <v>1193</v>
      </c>
      <c r="C3206" s="302" t="s">
        <v>3212</v>
      </c>
      <c r="D3206" s="301" t="s">
        <v>1470</v>
      </c>
      <c r="E3206" s="301" t="s">
        <v>1364</v>
      </c>
      <c r="F3206" s="303" t="s">
        <v>1195</v>
      </c>
      <c r="G3206" s="304" t="s">
        <v>1196</v>
      </c>
      <c r="H3206" s="305">
        <v>0.46</v>
      </c>
      <c r="I3206" s="285">
        <v>18.404</v>
      </c>
      <c r="J3206" s="285">
        <v>8.4649999999999999</v>
      </c>
      <c r="K3206" s="277"/>
      <c r="L3206" s="285">
        <v>22.3</v>
      </c>
      <c r="M3206" s="285">
        <v>10.25</v>
      </c>
    </row>
    <row r="3207" spans="1:13" ht="12.75" thickBot="1" x14ac:dyDescent="0.25">
      <c r="A3207" s="265" t="s">
        <v>7796</v>
      </c>
      <c r="B3207" s="301" t="s">
        <v>1193</v>
      </c>
      <c r="C3207" s="302" t="s">
        <v>4811</v>
      </c>
      <c r="D3207" s="301" t="s">
        <v>1470</v>
      </c>
      <c r="E3207" s="301" t="s">
        <v>4812</v>
      </c>
      <c r="F3207" s="303" t="s">
        <v>1209</v>
      </c>
      <c r="G3207" s="304" t="s">
        <v>73</v>
      </c>
      <c r="H3207" s="305">
        <v>1</v>
      </c>
      <c r="I3207" s="285">
        <v>12.09</v>
      </c>
      <c r="J3207" s="285">
        <v>12.09</v>
      </c>
      <c r="K3207" s="277"/>
      <c r="L3207" s="285">
        <v>14.67</v>
      </c>
      <c r="M3207" s="285">
        <v>14.67</v>
      </c>
    </row>
    <row r="3208" spans="1:13" ht="12.75" thickTop="1" x14ac:dyDescent="0.2">
      <c r="A3208" s="265" t="s">
        <v>7797</v>
      </c>
      <c r="B3208" s="306" t="s">
        <v>4912</v>
      </c>
      <c r="C3208" s="307" t="s">
        <v>36</v>
      </c>
      <c r="D3208" s="306" t="s">
        <v>37</v>
      </c>
      <c r="E3208" s="306" t="s">
        <v>38</v>
      </c>
      <c r="F3208" s="308" t="s">
        <v>1188</v>
      </c>
      <c r="G3208" s="309" t="s">
        <v>39</v>
      </c>
      <c r="H3208" s="307" t="s">
        <v>1189</v>
      </c>
      <c r="I3208" s="307" t="s">
        <v>40</v>
      </c>
      <c r="J3208" s="307" t="s">
        <v>41</v>
      </c>
      <c r="L3208" s="335"/>
      <c r="M3208" s="335"/>
    </row>
    <row r="3209" spans="1:13" ht="36" x14ac:dyDescent="0.2">
      <c r="A3209" s="265" t="s">
        <v>7798</v>
      </c>
      <c r="B3209" s="271" t="s">
        <v>1190</v>
      </c>
      <c r="C3209" s="272" t="s">
        <v>4371</v>
      </c>
      <c r="D3209" s="271" t="s">
        <v>103</v>
      </c>
      <c r="E3209" s="271" t="s">
        <v>1617</v>
      </c>
      <c r="F3209" s="273" t="s">
        <v>3019</v>
      </c>
      <c r="G3209" s="274" t="s">
        <v>133</v>
      </c>
      <c r="H3209" s="275">
        <v>1</v>
      </c>
      <c r="I3209" s="276">
        <v>20.02</v>
      </c>
      <c r="J3209" s="276">
        <v>20.02</v>
      </c>
      <c r="K3209" s="277"/>
      <c r="L3209" s="276">
        <v>24.27</v>
      </c>
      <c r="M3209" s="276">
        <v>24.27</v>
      </c>
    </row>
    <row r="3210" spans="1:13" ht="24" x14ac:dyDescent="0.2">
      <c r="A3210" s="265" t="s">
        <v>7799</v>
      </c>
      <c r="B3210" s="316" t="s">
        <v>1236</v>
      </c>
      <c r="C3210" s="317" t="s">
        <v>4253</v>
      </c>
      <c r="D3210" s="316" t="s">
        <v>103</v>
      </c>
      <c r="E3210" s="316" t="s">
        <v>4254</v>
      </c>
      <c r="F3210" s="318" t="s">
        <v>1191</v>
      </c>
      <c r="G3210" s="319" t="s">
        <v>79</v>
      </c>
      <c r="H3210" s="320">
        <v>0.18390000000000001</v>
      </c>
      <c r="I3210" s="321">
        <v>16.539000000000001</v>
      </c>
      <c r="J3210" s="321">
        <v>3.0409999999999999</v>
      </c>
      <c r="K3210" s="277"/>
      <c r="L3210" s="321">
        <v>20.04</v>
      </c>
      <c r="M3210" s="321">
        <v>3.68</v>
      </c>
    </row>
    <row r="3211" spans="1:13" ht="24" x14ac:dyDescent="0.2">
      <c r="A3211" s="265" t="s">
        <v>7800</v>
      </c>
      <c r="B3211" s="316" t="s">
        <v>1236</v>
      </c>
      <c r="C3211" s="317" t="s">
        <v>4255</v>
      </c>
      <c r="D3211" s="316" t="s">
        <v>103</v>
      </c>
      <c r="E3211" s="316" t="s">
        <v>1264</v>
      </c>
      <c r="F3211" s="318" t="s">
        <v>1191</v>
      </c>
      <c r="G3211" s="319" t="s">
        <v>79</v>
      </c>
      <c r="H3211" s="320">
        <v>0.18390000000000001</v>
      </c>
      <c r="I3211" s="321">
        <v>23.058</v>
      </c>
      <c r="J3211" s="321">
        <v>4.24</v>
      </c>
      <c r="K3211" s="277"/>
      <c r="L3211" s="321">
        <v>27.94</v>
      </c>
      <c r="M3211" s="321">
        <v>5.13</v>
      </c>
    </row>
    <row r="3212" spans="1:13" x14ac:dyDescent="0.2">
      <c r="A3212" s="265" t="s">
        <v>7801</v>
      </c>
      <c r="B3212" s="279" t="s">
        <v>1193</v>
      </c>
      <c r="C3212" s="280" t="s">
        <v>4365</v>
      </c>
      <c r="D3212" s="279" t="s">
        <v>103</v>
      </c>
      <c r="E3212" s="279" t="s">
        <v>1273</v>
      </c>
      <c r="F3212" s="281" t="s">
        <v>1209</v>
      </c>
      <c r="G3212" s="282" t="s">
        <v>133</v>
      </c>
      <c r="H3212" s="283">
        <v>3</v>
      </c>
      <c r="I3212" s="284">
        <v>1.617</v>
      </c>
      <c r="J3212" s="284">
        <v>4.851</v>
      </c>
      <c r="K3212" s="277"/>
      <c r="L3212" s="284">
        <v>1.96</v>
      </c>
      <c r="M3212" s="284">
        <v>5.88</v>
      </c>
    </row>
    <row r="3213" spans="1:13" x14ac:dyDescent="0.2">
      <c r="A3213" s="265" t="s">
        <v>7802</v>
      </c>
      <c r="B3213" s="279" t="s">
        <v>1193</v>
      </c>
      <c r="C3213" s="280" t="s">
        <v>4372</v>
      </c>
      <c r="D3213" s="279" t="s">
        <v>103</v>
      </c>
      <c r="E3213" s="279" t="s">
        <v>4373</v>
      </c>
      <c r="F3213" s="281" t="s">
        <v>1209</v>
      </c>
      <c r="G3213" s="282" t="s">
        <v>133</v>
      </c>
      <c r="H3213" s="283">
        <v>1</v>
      </c>
      <c r="I3213" s="284">
        <v>6.22</v>
      </c>
      <c r="J3213" s="284">
        <v>6.22</v>
      </c>
      <c r="K3213" s="277"/>
      <c r="L3213" s="284">
        <v>7.56</v>
      </c>
      <c r="M3213" s="284">
        <v>7.56</v>
      </c>
    </row>
    <row r="3214" spans="1:13" ht="24" x14ac:dyDescent="0.2">
      <c r="A3214" s="265" t="s">
        <v>7803</v>
      </c>
      <c r="B3214" s="279" t="s">
        <v>1193</v>
      </c>
      <c r="C3214" s="280" t="s">
        <v>4368</v>
      </c>
      <c r="D3214" s="279" t="s">
        <v>103</v>
      </c>
      <c r="E3214" s="279" t="s">
        <v>4369</v>
      </c>
      <c r="F3214" s="281" t="s">
        <v>1209</v>
      </c>
      <c r="G3214" s="282" t="s">
        <v>133</v>
      </c>
      <c r="H3214" s="283">
        <v>7.4999999999999997E-2</v>
      </c>
      <c r="I3214" s="284">
        <v>22.25</v>
      </c>
      <c r="J3214" s="284">
        <v>1.6679999999999999</v>
      </c>
      <c r="K3214" s="277"/>
      <c r="L3214" s="284">
        <v>26.96</v>
      </c>
      <c r="M3214" s="284">
        <v>2.02</v>
      </c>
    </row>
    <row r="3215" spans="1:13" x14ac:dyDescent="0.2">
      <c r="A3215" s="265" t="s">
        <v>7804</v>
      </c>
      <c r="B3215" s="286" t="s">
        <v>4913</v>
      </c>
      <c r="C3215" s="287" t="s">
        <v>36</v>
      </c>
      <c r="D3215" s="286" t="s">
        <v>37</v>
      </c>
      <c r="E3215" s="286" t="s">
        <v>38</v>
      </c>
      <c r="F3215" s="288" t="s">
        <v>1188</v>
      </c>
      <c r="G3215" s="289" t="s">
        <v>39</v>
      </c>
      <c r="H3215" s="287" t="s">
        <v>1189</v>
      </c>
      <c r="I3215" s="287" t="s">
        <v>40</v>
      </c>
      <c r="J3215" s="287" t="s">
        <v>41</v>
      </c>
      <c r="L3215" s="270"/>
      <c r="M3215" s="270"/>
    </row>
    <row r="3216" spans="1:13" ht="36.75" thickBot="1" x14ac:dyDescent="0.25">
      <c r="A3216" s="265" t="s">
        <v>7805</v>
      </c>
      <c r="B3216" s="290" t="s">
        <v>1190</v>
      </c>
      <c r="C3216" s="291" t="s">
        <v>4384</v>
      </c>
      <c r="D3216" s="290" t="s">
        <v>103</v>
      </c>
      <c r="E3216" s="290" t="s">
        <v>1627</v>
      </c>
      <c r="F3216" s="292" t="s">
        <v>3019</v>
      </c>
      <c r="G3216" s="293" t="s">
        <v>133</v>
      </c>
      <c r="H3216" s="294">
        <v>1</v>
      </c>
      <c r="I3216" s="278">
        <v>8.4</v>
      </c>
      <c r="J3216" s="278">
        <v>8.4</v>
      </c>
      <c r="K3216" s="277"/>
      <c r="L3216" s="278">
        <v>10.19</v>
      </c>
      <c r="M3216" s="278">
        <v>10.19</v>
      </c>
    </row>
    <row r="3217" spans="1:13" ht="24.75" thickTop="1" x14ac:dyDescent="0.2">
      <c r="A3217" s="265" t="s">
        <v>7806</v>
      </c>
      <c r="B3217" s="323" t="s">
        <v>1236</v>
      </c>
      <c r="C3217" s="324" t="s">
        <v>4253</v>
      </c>
      <c r="D3217" s="323" t="s">
        <v>103</v>
      </c>
      <c r="E3217" s="323" t="s">
        <v>4254</v>
      </c>
      <c r="F3217" s="325" t="s">
        <v>1191</v>
      </c>
      <c r="G3217" s="326" t="s">
        <v>79</v>
      </c>
      <c r="H3217" s="327">
        <v>0.127</v>
      </c>
      <c r="I3217" s="328">
        <v>16.539000000000001</v>
      </c>
      <c r="J3217" s="328">
        <v>2.1</v>
      </c>
      <c r="K3217" s="277"/>
      <c r="L3217" s="328">
        <v>20.04</v>
      </c>
      <c r="M3217" s="328">
        <v>2.54</v>
      </c>
    </row>
    <row r="3218" spans="1:13" ht="24" x14ac:dyDescent="0.2">
      <c r="A3218" s="265" t="s">
        <v>7807</v>
      </c>
      <c r="B3218" s="316" t="s">
        <v>1236</v>
      </c>
      <c r="C3218" s="317" t="s">
        <v>4255</v>
      </c>
      <c r="D3218" s="316" t="s">
        <v>103</v>
      </c>
      <c r="E3218" s="316" t="s">
        <v>1264</v>
      </c>
      <c r="F3218" s="318" t="s">
        <v>1191</v>
      </c>
      <c r="G3218" s="319" t="s">
        <v>79</v>
      </c>
      <c r="H3218" s="320">
        <v>0.127</v>
      </c>
      <c r="I3218" s="321">
        <v>23.058</v>
      </c>
      <c r="J3218" s="321">
        <v>2.9279999999999999</v>
      </c>
      <c r="K3218" s="277"/>
      <c r="L3218" s="321">
        <v>27.94</v>
      </c>
      <c r="M3218" s="321">
        <v>3.54</v>
      </c>
    </row>
    <row r="3219" spans="1:13" x14ac:dyDescent="0.2">
      <c r="A3219" s="265" t="s">
        <v>7808</v>
      </c>
      <c r="B3219" s="279" t="s">
        <v>1193</v>
      </c>
      <c r="C3219" s="280" t="s">
        <v>4269</v>
      </c>
      <c r="D3219" s="279" t="s">
        <v>103</v>
      </c>
      <c r="E3219" s="279" t="s">
        <v>1265</v>
      </c>
      <c r="F3219" s="281" t="s">
        <v>1209</v>
      </c>
      <c r="G3219" s="282" t="s">
        <v>133</v>
      </c>
      <c r="H3219" s="283">
        <v>9.9000000000000008E-3</v>
      </c>
      <c r="I3219" s="284">
        <v>53.908000000000001</v>
      </c>
      <c r="J3219" s="284">
        <v>0.53300000000000003</v>
      </c>
      <c r="K3219" s="277"/>
      <c r="L3219" s="284">
        <v>65.319999999999993</v>
      </c>
      <c r="M3219" s="284">
        <v>0.64</v>
      </c>
    </row>
    <row r="3220" spans="1:13" x14ac:dyDescent="0.2">
      <c r="A3220" s="265" t="s">
        <v>7809</v>
      </c>
      <c r="B3220" s="279" t="s">
        <v>1193</v>
      </c>
      <c r="C3220" s="280" t="s">
        <v>4385</v>
      </c>
      <c r="D3220" s="279" t="s">
        <v>103</v>
      </c>
      <c r="E3220" s="279" t="s">
        <v>4386</v>
      </c>
      <c r="F3220" s="281" t="s">
        <v>1209</v>
      </c>
      <c r="G3220" s="282" t="s">
        <v>133</v>
      </c>
      <c r="H3220" s="283">
        <v>1</v>
      </c>
      <c r="I3220" s="284">
        <v>1.91</v>
      </c>
      <c r="J3220" s="284">
        <v>1.91</v>
      </c>
      <c r="K3220" s="277"/>
      <c r="L3220" s="284">
        <v>2.35</v>
      </c>
      <c r="M3220" s="284">
        <v>2.35</v>
      </c>
    </row>
    <row r="3221" spans="1:13" x14ac:dyDescent="0.2">
      <c r="A3221" s="265" t="s">
        <v>7810</v>
      </c>
      <c r="B3221" s="279" t="s">
        <v>1193</v>
      </c>
      <c r="C3221" s="280" t="s">
        <v>4272</v>
      </c>
      <c r="D3221" s="279" t="s">
        <v>103</v>
      </c>
      <c r="E3221" s="279" t="s">
        <v>1269</v>
      </c>
      <c r="F3221" s="281" t="s">
        <v>1209</v>
      </c>
      <c r="G3221" s="282" t="s">
        <v>133</v>
      </c>
      <c r="H3221" s="283">
        <v>1.4999999999999999E-2</v>
      </c>
      <c r="I3221" s="284">
        <v>61.08</v>
      </c>
      <c r="J3221" s="284">
        <v>0.91600000000000004</v>
      </c>
      <c r="K3221" s="277"/>
      <c r="L3221" s="284">
        <v>74.010000000000005</v>
      </c>
      <c r="M3221" s="284">
        <v>1.1100000000000001</v>
      </c>
    </row>
    <row r="3222" spans="1:13" x14ac:dyDescent="0.2">
      <c r="A3222" s="265" t="s">
        <v>7811</v>
      </c>
      <c r="B3222" s="279" t="s">
        <v>1193</v>
      </c>
      <c r="C3222" s="280" t="s">
        <v>4258</v>
      </c>
      <c r="D3222" s="279" t="s">
        <v>103</v>
      </c>
      <c r="E3222" s="279" t="s">
        <v>1267</v>
      </c>
      <c r="F3222" s="281" t="s">
        <v>1209</v>
      </c>
      <c r="G3222" s="282" t="s">
        <v>133</v>
      </c>
      <c r="H3222" s="283">
        <v>7.1000000000000004E-3</v>
      </c>
      <c r="I3222" s="284">
        <v>1.774</v>
      </c>
      <c r="J3222" s="284">
        <v>1.2E-2</v>
      </c>
      <c r="K3222" s="277"/>
      <c r="L3222" s="284">
        <v>2.15</v>
      </c>
      <c r="M3222" s="284">
        <v>0.01</v>
      </c>
    </row>
    <row r="3223" spans="1:13" x14ac:dyDescent="0.2">
      <c r="A3223" s="265" t="s">
        <v>7812</v>
      </c>
      <c r="B3223" s="286" t="s">
        <v>4914</v>
      </c>
      <c r="C3223" s="287" t="s">
        <v>36</v>
      </c>
      <c r="D3223" s="286" t="s">
        <v>37</v>
      </c>
      <c r="E3223" s="286" t="s">
        <v>38</v>
      </c>
      <c r="F3223" s="288" t="s">
        <v>1188</v>
      </c>
      <c r="G3223" s="289" t="s">
        <v>39</v>
      </c>
      <c r="H3223" s="287" t="s">
        <v>1189</v>
      </c>
      <c r="I3223" s="287" t="s">
        <v>40</v>
      </c>
      <c r="J3223" s="287" t="s">
        <v>41</v>
      </c>
      <c r="L3223" s="270"/>
      <c r="M3223" s="270"/>
    </row>
    <row r="3224" spans="1:13" ht="36.75" thickBot="1" x14ac:dyDescent="0.25">
      <c r="A3224" s="265" t="s">
        <v>7813</v>
      </c>
      <c r="B3224" s="290" t="s">
        <v>1190</v>
      </c>
      <c r="C3224" s="291" t="s">
        <v>4375</v>
      </c>
      <c r="D3224" s="290" t="s">
        <v>103</v>
      </c>
      <c r="E3224" s="290" t="s">
        <v>1620</v>
      </c>
      <c r="F3224" s="292" t="s">
        <v>3019</v>
      </c>
      <c r="G3224" s="293" t="s">
        <v>133</v>
      </c>
      <c r="H3224" s="294">
        <v>1</v>
      </c>
      <c r="I3224" s="278">
        <v>12.33</v>
      </c>
      <c r="J3224" s="278">
        <v>12.33</v>
      </c>
      <c r="K3224" s="277"/>
      <c r="L3224" s="278">
        <v>14.95</v>
      </c>
      <c r="M3224" s="278">
        <v>14.95</v>
      </c>
    </row>
    <row r="3225" spans="1:13" ht="24.75" thickTop="1" x14ac:dyDescent="0.2">
      <c r="A3225" s="265" t="s">
        <v>7814</v>
      </c>
      <c r="B3225" s="323" t="s">
        <v>1236</v>
      </c>
      <c r="C3225" s="324" t="s">
        <v>4253</v>
      </c>
      <c r="D3225" s="323" t="s">
        <v>103</v>
      </c>
      <c r="E3225" s="323" t="s">
        <v>4254</v>
      </c>
      <c r="F3225" s="325" t="s">
        <v>1191</v>
      </c>
      <c r="G3225" s="326" t="s">
        <v>79</v>
      </c>
      <c r="H3225" s="327">
        <v>0.13789999999999999</v>
      </c>
      <c r="I3225" s="328">
        <v>16.539000000000001</v>
      </c>
      <c r="J3225" s="328">
        <v>2.2799999999999998</v>
      </c>
      <c r="K3225" s="277"/>
      <c r="L3225" s="328">
        <v>20.04</v>
      </c>
      <c r="M3225" s="328">
        <v>2.76</v>
      </c>
    </row>
    <row r="3226" spans="1:13" ht="24" x14ac:dyDescent="0.2">
      <c r="A3226" s="265" t="s">
        <v>7815</v>
      </c>
      <c r="B3226" s="316" t="s">
        <v>1236</v>
      </c>
      <c r="C3226" s="317" t="s">
        <v>4255</v>
      </c>
      <c r="D3226" s="316" t="s">
        <v>103</v>
      </c>
      <c r="E3226" s="316" t="s">
        <v>1264</v>
      </c>
      <c r="F3226" s="318" t="s">
        <v>1191</v>
      </c>
      <c r="G3226" s="319" t="s">
        <v>79</v>
      </c>
      <c r="H3226" s="320">
        <v>0.13789999999999999</v>
      </c>
      <c r="I3226" s="321">
        <v>23.058</v>
      </c>
      <c r="J3226" s="321">
        <v>3.1789999999999998</v>
      </c>
      <c r="K3226" s="277"/>
      <c r="L3226" s="321">
        <v>27.94</v>
      </c>
      <c r="M3226" s="321">
        <v>3.85</v>
      </c>
    </row>
    <row r="3227" spans="1:13" x14ac:dyDescent="0.2">
      <c r="A3227" s="265" t="s">
        <v>7816</v>
      </c>
      <c r="B3227" s="279" t="s">
        <v>1193</v>
      </c>
      <c r="C3227" s="280" t="s">
        <v>4365</v>
      </c>
      <c r="D3227" s="279" t="s">
        <v>103</v>
      </c>
      <c r="E3227" s="279" t="s">
        <v>1273</v>
      </c>
      <c r="F3227" s="281" t="s">
        <v>1209</v>
      </c>
      <c r="G3227" s="282" t="s">
        <v>133</v>
      </c>
      <c r="H3227" s="283">
        <v>2</v>
      </c>
      <c r="I3227" s="284">
        <v>1.617</v>
      </c>
      <c r="J3227" s="284">
        <v>3.234</v>
      </c>
      <c r="K3227" s="277"/>
      <c r="L3227" s="284">
        <v>1.96</v>
      </c>
      <c r="M3227" s="284">
        <v>3.92</v>
      </c>
    </row>
    <row r="3228" spans="1:13" x14ac:dyDescent="0.2">
      <c r="A3228" s="265" t="s">
        <v>7817</v>
      </c>
      <c r="B3228" s="279" t="s">
        <v>1193</v>
      </c>
      <c r="C3228" s="280" t="s">
        <v>4376</v>
      </c>
      <c r="D3228" s="279" t="s">
        <v>103</v>
      </c>
      <c r="E3228" s="279" t="s">
        <v>4377</v>
      </c>
      <c r="F3228" s="281" t="s">
        <v>1209</v>
      </c>
      <c r="G3228" s="282" t="s">
        <v>133</v>
      </c>
      <c r="H3228" s="283">
        <v>1</v>
      </c>
      <c r="I3228" s="284">
        <v>2.5251346153846161</v>
      </c>
      <c r="J3228" s="284">
        <v>2.5249999999999999</v>
      </c>
      <c r="K3228" s="277"/>
      <c r="L3228" s="284">
        <v>3.08</v>
      </c>
      <c r="M3228" s="284">
        <v>3.08</v>
      </c>
    </row>
    <row r="3229" spans="1:13" ht="24" x14ac:dyDescent="0.2">
      <c r="A3229" s="265" t="s">
        <v>7818</v>
      </c>
      <c r="B3229" s="279" t="s">
        <v>1193</v>
      </c>
      <c r="C3229" s="280" t="s">
        <v>4368</v>
      </c>
      <c r="D3229" s="279" t="s">
        <v>103</v>
      </c>
      <c r="E3229" s="279" t="s">
        <v>4369</v>
      </c>
      <c r="F3229" s="281" t="s">
        <v>1209</v>
      </c>
      <c r="G3229" s="282" t="s">
        <v>133</v>
      </c>
      <c r="H3229" s="283">
        <v>0.05</v>
      </c>
      <c r="I3229" s="284">
        <v>22.25</v>
      </c>
      <c r="J3229" s="284">
        <v>1.1120000000000001</v>
      </c>
      <c r="K3229" s="277"/>
      <c r="L3229" s="284">
        <v>26.96</v>
      </c>
      <c r="M3229" s="284">
        <v>1.34</v>
      </c>
    </row>
    <row r="3230" spans="1:13" x14ac:dyDescent="0.2">
      <c r="A3230" s="265" t="s">
        <v>7819</v>
      </c>
      <c r="B3230" s="266" t="s">
        <v>4915</v>
      </c>
      <c r="C3230" s="267" t="s">
        <v>36</v>
      </c>
      <c r="D3230" s="266" t="s">
        <v>37</v>
      </c>
      <c r="E3230" s="266" t="s">
        <v>38</v>
      </c>
      <c r="F3230" s="268" t="s">
        <v>1188</v>
      </c>
      <c r="G3230" s="269" t="s">
        <v>39</v>
      </c>
      <c r="H3230" s="267" t="s">
        <v>1189</v>
      </c>
      <c r="I3230" s="267" t="s">
        <v>40</v>
      </c>
      <c r="J3230" s="267" t="s">
        <v>41</v>
      </c>
      <c r="L3230" s="334"/>
      <c r="M3230" s="334"/>
    </row>
    <row r="3231" spans="1:13" ht="36" x14ac:dyDescent="0.2">
      <c r="A3231" s="265" t="s">
        <v>7820</v>
      </c>
      <c r="B3231" s="290" t="s">
        <v>1190</v>
      </c>
      <c r="C3231" s="291" t="s">
        <v>4379</v>
      </c>
      <c r="D3231" s="290" t="s">
        <v>103</v>
      </c>
      <c r="E3231" s="290" t="s">
        <v>1623</v>
      </c>
      <c r="F3231" s="292" t="s">
        <v>3019</v>
      </c>
      <c r="G3231" s="293" t="s">
        <v>133</v>
      </c>
      <c r="H3231" s="294">
        <v>1</v>
      </c>
      <c r="I3231" s="278">
        <v>22.810000000000002</v>
      </c>
      <c r="J3231" s="278">
        <v>22.81</v>
      </c>
      <c r="K3231" s="277"/>
      <c r="L3231" s="278">
        <v>27.65</v>
      </c>
      <c r="M3231" s="278">
        <v>27.65</v>
      </c>
    </row>
    <row r="3232" spans="1:13" ht="24.75" thickBot="1" x14ac:dyDescent="0.25">
      <c r="A3232" s="265" t="s">
        <v>7821</v>
      </c>
      <c r="B3232" s="329" t="s">
        <v>1236</v>
      </c>
      <c r="C3232" s="330" t="s">
        <v>4253</v>
      </c>
      <c r="D3232" s="329" t="s">
        <v>103</v>
      </c>
      <c r="E3232" s="329" t="s">
        <v>4254</v>
      </c>
      <c r="F3232" s="331" t="s">
        <v>1191</v>
      </c>
      <c r="G3232" s="332" t="s">
        <v>79</v>
      </c>
      <c r="H3232" s="333">
        <v>0.19259999999999999</v>
      </c>
      <c r="I3232" s="322">
        <v>16.539000000000001</v>
      </c>
      <c r="J3232" s="322">
        <v>3.1850000000000001</v>
      </c>
      <c r="K3232" s="277"/>
      <c r="L3232" s="322">
        <v>20.04</v>
      </c>
      <c r="M3232" s="322">
        <v>3.85</v>
      </c>
    </row>
    <row r="3233" spans="1:13" ht="24.75" thickTop="1" x14ac:dyDescent="0.2">
      <c r="A3233" s="265" t="s">
        <v>7822</v>
      </c>
      <c r="B3233" s="323" t="s">
        <v>1236</v>
      </c>
      <c r="C3233" s="324" t="s">
        <v>4255</v>
      </c>
      <c r="D3233" s="323" t="s">
        <v>103</v>
      </c>
      <c r="E3233" s="323" t="s">
        <v>1264</v>
      </c>
      <c r="F3233" s="325" t="s">
        <v>1191</v>
      </c>
      <c r="G3233" s="326" t="s">
        <v>79</v>
      </c>
      <c r="H3233" s="327">
        <v>0.19259999999999999</v>
      </c>
      <c r="I3233" s="328">
        <v>23.058</v>
      </c>
      <c r="J3233" s="328">
        <v>4.4400000000000004</v>
      </c>
      <c r="K3233" s="277"/>
      <c r="L3233" s="328">
        <v>27.94</v>
      </c>
      <c r="M3233" s="328">
        <v>5.38</v>
      </c>
    </row>
    <row r="3234" spans="1:13" x14ac:dyDescent="0.2">
      <c r="A3234" s="265" t="s">
        <v>7823</v>
      </c>
      <c r="B3234" s="279" t="s">
        <v>1193</v>
      </c>
      <c r="C3234" s="280" t="s">
        <v>4380</v>
      </c>
      <c r="D3234" s="279" t="s">
        <v>103</v>
      </c>
      <c r="E3234" s="279" t="s">
        <v>1272</v>
      </c>
      <c r="F3234" s="281" t="s">
        <v>1209</v>
      </c>
      <c r="G3234" s="282" t="s">
        <v>133</v>
      </c>
      <c r="H3234" s="283">
        <v>2</v>
      </c>
      <c r="I3234" s="284">
        <v>2.8719999999999999</v>
      </c>
      <c r="J3234" s="284">
        <v>5.7439999999999998</v>
      </c>
      <c r="K3234" s="277"/>
      <c r="L3234" s="284">
        <v>3.48</v>
      </c>
      <c r="M3234" s="284">
        <v>6.96</v>
      </c>
    </row>
    <row r="3235" spans="1:13" x14ac:dyDescent="0.2">
      <c r="A3235" s="265" t="s">
        <v>7824</v>
      </c>
      <c r="B3235" s="279" t="s">
        <v>1193</v>
      </c>
      <c r="C3235" s="280" t="s">
        <v>4381</v>
      </c>
      <c r="D3235" s="279" t="s">
        <v>103</v>
      </c>
      <c r="E3235" s="279" t="s">
        <v>4382</v>
      </c>
      <c r="F3235" s="281" t="s">
        <v>1209</v>
      </c>
      <c r="G3235" s="282" t="s">
        <v>133</v>
      </c>
      <c r="H3235" s="283">
        <v>1</v>
      </c>
      <c r="I3235" s="284">
        <v>6.88</v>
      </c>
      <c r="J3235" s="284">
        <v>6.88</v>
      </c>
      <c r="K3235" s="277"/>
      <c r="L3235" s="284">
        <v>8.36</v>
      </c>
      <c r="M3235" s="284">
        <v>8.36</v>
      </c>
    </row>
    <row r="3236" spans="1:13" ht="24" x14ac:dyDescent="0.2">
      <c r="A3236" s="265" t="s">
        <v>7825</v>
      </c>
      <c r="B3236" s="279" t="s">
        <v>1193</v>
      </c>
      <c r="C3236" s="280" t="s">
        <v>4368</v>
      </c>
      <c r="D3236" s="279" t="s">
        <v>103</v>
      </c>
      <c r="E3236" s="279" t="s">
        <v>4369</v>
      </c>
      <c r="F3236" s="281" t="s">
        <v>1209</v>
      </c>
      <c r="G3236" s="282" t="s">
        <v>133</v>
      </c>
      <c r="H3236" s="283">
        <v>0.115</v>
      </c>
      <c r="I3236" s="284">
        <v>22.25</v>
      </c>
      <c r="J3236" s="284">
        <v>2.5579999999999998</v>
      </c>
      <c r="K3236" s="277"/>
      <c r="L3236" s="284">
        <v>26.96</v>
      </c>
      <c r="M3236" s="284">
        <v>3.1</v>
      </c>
    </row>
    <row r="3237" spans="1:13" x14ac:dyDescent="0.2">
      <c r="A3237" s="265" t="s">
        <v>7826</v>
      </c>
      <c r="B3237" s="266" t="s">
        <v>4916</v>
      </c>
      <c r="C3237" s="267" t="s">
        <v>36</v>
      </c>
      <c r="D3237" s="266" t="s">
        <v>37</v>
      </c>
      <c r="E3237" s="266" t="s">
        <v>38</v>
      </c>
      <c r="F3237" s="268" t="s">
        <v>1188</v>
      </c>
      <c r="G3237" s="269" t="s">
        <v>39</v>
      </c>
      <c r="H3237" s="267" t="s">
        <v>1189</v>
      </c>
      <c r="I3237" s="267" t="s">
        <v>40</v>
      </c>
      <c r="J3237" s="267" t="s">
        <v>41</v>
      </c>
      <c r="L3237" s="334"/>
      <c r="M3237" s="334"/>
    </row>
    <row r="3238" spans="1:13" ht="36" x14ac:dyDescent="0.2">
      <c r="A3238" s="265" t="s">
        <v>7827</v>
      </c>
      <c r="B3238" s="271" t="s">
        <v>1190</v>
      </c>
      <c r="C3238" s="272" t="s">
        <v>4388</v>
      </c>
      <c r="D3238" s="271" t="s">
        <v>103</v>
      </c>
      <c r="E3238" s="271" t="s">
        <v>1630</v>
      </c>
      <c r="F3238" s="273" t="s">
        <v>3019</v>
      </c>
      <c r="G3238" s="274" t="s">
        <v>133</v>
      </c>
      <c r="H3238" s="275">
        <v>1</v>
      </c>
      <c r="I3238" s="276">
        <v>10.63</v>
      </c>
      <c r="J3238" s="276">
        <v>10.63</v>
      </c>
      <c r="K3238" s="277"/>
      <c r="L3238" s="276">
        <v>12.89</v>
      </c>
      <c r="M3238" s="276">
        <v>12.89</v>
      </c>
    </row>
    <row r="3239" spans="1:13" ht="24" x14ac:dyDescent="0.2">
      <c r="A3239" s="265" t="s">
        <v>7828</v>
      </c>
      <c r="B3239" s="329" t="s">
        <v>1236</v>
      </c>
      <c r="C3239" s="330" t="s">
        <v>4253</v>
      </c>
      <c r="D3239" s="329" t="s">
        <v>103</v>
      </c>
      <c r="E3239" s="329" t="s">
        <v>4254</v>
      </c>
      <c r="F3239" s="331" t="s">
        <v>1191</v>
      </c>
      <c r="G3239" s="332" t="s">
        <v>79</v>
      </c>
      <c r="H3239" s="333">
        <v>0.127</v>
      </c>
      <c r="I3239" s="322">
        <v>16.539000000000001</v>
      </c>
      <c r="J3239" s="322">
        <v>2.1</v>
      </c>
      <c r="K3239" s="277"/>
      <c r="L3239" s="322">
        <v>20.04</v>
      </c>
      <c r="M3239" s="322">
        <v>2.54</v>
      </c>
    </row>
    <row r="3240" spans="1:13" ht="24.75" thickBot="1" x14ac:dyDescent="0.25">
      <c r="A3240" s="265" t="s">
        <v>7829</v>
      </c>
      <c r="B3240" s="329" t="s">
        <v>1236</v>
      </c>
      <c r="C3240" s="330" t="s">
        <v>4255</v>
      </c>
      <c r="D3240" s="329" t="s">
        <v>103</v>
      </c>
      <c r="E3240" s="329" t="s">
        <v>1264</v>
      </c>
      <c r="F3240" s="331" t="s">
        <v>1191</v>
      </c>
      <c r="G3240" s="332" t="s">
        <v>79</v>
      </c>
      <c r="H3240" s="333">
        <v>0.127</v>
      </c>
      <c r="I3240" s="322">
        <v>23.058</v>
      </c>
      <c r="J3240" s="322">
        <v>2.9279999999999999</v>
      </c>
      <c r="K3240" s="277"/>
      <c r="L3240" s="322">
        <v>27.94</v>
      </c>
      <c r="M3240" s="322">
        <v>3.54</v>
      </c>
    </row>
    <row r="3241" spans="1:13" ht="12.75" thickTop="1" x14ac:dyDescent="0.2">
      <c r="A3241" s="265" t="s">
        <v>7830</v>
      </c>
      <c r="B3241" s="295" t="s">
        <v>1193</v>
      </c>
      <c r="C3241" s="296" t="s">
        <v>4269</v>
      </c>
      <c r="D3241" s="295" t="s">
        <v>103</v>
      </c>
      <c r="E3241" s="295" t="s">
        <v>1265</v>
      </c>
      <c r="F3241" s="297" t="s">
        <v>1209</v>
      </c>
      <c r="G3241" s="298" t="s">
        <v>133</v>
      </c>
      <c r="H3241" s="299">
        <v>9.9000000000000008E-3</v>
      </c>
      <c r="I3241" s="300">
        <v>53.908000000000001</v>
      </c>
      <c r="J3241" s="300">
        <v>0.53300000000000003</v>
      </c>
      <c r="K3241" s="277"/>
      <c r="L3241" s="300">
        <v>65.319999999999993</v>
      </c>
      <c r="M3241" s="300">
        <v>0.64</v>
      </c>
    </row>
    <row r="3242" spans="1:13" x14ac:dyDescent="0.2">
      <c r="A3242" s="265" t="s">
        <v>7831</v>
      </c>
      <c r="B3242" s="279" t="s">
        <v>1193</v>
      </c>
      <c r="C3242" s="280" t="s">
        <v>4389</v>
      </c>
      <c r="D3242" s="279" t="s">
        <v>103</v>
      </c>
      <c r="E3242" s="279" t="s">
        <v>4390</v>
      </c>
      <c r="F3242" s="281" t="s">
        <v>1209</v>
      </c>
      <c r="G3242" s="282" t="s">
        <v>133</v>
      </c>
      <c r="H3242" s="283">
        <v>1</v>
      </c>
      <c r="I3242" s="284">
        <v>4.1399999999999997</v>
      </c>
      <c r="J3242" s="284">
        <v>4.1399999999999997</v>
      </c>
      <c r="K3242" s="277"/>
      <c r="L3242" s="284">
        <v>5.05</v>
      </c>
      <c r="M3242" s="284">
        <v>5.05</v>
      </c>
    </row>
    <row r="3243" spans="1:13" x14ac:dyDescent="0.2">
      <c r="A3243" s="265" t="s">
        <v>7832</v>
      </c>
      <c r="B3243" s="279" t="s">
        <v>1193</v>
      </c>
      <c r="C3243" s="280" t="s">
        <v>4272</v>
      </c>
      <c r="D3243" s="279" t="s">
        <v>103</v>
      </c>
      <c r="E3243" s="279" t="s">
        <v>1269</v>
      </c>
      <c r="F3243" s="281" t="s">
        <v>1209</v>
      </c>
      <c r="G3243" s="282" t="s">
        <v>133</v>
      </c>
      <c r="H3243" s="283">
        <v>1.4999999999999999E-2</v>
      </c>
      <c r="I3243" s="284">
        <v>61.08</v>
      </c>
      <c r="J3243" s="284">
        <v>0.91600000000000004</v>
      </c>
      <c r="K3243" s="277"/>
      <c r="L3243" s="284">
        <v>74.010000000000005</v>
      </c>
      <c r="M3243" s="284">
        <v>1.1100000000000001</v>
      </c>
    </row>
    <row r="3244" spans="1:13" x14ac:dyDescent="0.2">
      <c r="A3244" s="265" t="s">
        <v>7833</v>
      </c>
      <c r="B3244" s="279" t="s">
        <v>1193</v>
      </c>
      <c r="C3244" s="280" t="s">
        <v>4258</v>
      </c>
      <c r="D3244" s="279" t="s">
        <v>103</v>
      </c>
      <c r="E3244" s="279" t="s">
        <v>1267</v>
      </c>
      <c r="F3244" s="281" t="s">
        <v>1209</v>
      </c>
      <c r="G3244" s="282" t="s">
        <v>133</v>
      </c>
      <c r="H3244" s="283">
        <v>7.1000000000000004E-3</v>
      </c>
      <c r="I3244" s="284">
        <v>1.774</v>
      </c>
      <c r="J3244" s="284">
        <v>1.2E-2</v>
      </c>
      <c r="K3244" s="277"/>
      <c r="L3244" s="284">
        <v>2.15</v>
      </c>
      <c r="M3244" s="284">
        <v>0.01</v>
      </c>
    </row>
    <row r="3245" spans="1:13" x14ac:dyDescent="0.2">
      <c r="A3245" s="265" t="s">
        <v>7834</v>
      </c>
      <c r="B3245" s="266" t="s">
        <v>4917</v>
      </c>
      <c r="C3245" s="267" t="s">
        <v>36</v>
      </c>
      <c r="D3245" s="266" t="s">
        <v>37</v>
      </c>
      <c r="E3245" s="266" t="s">
        <v>38</v>
      </c>
      <c r="F3245" s="268" t="s">
        <v>1188</v>
      </c>
      <c r="G3245" s="269" t="s">
        <v>39</v>
      </c>
      <c r="H3245" s="267" t="s">
        <v>1189</v>
      </c>
      <c r="I3245" s="267" t="s">
        <v>40</v>
      </c>
      <c r="J3245" s="267" t="s">
        <v>41</v>
      </c>
      <c r="L3245" s="334"/>
      <c r="M3245" s="334"/>
    </row>
    <row r="3246" spans="1:13" x14ac:dyDescent="0.2">
      <c r="A3246" s="265" t="s">
        <v>7835</v>
      </c>
      <c r="B3246" s="271" t="s">
        <v>1190</v>
      </c>
      <c r="C3246" s="272" t="s">
        <v>4819</v>
      </c>
      <c r="D3246" s="271" t="s">
        <v>1470</v>
      </c>
      <c r="E3246" s="271" t="s">
        <v>736</v>
      </c>
      <c r="F3246" s="273">
        <v>8</v>
      </c>
      <c r="G3246" s="274" t="s">
        <v>106</v>
      </c>
      <c r="H3246" s="275">
        <v>1</v>
      </c>
      <c r="I3246" s="276">
        <v>35.67</v>
      </c>
      <c r="J3246" s="276">
        <v>35.67</v>
      </c>
      <c r="K3246" s="277"/>
      <c r="L3246" s="276">
        <v>43.24</v>
      </c>
      <c r="M3246" s="276">
        <v>43.24</v>
      </c>
    </row>
    <row r="3247" spans="1:13" x14ac:dyDescent="0.2">
      <c r="A3247" s="265" t="s">
        <v>7836</v>
      </c>
      <c r="B3247" s="301" t="s">
        <v>1193</v>
      </c>
      <c r="C3247" s="302" t="s">
        <v>3137</v>
      </c>
      <c r="D3247" s="301" t="s">
        <v>1470</v>
      </c>
      <c r="E3247" s="301" t="s">
        <v>1198</v>
      </c>
      <c r="F3247" s="303" t="s">
        <v>1195</v>
      </c>
      <c r="G3247" s="304" t="s">
        <v>1196</v>
      </c>
      <c r="H3247" s="305">
        <v>0.33</v>
      </c>
      <c r="I3247" s="285">
        <v>12.429</v>
      </c>
      <c r="J3247" s="285">
        <v>4.101</v>
      </c>
      <c r="K3247" s="277"/>
      <c r="L3247" s="285">
        <v>15.06</v>
      </c>
      <c r="M3247" s="285">
        <v>4.96</v>
      </c>
    </row>
    <row r="3248" spans="1:13" ht="12.75" thickBot="1" x14ac:dyDescent="0.25">
      <c r="A3248" s="265" t="s">
        <v>7837</v>
      </c>
      <c r="B3248" s="301" t="s">
        <v>1193</v>
      </c>
      <c r="C3248" s="302" t="s">
        <v>3212</v>
      </c>
      <c r="D3248" s="301" t="s">
        <v>1470</v>
      </c>
      <c r="E3248" s="301" t="s">
        <v>1364</v>
      </c>
      <c r="F3248" s="303" t="s">
        <v>1195</v>
      </c>
      <c r="G3248" s="304" t="s">
        <v>1196</v>
      </c>
      <c r="H3248" s="305">
        <v>0.33</v>
      </c>
      <c r="I3248" s="285">
        <v>18.404</v>
      </c>
      <c r="J3248" s="285">
        <v>6.0730000000000004</v>
      </c>
      <c r="K3248" s="277"/>
      <c r="L3248" s="285">
        <v>22.3</v>
      </c>
      <c r="M3248" s="285">
        <v>7.35</v>
      </c>
    </row>
    <row r="3249" spans="1:13" ht="12.75" thickTop="1" x14ac:dyDescent="0.2">
      <c r="A3249" s="265" t="s">
        <v>7838</v>
      </c>
      <c r="B3249" s="295" t="s">
        <v>1193</v>
      </c>
      <c r="C3249" s="296" t="s">
        <v>4820</v>
      </c>
      <c r="D3249" s="295" t="s">
        <v>1470</v>
      </c>
      <c r="E3249" s="295" t="s">
        <v>4821</v>
      </c>
      <c r="F3249" s="297" t="s">
        <v>1209</v>
      </c>
      <c r="G3249" s="298" t="s">
        <v>73</v>
      </c>
      <c r="H3249" s="299">
        <v>1</v>
      </c>
      <c r="I3249" s="300">
        <v>25.5</v>
      </c>
      <c r="J3249" s="300">
        <v>25.5</v>
      </c>
      <c r="K3249" s="277"/>
      <c r="L3249" s="300">
        <v>30.93</v>
      </c>
      <c r="M3249" s="300">
        <v>30.93</v>
      </c>
    </row>
    <row r="3250" spans="1:13" x14ac:dyDescent="0.2">
      <c r="A3250" s="265" t="s">
        <v>7839</v>
      </c>
      <c r="B3250" s="266" t="s">
        <v>4918</v>
      </c>
      <c r="C3250" s="267" t="s">
        <v>36</v>
      </c>
      <c r="D3250" s="266" t="s">
        <v>37</v>
      </c>
      <c r="E3250" s="266" t="s">
        <v>38</v>
      </c>
      <c r="F3250" s="268" t="s">
        <v>1188</v>
      </c>
      <c r="G3250" s="269" t="s">
        <v>39</v>
      </c>
      <c r="H3250" s="267" t="s">
        <v>1189</v>
      </c>
      <c r="I3250" s="267" t="s">
        <v>40</v>
      </c>
      <c r="J3250" s="267" t="s">
        <v>41</v>
      </c>
      <c r="L3250" s="334"/>
      <c r="M3250" s="334"/>
    </row>
    <row r="3251" spans="1:13" x14ac:dyDescent="0.2">
      <c r="A3251" s="265" t="s">
        <v>7840</v>
      </c>
      <c r="B3251" s="271" t="s">
        <v>1190</v>
      </c>
      <c r="C3251" s="272" t="s">
        <v>4823</v>
      </c>
      <c r="D3251" s="271" t="s">
        <v>1470</v>
      </c>
      <c r="E3251" s="271" t="s">
        <v>738</v>
      </c>
      <c r="F3251" s="273">
        <v>8</v>
      </c>
      <c r="G3251" s="274" t="s">
        <v>106</v>
      </c>
      <c r="H3251" s="275">
        <v>1</v>
      </c>
      <c r="I3251" s="276">
        <v>10.200000000000001</v>
      </c>
      <c r="J3251" s="276">
        <v>10.199999999999999</v>
      </c>
      <c r="K3251" s="277"/>
      <c r="L3251" s="276">
        <v>12.37</v>
      </c>
      <c r="M3251" s="276">
        <v>12.37</v>
      </c>
    </row>
    <row r="3252" spans="1:13" x14ac:dyDescent="0.2">
      <c r="A3252" s="265" t="s">
        <v>7841</v>
      </c>
      <c r="B3252" s="279" t="s">
        <v>1193</v>
      </c>
      <c r="C3252" s="280" t="s">
        <v>3137</v>
      </c>
      <c r="D3252" s="279" t="s">
        <v>1470</v>
      </c>
      <c r="E3252" s="279" t="s">
        <v>1198</v>
      </c>
      <c r="F3252" s="281" t="s">
        <v>1195</v>
      </c>
      <c r="G3252" s="282" t="s">
        <v>1196</v>
      </c>
      <c r="H3252" s="283">
        <v>7.0000000000000007E-2</v>
      </c>
      <c r="I3252" s="284">
        <v>12.429</v>
      </c>
      <c r="J3252" s="284">
        <v>0.87</v>
      </c>
      <c r="K3252" s="277"/>
      <c r="L3252" s="284">
        <v>15.06</v>
      </c>
      <c r="M3252" s="284">
        <v>1.05</v>
      </c>
    </row>
    <row r="3253" spans="1:13" x14ac:dyDescent="0.2">
      <c r="A3253" s="265" t="s">
        <v>7842</v>
      </c>
      <c r="B3253" s="279" t="s">
        <v>1193</v>
      </c>
      <c r="C3253" s="280" t="s">
        <v>3212</v>
      </c>
      <c r="D3253" s="279" t="s">
        <v>1470</v>
      </c>
      <c r="E3253" s="279" t="s">
        <v>1364</v>
      </c>
      <c r="F3253" s="281" t="s">
        <v>1195</v>
      </c>
      <c r="G3253" s="282" t="s">
        <v>1196</v>
      </c>
      <c r="H3253" s="283">
        <v>7.0000000000000007E-2</v>
      </c>
      <c r="I3253" s="284">
        <v>18.404</v>
      </c>
      <c r="J3253" s="284">
        <v>1.288</v>
      </c>
      <c r="K3253" s="277"/>
      <c r="L3253" s="284">
        <v>22.3</v>
      </c>
      <c r="M3253" s="284">
        <v>1.56</v>
      </c>
    </row>
    <row r="3254" spans="1:13" x14ac:dyDescent="0.2">
      <c r="A3254" s="265" t="s">
        <v>7843</v>
      </c>
      <c r="B3254" s="279" t="s">
        <v>1193</v>
      </c>
      <c r="C3254" s="280" t="s">
        <v>4824</v>
      </c>
      <c r="D3254" s="279" t="s">
        <v>1470</v>
      </c>
      <c r="E3254" s="279" t="s">
        <v>4825</v>
      </c>
      <c r="F3254" s="281" t="s">
        <v>1209</v>
      </c>
      <c r="G3254" s="282" t="s">
        <v>73</v>
      </c>
      <c r="H3254" s="283">
        <v>1</v>
      </c>
      <c r="I3254" s="284">
        <v>8.0399999999999991</v>
      </c>
      <c r="J3254" s="284">
        <v>8.0399999999999991</v>
      </c>
      <c r="K3254" s="277"/>
      <c r="L3254" s="284">
        <v>9.76</v>
      </c>
      <c r="M3254" s="284">
        <v>9.76</v>
      </c>
    </row>
    <row r="3255" spans="1:13" x14ac:dyDescent="0.2">
      <c r="A3255" s="265" t="s">
        <v>7844</v>
      </c>
      <c r="B3255" s="286" t="s">
        <v>4919</v>
      </c>
      <c r="C3255" s="287" t="s">
        <v>36</v>
      </c>
      <c r="D3255" s="286" t="s">
        <v>37</v>
      </c>
      <c r="E3255" s="286" t="s">
        <v>38</v>
      </c>
      <c r="F3255" s="288" t="s">
        <v>1188</v>
      </c>
      <c r="G3255" s="289" t="s">
        <v>39</v>
      </c>
      <c r="H3255" s="287" t="s">
        <v>1189</v>
      </c>
      <c r="I3255" s="287" t="s">
        <v>40</v>
      </c>
      <c r="J3255" s="287" t="s">
        <v>41</v>
      </c>
    </row>
    <row r="3256" spans="1:13" ht="12.75" thickBot="1" x14ac:dyDescent="0.25">
      <c r="A3256" s="265" t="s">
        <v>7845</v>
      </c>
      <c r="B3256" s="290" t="s">
        <v>1190</v>
      </c>
      <c r="C3256" s="291" t="s">
        <v>4748</v>
      </c>
      <c r="D3256" s="290" t="s">
        <v>1470</v>
      </c>
      <c r="E3256" s="290" t="s">
        <v>689</v>
      </c>
      <c r="F3256" s="292">
        <v>8</v>
      </c>
      <c r="G3256" s="293" t="s">
        <v>106</v>
      </c>
      <c r="H3256" s="294">
        <v>1</v>
      </c>
      <c r="I3256" s="278">
        <v>38.790000000000006</v>
      </c>
      <c r="J3256" s="278">
        <v>38.79</v>
      </c>
      <c r="K3256" s="277"/>
      <c r="L3256" s="278">
        <v>47.01</v>
      </c>
      <c r="M3256" s="278">
        <v>47.01</v>
      </c>
    </row>
    <row r="3257" spans="1:13" ht="12.75" thickTop="1" x14ac:dyDescent="0.2">
      <c r="A3257" s="265" t="s">
        <v>7846</v>
      </c>
      <c r="B3257" s="295" t="s">
        <v>1193</v>
      </c>
      <c r="C3257" s="296" t="s">
        <v>3137</v>
      </c>
      <c r="D3257" s="295" t="s">
        <v>1470</v>
      </c>
      <c r="E3257" s="295" t="s">
        <v>1198</v>
      </c>
      <c r="F3257" s="297" t="s">
        <v>1195</v>
      </c>
      <c r="G3257" s="298" t="s">
        <v>1196</v>
      </c>
      <c r="H3257" s="299">
        <v>0.22</v>
      </c>
      <c r="I3257" s="300">
        <v>12.429</v>
      </c>
      <c r="J3257" s="300">
        <v>2.734</v>
      </c>
      <c r="K3257" s="277"/>
      <c r="L3257" s="300">
        <v>15.06</v>
      </c>
      <c r="M3257" s="300">
        <v>3.31</v>
      </c>
    </row>
    <row r="3258" spans="1:13" x14ac:dyDescent="0.2">
      <c r="A3258" s="265" t="s">
        <v>7847</v>
      </c>
      <c r="B3258" s="279" t="s">
        <v>1193</v>
      </c>
      <c r="C3258" s="280" t="s">
        <v>3212</v>
      </c>
      <c r="D3258" s="279" t="s">
        <v>1470</v>
      </c>
      <c r="E3258" s="279" t="s">
        <v>1364</v>
      </c>
      <c r="F3258" s="281" t="s">
        <v>1195</v>
      </c>
      <c r="G3258" s="282" t="s">
        <v>1196</v>
      </c>
      <c r="H3258" s="283">
        <v>0.22</v>
      </c>
      <c r="I3258" s="284">
        <v>18.404</v>
      </c>
      <c r="J3258" s="284">
        <v>4.048</v>
      </c>
      <c r="K3258" s="277"/>
      <c r="L3258" s="284">
        <v>22.3</v>
      </c>
      <c r="M3258" s="284">
        <v>4.9000000000000004</v>
      </c>
    </row>
    <row r="3259" spans="1:13" x14ac:dyDescent="0.2">
      <c r="A3259" s="265" t="s">
        <v>7848</v>
      </c>
      <c r="B3259" s="279" t="s">
        <v>1193</v>
      </c>
      <c r="C3259" s="280" t="s">
        <v>3321</v>
      </c>
      <c r="D3259" s="279" t="s">
        <v>1470</v>
      </c>
      <c r="E3259" s="279" t="s">
        <v>3322</v>
      </c>
      <c r="F3259" s="281" t="s">
        <v>1209</v>
      </c>
      <c r="G3259" s="282" t="s">
        <v>73</v>
      </c>
      <c r="H3259" s="283">
        <v>1</v>
      </c>
      <c r="I3259" s="284">
        <v>32.01</v>
      </c>
      <c r="J3259" s="284">
        <v>32.01</v>
      </c>
      <c r="K3259" s="277"/>
      <c r="L3259" s="284">
        <v>38.799999999999997</v>
      </c>
      <c r="M3259" s="284">
        <v>38.799999999999997</v>
      </c>
    </row>
    <row r="3260" spans="1:13" x14ac:dyDescent="0.2">
      <c r="A3260" s="265" t="s">
        <v>7849</v>
      </c>
      <c r="B3260" s="266" t="s">
        <v>4920</v>
      </c>
      <c r="C3260" s="267" t="s">
        <v>36</v>
      </c>
      <c r="D3260" s="266" t="s">
        <v>37</v>
      </c>
      <c r="E3260" s="266" t="s">
        <v>38</v>
      </c>
      <c r="F3260" s="268" t="s">
        <v>1188</v>
      </c>
      <c r="G3260" s="269" t="s">
        <v>39</v>
      </c>
      <c r="H3260" s="267" t="s">
        <v>1189</v>
      </c>
      <c r="I3260" s="267" t="s">
        <v>40</v>
      </c>
      <c r="J3260" s="267" t="s">
        <v>41</v>
      </c>
      <c r="L3260" s="334"/>
      <c r="M3260" s="334"/>
    </row>
    <row r="3261" spans="1:13" x14ac:dyDescent="0.2">
      <c r="A3261" s="265" t="s">
        <v>7850</v>
      </c>
      <c r="B3261" s="271" t="s">
        <v>1190</v>
      </c>
      <c r="C3261" s="272" t="s">
        <v>4832</v>
      </c>
      <c r="D3261" s="271" t="s">
        <v>1470</v>
      </c>
      <c r="E3261" s="271" t="s">
        <v>743</v>
      </c>
      <c r="F3261" s="273">
        <v>8</v>
      </c>
      <c r="G3261" s="274" t="s">
        <v>106</v>
      </c>
      <c r="H3261" s="275">
        <v>1</v>
      </c>
      <c r="I3261" s="276">
        <v>41.75</v>
      </c>
      <c r="J3261" s="276">
        <v>41.75</v>
      </c>
      <c r="K3261" s="277"/>
      <c r="L3261" s="276">
        <v>50.6</v>
      </c>
      <c r="M3261" s="276">
        <v>50.6</v>
      </c>
    </row>
    <row r="3262" spans="1:13" x14ac:dyDescent="0.2">
      <c r="A3262" s="265" t="s">
        <v>7851</v>
      </c>
      <c r="B3262" s="279" t="s">
        <v>1193</v>
      </c>
      <c r="C3262" s="280" t="s">
        <v>3137</v>
      </c>
      <c r="D3262" s="279" t="s">
        <v>1470</v>
      </c>
      <c r="E3262" s="279" t="s">
        <v>1198</v>
      </c>
      <c r="F3262" s="281" t="s">
        <v>1195</v>
      </c>
      <c r="G3262" s="282" t="s">
        <v>1196</v>
      </c>
      <c r="H3262" s="283">
        <v>0.35</v>
      </c>
      <c r="I3262" s="284">
        <v>12.429</v>
      </c>
      <c r="J3262" s="284">
        <v>4.3499999999999996</v>
      </c>
      <c r="K3262" s="277"/>
      <c r="L3262" s="284">
        <v>15.06</v>
      </c>
      <c r="M3262" s="284">
        <v>5.27</v>
      </c>
    </row>
    <row r="3263" spans="1:13" x14ac:dyDescent="0.2">
      <c r="A3263" s="265" t="s">
        <v>7852</v>
      </c>
      <c r="B3263" s="279" t="s">
        <v>1193</v>
      </c>
      <c r="C3263" s="280" t="s">
        <v>3212</v>
      </c>
      <c r="D3263" s="279" t="s">
        <v>1470</v>
      </c>
      <c r="E3263" s="279" t="s">
        <v>1364</v>
      </c>
      <c r="F3263" s="281" t="s">
        <v>1195</v>
      </c>
      <c r="G3263" s="282" t="s">
        <v>1196</v>
      </c>
      <c r="H3263" s="283">
        <v>0.35</v>
      </c>
      <c r="I3263" s="284">
        <v>18.404</v>
      </c>
      <c r="J3263" s="284">
        <v>6.4409999999999998</v>
      </c>
      <c r="K3263" s="277"/>
      <c r="L3263" s="284">
        <v>22.3</v>
      </c>
      <c r="M3263" s="284">
        <v>7.8</v>
      </c>
    </row>
    <row r="3264" spans="1:13" x14ac:dyDescent="0.2">
      <c r="A3264" s="265" t="s">
        <v>7853</v>
      </c>
      <c r="B3264" s="301" t="s">
        <v>1193</v>
      </c>
      <c r="C3264" s="302" t="s">
        <v>4833</v>
      </c>
      <c r="D3264" s="301" t="s">
        <v>1470</v>
      </c>
      <c r="E3264" s="301" t="s">
        <v>4834</v>
      </c>
      <c r="F3264" s="303" t="s">
        <v>1209</v>
      </c>
      <c r="G3264" s="304" t="s">
        <v>73</v>
      </c>
      <c r="H3264" s="305">
        <v>1</v>
      </c>
      <c r="I3264" s="285">
        <v>30.96</v>
      </c>
      <c r="J3264" s="285">
        <v>30.96</v>
      </c>
      <c r="K3264" s="277"/>
      <c r="L3264" s="285">
        <v>37.53</v>
      </c>
      <c r="M3264" s="285">
        <v>37.53</v>
      </c>
    </row>
    <row r="3265" spans="1:13" ht="12.75" thickBot="1" x14ac:dyDescent="0.25">
      <c r="A3265" s="265" t="s">
        <v>7854</v>
      </c>
      <c r="B3265" s="286" t="s">
        <v>4921</v>
      </c>
      <c r="C3265" s="287" t="s">
        <v>36</v>
      </c>
      <c r="D3265" s="286" t="s">
        <v>37</v>
      </c>
      <c r="E3265" s="286" t="s">
        <v>38</v>
      </c>
      <c r="F3265" s="288" t="s">
        <v>1188</v>
      </c>
      <c r="G3265" s="289" t="s">
        <v>39</v>
      </c>
      <c r="H3265" s="287" t="s">
        <v>1189</v>
      </c>
      <c r="I3265" s="287" t="s">
        <v>40</v>
      </c>
      <c r="J3265" s="287" t="s">
        <v>41</v>
      </c>
    </row>
    <row r="3266" spans="1:13" ht="24.75" thickTop="1" x14ac:dyDescent="0.2">
      <c r="A3266" s="265" t="s">
        <v>7855</v>
      </c>
      <c r="B3266" s="310" t="s">
        <v>1190</v>
      </c>
      <c r="C3266" s="311" t="s">
        <v>4412</v>
      </c>
      <c r="D3266" s="310" t="s">
        <v>103</v>
      </c>
      <c r="E3266" s="310" t="s">
        <v>1635</v>
      </c>
      <c r="F3266" s="312" t="s">
        <v>3019</v>
      </c>
      <c r="G3266" s="313" t="s">
        <v>133</v>
      </c>
      <c r="H3266" s="314">
        <v>1</v>
      </c>
      <c r="I3266" s="315">
        <v>84.339999999999989</v>
      </c>
      <c r="J3266" s="315">
        <v>84.34</v>
      </c>
      <c r="K3266" s="277"/>
      <c r="L3266" s="315">
        <v>102.2</v>
      </c>
      <c r="M3266" s="315">
        <v>102.2</v>
      </c>
    </row>
    <row r="3267" spans="1:13" ht="24" x14ac:dyDescent="0.2">
      <c r="A3267" s="265" t="s">
        <v>7856</v>
      </c>
      <c r="B3267" s="316" t="s">
        <v>1236</v>
      </c>
      <c r="C3267" s="317" t="s">
        <v>4255</v>
      </c>
      <c r="D3267" s="316" t="s">
        <v>103</v>
      </c>
      <c r="E3267" s="316" t="s">
        <v>1264</v>
      </c>
      <c r="F3267" s="318" t="s">
        <v>1191</v>
      </c>
      <c r="G3267" s="319" t="s">
        <v>79</v>
      </c>
      <c r="H3267" s="320">
        <v>0.31619999999999998</v>
      </c>
      <c r="I3267" s="321">
        <v>23.058</v>
      </c>
      <c r="J3267" s="321">
        <v>7.29</v>
      </c>
      <c r="K3267" s="277"/>
      <c r="L3267" s="321">
        <v>27.94</v>
      </c>
      <c r="M3267" s="321">
        <v>8.83</v>
      </c>
    </row>
    <row r="3268" spans="1:13" ht="24" x14ac:dyDescent="0.2">
      <c r="A3268" s="265" t="s">
        <v>7857</v>
      </c>
      <c r="B3268" s="316" t="s">
        <v>1236</v>
      </c>
      <c r="C3268" s="317" t="s">
        <v>3433</v>
      </c>
      <c r="D3268" s="316" t="s">
        <v>103</v>
      </c>
      <c r="E3268" s="316" t="s">
        <v>1239</v>
      </c>
      <c r="F3268" s="318" t="s">
        <v>1191</v>
      </c>
      <c r="G3268" s="319" t="s">
        <v>79</v>
      </c>
      <c r="H3268" s="320">
        <v>9.9599999999999994E-2</v>
      </c>
      <c r="I3268" s="321">
        <v>16.027000000000001</v>
      </c>
      <c r="J3268" s="321">
        <v>1.5960000000000001</v>
      </c>
      <c r="K3268" s="277"/>
      <c r="L3268" s="321">
        <v>19.420000000000002</v>
      </c>
      <c r="M3268" s="321">
        <v>1.93</v>
      </c>
    </row>
    <row r="3269" spans="1:13" ht="24" x14ac:dyDescent="0.2">
      <c r="A3269" s="265" t="s">
        <v>7858</v>
      </c>
      <c r="B3269" s="279" t="s">
        <v>1193</v>
      </c>
      <c r="C3269" s="280" t="s">
        <v>4413</v>
      </c>
      <c r="D3269" s="279" t="s">
        <v>103</v>
      </c>
      <c r="E3269" s="279" t="s">
        <v>4414</v>
      </c>
      <c r="F3269" s="281" t="s">
        <v>1209</v>
      </c>
      <c r="G3269" s="282" t="s">
        <v>133</v>
      </c>
      <c r="H3269" s="283">
        <v>1</v>
      </c>
      <c r="I3269" s="284">
        <v>75.45</v>
      </c>
      <c r="J3269" s="284">
        <v>75.45</v>
      </c>
      <c r="K3269" s="277"/>
      <c r="L3269" s="284">
        <v>91.44</v>
      </c>
      <c r="M3269" s="284">
        <v>91.44</v>
      </c>
    </row>
    <row r="3270" spans="1:13" x14ac:dyDescent="0.2">
      <c r="A3270" s="265" t="s">
        <v>7859</v>
      </c>
      <c r="B3270" s="266" t="s">
        <v>4922</v>
      </c>
      <c r="C3270" s="267" t="s">
        <v>36</v>
      </c>
      <c r="D3270" s="266" t="s">
        <v>37</v>
      </c>
      <c r="E3270" s="266" t="s">
        <v>38</v>
      </c>
      <c r="F3270" s="268" t="s">
        <v>1188</v>
      </c>
      <c r="G3270" s="269" t="s">
        <v>39</v>
      </c>
      <c r="H3270" s="267" t="s">
        <v>1189</v>
      </c>
      <c r="I3270" s="267" t="s">
        <v>40</v>
      </c>
      <c r="J3270" s="267" t="s">
        <v>41</v>
      </c>
      <c r="L3270" s="334"/>
      <c r="M3270" s="334"/>
    </row>
    <row r="3271" spans="1:13" ht="24" x14ac:dyDescent="0.2">
      <c r="A3271" s="265" t="s">
        <v>7860</v>
      </c>
      <c r="B3271" s="271" t="s">
        <v>1190</v>
      </c>
      <c r="C3271" s="272" t="s">
        <v>4844</v>
      </c>
      <c r="D3271" s="271" t="s">
        <v>103</v>
      </c>
      <c r="E3271" s="271" t="s">
        <v>1769</v>
      </c>
      <c r="F3271" s="273" t="s">
        <v>3019</v>
      </c>
      <c r="G3271" s="274" t="s">
        <v>133</v>
      </c>
      <c r="H3271" s="275">
        <v>1</v>
      </c>
      <c r="I3271" s="276">
        <v>303.2</v>
      </c>
      <c r="J3271" s="276">
        <v>303.2</v>
      </c>
      <c r="K3271" s="277"/>
      <c r="L3271" s="276">
        <v>367.39</v>
      </c>
      <c r="M3271" s="276">
        <v>367.39</v>
      </c>
    </row>
    <row r="3272" spans="1:13" ht="24" x14ac:dyDescent="0.2">
      <c r="A3272" s="265" t="s">
        <v>7861</v>
      </c>
      <c r="B3272" s="329" t="s">
        <v>1236</v>
      </c>
      <c r="C3272" s="330" t="s">
        <v>4255</v>
      </c>
      <c r="D3272" s="329" t="s">
        <v>103</v>
      </c>
      <c r="E3272" s="329" t="s">
        <v>1264</v>
      </c>
      <c r="F3272" s="331" t="s">
        <v>1191</v>
      </c>
      <c r="G3272" s="332" t="s">
        <v>79</v>
      </c>
      <c r="H3272" s="333">
        <v>0.94850000000000001</v>
      </c>
      <c r="I3272" s="322">
        <v>23.058</v>
      </c>
      <c r="J3272" s="322">
        <v>21.87</v>
      </c>
      <c r="K3272" s="277"/>
      <c r="L3272" s="322">
        <v>27.94</v>
      </c>
      <c r="M3272" s="322">
        <v>26.5</v>
      </c>
    </row>
    <row r="3273" spans="1:13" ht="24.75" thickBot="1" x14ac:dyDescent="0.25">
      <c r="A3273" s="265" t="s">
        <v>7862</v>
      </c>
      <c r="B3273" s="329" t="s">
        <v>1236</v>
      </c>
      <c r="C3273" s="330" t="s">
        <v>3433</v>
      </c>
      <c r="D3273" s="329" t="s">
        <v>103</v>
      </c>
      <c r="E3273" s="329" t="s">
        <v>1239</v>
      </c>
      <c r="F3273" s="331" t="s">
        <v>1191</v>
      </c>
      <c r="G3273" s="332" t="s">
        <v>79</v>
      </c>
      <c r="H3273" s="333">
        <v>0.29880000000000001</v>
      </c>
      <c r="I3273" s="322">
        <v>16.027000000000001</v>
      </c>
      <c r="J3273" s="322">
        <v>4.7880000000000003</v>
      </c>
      <c r="K3273" s="277"/>
      <c r="L3273" s="322">
        <v>19.420000000000002</v>
      </c>
      <c r="M3273" s="322">
        <v>5.8</v>
      </c>
    </row>
    <row r="3274" spans="1:13" ht="24.75" thickTop="1" x14ac:dyDescent="0.2">
      <c r="A3274" s="265" t="s">
        <v>7863</v>
      </c>
      <c r="B3274" s="295" t="s">
        <v>1193</v>
      </c>
      <c r="C3274" s="296" t="s">
        <v>4839</v>
      </c>
      <c r="D3274" s="295" t="s">
        <v>103</v>
      </c>
      <c r="E3274" s="295" t="s">
        <v>4840</v>
      </c>
      <c r="F3274" s="297" t="s">
        <v>1209</v>
      </c>
      <c r="G3274" s="298" t="s">
        <v>133</v>
      </c>
      <c r="H3274" s="299">
        <v>6</v>
      </c>
      <c r="I3274" s="300">
        <v>15.449</v>
      </c>
      <c r="J3274" s="300">
        <v>92.694000000000003</v>
      </c>
      <c r="K3274" s="277"/>
      <c r="L3274" s="300">
        <v>18.72</v>
      </c>
      <c r="M3274" s="300">
        <v>112.32</v>
      </c>
    </row>
    <row r="3275" spans="1:13" ht="24" x14ac:dyDescent="0.2">
      <c r="A3275" s="265" t="s">
        <v>7864</v>
      </c>
      <c r="B3275" s="279" t="s">
        <v>1193</v>
      </c>
      <c r="C3275" s="280" t="s">
        <v>4845</v>
      </c>
      <c r="D3275" s="279" t="s">
        <v>103</v>
      </c>
      <c r="E3275" s="279" t="s">
        <v>4846</v>
      </c>
      <c r="F3275" s="281" t="s">
        <v>1209</v>
      </c>
      <c r="G3275" s="282" t="s">
        <v>133</v>
      </c>
      <c r="H3275" s="283">
        <v>1</v>
      </c>
      <c r="I3275" s="284">
        <v>183.852</v>
      </c>
      <c r="J3275" s="284">
        <v>183.852</v>
      </c>
      <c r="K3275" s="277"/>
      <c r="L3275" s="284">
        <v>222.77</v>
      </c>
      <c r="M3275" s="284">
        <v>222.77</v>
      </c>
    </row>
    <row r="3276" spans="1:13" x14ac:dyDescent="0.2">
      <c r="A3276" s="265" t="s">
        <v>7865</v>
      </c>
      <c r="B3276" s="266" t="s">
        <v>4923</v>
      </c>
      <c r="C3276" s="267" t="s">
        <v>36</v>
      </c>
      <c r="D3276" s="266" t="s">
        <v>37</v>
      </c>
      <c r="E3276" s="266" t="s">
        <v>38</v>
      </c>
      <c r="F3276" s="268" t="s">
        <v>1188</v>
      </c>
      <c r="G3276" s="269" t="s">
        <v>39</v>
      </c>
      <c r="H3276" s="267" t="s">
        <v>1189</v>
      </c>
      <c r="I3276" s="267" t="s">
        <v>40</v>
      </c>
      <c r="J3276" s="267" t="s">
        <v>41</v>
      </c>
      <c r="L3276" s="334"/>
      <c r="M3276" s="334"/>
    </row>
    <row r="3277" spans="1:13" x14ac:dyDescent="0.2">
      <c r="A3277" s="265" t="s">
        <v>7866</v>
      </c>
      <c r="B3277" s="271" t="s">
        <v>1190</v>
      </c>
      <c r="C3277" s="272" t="s">
        <v>4848</v>
      </c>
      <c r="D3277" s="271" t="s">
        <v>1470</v>
      </c>
      <c r="E3277" s="271" t="s">
        <v>751</v>
      </c>
      <c r="F3277" s="273">
        <v>8</v>
      </c>
      <c r="G3277" s="274" t="s">
        <v>73</v>
      </c>
      <c r="H3277" s="275">
        <v>1</v>
      </c>
      <c r="I3277" s="276">
        <v>199.94</v>
      </c>
      <c r="J3277" s="276">
        <v>199.94</v>
      </c>
      <c r="K3277" s="277"/>
      <c r="L3277" s="276">
        <v>242.28</v>
      </c>
      <c r="M3277" s="276">
        <v>242.28</v>
      </c>
    </row>
    <row r="3278" spans="1:13" x14ac:dyDescent="0.2">
      <c r="A3278" s="265" t="s">
        <v>7867</v>
      </c>
      <c r="B3278" s="279" t="s">
        <v>1193</v>
      </c>
      <c r="C3278" s="280" t="s">
        <v>3137</v>
      </c>
      <c r="D3278" s="279" t="s">
        <v>1470</v>
      </c>
      <c r="E3278" s="279" t="s">
        <v>1198</v>
      </c>
      <c r="F3278" s="281" t="s">
        <v>1195</v>
      </c>
      <c r="G3278" s="282" t="s">
        <v>1196</v>
      </c>
      <c r="H3278" s="283">
        <v>1.64</v>
      </c>
      <c r="I3278" s="284">
        <v>12.429</v>
      </c>
      <c r="J3278" s="284">
        <v>20.382999999999999</v>
      </c>
      <c r="K3278" s="277"/>
      <c r="L3278" s="284">
        <v>15.06</v>
      </c>
      <c r="M3278" s="284">
        <v>24.69</v>
      </c>
    </row>
    <row r="3279" spans="1:13" x14ac:dyDescent="0.2">
      <c r="A3279" s="265" t="s">
        <v>7868</v>
      </c>
      <c r="B3279" s="279" t="s">
        <v>1193</v>
      </c>
      <c r="C3279" s="280" t="s">
        <v>3212</v>
      </c>
      <c r="D3279" s="279" t="s">
        <v>1470</v>
      </c>
      <c r="E3279" s="279" t="s">
        <v>1364</v>
      </c>
      <c r="F3279" s="281" t="s">
        <v>1195</v>
      </c>
      <c r="G3279" s="282" t="s">
        <v>1196</v>
      </c>
      <c r="H3279" s="283">
        <v>1.64</v>
      </c>
      <c r="I3279" s="284">
        <v>18.404</v>
      </c>
      <c r="J3279" s="284">
        <v>30.181999999999999</v>
      </c>
      <c r="K3279" s="277"/>
      <c r="L3279" s="284">
        <v>22.3</v>
      </c>
      <c r="M3279" s="284">
        <v>36.57</v>
      </c>
    </row>
    <row r="3280" spans="1:13" x14ac:dyDescent="0.2">
      <c r="A3280" s="265" t="s">
        <v>7869</v>
      </c>
      <c r="B3280" s="301" t="s">
        <v>1193</v>
      </c>
      <c r="C3280" s="302" t="s">
        <v>4849</v>
      </c>
      <c r="D3280" s="301" t="s">
        <v>1470</v>
      </c>
      <c r="E3280" s="301" t="s">
        <v>751</v>
      </c>
      <c r="F3280" s="303" t="s">
        <v>1209</v>
      </c>
      <c r="G3280" s="304" t="s">
        <v>73</v>
      </c>
      <c r="H3280" s="305">
        <v>1</v>
      </c>
      <c r="I3280" s="285">
        <v>149.37500066934405</v>
      </c>
      <c r="J3280" s="285">
        <v>149.375</v>
      </c>
      <c r="K3280" s="277"/>
      <c r="L3280" s="285">
        <v>181.02</v>
      </c>
      <c r="M3280" s="285">
        <v>181.02</v>
      </c>
    </row>
    <row r="3281" spans="1:13" ht="12.75" thickBot="1" x14ac:dyDescent="0.25">
      <c r="A3281" s="265" t="s">
        <v>7870</v>
      </c>
      <c r="B3281" s="286" t="s">
        <v>4924</v>
      </c>
      <c r="C3281" s="287" t="s">
        <v>36</v>
      </c>
      <c r="D3281" s="286" t="s">
        <v>37</v>
      </c>
      <c r="E3281" s="286" t="s">
        <v>38</v>
      </c>
      <c r="F3281" s="288" t="s">
        <v>1188</v>
      </c>
      <c r="G3281" s="289" t="s">
        <v>39</v>
      </c>
      <c r="H3281" s="287" t="s">
        <v>1189</v>
      </c>
      <c r="I3281" s="287" t="s">
        <v>40</v>
      </c>
      <c r="J3281" s="287" t="s">
        <v>41</v>
      </c>
      <c r="L3281" s="270"/>
      <c r="M3281" s="270"/>
    </row>
    <row r="3282" spans="1:13" ht="12.75" thickTop="1" x14ac:dyDescent="0.2">
      <c r="A3282" s="265" t="s">
        <v>7871</v>
      </c>
      <c r="B3282" s="310" t="s">
        <v>1190</v>
      </c>
      <c r="C3282" s="311" t="s">
        <v>4851</v>
      </c>
      <c r="D3282" s="310" t="s">
        <v>1470</v>
      </c>
      <c r="E3282" s="310" t="s">
        <v>753</v>
      </c>
      <c r="F3282" s="312">
        <v>8</v>
      </c>
      <c r="G3282" s="313" t="s">
        <v>106</v>
      </c>
      <c r="H3282" s="314">
        <v>1</v>
      </c>
      <c r="I3282" s="315">
        <v>52.2</v>
      </c>
      <c r="J3282" s="315">
        <v>52.2</v>
      </c>
      <c r="K3282" s="277"/>
      <c r="L3282" s="315">
        <v>63.26</v>
      </c>
      <c r="M3282" s="315">
        <v>63.26</v>
      </c>
    </row>
    <row r="3283" spans="1:13" x14ac:dyDescent="0.2">
      <c r="A3283" s="265" t="s">
        <v>7872</v>
      </c>
      <c r="B3283" s="279" t="s">
        <v>1193</v>
      </c>
      <c r="C3283" s="280" t="s">
        <v>3137</v>
      </c>
      <c r="D3283" s="279" t="s">
        <v>1470</v>
      </c>
      <c r="E3283" s="279" t="s">
        <v>1198</v>
      </c>
      <c r="F3283" s="281" t="s">
        <v>1195</v>
      </c>
      <c r="G3283" s="282" t="s">
        <v>1196</v>
      </c>
      <c r="H3283" s="283">
        <v>0.36</v>
      </c>
      <c r="I3283" s="284">
        <v>12.429</v>
      </c>
      <c r="J3283" s="284">
        <v>4.4740000000000002</v>
      </c>
      <c r="K3283" s="277"/>
      <c r="L3283" s="284">
        <v>15.06</v>
      </c>
      <c r="M3283" s="284">
        <v>5.42</v>
      </c>
    </row>
    <row r="3284" spans="1:13" x14ac:dyDescent="0.2">
      <c r="A3284" s="265" t="s">
        <v>7873</v>
      </c>
      <c r="B3284" s="279" t="s">
        <v>1193</v>
      </c>
      <c r="C3284" s="280" t="s">
        <v>3212</v>
      </c>
      <c r="D3284" s="279" t="s">
        <v>1470</v>
      </c>
      <c r="E3284" s="279" t="s">
        <v>1364</v>
      </c>
      <c r="F3284" s="281" t="s">
        <v>1195</v>
      </c>
      <c r="G3284" s="282" t="s">
        <v>1196</v>
      </c>
      <c r="H3284" s="283">
        <v>0.36</v>
      </c>
      <c r="I3284" s="284">
        <v>18.404</v>
      </c>
      <c r="J3284" s="284">
        <v>6.625</v>
      </c>
      <c r="K3284" s="277"/>
      <c r="L3284" s="284">
        <v>22.3</v>
      </c>
      <c r="M3284" s="284">
        <v>8.02</v>
      </c>
    </row>
    <row r="3285" spans="1:13" x14ac:dyDescent="0.2">
      <c r="A3285" s="265" t="s">
        <v>7874</v>
      </c>
      <c r="B3285" s="279" t="s">
        <v>1193</v>
      </c>
      <c r="C3285" s="280" t="s">
        <v>4307</v>
      </c>
      <c r="D3285" s="279" t="s">
        <v>1470</v>
      </c>
      <c r="E3285" s="279" t="s">
        <v>1388</v>
      </c>
      <c r="F3285" s="281" t="s">
        <v>1209</v>
      </c>
      <c r="G3285" s="282" t="s">
        <v>61</v>
      </c>
      <c r="H3285" s="283">
        <v>0.42</v>
      </c>
      <c r="I3285" s="284">
        <v>0.371</v>
      </c>
      <c r="J3285" s="284">
        <v>0.155</v>
      </c>
      <c r="K3285" s="277"/>
      <c r="L3285" s="284">
        <v>0.45</v>
      </c>
      <c r="M3285" s="284">
        <v>0.18</v>
      </c>
    </row>
    <row r="3286" spans="1:13" x14ac:dyDescent="0.2">
      <c r="A3286" s="265" t="s">
        <v>7875</v>
      </c>
      <c r="B3286" s="279" t="s">
        <v>1193</v>
      </c>
      <c r="C3286" s="280" t="s">
        <v>4852</v>
      </c>
      <c r="D3286" s="279" t="s">
        <v>1470</v>
      </c>
      <c r="E3286" s="279" t="s">
        <v>4853</v>
      </c>
      <c r="F3286" s="281" t="s">
        <v>1209</v>
      </c>
      <c r="G3286" s="282" t="s">
        <v>73</v>
      </c>
      <c r="H3286" s="283">
        <v>1</v>
      </c>
      <c r="I3286" s="284">
        <v>40.950000000000003</v>
      </c>
      <c r="J3286" s="284">
        <v>40.950000000000003</v>
      </c>
      <c r="K3286" s="277"/>
      <c r="L3286" s="284">
        <v>49.64</v>
      </c>
      <c r="M3286" s="284">
        <v>49.64</v>
      </c>
    </row>
    <row r="3287" spans="1:13" x14ac:dyDescent="0.2">
      <c r="A3287" s="265" t="s">
        <v>7876</v>
      </c>
      <c r="B3287" s="266" t="s">
        <v>4925</v>
      </c>
      <c r="C3287" s="267" t="s">
        <v>36</v>
      </c>
      <c r="D3287" s="266" t="s">
        <v>37</v>
      </c>
      <c r="E3287" s="266" t="s">
        <v>38</v>
      </c>
      <c r="F3287" s="268" t="s">
        <v>1188</v>
      </c>
      <c r="G3287" s="269" t="s">
        <v>39</v>
      </c>
      <c r="H3287" s="267" t="s">
        <v>1189</v>
      </c>
      <c r="I3287" s="267" t="s">
        <v>40</v>
      </c>
      <c r="J3287" s="267" t="s">
        <v>41</v>
      </c>
      <c r="L3287" s="334"/>
      <c r="M3287" s="334"/>
    </row>
    <row r="3288" spans="1:13" x14ac:dyDescent="0.2">
      <c r="A3288" s="265" t="s">
        <v>7877</v>
      </c>
      <c r="B3288" s="290" t="s">
        <v>1190</v>
      </c>
      <c r="C3288" s="291" t="s">
        <v>4855</v>
      </c>
      <c r="D3288" s="290" t="s">
        <v>1470</v>
      </c>
      <c r="E3288" s="290" t="s">
        <v>755</v>
      </c>
      <c r="F3288" s="292">
        <v>8</v>
      </c>
      <c r="G3288" s="293" t="s">
        <v>106</v>
      </c>
      <c r="H3288" s="294">
        <v>1</v>
      </c>
      <c r="I3288" s="278">
        <v>10.48</v>
      </c>
      <c r="J3288" s="278">
        <v>10.48</v>
      </c>
      <c r="K3288" s="277"/>
      <c r="L3288" s="278">
        <v>12.71</v>
      </c>
      <c r="M3288" s="278">
        <v>12.71</v>
      </c>
    </row>
    <row r="3289" spans="1:13" ht="12.75" thickBot="1" x14ac:dyDescent="0.25">
      <c r="A3289" s="265" t="s">
        <v>7878</v>
      </c>
      <c r="B3289" s="301" t="s">
        <v>1193</v>
      </c>
      <c r="C3289" s="302" t="s">
        <v>3137</v>
      </c>
      <c r="D3289" s="301" t="s">
        <v>1470</v>
      </c>
      <c r="E3289" s="301" t="s">
        <v>1198</v>
      </c>
      <c r="F3289" s="303" t="s">
        <v>1195</v>
      </c>
      <c r="G3289" s="304" t="s">
        <v>1196</v>
      </c>
      <c r="H3289" s="305">
        <v>0.25</v>
      </c>
      <c r="I3289" s="285">
        <v>12.429</v>
      </c>
      <c r="J3289" s="285">
        <v>3.1070000000000002</v>
      </c>
      <c r="K3289" s="277"/>
      <c r="L3289" s="285">
        <v>15.06</v>
      </c>
      <c r="M3289" s="285">
        <v>3.76</v>
      </c>
    </row>
    <row r="3290" spans="1:13" ht="12.75" thickTop="1" x14ac:dyDescent="0.2">
      <c r="A3290" s="265" t="s">
        <v>7879</v>
      </c>
      <c r="B3290" s="295" t="s">
        <v>1193</v>
      </c>
      <c r="C3290" s="296" t="s">
        <v>3212</v>
      </c>
      <c r="D3290" s="295" t="s">
        <v>1470</v>
      </c>
      <c r="E3290" s="295" t="s">
        <v>1364</v>
      </c>
      <c r="F3290" s="297" t="s">
        <v>1195</v>
      </c>
      <c r="G3290" s="298" t="s">
        <v>1196</v>
      </c>
      <c r="H3290" s="299">
        <v>0.25</v>
      </c>
      <c r="I3290" s="300">
        <v>18.404</v>
      </c>
      <c r="J3290" s="300">
        <v>4.601</v>
      </c>
      <c r="K3290" s="277"/>
      <c r="L3290" s="300">
        <v>22.3</v>
      </c>
      <c r="M3290" s="300">
        <v>5.57</v>
      </c>
    </row>
    <row r="3291" spans="1:13" x14ac:dyDescent="0.2">
      <c r="A3291" s="265" t="s">
        <v>7880</v>
      </c>
      <c r="B3291" s="279" t="s">
        <v>1193</v>
      </c>
      <c r="C3291" s="280" t="s">
        <v>4307</v>
      </c>
      <c r="D3291" s="279" t="s">
        <v>1470</v>
      </c>
      <c r="E3291" s="279" t="s">
        <v>1388</v>
      </c>
      <c r="F3291" s="281" t="s">
        <v>1209</v>
      </c>
      <c r="G3291" s="282" t="s">
        <v>61</v>
      </c>
      <c r="H3291" s="283">
        <v>0.28000000000000003</v>
      </c>
      <c r="I3291" s="284">
        <v>0.371</v>
      </c>
      <c r="J3291" s="284">
        <v>0.10299999999999999</v>
      </c>
      <c r="K3291" s="277"/>
      <c r="L3291" s="284">
        <v>0.45</v>
      </c>
      <c r="M3291" s="284">
        <v>0.12</v>
      </c>
    </row>
    <row r="3292" spans="1:13" x14ac:dyDescent="0.2">
      <c r="A3292" s="265" t="s">
        <v>7881</v>
      </c>
      <c r="B3292" s="279" t="s">
        <v>1193</v>
      </c>
      <c r="C3292" s="280" t="s">
        <v>3331</v>
      </c>
      <c r="D3292" s="279" t="s">
        <v>1470</v>
      </c>
      <c r="E3292" s="279" t="s">
        <v>3332</v>
      </c>
      <c r="F3292" s="281" t="s">
        <v>1209</v>
      </c>
      <c r="G3292" s="282" t="s">
        <v>73</v>
      </c>
      <c r="H3292" s="283">
        <v>1</v>
      </c>
      <c r="I3292" s="284">
        <v>2.67</v>
      </c>
      <c r="J3292" s="284">
        <v>2.67</v>
      </c>
      <c r="K3292" s="277"/>
      <c r="L3292" s="284">
        <v>3.26</v>
      </c>
      <c r="M3292" s="284">
        <v>3.26</v>
      </c>
    </row>
    <row r="3293" spans="1:13" x14ac:dyDescent="0.2">
      <c r="A3293" s="265" t="s">
        <v>7882</v>
      </c>
      <c r="B3293" s="266" t="s">
        <v>4926</v>
      </c>
      <c r="C3293" s="267" t="s">
        <v>36</v>
      </c>
      <c r="D3293" s="266" t="s">
        <v>37</v>
      </c>
      <c r="E3293" s="266" t="s">
        <v>38</v>
      </c>
      <c r="F3293" s="268" t="s">
        <v>1188</v>
      </c>
      <c r="G3293" s="269" t="s">
        <v>39</v>
      </c>
      <c r="H3293" s="267" t="s">
        <v>1189</v>
      </c>
      <c r="I3293" s="267" t="s">
        <v>40</v>
      </c>
      <c r="J3293" s="267" t="s">
        <v>41</v>
      </c>
      <c r="L3293" s="334"/>
      <c r="M3293" s="334"/>
    </row>
    <row r="3294" spans="1:13" x14ac:dyDescent="0.2">
      <c r="A3294" s="265" t="s">
        <v>7883</v>
      </c>
      <c r="B3294" s="271" t="s">
        <v>1190</v>
      </c>
      <c r="C3294" s="272" t="s">
        <v>4857</v>
      </c>
      <c r="D3294" s="271" t="s">
        <v>1470</v>
      </c>
      <c r="E3294" s="271" t="s">
        <v>757</v>
      </c>
      <c r="F3294" s="273">
        <v>8</v>
      </c>
      <c r="G3294" s="274" t="s">
        <v>106</v>
      </c>
      <c r="H3294" s="275">
        <v>1</v>
      </c>
      <c r="I3294" s="276">
        <v>59.930000000000007</v>
      </c>
      <c r="J3294" s="276">
        <v>59.93</v>
      </c>
      <c r="K3294" s="277"/>
      <c r="L3294" s="276">
        <v>72.63</v>
      </c>
      <c r="M3294" s="276">
        <v>72.63</v>
      </c>
    </row>
    <row r="3295" spans="1:13" x14ac:dyDescent="0.2">
      <c r="A3295" s="265" t="s">
        <v>7884</v>
      </c>
      <c r="B3295" s="279" t="s">
        <v>1193</v>
      </c>
      <c r="C3295" s="280" t="s">
        <v>3137</v>
      </c>
      <c r="D3295" s="279" t="s">
        <v>1470</v>
      </c>
      <c r="E3295" s="279" t="s">
        <v>1198</v>
      </c>
      <c r="F3295" s="281" t="s">
        <v>1195</v>
      </c>
      <c r="G3295" s="282" t="s">
        <v>1196</v>
      </c>
      <c r="H3295" s="283">
        <v>0.2</v>
      </c>
      <c r="I3295" s="284">
        <v>12.429</v>
      </c>
      <c r="J3295" s="284">
        <v>2.4849999999999999</v>
      </c>
      <c r="K3295" s="277"/>
      <c r="L3295" s="284">
        <v>15.06</v>
      </c>
      <c r="M3295" s="284">
        <v>3.01</v>
      </c>
    </row>
    <row r="3296" spans="1:13" x14ac:dyDescent="0.2">
      <c r="A3296" s="265" t="s">
        <v>7885</v>
      </c>
      <c r="B3296" s="301" t="s">
        <v>1193</v>
      </c>
      <c r="C3296" s="302" t="s">
        <v>3212</v>
      </c>
      <c r="D3296" s="301" t="s">
        <v>1470</v>
      </c>
      <c r="E3296" s="301" t="s">
        <v>1364</v>
      </c>
      <c r="F3296" s="303" t="s">
        <v>1195</v>
      </c>
      <c r="G3296" s="304" t="s">
        <v>1196</v>
      </c>
      <c r="H3296" s="305">
        <v>0.2</v>
      </c>
      <c r="I3296" s="285">
        <v>18.404</v>
      </c>
      <c r="J3296" s="285">
        <v>3.68</v>
      </c>
      <c r="K3296" s="277"/>
      <c r="L3296" s="285">
        <v>22.3</v>
      </c>
      <c r="M3296" s="285">
        <v>4.46</v>
      </c>
    </row>
    <row r="3297" spans="1:13" ht="12.75" thickBot="1" x14ac:dyDescent="0.25">
      <c r="A3297" s="265" t="s">
        <v>7886</v>
      </c>
      <c r="B3297" s="301" t="s">
        <v>1193</v>
      </c>
      <c r="C3297" s="302" t="s">
        <v>4307</v>
      </c>
      <c r="D3297" s="301" t="s">
        <v>1470</v>
      </c>
      <c r="E3297" s="301" t="s">
        <v>1388</v>
      </c>
      <c r="F3297" s="303" t="s">
        <v>1209</v>
      </c>
      <c r="G3297" s="304" t="s">
        <v>61</v>
      </c>
      <c r="H3297" s="305">
        <v>0.28000000000000003</v>
      </c>
      <c r="I3297" s="285">
        <v>0.371</v>
      </c>
      <c r="J3297" s="285">
        <v>0.10299999999999999</v>
      </c>
      <c r="K3297" s="277"/>
      <c r="L3297" s="285">
        <v>0.45</v>
      </c>
      <c r="M3297" s="285">
        <v>0.12</v>
      </c>
    </row>
    <row r="3298" spans="1:13" ht="12.75" thickTop="1" x14ac:dyDescent="0.2">
      <c r="A3298" s="265" t="s">
        <v>7887</v>
      </c>
      <c r="B3298" s="295" t="s">
        <v>1193</v>
      </c>
      <c r="C3298" s="296" t="s">
        <v>3372</v>
      </c>
      <c r="D3298" s="295" t="s">
        <v>1470</v>
      </c>
      <c r="E3298" s="295" t="s">
        <v>3373</v>
      </c>
      <c r="F3298" s="297" t="s">
        <v>1209</v>
      </c>
      <c r="G3298" s="298" t="s">
        <v>73</v>
      </c>
      <c r="H3298" s="299">
        <v>1</v>
      </c>
      <c r="I3298" s="300">
        <v>53.662006424581001</v>
      </c>
      <c r="J3298" s="300">
        <v>53.661999999999999</v>
      </c>
      <c r="K3298" s="277"/>
      <c r="L3298" s="300">
        <v>65.040000000000006</v>
      </c>
      <c r="M3298" s="300">
        <v>65.040000000000006</v>
      </c>
    </row>
    <row r="3299" spans="1:13" x14ac:dyDescent="0.2">
      <c r="A3299" s="265" t="s">
        <v>7888</v>
      </c>
      <c r="B3299" s="266" t="s">
        <v>4927</v>
      </c>
      <c r="C3299" s="267" t="s">
        <v>36</v>
      </c>
      <c r="D3299" s="266" t="s">
        <v>37</v>
      </c>
      <c r="E3299" s="266" t="s">
        <v>38</v>
      </c>
      <c r="F3299" s="268" t="s">
        <v>1188</v>
      </c>
      <c r="G3299" s="269" t="s">
        <v>39</v>
      </c>
      <c r="H3299" s="267" t="s">
        <v>1189</v>
      </c>
      <c r="I3299" s="267" t="s">
        <v>40</v>
      </c>
      <c r="J3299" s="267" t="s">
        <v>41</v>
      </c>
      <c r="L3299" s="334"/>
      <c r="M3299" s="334"/>
    </row>
    <row r="3300" spans="1:13" ht="24" x14ac:dyDescent="0.2">
      <c r="A3300" s="265" t="s">
        <v>7889</v>
      </c>
      <c r="B3300" s="271" t="s">
        <v>1190</v>
      </c>
      <c r="C3300" s="272" t="s">
        <v>4417</v>
      </c>
      <c r="D3300" s="271" t="s">
        <v>103</v>
      </c>
      <c r="E3300" s="271" t="s">
        <v>1770</v>
      </c>
      <c r="F3300" s="273" t="s">
        <v>3019</v>
      </c>
      <c r="G3300" s="274" t="s">
        <v>133</v>
      </c>
      <c r="H3300" s="275">
        <v>1</v>
      </c>
      <c r="I3300" s="276">
        <v>7.8900000000000006</v>
      </c>
      <c r="J3300" s="276">
        <v>7.8900000000000006</v>
      </c>
      <c r="K3300" s="277"/>
      <c r="L3300" s="276">
        <v>9.57</v>
      </c>
      <c r="M3300" s="276">
        <v>9.57</v>
      </c>
    </row>
    <row r="3301" spans="1:13" ht="24" x14ac:dyDescent="0.2">
      <c r="A3301" s="265" t="s">
        <v>7890</v>
      </c>
      <c r="B3301" s="316" t="s">
        <v>1236</v>
      </c>
      <c r="C3301" s="317" t="s">
        <v>4255</v>
      </c>
      <c r="D3301" s="316" t="s">
        <v>103</v>
      </c>
      <c r="E3301" s="316" t="s">
        <v>1264</v>
      </c>
      <c r="F3301" s="318" t="s">
        <v>1191</v>
      </c>
      <c r="G3301" s="319" t="s">
        <v>79</v>
      </c>
      <c r="H3301" s="320">
        <v>0.1232</v>
      </c>
      <c r="I3301" s="321">
        <v>23.058</v>
      </c>
      <c r="J3301" s="321">
        <v>2.84</v>
      </c>
      <c r="K3301" s="277"/>
      <c r="L3301" s="321">
        <v>27.94</v>
      </c>
      <c r="M3301" s="321">
        <v>3.44</v>
      </c>
    </row>
    <row r="3302" spans="1:13" ht="24" x14ac:dyDescent="0.2">
      <c r="A3302" s="265" t="s">
        <v>7891</v>
      </c>
      <c r="B3302" s="316" t="s">
        <v>1236</v>
      </c>
      <c r="C3302" s="317" t="s">
        <v>3433</v>
      </c>
      <c r="D3302" s="316" t="s">
        <v>103</v>
      </c>
      <c r="E3302" s="316" t="s">
        <v>1239</v>
      </c>
      <c r="F3302" s="318" t="s">
        <v>1191</v>
      </c>
      <c r="G3302" s="319" t="s">
        <v>79</v>
      </c>
      <c r="H3302" s="320">
        <v>3.8800000000000001E-2</v>
      </c>
      <c r="I3302" s="321">
        <v>16.027000000000001</v>
      </c>
      <c r="J3302" s="321">
        <v>0.621</v>
      </c>
      <c r="K3302" s="277"/>
      <c r="L3302" s="321">
        <v>19.420000000000002</v>
      </c>
      <c r="M3302" s="321">
        <v>0.75</v>
      </c>
    </row>
    <row r="3303" spans="1:13" x14ac:dyDescent="0.2">
      <c r="A3303" s="265" t="s">
        <v>7892</v>
      </c>
      <c r="B3303" s="279" t="s">
        <v>1193</v>
      </c>
      <c r="C3303" s="280" t="s">
        <v>4436</v>
      </c>
      <c r="D3303" s="279" t="s">
        <v>103</v>
      </c>
      <c r="E3303" s="279" t="s">
        <v>1367</v>
      </c>
      <c r="F3303" s="281" t="s">
        <v>1209</v>
      </c>
      <c r="G3303" s="282" t="s">
        <v>133</v>
      </c>
      <c r="H3303" s="283">
        <v>3.32E-2</v>
      </c>
      <c r="I3303" s="284">
        <v>3.1440000000000001</v>
      </c>
      <c r="J3303" s="284">
        <v>0.104</v>
      </c>
      <c r="K3303" s="277"/>
      <c r="L3303" s="284">
        <v>3.81</v>
      </c>
      <c r="M3303" s="284">
        <v>0.12</v>
      </c>
    </row>
    <row r="3304" spans="1:13" ht="24" x14ac:dyDescent="0.2">
      <c r="A3304" s="265" t="s">
        <v>7893</v>
      </c>
      <c r="B3304" s="301" t="s">
        <v>1193</v>
      </c>
      <c r="C3304" s="302" t="s">
        <v>4859</v>
      </c>
      <c r="D3304" s="301" t="s">
        <v>103</v>
      </c>
      <c r="E3304" s="301" t="s">
        <v>4860</v>
      </c>
      <c r="F3304" s="303" t="s">
        <v>1209</v>
      </c>
      <c r="G3304" s="304" t="s">
        <v>133</v>
      </c>
      <c r="H3304" s="305">
        <v>1</v>
      </c>
      <c r="I3304" s="285">
        <v>4.3250795454545461</v>
      </c>
      <c r="J3304" s="285">
        <v>4.3250000000000002</v>
      </c>
      <c r="K3304" s="277"/>
      <c r="L3304" s="285">
        <v>5.26</v>
      </c>
      <c r="M3304" s="285">
        <v>5.26</v>
      </c>
    </row>
    <row r="3305" spans="1:13" ht="12.75" thickBot="1" x14ac:dyDescent="0.25">
      <c r="A3305" s="265" t="s">
        <v>7894</v>
      </c>
      <c r="B3305" s="286" t="s">
        <v>4928</v>
      </c>
      <c r="C3305" s="287" t="s">
        <v>36</v>
      </c>
      <c r="D3305" s="286" t="s">
        <v>37</v>
      </c>
      <c r="E3305" s="286" t="s">
        <v>38</v>
      </c>
      <c r="F3305" s="288" t="s">
        <v>1188</v>
      </c>
      <c r="G3305" s="289" t="s">
        <v>39</v>
      </c>
      <c r="H3305" s="287" t="s">
        <v>1189</v>
      </c>
      <c r="I3305" s="287" t="s">
        <v>40</v>
      </c>
      <c r="J3305" s="287" t="s">
        <v>41</v>
      </c>
    </row>
    <row r="3306" spans="1:13" ht="12.75" thickTop="1" x14ac:dyDescent="0.2">
      <c r="A3306" s="265" t="s">
        <v>7895</v>
      </c>
      <c r="B3306" s="310" t="s">
        <v>1190</v>
      </c>
      <c r="C3306" s="311" t="s">
        <v>4862</v>
      </c>
      <c r="D3306" s="310" t="s">
        <v>1470</v>
      </c>
      <c r="E3306" s="310" t="s">
        <v>760</v>
      </c>
      <c r="F3306" s="312">
        <v>8</v>
      </c>
      <c r="G3306" s="313" t="s">
        <v>106</v>
      </c>
      <c r="H3306" s="314">
        <v>1</v>
      </c>
      <c r="I3306" s="315">
        <v>91.06</v>
      </c>
      <c r="J3306" s="315">
        <v>91.06</v>
      </c>
      <c r="K3306" s="277"/>
      <c r="L3306" s="315">
        <v>110.35</v>
      </c>
      <c r="M3306" s="315">
        <v>110.35</v>
      </c>
    </row>
    <row r="3307" spans="1:13" x14ac:dyDescent="0.2">
      <c r="A3307" s="265" t="s">
        <v>7896</v>
      </c>
      <c r="B3307" s="279" t="s">
        <v>1193</v>
      </c>
      <c r="C3307" s="280" t="s">
        <v>3137</v>
      </c>
      <c r="D3307" s="279" t="s">
        <v>1470</v>
      </c>
      <c r="E3307" s="279" t="s">
        <v>1198</v>
      </c>
      <c r="F3307" s="281" t="s">
        <v>1195</v>
      </c>
      <c r="G3307" s="282" t="s">
        <v>1196</v>
      </c>
      <c r="H3307" s="283">
        <v>0.39</v>
      </c>
      <c r="I3307" s="284">
        <v>12.429</v>
      </c>
      <c r="J3307" s="284">
        <v>4.8470000000000004</v>
      </c>
      <c r="K3307" s="277"/>
      <c r="L3307" s="284">
        <v>15.06</v>
      </c>
      <c r="M3307" s="284">
        <v>5.87</v>
      </c>
    </row>
    <row r="3308" spans="1:13" x14ac:dyDescent="0.2">
      <c r="A3308" s="265" t="s">
        <v>7897</v>
      </c>
      <c r="B3308" s="279" t="s">
        <v>1193</v>
      </c>
      <c r="C3308" s="280" t="s">
        <v>3212</v>
      </c>
      <c r="D3308" s="279" t="s">
        <v>1470</v>
      </c>
      <c r="E3308" s="279" t="s">
        <v>1364</v>
      </c>
      <c r="F3308" s="281" t="s">
        <v>1195</v>
      </c>
      <c r="G3308" s="282" t="s">
        <v>1196</v>
      </c>
      <c r="H3308" s="283">
        <v>0.39</v>
      </c>
      <c r="I3308" s="284">
        <v>18.404</v>
      </c>
      <c r="J3308" s="284">
        <v>7.1769999999999996</v>
      </c>
      <c r="K3308" s="277"/>
      <c r="L3308" s="284">
        <v>22.3</v>
      </c>
      <c r="M3308" s="284">
        <v>8.69</v>
      </c>
    </row>
    <row r="3309" spans="1:13" x14ac:dyDescent="0.2">
      <c r="A3309" s="265" t="s">
        <v>7898</v>
      </c>
      <c r="B3309" s="279" t="s">
        <v>1193</v>
      </c>
      <c r="C3309" s="280" t="s">
        <v>4863</v>
      </c>
      <c r="D3309" s="279" t="s">
        <v>1470</v>
      </c>
      <c r="E3309" s="279" t="s">
        <v>4864</v>
      </c>
      <c r="F3309" s="281" t="s">
        <v>1209</v>
      </c>
      <c r="G3309" s="282" t="s">
        <v>73</v>
      </c>
      <c r="H3309" s="283">
        <v>1</v>
      </c>
      <c r="I3309" s="284">
        <v>79.036010809102407</v>
      </c>
      <c r="J3309" s="284">
        <v>79.036000000000001</v>
      </c>
      <c r="K3309" s="277"/>
      <c r="L3309" s="284">
        <v>95.79</v>
      </c>
      <c r="M3309" s="284">
        <v>95.79</v>
      </c>
    </row>
    <row r="3310" spans="1:13" x14ac:dyDescent="0.2">
      <c r="A3310" s="265" t="s">
        <v>7899</v>
      </c>
      <c r="B3310" s="266" t="s">
        <v>4929</v>
      </c>
      <c r="C3310" s="267" t="s">
        <v>36</v>
      </c>
      <c r="D3310" s="266" t="s">
        <v>37</v>
      </c>
      <c r="E3310" s="266" t="s">
        <v>38</v>
      </c>
      <c r="F3310" s="268" t="s">
        <v>1188</v>
      </c>
      <c r="G3310" s="269" t="s">
        <v>39</v>
      </c>
      <c r="H3310" s="267" t="s">
        <v>1189</v>
      </c>
      <c r="I3310" s="267" t="s">
        <v>40</v>
      </c>
      <c r="J3310" s="267" t="s">
        <v>41</v>
      </c>
      <c r="L3310" s="334"/>
      <c r="M3310" s="334"/>
    </row>
    <row r="3311" spans="1:13" ht="24" x14ac:dyDescent="0.2">
      <c r="A3311" s="265" t="s">
        <v>7900</v>
      </c>
      <c r="B3311" s="271" t="s">
        <v>1190</v>
      </c>
      <c r="C3311" s="272" t="s">
        <v>4866</v>
      </c>
      <c r="D3311" s="271" t="s">
        <v>1470</v>
      </c>
      <c r="E3311" s="271" t="s">
        <v>1771</v>
      </c>
      <c r="F3311" s="273">
        <v>8</v>
      </c>
      <c r="G3311" s="274" t="s">
        <v>73</v>
      </c>
      <c r="H3311" s="275">
        <v>1</v>
      </c>
      <c r="I3311" s="276">
        <v>1024.71</v>
      </c>
      <c r="J3311" s="276">
        <v>1024.71</v>
      </c>
      <c r="K3311" s="277"/>
      <c r="L3311" s="276">
        <v>1241.6300000000001</v>
      </c>
      <c r="M3311" s="276">
        <v>1241.6300000000001</v>
      </c>
    </row>
    <row r="3312" spans="1:13" x14ac:dyDescent="0.2">
      <c r="A3312" s="265" t="s">
        <v>7901</v>
      </c>
      <c r="B3312" s="301" t="s">
        <v>1193</v>
      </c>
      <c r="C3312" s="302" t="s">
        <v>3137</v>
      </c>
      <c r="D3312" s="301" t="s">
        <v>1470</v>
      </c>
      <c r="E3312" s="301" t="s">
        <v>1198</v>
      </c>
      <c r="F3312" s="303" t="s">
        <v>1195</v>
      </c>
      <c r="G3312" s="304" t="s">
        <v>1196</v>
      </c>
      <c r="H3312" s="305">
        <v>2.4</v>
      </c>
      <c r="I3312" s="285">
        <v>12.429</v>
      </c>
      <c r="J3312" s="285">
        <v>29.829000000000001</v>
      </c>
      <c r="K3312" s="277"/>
      <c r="L3312" s="285">
        <v>15.06</v>
      </c>
      <c r="M3312" s="285">
        <v>36.14</v>
      </c>
    </row>
    <row r="3313" spans="1:13" ht="12.75" thickBot="1" x14ac:dyDescent="0.25">
      <c r="A3313" s="265" t="s">
        <v>7902</v>
      </c>
      <c r="B3313" s="301" t="s">
        <v>1193</v>
      </c>
      <c r="C3313" s="302" t="s">
        <v>3212</v>
      </c>
      <c r="D3313" s="301" t="s">
        <v>1470</v>
      </c>
      <c r="E3313" s="301" t="s">
        <v>1364</v>
      </c>
      <c r="F3313" s="303" t="s">
        <v>1195</v>
      </c>
      <c r="G3313" s="304" t="s">
        <v>1196</v>
      </c>
      <c r="H3313" s="305">
        <v>2.4</v>
      </c>
      <c r="I3313" s="285">
        <v>18.404</v>
      </c>
      <c r="J3313" s="285">
        <v>44.168999999999997</v>
      </c>
      <c r="K3313" s="277"/>
      <c r="L3313" s="285">
        <v>22.3</v>
      </c>
      <c r="M3313" s="285">
        <v>53.52</v>
      </c>
    </row>
    <row r="3314" spans="1:13" ht="12.75" thickTop="1" x14ac:dyDescent="0.2">
      <c r="A3314" s="265" t="s">
        <v>7903</v>
      </c>
      <c r="B3314" s="295" t="s">
        <v>1193</v>
      </c>
      <c r="C3314" s="296" t="s">
        <v>4473</v>
      </c>
      <c r="D3314" s="295" t="s">
        <v>1470</v>
      </c>
      <c r="E3314" s="295" t="s">
        <v>4474</v>
      </c>
      <c r="F3314" s="297" t="s">
        <v>1209</v>
      </c>
      <c r="G3314" s="298" t="s">
        <v>73</v>
      </c>
      <c r="H3314" s="299">
        <v>2</v>
      </c>
      <c r="I3314" s="300">
        <v>4.3490000000000002</v>
      </c>
      <c r="J3314" s="300">
        <v>8.6980000000000004</v>
      </c>
      <c r="K3314" s="277"/>
      <c r="L3314" s="300">
        <v>5.27</v>
      </c>
      <c r="M3314" s="300">
        <v>10.54</v>
      </c>
    </row>
    <row r="3315" spans="1:13" x14ac:dyDescent="0.2">
      <c r="A3315" s="265" t="s">
        <v>7904</v>
      </c>
      <c r="B3315" s="279" t="s">
        <v>1193</v>
      </c>
      <c r="C3315" s="280" t="s">
        <v>3301</v>
      </c>
      <c r="D3315" s="279" t="s">
        <v>1470</v>
      </c>
      <c r="E3315" s="279" t="s">
        <v>3302</v>
      </c>
      <c r="F3315" s="281" t="s">
        <v>1209</v>
      </c>
      <c r="G3315" s="282" t="s">
        <v>73</v>
      </c>
      <c r="H3315" s="283">
        <v>1</v>
      </c>
      <c r="I3315" s="284">
        <v>10.563000000000001</v>
      </c>
      <c r="J3315" s="284">
        <v>10.563000000000001</v>
      </c>
      <c r="K3315" s="277"/>
      <c r="L3315" s="284">
        <v>12.8</v>
      </c>
      <c r="M3315" s="284">
        <v>12.8</v>
      </c>
    </row>
    <row r="3316" spans="1:13" x14ac:dyDescent="0.2">
      <c r="A3316" s="265" t="s">
        <v>7905</v>
      </c>
      <c r="B3316" s="279" t="s">
        <v>1193</v>
      </c>
      <c r="C3316" s="280" t="s">
        <v>4307</v>
      </c>
      <c r="D3316" s="279" t="s">
        <v>1470</v>
      </c>
      <c r="E3316" s="279" t="s">
        <v>1388</v>
      </c>
      <c r="F3316" s="281" t="s">
        <v>1209</v>
      </c>
      <c r="G3316" s="282" t="s">
        <v>61</v>
      </c>
      <c r="H3316" s="283">
        <v>0.56000000000000005</v>
      </c>
      <c r="I3316" s="284">
        <v>0.371</v>
      </c>
      <c r="J3316" s="284">
        <v>0.20699999999999999</v>
      </c>
      <c r="K3316" s="277"/>
      <c r="L3316" s="284">
        <v>0.45</v>
      </c>
      <c r="M3316" s="284">
        <v>0.25</v>
      </c>
    </row>
    <row r="3317" spans="1:13" x14ac:dyDescent="0.2">
      <c r="A3317" s="265" t="s">
        <v>7906</v>
      </c>
      <c r="B3317" s="279" t="s">
        <v>1193</v>
      </c>
      <c r="C3317" s="280" t="s">
        <v>4867</v>
      </c>
      <c r="D3317" s="279" t="s">
        <v>1470</v>
      </c>
      <c r="E3317" s="279" t="s">
        <v>4868</v>
      </c>
      <c r="F3317" s="281" t="s">
        <v>1209</v>
      </c>
      <c r="G3317" s="282" t="s">
        <v>73</v>
      </c>
      <c r="H3317" s="283">
        <v>1</v>
      </c>
      <c r="I3317" s="284">
        <v>42.676000000000002</v>
      </c>
      <c r="J3317" s="284">
        <v>42.676000000000002</v>
      </c>
      <c r="K3317" s="277"/>
      <c r="L3317" s="284">
        <v>51.71</v>
      </c>
      <c r="M3317" s="284">
        <v>51.71</v>
      </c>
    </row>
    <row r="3318" spans="1:13" x14ac:dyDescent="0.2">
      <c r="A3318" s="265" t="s">
        <v>7907</v>
      </c>
      <c r="B3318" s="279" t="s">
        <v>1193</v>
      </c>
      <c r="C3318" s="280" t="s">
        <v>4869</v>
      </c>
      <c r="D3318" s="279" t="s">
        <v>1470</v>
      </c>
      <c r="E3318" s="279" t="s">
        <v>4870</v>
      </c>
      <c r="F3318" s="281" t="s">
        <v>1209</v>
      </c>
      <c r="G3318" s="282" t="s">
        <v>73</v>
      </c>
      <c r="H3318" s="283">
        <v>1</v>
      </c>
      <c r="I3318" s="284">
        <v>888.56800019693901</v>
      </c>
      <c r="J3318" s="284">
        <v>888.56799999999998</v>
      </c>
      <c r="K3318" s="277"/>
      <c r="L3318" s="284">
        <v>1076.67</v>
      </c>
      <c r="M3318" s="284">
        <v>1076.67</v>
      </c>
    </row>
    <row r="3319" spans="1:13" x14ac:dyDescent="0.2">
      <c r="A3319" s="265" t="s">
        <v>7908</v>
      </c>
      <c r="B3319" s="266" t="s">
        <v>4930</v>
      </c>
      <c r="C3319" s="267" t="s">
        <v>36</v>
      </c>
      <c r="D3319" s="266" t="s">
        <v>37</v>
      </c>
      <c r="E3319" s="266" t="s">
        <v>38</v>
      </c>
      <c r="F3319" s="268" t="s">
        <v>1188</v>
      </c>
      <c r="G3319" s="269" t="s">
        <v>39</v>
      </c>
      <c r="H3319" s="267" t="s">
        <v>1189</v>
      </c>
      <c r="I3319" s="267" t="s">
        <v>40</v>
      </c>
      <c r="J3319" s="267" t="s">
        <v>41</v>
      </c>
      <c r="L3319" s="334"/>
      <c r="M3319" s="334"/>
    </row>
    <row r="3320" spans="1:13" ht="24" x14ac:dyDescent="0.2">
      <c r="A3320" s="265" t="s">
        <v>7909</v>
      </c>
      <c r="B3320" s="290" t="s">
        <v>1190</v>
      </c>
      <c r="C3320" s="291" t="s">
        <v>4872</v>
      </c>
      <c r="D3320" s="290" t="s">
        <v>1470</v>
      </c>
      <c r="E3320" s="290" t="s">
        <v>1772</v>
      </c>
      <c r="F3320" s="292">
        <v>8</v>
      </c>
      <c r="G3320" s="293" t="s">
        <v>106</v>
      </c>
      <c r="H3320" s="294">
        <v>1</v>
      </c>
      <c r="I3320" s="278">
        <v>509.95</v>
      </c>
      <c r="J3320" s="278">
        <v>509.95</v>
      </c>
      <c r="K3320" s="277"/>
      <c r="L3320" s="278">
        <v>617.91</v>
      </c>
      <c r="M3320" s="278">
        <v>617.91</v>
      </c>
    </row>
    <row r="3321" spans="1:13" ht="12.75" thickBot="1" x14ac:dyDescent="0.25">
      <c r="A3321" s="265" t="s">
        <v>7910</v>
      </c>
      <c r="B3321" s="301" t="s">
        <v>1193</v>
      </c>
      <c r="C3321" s="302" t="s">
        <v>3137</v>
      </c>
      <c r="D3321" s="301" t="s">
        <v>1470</v>
      </c>
      <c r="E3321" s="301" t="s">
        <v>1198</v>
      </c>
      <c r="F3321" s="303" t="s">
        <v>1195</v>
      </c>
      <c r="G3321" s="304" t="s">
        <v>1196</v>
      </c>
      <c r="H3321" s="305">
        <v>2.4</v>
      </c>
      <c r="I3321" s="285">
        <v>12.429</v>
      </c>
      <c r="J3321" s="285">
        <v>29.829000000000001</v>
      </c>
      <c r="K3321" s="277"/>
      <c r="L3321" s="285">
        <v>15.06</v>
      </c>
      <c r="M3321" s="285">
        <v>36.14</v>
      </c>
    </row>
    <row r="3322" spans="1:13" ht="12.75" thickTop="1" x14ac:dyDescent="0.2">
      <c r="A3322" s="265" t="s">
        <v>7911</v>
      </c>
      <c r="B3322" s="295" t="s">
        <v>1193</v>
      </c>
      <c r="C3322" s="296" t="s">
        <v>3212</v>
      </c>
      <c r="D3322" s="295" t="s">
        <v>1470</v>
      </c>
      <c r="E3322" s="295" t="s">
        <v>1364</v>
      </c>
      <c r="F3322" s="297" t="s">
        <v>1195</v>
      </c>
      <c r="G3322" s="298" t="s">
        <v>1196</v>
      </c>
      <c r="H3322" s="299">
        <v>2.4</v>
      </c>
      <c r="I3322" s="300">
        <v>18.404</v>
      </c>
      <c r="J3322" s="300">
        <v>44.168999999999997</v>
      </c>
      <c r="K3322" s="277"/>
      <c r="L3322" s="300">
        <v>22.3</v>
      </c>
      <c r="M3322" s="300">
        <v>53.52</v>
      </c>
    </row>
    <row r="3323" spans="1:13" x14ac:dyDescent="0.2">
      <c r="A3323" s="265" t="s">
        <v>7912</v>
      </c>
      <c r="B3323" s="279" t="s">
        <v>1193</v>
      </c>
      <c r="C3323" s="280" t="s">
        <v>4473</v>
      </c>
      <c r="D3323" s="279" t="s">
        <v>1470</v>
      </c>
      <c r="E3323" s="279" t="s">
        <v>4474</v>
      </c>
      <c r="F3323" s="281" t="s">
        <v>1209</v>
      </c>
      <c r="G3323" s="282" t="s">
        <v>73</v>
      </c>
      <c r="H3323" s="283">
        <v>2</v>
      </c>
      <c r="I3323" s="284">
        <v>4.3490000000000002</v>
      </c>
      <c r="J3323" s="284">
        <v>8.6980000000000004</v>
      </c>
      <c r="K3323" s="277"/>
      <c r="L3323" s="284">
        <v>5.27</v>
      </c>
      <c r="M3323" s="284">
        <v>10.54</v>
      </c>
    </row>
    <row r="3324" spans="1:13" x14ac:dyDescent="0.2">
      <c r="A3324" s="265" t="s">
        <v>7913</v>
      </c>
      <c r="B3324" s="279" t="s">
        <v>1193</v>
      </c>
      <c r="C3324" s="280" t="s">
        <v>3301</v>
      </c>
      <c r="D3324" s="279" t="s">
        <v>1470</v>
      </c>
      <c r="E3324" s="279" t="s">
        <v>3302</v>
      </c>
      <c r="F3324" s="281" t="s">
        <v>1209</v>
      </c>
      <c r="G3324" s="282" t="s">
        <v>73</v>
      </c>
      <c r="H3324" s="283">
        <v>1</v>
      </c>
      <c r="I3324" s="284">
        <v>10.563000000000001</v>
      </c>
      <c r="J3324" s="284">
        <v>10.563000000000001</v>
      </c>
      <c r="K3324" s="277"/>
      <c r="L3324" s="284">
        <v>12.8</v>
      </c>
      <c r="M3324" s="284">
        <v>12.8</v>
      </c>
    </row>
    <row r="3325" spans="1:13" x14ac:dyDescent="0.2">
      <c r="A3325" s="265" t="s">
        <v>7914</v>
      </c>
      <c r="B3325" s="279" t="s">
        <v>1193</v>
      </c>
      <c r="C3325" s="280" t="s">
        <v>4307</v>
      </c>
      <c r="D3325" s="279" t="s">
        <v>1470</v>
      </c>
      <c r="E3325" s="279" t="s">
        <v>1388</v>
      </c>
      <c r="F3325" s="281" t="s">
        <v>1209</v>
      </c>
      <c r="G3325" s="282" t="s">
        <v>61</v>
      </c>
      <c r="H3325" s="283">
        <v>0.56000000000000005</v>
      </c>
      <c r="I3325" s="284">
        <v>0.371</v>
      </c>
      <c r="J3325" s="284">
        <v>0.20699999999999999</v>
      </c>
      <c r="K3325" s="277"/>
      <c r="L3325" s="284">
        <v>0.45</v>
      </c>
      <c r="M3325" s="284">
        <v>0.25</v>
      </c>
    </row>
    <row r="3326" spans="1:13" x14ac:dyDescent="0.2">
      <c r="A3326" s="265" t="s">
        <v>7915</v>
      </c>
      <c r="B3326" s="279" t="s">
        <v>1193</v>
      </c>
      <c r="C3326" s="280" t="s">
        <v>4867</v>
      </c>
      <c r="D3326" s="279" t="s">
        <v>1470</v>
      </c>
      <c r="E3326" s="279" t="s">
        <v>4868</v>
      </c>
      <c r="F3326" s="281" t="s">
        <v>1209</v>
      </c>
      <c r="G3326" s="282" t="s">
        <v>73</v>
      </c>
      <c r="H3326" s="283">
        <v>1</v>
      </c>
      <c r="I3326" s="284">
        <v>42.66</v>
      </c>
      <c r="J3326" s="284">
        <v>42.66</v>
      </c>
      <c r="K3326" s="277"/>
      <c r="L3326" s="284">
        <v>51.71</v>
      </c>
      <c r="M3326" s="284">
        <v>51.71</v>
      </c>
    </row>
    <row r="3327" spans="1:13" x14ac:dyDescent="0.2">
      <c r="A3327" s="265" t="s">
        <v>7916</v>
      </c>
      <c r="B3327" s="279" t="s">
        <v>1193</v>
      </c>
      <c r="C3327" s="280" t="s">
        <v>4873</v>
      </c>
      <c r="D3327" s="279" t="s">
        <v>1470</v>
      </c>
      <c r="E3327" s="279" t="s">
        <v>4874</v>
      </c>
      <c r="F3327" s="281" t="s">
        <v>1209</v>
      </c>
      <c r="G3327" s="282" t="s">
        <v>73</v>
      </c>
      <c r="H3327" s="283">
        <v>1</v>
      </c>
      <c r="I3327" s="284">
        <v>373.81900000000002</v>
      </c>
      <c r="J3327" s="284">
        <v>373.81900000000002</v>
      </c>
      <c r="K3327" s="277"/>
      <c r="L3327" s="284">
        <v>452.95</v>
      </c>
      <c r="M3327" s="284">
        <v>452.95</v>
      </c>
    </row>
    <row r="3328" spans="1:13" x14ac:dyDescent="0.2">
      <c r="A3328" s="265" t="s">
        <v>7917</v>
      </c>
      <c r="B3328" s="266" t="s">
        <v>4931</v>
      </c>
      <c r="C3328" s="267" t="s">
        <v>36</v>
      </c>
      <c r="D3328" s="266" t="s">
        <v>37</v>
      </c>
      <c r="E3328" s="266" t="s">
        <v>38</v>
      </c>
      <c r="F3328" s="268" t="s">
        <v>1188</v>
      </c>
      <c r="G3328" s="269" t="s">
        <v>39</v>
      </c>
      <c r="H3328" s="267" t="s">
        <v>1189</v>
      </c>
      <c r="I3328" s="267" t="s">
        <v>40</v>
      </c>
      <c r="J3328" s="267" t="s">
        <v>41</v>
      </c>
      <c r="L3328" s="334"/>
      <c r="M3328" s="334"/>
    </row>
    <row r="3329" spans="1:13" x14ac:dyDescent="0.2">
      <c r="A3329" s="265" t="s">
        <v>7918</v>
      </c>
      <c r="B3329" s="290" t="s">
        <v>1190</v>
      </c>
      <c r="C3329" s="291" t="s">
        <v>4472</v>
      </c>
      <c r="D3329" s="290" t="s">
        <v>1470</v>
      </c>
      <c r="E3329" s="290" t="s">
        <v>541</v>
      </c>
      <c r="F3329" s="292">
        <v>8</v>
      </c>
      <c r="G3329" s="293" t="s">
        <v>253</v>
      </c>
      <c r="H3329" s="294">
        <v>1</v>
      </c>
      <c r="I3329" s="278">
        <v>10.5</v>
      </c>
      <c r="J3329" s="278">
        <v>10.5</v>
      </c>
      <c r="K3329" s="277"/>
      <c r="L3329" s="278">
        <v>12.74</v>
      </c>
      <c r="M3329" s="278">
        <v>12.74</v>
      </c>
    </row>
    <row r="3330" spans="1:13" ht="12.75" thickBot="1" x14ac:dyDescent="0.25">
      <c r="A3330" s="265" t="s">
        <v>7919</v>
      </c>
      <c r="B3330" s="301" t="s">
        <v>1193</v>
      </c>
      <c r="C3330" s="302" t="s">
        <v>3137</v>
      </c>
      <c r="D3330" s="301" t="s">
        <v>1470</v>
      </c>
      <c r="E3330" s="301" t="s">
        <v>1198</v>
      </c>
      <c r="F3330" s="303" t="s">
        <v>1195</v>
      </c>
      <c r="G3330" s="304" t="s">
        <v>1196</v>
      </c>
      <c r="H3330" s="305">
        <v>0.2</v>
      </c>
      <c r="I3330" s="285">
        <v>12.429</v>
      </c>
      <c r="J3330" s="285">
        <v>2.4849999999999999</v>
      </c>
      <c r="K3330" s="277"/>
      <c r="L3330" s="285">
        <v>15.06</v>
      </c>
      <c r="M3330" s="285">
        <v>3.01</v>
      </c>
    </row>
    <row r="3331" spans="1:13" ht="12.75" thickTop="1" x14ac:dyDescent="0.2">
      <c r="A3331" s="265" t="s">
        <v>7920</v>
      </c>
      <c r="B3331" s="295" t="s">
        <v>1193</v>
      </c>
      <c r="C3331" s="296" t="s">
        <v>3212</v>
      </c>
      <c r="D3331" s="295" t="s">
        <v>1470</v>
      </c>
      <c r="E3331" s="295" t="s">
        <v>1364</v>
      </c>
      <c r="F3331" s="297" t="s">
        <v>1195</v>
      </c>
      <c r="G3331" s="298" t="s">
        <v>1196</v>
      </c>
      <c r="H3331" s="299">
        <v>0.2</v>
      </c>
      <c r="I3331" s="300">
        <v>18.404</v>
      </c>
      <c r="J3331" s="300">
        <v>3.68</v>
      </c>
      <c r="K3331" s="277"/>
      <c r="L3331" s="300">
        <v>22.3</v>
      </c>
      <c r="M3331" s="300">
        <v>4.46</v>
      </c>
    </row>
    <row r="3332" spans="1:13" x14ac:dyDescent="0.2">
      <c r="A3332" s="265" t="s">
        <v>7921</v>
      </c>
      <c r="B3332" s="279" t="s">
        <v>1193</v>
      </c>
      <c r="C3332" s="280" t="s">
        <v>4473</v>
      </c>
      <c r="D3332" s="279" t="s">
        <v>1470</v>
      </c>
      <c r="E3332" s="279" t="s">
        <v>4474</v>
      </c>
      <c r="F3332" s="281" t="s">
        <v>1209</v>
      </c>
      <c r="G3332" s="282" t="s">
        <v>73</v>
      </c>
      <c r="H3332" s="283">
        <v>1</v>
      </c>
      <c r="I3332" s="284">
        <v>4.3350681818181824</v>
      </c>
      <c r="J3332" s="284">
        <v>4.335</v>
      </c>
      <c r="K3332" s="277"/>
      <c r="L3332" s="284">
        <v>5.27</v>
      </c>
      <c r="M3332" s="284">
        <v>5.27</v>
      </c>
    </row>
    <row r="3333" spans="1:13" x14ac:dyDescent="0.2">
      <c r="A3333" s="265" t="s">
        <v>7922</v>
      </c>
      <c r="B3333" s="266" t="s">
        <v>4932</v>
      </c>
      <c r="C3333" s="267" t="s">
        <v>36</v>
      </c>
      <c r="D3333" s="266" t="s">
        <v>37</v>
      </c>
      <c r="E3333" s="266" t="s">
        <v>38</v>
      </c>
      <c r="F3333" s="268" t="s">
        <v>1188</v>
      </c>
      <c r="G3333" s="269" t="s">
        <v>39</v>
      </c>
      <c r="H3333" s="267" t="s">
        <v>1189</v>
      </c>
      <c r="I3333" s="267" t="s">
        <v>40</v>
      </c>
      <c r="J3333" s="267" t="s">
        <v>41</v>
      </c>
      <c r="L3333" s="334"/>
      <c r="M3333" s="334"/>
    </row>
    <row r="3334" spans="1:13" ht="24" x14ac:dyDescent="0.2">
      <c r="A3334" s="265" t="s">
        <v>7923</v>
      </c>
      <c r="B3334" s="271" t="s">
        <v>1190</v>
      </c>
      <c r="C3334" s="272" t="s">
        <v>4476</v>
      </c>
      <c r="D3334" s="271" t="s">
        <v>1470</v>
      </c>
      <c r="E3334" s="271" t="s">
        <v>1655</v>
      </c>
      <c r="F3334" s="273">
        <v>8</v>
      </c>
      <c r="G3334" s="274" t="s">
        <v>106</v>
      </c>
      <c r="H3334" s="275">
        <v>1</v>
      </c>
      <c r="I3334" s="276">
        <v>134.42000000000002</v>
      </c>
      <c r="J3334" s="276">
        <v>134.41999999999999</v>
      </c>
      <c r="K3334" s="277"/>
      <c r="L3334" s="276">
        <v>162.88999999999999</v>
      </c>
      <c r="M3334" s="276">
        <v>162.88999999999999</v>
      </c>
    </row>
    <row r="3335" spans="1:13" x14ac:dyDescent="0.2">
      <c r="A3335" s="265" t="s">
        <v>7924</v>
      </c>
      <c r="B3335" s="279" t="s">
        <v>1193</v>
      </c>
      <c r="C3335" s="280" t="s">
        <v>3137</v>
      </c>
      <c r="D3335" s="279" t="s">
        <v>1470</v>
      </c>
      <c r="E3335" s="279" t="s">
        <v>1198</v>
      </c>
      <c r="F3335" s="281" t="s">
        <v>1195</v>
      </c>
      <c r="G3335" s="282" t="s">
        <v>1196</v>
      </c>
      <c r="H3335" s="283">
        <v>0.15</v>
      </c>
      <c r="I3335" s="284">
        <v>12.429</v>
      </c>
      <c r="J3335" s="284">
        <v>1.8640000000000001</v>
      </c>
      <c r="K3335" s="277"/>
      <c r="L3335" s="284">
        <v>15.06</v>
      </c>
      <c r="M3335" s="284">
        <v>2.25</v>
      </c>
    </row>
    <row r="3336" spans="1:13" x14ac:dyDescent="0.2">
      <c r="A3336" s="265" t="s">
        <v>7925</v>
      </c>
      <c r="B3336" s="279" t="s">
        <v>1193</v>
      </c>
      <c r="C3336" s="280" t="s">
        <v>3212</v>
      </c>
      <c r="D3336" s="279" t="s">
        <v>1470</v>
      </c>
      <c r="E3336" s="279" t="s">
        <v>1364</v>
      </c>
      <c r="F3336" s="281" t="s">
        <v>1195</v>
      </c>
      <c r="G3336" s="282" t="s">
        <v>1196</v>
      </c>
      <c r="H3336" s="283">
        <v>0.15</v>
      </c>
      <c r="I3336" s="284">
        <v>18.404</v>
      </c>
      <c r="J3336" s="284">
        <v>2.76</v>
      </c>
      <c r="K3336" s="277"/>
      <c r="L3336" s="284">
        <v>22.3</v>
      </c>
      <c r="M3336" s="284">
        <v>3.34</v>
      </c>
    </row>
    <row r="3337" spans="1:13" ht="24" x14ac:dyDescent="0.2">
      <c r="A3337" s="265" t="s">
        <v>7926</v>
      </c>
      <c r="B3337" s="301" t="s">
        <v>1193</v>
      </c>
      <c r="C3337" s="302" t="s">
        <v>4477</v>
      </c>
      <c r="D3337" s="301" t="s">
        <v>1470</v>
      </c>
      <c r="E3337" s="301" t="s">
        <v>4478</v>
      </c>
      <c r="F3337" s="303" t="s">
        <v>1209</v>
      </c>
      <c r="G3337" s="304" t="s">
        <v>73</v>
      </c>
      <c r="H3337" s="305">
        <v>1</v>
      </c>
      <c r="I3337" s="285">
        <v>129.80000000000001</v>
      </c>
      <c r="J3337" s="285">
        <v>129.80000000000001</v>
      </c>
      <c r="K3337" s="277"/>
      <c r="L3337" s="285">
        <v>157.30000000000001</v>
      </c>
      <c r="M3337" s="285">
        <v>157.30000000000001</v>
      </c>
    </row>
    <row r="3338" spans="1:13" ht="12.75" thickBot="1" x14ac:dyDescent="0.25">
      <c r="A3338" s="265" t="s">
        <v>7927</v>
      </c>
      <c r="B3338" s="286" t="s">
        <v>4933</v>
      </c>
      <c r="C3338" s="287" t="s">
        <v>36</v>
      </c>
      <c r="D3338" s="286" t="s">
        <v>37</v>
      </c>
      <c r="E3338" s="286" t="s">
        <v>38</v>
      </c>
      <c r="F3338" s="288" t="s">
        <v>1188</v>
      </c>
      <c r="G3338" s="289" t="s">
        <v>39</v>
      </c>
      <c r="H3338" s="287" t="s">
        <v>1189</v>
      </c>
      <c r="I3338" s="287" t="s">
        <v>40</v>
      </c>
      <c r="J3338" s="287" t="s">
        <v>41</v>
      </c>
      <c r="L3338" s="270"/>
      <c r="M3338" s="270"/>
    </row>
    <row r="3339" spans="1:13" ht="24.75" thickTop="1" x14ac:dyDescent="0.2">
      <c r="A3339" s="265" t="s">
        <v>7928</v>
      </c>
      <c r="B3339" s="310" t="s">
        <v>1190</v>
      </c>
      <c r="C3339" s="311" t="s">
        <v>4724</v>
      </c>
      <c r="D3339" s="310" t="s">
        <v>1470</v>
      </c>
      <c r="E3339" s="310" t="s">
        <v>1734</v>
      </c>
      <c r="F3339" s="312">
        <v>8</v>
      </c>
      <c r="G3339" s="313" t="s">
        <v>106</v>
      </c>
      <c r="H3339" s="314">
        <v>1</v>
      </c>
      <c r="I3339" s="315">
        <v>45.319999999999993</v>
      </c>
      <c r="J3339" s="315">
        <v>45.32</v>
      </c>
      <c r="K3339" s="277"/>
      <c r="L3339" s="315">
        <v>54.93</v>
      </c>
      <c r="M3339" s="315">
        <v>54.93</v>
      </c>
    </row>
    <row r="3340" spans="1:13" x14ac:dyDescent="0.2">
      <c r="A3340" s="265" t="s">
        <v>7929</v>
      </c>
      <c r="B3340" s="279" t="s">
        <v>1193</v>
      </c>
      <c r="C3340" s="280" t="s">
        <v>3137</v>
      </c>
      <c r="D3340" s="279" t="s">
        <v>1470</v>
      </c>
      <c r="E3340" s="279" t="s">
        <v>1198</v>
      </c>
      <c r="F3340" s="281" t="s">
        <v>1195</v>
      </c>
      <c r="G3340" s="282" t="s">
        <v>1196</v>
      </c>
      <c r="H3340" s="283">
        <v>0.2</v>
      </c>
      <c r="I3340" s="284">
        <v>12.429</v>
      </c>
      <c r="J3340" s="284">
        <v>2.4849999999999999</v>
      </c>
      <c r="K3340" s="277"/>
      <c r="L3340" s="284">
        <v>15.06</v>
      </c>
      <c r="M3340" s="284">
        <v>3.01</v>
      </c>
    </row>
    <row r="3341" spans="1:13" x14ac:dyDescent="0.2">
      <c r="A3341" s="265" t="s">
        <v>7930</v>
      </c>
      <c r="B3341" s="279" t="s">
        <v>1193</v>
      </c>
      <c r="C3341" s="280" t="s">
        <v>3212</v>
      </c>
      <c r="D3341" s="279" t="s">
        <v>1470</v>
      </c>
      <c r="E3341" s="279" t="s">
        <v>1364</v>
      </c>
      <c r="F3341" s="281" t="s">
        <v>1195</v>
      </c>
      <c r="G3341" s="282" t="s">
        <v>1196</v>
      </c>
      <c r="H3341" s="283">
        <v>0.2</v>
      </c>
      <c r="I3341" s="284">
        <v>18.404</v>
      </c>
      <c r="J3341" s="284">
        <v>3.68</v>
      </c>
      <c r="K3341" s="277"/>
      <c r="L3341" s="284">
        <v>22.3</v>
      </c>
      <c r="M3341" s="284">
        <v>4.46</v>
      </c>
    </row>
    <row r="3342" spans="1:13" x14ac:dyDescent="0.2">
      <c r="A3342" s="265" t="s">
        <v>7931</v>
      </c>
      <c r="B3342" s="279" t="s">
        <v>1193</v>
      </c>
      <c r="C3342" s="280" t="s">
        <v>4307</v>
      </c>
      <c r="D3342" s="279" t="s">
        <v>1470</v>
      </c>
      <c r="E3342" s="279" t="s">
        <v>1388</v>
      </c>
      <c r="F3342" s="281" t="s">
        <v>1209</v>
      </c>
      <c r="G3342" s="282" t="s">
        <v>61</v>
      </c>
      <c r="H3342" s="283">
        <v>0.28000000000000003</v>
      </c>
      <c r="I3342" s="284">
        <v>0.371</v>
      </c>
      <c r="J3342" s="284">
        <v>0.10299999999999999</v>
      </c>
      <c r="K3342" s="277"/>
      <c r="L3342" s="284">
        <v>0.45</v>
      </c>
      <c r="M3342" s="284">
        <v>0.12</v>
      </c>
    </row>
    <row r="3343" spans="1:13" x14ac:dyDescent="0.2">
      <c r="A3343" s="265" t="s">
        <v>7932</v>
      </c>
      <c r="B3343" s="279" t="s">
        <v>1193</v>
      </c>
      <c r="C3343" s="280" t="s">
        <v>4725</v>
      </c>
      <c r="D3343" s="279" t="s">
        <v>1470</v>
      </c>
      <c r="E3343" s="279" t="s">
        <v>4726</v>
      </c>
      <c r="F3343" s="281" t="s">
        <v>1209</v>
      </c>
      <c r="G3343" s="282" t="s">
        <v>73</v>
      </c>
      <c r="H3343" s="283">
        <v>1</v>
      </c>
      <c r="I3343" s="284">
        <v>39.049999999999997</v>
      </c>
      <c r="J3343" s="284">
        <v>39.049999999999997</v>
      </c>
      <c r="K3343" s="277"/>
      <c r="L3343" s="284">
        <v>47.34</v>
      </c>
      <c r="M3343" s="284">
        <v>47.34</v>
      </c>
    </row>
    <row r="3344" spans="1:13" x14ac:dyDescent="0.2">
      <c r="A3344" s="265" t="s">
        <v>7933</v>
      </c>
      <c r="B3344" s="266" t="s">
        <v>4934</v>
      </c>
      <c r="C3344" s="267" t="s">
        <v>36</v>
      </c>
      <c r="D3344" s="266" t="s">
        <v>37</v>
      </c>
      <c r="E3344" s="266" t="s">
        <v>38</v>
      </c>
      <c r="F3344" s="268" t="s">
        <v>1188</v>
      </c>
      <c r="G3344" s="269" t="s">
        <v>39</v>
      </c>
      <c r="H3344" s="267" t="s">
        <v>1189</v>
      </c>
      <c r="I3344" s="267" t="s">
        <v>40</v>
      </c>
      <c r="J3344" s="267" t="s">
        <v>41</v>
      </c>
      <c r="L3344" s="334"/>
      <c r="M3344" s="334"/>
    </row>
    <row r="3345" spans="1:13" ht="24" x14ac:dyDescent="0.2">
      <c r="A3345" s="265" t="s">
        <v>7934</v>
      </c>
      <c r="B3345" s="290" t="s">
        <v>1190</v>
      </c>
      <c r="C3345" s="291" t="s">
        <v>4838</v>
      </c>
      <c r="D3345" s="290" t="s">
        <v>103</v>
      </c>
      <c r="E3345" s="290" t="s">
        <v>1768</v>
      </c>
      <c r="F3345" s="292" t="s">
        <v>3019</v>
      </c>
      <c r="G3345" s="293" t="s">
        <v>133</v>
      </c>
      <c r="H3345" s="294">
        <v>1</v>
      </c>
      <c r="I3345" s="278">
        <v>274.60000000000002</v>
      </c>
      <c r="J3345" s="278">
        <v>274.60000000000002</v>
      </c>
      <c r="K3345" s="277"/>
      <c r="L3345" s="278">
        <v>332.74</v>
      </c>
      <c r="M3345" s="278">
        <v>332.74</v>
      </c>
    </row>
    <row r="3346" spans="1:13" ht="24.75" thickBot="1" x14ac:dyDescent="0.25">
      <c r="A3346" s="265" t="s">
        <v>7935</v>
      </c>
      <c r="B3346" s="329" t="s">
        <v>1236</v>
      </c>
      <c r="C3346" s="330" t="s">
        <v>4255</v>
      </c>
      <c r="D3346" s="329" t="s">
        <v>103</v>
      </c>
      <c r="E3346" s="329" t="s">
        <v>1264</v>
      </c>
      <c r="F3346" s="331" t="s">
        <v>1191</v>
      </c>
      <c r="G3346" s="332" t="s">
        <v>79</v>
      </c>
      <c r="H3346" s="333">
        <v>0.94850000000000001</v>
      </c>
      <c r="I3346" s="322">
        <v>23.058</v>
      </c>
      <c r="J3346" s="322">
        <v>21.87</v>
      </c>
      <c r="K3346" s="277"/>
      <c r="L3346" s="322">
        <v>27.94</v>
      </c>
      <c r="M3346" s="322">
        <v>26.5</v>
      </c>
    </row>
    <row r="3347" spans="1:13" ht="24.75" thickTop="1" x14ac:dyDescent="0.2">
      <c r="A3347" s="265" t="s">
        <v>7936</v>
      </c>
      <c r="B3347" s="323" t="s">
        <v>1236</v>
      </c>
      <c r="C3347" s="324" t="s">
        <v>3433</v>
      </c>
      <c r="D3347" s="323" t="s">
        <v>103</v>
      </c>
      <c r="E3347" s="323" t="s">
        <v>1239</v>
      </c>
      <c r="F3347" s="325" t="s">
        <v>1191</v>
      </c>
      <c r="G3347" s="326" t="s">
        <v>79</v>
      </c>
      <c r="H3347" s="327">
        <v>0.29880000000000001</v>
      </c>
      <c r="I3347" s="328">
        <v>16.027000000000001</v>
      </c>
      <c r="J3347" s="328">
        <v>4.7880000000000003</v>
      </c>
      <c r="K3347" s="277"/>
      <c r="L3347" s="328">
        <v>19.420000000000002</v>
      </c>
      <c r="M3347" s="328">
        <v>5.8</v>
      </c>
    </row>
    <row r="3348" spans="1:13" ht="24" x14ac:dyDescent="0.2">
      <c r="A3348" s="265" t="s">
        <v>7937</v>
      </c>
      <c r="B3348" s="279" t="s">
        <v>1193</v>
      </c>
      <c r="C3348" s="280" t="s">
        <v>4839</v>
      </c>
      <c r="D3348" s="279" t="s">
        <v>103</v>
      </c>
      <c r="E3348" s="279" t="s">
        <v>4840</v>
      </c>
      <c r="F3348" s="281" t="s">
        <v>1209</v>
      </c>
      <c r="G3348" s="282" t="s">
        <v>133</v>
      </c>
      <c r="H3348" s="283">
        <v>6</v>
      </c>
      <c r="I3348" s="284">
        <v>15.449</v>
      </c>
      <c r="J3348" s="284">
        <v>92.694000000000003</v>
      </c>
      <c r="K3348" s="277"/>
      <c r="L3348" s="284">
        <v>18.72</v>
      </c>
      <c r="M3348" s="284">
        <v>112.32</v>
      </c>
    </row>
    <row r="3349" spans="1:13" ht="24" x14ac:dyDescent="0.2">
      <c r="A3349" s="265" t="s">
        <v>7938</v>
      </c>
      <c r="B3349" s="279" t="s">
        <v>1193</v>
      </c>
      <c r="C3349" s="280" t="s">
        <v>4841</v>
      </c>
      <c r="D3349" s="279" t="s">
        <v>103</v>
      </c>
      <c r="E3349" s="279" t="s">
        <v>4842</v>
      </c>
      <c r="F3349" s="281" t="s">
        <v>1209</v>
      </c>
      <c r="G3349" s="282" t="s">
        <v>133</v>
      </c>
      <c r="H3349" s="283">
        <v>1</v>
      </c>
      <c r="I3349" s="284">
        <v>155.25</v>
      </c>
      <c r="J3349" s="284">
        <v>155.25</v>
      </c>
      <c r="K3349" s="277"/>
      <c r="L3349" s="284">
        <v>188.12</v>
      </c>
      <c r="M3349" s="284">
        <v>188.12</v>
      </c>
    </row>
    <row r="3350" spans="1:13" x14ac:dyDescent="0.2">
      <c r="A3350" s="265" t="s">
        <v>7939</v>
      </c>
      <c r="B3350" s="266" t="s">
        <v>4935</v>
      </c>
      <c r="C3350" s="267" t="s">
        <v>36</v>
      </c>
      <c r="D3350" s="266" t="s">
        <v>37</v>
      </c>
      <c r="E3350" s="266" t="s">
        <v>38</v>
      </c>
      <c r="F3350" s="268" t="s">
        <v>1188</v>
      </c>
      <c r="G3350" s="269" t="s">
        <v>39</v>
      </c>
      <c r="H3350" s="267" t="s">
        <v>1189</v>
      </c>
      <c r="I3350" s="267" t="s">
        <v>40</v>
      </c>
      <c r="J3350" s="267" t="s">
        <v>41</v>
      </c>
      <c r="L3350" s="334"/>
      <c r="M3350" s="334"/>
    </row>
    <row r="3351" spans="1:13" x14ac:dyDescent="0.2">
      <c r="A3351" s="265" t="s">
        <v>7940</v>
      </c>
      <c r="B3351" s="271" t="s">
        <v>1190</v>
      </c>
      <c r="C3351" s="272" t="s">
        <v>3560</v>
      </c>
      <c r="D3351" s="271" t="s">
        <v>1470</v>
      </c>
      <c r="E3351" s="271" t="s">
        <v>150</v>
      </c>
      <c r="F3351" s="273">
        <v>4</v>
      </c>
      <c r="G3351" s="274" t="s">
        <v>7</v>
      </c>
      <c r="H3351" s="275">
        <v>1</v>
      </c>
      <c r="I3351" s="276">
        <v>28.25</v>
      </c>
      <c r="J3351" s="276">
        <v>28.25</v>
      </c>
      <c r="K3351" s="277"/>
      <c r="L3351" s="276">
        <v>34.229999999999997</v>
      </c>
      <c r="M3351" s="276">
        <v>34.229999999999997</v>
      </c>
    </row>
    <row r="3352" spans="1:13" x14ac:dyDescent="0.2">
      <c r="A3352" s="265" t="s">
        <v>7941</v>
      </c>
      <c r="B3352" s="279" t="s">
        <v>1193</v>
      </c>
      <c r="C3352" s="280" t="s">
        <v>3156</v>
      </c>
      <c r="D3352" s="279" t="s">
        <v>1470</v>
      </c>
      <c r="E3352" s="279" t="s">
        <v>1206</v>
      </c>
      <c r="F3352" s="281" t="s">
        <v>1195</v>
      </c>
      <c r="G3352" s="282" t="s">
        <v>1196</v>
      </c>
      <c r="H3352" s="283">
        <v>2.5659999999999998</v>
      </c>
      <c r="I3352" s="284">
        <v>11.009</v>
      </c>
      <c r="J3352" s="284">
        <v>28.248999999999999</v>
      </c>
      <c r="K3352" s="277"/>
      <c r="L3352" s="284">
        <v>13.34</v>
      </c>
      <c r="M3352" s="284">
        <v>34.229999999999997</v>
      </c>
    </row>
    <row r="3353" spans="1:13" x14ac:dyDescent="0.2">
      <c r="A3353" s="265" t="s">
        <v>7942</v>
      </c>
      <c r="B3353" s="286" t="s">
        <v>4936</v>
      </c>
      <c r="C3353" s="287" t="s">
        <v>36</v>
      </c>
      <c r="D3353" s="286" t="s">
        <v>37</v>
      </c>
      <c r="E3353" s="286" t="s">
        <v>38</v>
      </c>
      <c r="F3353" s="288" t="s">
        <v>1188</v>
      </c>
      <c r="G3353" s="289" t="s">
        <v>39</v>
      </c>
      <c r="H3353" s="287" t="s">
        <v>1189</v>
      </c>
      <c r="I3353" s="287" t="s">
        <v>40</v>
      </c>
      <c r="J3353" s="287" t="s">
        <v>41</v>
      </c>
      <c r="L3353" s="270"/>
      <c r="M3353" s="270"/>
    </row>
    <row r="3354" spans="1:13" ht="12.75" thickBot="1" x14ac:dyDescent="0.25">
      <c r="A3354" s="265" t="s">
        <v>7943</v>
      </c>
      <c r="B3354" s="290" t="s">
        <v>1190</v>
      </c>
      <c r="C3354" s="291" t="s">
        <v>4048</v>
      </c>
      <c r="D3354" s="290" t="s">
        <v>1470</v>
      </c>
      <c r="E3354" s="290" t="s">
        <v>359</v>
      </c>
      <c r="F3354" s="292">
        <v>4</v>
      </c>
      <c r="G3354" s="293" t="s">
        <v>7</v>
      </c>
      <c r="H3354" s="294">
        <v>1</v>
      </c>
      <c r="I3354" s="278">
        <v>18.7</v>
      </c>
      <c r="J3354" s="278">
        <v>18.7</v>
      </c>
      <c r="K3354" s="277"/>
      <c r="L3354" s="278">
        <v>22.67</v>
      </c>
      <c r="M3354" s="278">
        <v>22.67</v>
      </c>
    </row>
    <row r="3355" spans="1:13" ht="12.75" thickTop="1" x14ac:dyDescent="0.2">
      <c r="A3355" s="265" t="s">
        <v>7944</v>
      </c>
      <c r="B3355" s="295" t="s">
        <v>1193</v>
      </c>
      <c r="C3355" s="296" t="s">
        <v>3156</v>
      </c>
      <c r="D3355" s="295" t="s">
        <v>1470</v>
      </c>
      <c r="E3355" s="295" t="s">
        <v>1206</v>
      </c>
      <c r="F3355" s="297" t="s">
        <v>1195</v>
      </c>
      <c r="G3355" s="298" t="s">
        <v>1196</v>
      </c>
      <c r="H3355" s="299">
        <v>1.7</v>
      </c>
      <c r="I3355" s="300">
        <v>11.000169251336899</v>
      </c>
      <c r="J3355" s="300">
        <v>18.7</v>
      </c>
      <c r="K3355" s="277"/>
      <c r="L3355" s="300">
        <v>13.34</v>
      </c>
      <c r="M3355" s="300">
        <v>22.67</v>
      </c>
    </row>
    <row r="3356" spans="1:13" x14ac:dyDescent="0.2">
      <c r="A3356" s="265" t="s">
        <v>7945</v>
      </c>
      <c r="B3356" s="266" t="s">
        <v>4937</v>
      </c>
      <c r="C3356" s="267" t="s">
        <v>36</v>
      </c>
      <c r="D3356" s="266" t="s">
        <v>37</v>
      </c>
      <c r="E3356" s="266" t="s">
        <v>38</v>
      </c>
      <c r="F3356" s="268" t="s">
        <v>1188</v>
      </c>
      <c r="G3356" s="269" t="s">
        <v>39</v>
      </c>
      <c r="H3356" s="267" t="s">
        <v>1189</v>
      </c>
      <c r="I3356" s="267" t="s">
        <v>40</v>
      </c>
      <c r="J3356" s="267" t="s">
        <v>41</v>
      </c>
      <c r="L3356" s="334"/>
      <c r="M3356" s="334"/>
    </row>
    <row r="3357" spans="1:13" ht="24" x14ac:dyDescent="0.2">
      <c r="A3357" s="265" t="s">
        <v>7946</v>
      </c>
      <c r="B3357" s="271" t="s">
        <v>1190</v>
      </c>
      <c r="C3357" s="272" t="s">
        <v>4252</v>
      </c>
      <c r="D3357" s="271" t="s">
        <v>103</v>
      </c>
      <c r="E3357" s="271" t="s">
        <v>1580</v>
      </c>
      <c r="F3357" s="273" t="s">
        <v>3019</v>
      </c>
      <c r="G3357" s="274" t="s">
        <v>289</v>
      </c>
      <c r="H3357" s="275">
        <v>1</v>
      </c>
      <c r="I3357" s="276">
        <v>19.71</v>
      </c>
      <c r="J3357" s="276">
        <v>19.709999999999997</v>
      </c>
      <c r="K3357" s="277"/>
      <c r="L3357" s="276">
        <v>23.9</v>
      </c>
      <c r="M3357" s="276">
        <v>23.9</v>
      </c>
    </row>
    <row r="3358" spans="1:13" ht="24" x14ac:dyDescent="0.2">
      <c r="A3358" s="265" t="s">
        <v>7947</v>
      </c>
      <c r="B3358" s="316" t="s">
        <v>1236</v>
      </c>
      <c r="C3358" s="317" t="s">
        <v>4253</v>
      </c>
      <c r="D3358" s="316" t="s">
        <v>103</v>
      </c>
      <c r="E3358" s="316" t="s">
        <v>4254</v>
      </c>
      <c r="F3358" s="318" t="s">
        <v>1191</v>
      </c>
      <c r="G3358" s="319" t="s">
        <v>79</v>
      </c>
      <c r="H3358" s="320">
        <v>0.38</v>
      </c>
      <c r="I3358" s="321">
        <v>16.539000000000001</v>
      </c>
      <c r="J3358" s="321">
        <v>6.2839999999999998</v>
      </c>
      <c r="K3358" s="277"/>
      <c r="L3358" s="321">
        <v>20.04</v>
      </c>
      <c r="M3358" s="321">
        <v>7.61</v>
      </c>
    </row>
    <row r="3359" spans="1:13" ht="24" x14ac:dyDescent="0.2">
      <c r="A3359" s="265" t="s">
        <v>7948</v>
      </c>
      <c r="B3359" s="316" t="s">
        <v>1236</v>
      </c>
      <c r="C3359" s="317" t="s">
        <v>4255</v>
      </c>
      <c r="D3359" s="316" t="s">
        <v>103</v>
      </c>
      <c r="E3359" s="316" t="s">
        <v>1264</v>
      </c>
      <c r="F3359" s="318" t="s">
        <v>1191</v>
      </c>
      <c r="G3359" s="319" t="s">
        <v>79</v>
      </c>
      <c r="H3359" s="320">
        <v>0.38</v>
      </c>
      <c r="I3359" s="321">
        <v>23.058</v>
      </c>
      <c r="J3359" s="321">
        <v>8.7620000000000005</v>
      </c>
      <c r="K3359" s="277"/>
      <c r="L3359" s="321">
        <v>27.94</v>
      </c>
      <c r="M3359" s="321">
        <v>10.61</v>
      </c>
    </row>
    <row r="3360" spans="1:13" x14ac:dyDescent="0.2">
      <c r="A3360" s="265" t="s">
        <v>7949</v>
      </c>
      <c r="B3360" s="279" t="s">
        <v>1193</v>
      </c>
      <c r="C3360" s="280" t="s">
        <v>4256</v>
      </c>
      <c r="D3360" s="279" t="s">
        <v>103</v>
      </c>
      <c r="E3360" s="279" t="s">
        <v>4257</v>
      </c>
      <c r="F3360" s="281" t="s">
        <v>1209</v>
      </c>
      <c r="G3360" s="282" t="s">
        <v>289</v>
      </c>
      <c r="H3360" s="283">
        <v>1.0492999999999999</v>
      </c>
      <c r="I3360" s="284">
        <v>4.2958000000000016</v>
      </c>
      <c r="J3360" s="284">
        <v>4.5069999999999997</v>
      </c>
      <c r="K3360" s="277"/>
      <c r="L3360" s="284">
        <v>5.24</v>
      </c>
      <c r="M3360" s="284">
        <v>5.49</v>
      </c>
    </row>
    <row r="3361" spans="1:13" x14ac:dyDescent="0.2">
      <c r="A3361" s="265" t="s">
        <v>7950</v>
      </c>
      <c r="B3361" s="301" t="s">
        <v>1193</v>
      </c>
      <c r="C3361" s="302" t="s">
        <v>4258</v>
      </c>
      <c r="D3361" s="301" t="s">
        <v>103</v>
      </c>
      <c r="E3361" s="301" t="s">
        <v>1267</v>
      </c>
      <c r="F3361" s="303" t="s">
        <v>1209</v>
      </c>
      <c r="G3361" s="304" t="s">
        <v>133</v>
      </c>
      <c r="H3361" s="305">
        <v>8.8599999999999998E-2</v>
      </c>
      <c r="I3361" s="285">
        <v>1.774</v>
      </c>
      <c r="J3361" s="285">
        <v>0.157</v>
      </c>
      <c r="K3361" s="277"/>
      <c r="L3361" s="285">
        <v>2.15</v>
      </c>
      <c r="M3361" s="285">
        <v>0.19</v>
      </c>
    </row>
    <row r="3362" spans="1:13" ht="12.75" thickBot="1" x14ac:dyDescent="0.25">
      <c r="A3362" s="265" t="s">
        <v>7951</v>
      </c>
      <c r="B3362" s="286" t="s">
        <v>4938</v>
      </c>
      <c r="C3362" s="287" t="s">
        <v>36</v>
      </c>
      <c r="D3362" s="286" t="s">
        <v>37</v>
      </c>
      <c r="E3362" s="286" t="s">
        <v>38</v>
      </c>
      <c r="F3362" s="288" t="s">
        <v>1188</v>
      </c>
      <c r="G3362" s="289" t="s">
        <v>39</v>
      </c>
      <c r="H3362" s="287" t="s">
        <v>1189</v>
      </c>
      <c r="I3362" s="287" t="s">
        <v>40</v>
      </c>
      <c r="J3362" s="287" t="s">
        <v>41</v>
      </c>
      <c r="L3362" s="270"/>
      <c r="M3362" s="270"/>
    </row>
    <row r="3363" spans="1:13" ht="24.75" thickTop="1" x14ac:dyDescent="0.2">
      <c r="A3363" s="265" t="s">
        <v>7952</v>
      </c>
      <c r="B3363" s="310" t="s">
        <v>1190</v>
      </c>
      <c r="C3363" s="311" t="s">
        <v>4260</v>
      </c>
      <c r="D3363" s="310" t="s">
        <v>103</v>
      </c>
      <c r="E3363" s="310" t="s">
        <v>1581</v>
      </c>
      <c r="F3363" s="312" t="s">
        <v>3019</v>
      </c>
      <c r="G3363" s="313" t="s">
        <v>289</v>
      </c>
      <c r="H3363" s="314">
        <v>1</v>
      </c>
      <c r="I3363" s="315">
        <v>27.89</v>
      </c>
      <c r="J3363" s="315">
        <v>27.890000000000004</v>
      </c>
      <c r="K3363" s="277"/>
      <c r="L3363" s="315">
        <v>33.799999999999997</v>
      </c>
      <c r="M3363" s="315">
        <v>33.799999999999997</v>
      </c>
    </row>
    <row r="3364" spans="1:13" ht="24" x14ac:dyDescent="0.2">
      <c r="A3364" s="265" t="s">
        <v>7953</v>
      </c>
      <c r="B3364" s="316" t="s">
        <v>1236</v>
      </c>
      <c r="C3364" s="317" t="s">
        <v>4253</v>
      </c>
      <c r="D3364" s="316" t="s">
        <v>103</v>
      </c>
      <c r="E3364" s="316" t="s">
        <v>4254</v>
      </c>
      <c r="F3364" s="318" t="s">
        <v>1191</v>
      </c>
      <c r="G3364" s="319" t="s">
        <v>79</v>
      </c>
      <c r="H3364" s="320">
        <v>0.45300000000000001</v>
      </c>
      <c r="I3364" s="321">
        <v>16.539000000000001</v>
      </c>
      <c r="J3364" s="321">
        <v>7.492</v>
      </c>
      <c r="K3364" s="277"/>
      <c r="L3364" s="321">
        <v>20.04</v>
      </c>
      <c r="M3364" s="321">
        <v>9.07</v>
      </c>
    </row>
    <row r="3365" spans="1:13" ht="24" x14ac:dyDescent="0.2">
      <c r="A3365" s="265" t="s">
        <v>7954</v>
      </c>
      <c r="B3365" s="316" t="s">
        <v>1236</v>
      </c>
      <c r="C3365" s="317" t="s">
        <v>4255</v>
      </c>
      <c r="D3365" s="316" t="s">
        <v>103</v>
      </c>
      <c r="E3365" s="316" t="s">
        <v>1264</v>
      </c>
      <c r="F3365" s="318" t="s">
        <v>1191</v>
      </c>
      <c r="G3365" s="319" t="s">
        <v>79</v>
      </c>
      <c r="H3365" s="320">
        <v>0.45300000000000001</v>
      </c>
      <c r="I3365" s="321">
        <v>23.058</v>
      </c>
      <c r="J3365" s="321">
        <v>10.445</v>
      </c>
      <c r="K3365" s="277"/>
      <c r="L3365" s="321">
        <v>27.94</v>
      </c>
      <c r="M3365" s="321">
        <v>12.65</v>
      </c>
    </row>
    <row r="3366" spans="1:13" x14ac:dyDescent="0.2">
      <c r="A3366" s="265" t="s">
        <v>7955</v>
      </c>
      <c r="B3366" s="279" t="s">
        <v>1193</v>
      </c>
      <c r="C3366" s="280" t="s">
        <v>4261</v>
      </c>
      <c r="D3366" s="279" t="s">
        <v>103</v>
      </c>
      <c r="E3366" s="279" t="s">
        <v>4262</v>
      </c>
      <c r="F3366" s="281" t="s">
        <v>1209</v>
      </c>
      <c r="G3366" s="282" t="s">
        <v>289</v>
      </c>
      <c r="H3366" s="283">
        <v>1.0492999999999999</v>
      </c>
      <c r="I3366" s="284">
        <v>9.307331428571425</v>
      </c>
      <c r="J3366" s="284">
        <v>9.766</v>
      </c>
      <c r="K3366" s="277"/>
      <c r="L3366" s="284">
        <v>11.31</v>
      </c>
      <c r="M3366" s="284">
        <v>11.86</v>
      </c>
    </row>
    <row r="3367" spans="1:13" x14ac:dyDescent="0.2">
      <c r="A3367" s="265" t="s">
        <v>7956</v>
      </c>
      <c r="B3367" s="279" t="s">
        <v>1193</v>
      </c>
      <c r="C3367" s="280" t="s">
        <v>4258</v>
      </c>
      <c r="D3367" s="279" t="s">
        <v>103</v>
      </c>
      <c r="E3367" s="279" t="s">
        <v>1267</v>
      </c>
      <c r="F3367" s="281" t="s">
        <v>1209</v>
      </c>
      <c r="G3367" s="282" t="s">
        <v>133</v>
      </c>
      <c r="H3367" s="283">
        <v>0.1056</v>
      </c>
      <c r="I3367" s="284">
        <v>1.774</v>
      </c>
      <c r="J3367" s="284">
        <v>0.187</v>
      </c>
      <c r="K3367" s="277"/>
      <c r="L3367" s="284">
        <v>2.15</v>
      </c>
      <c r="M3367" s="284">
        <v>0.22</v>
      </c>
    </row>
    <row r="3368" spans="1:13" x14ac:dyDescent="0.2">
      <c r="A3368" s="265" t="s">
        <v>7957</v>
      </c>
      <c r="B3368" s="266" t="s">
        <v>4939</v>
      </c>
      <c r="C3368" s="267" t="s">
        <v>36</v>
      </c>
      <c r="D3368" s="266" t="s">
        <v>37</v>
      </c>
      <c r="E3368" s="266" t="s">
        <v>38</v>
      </c>
      <c r="F3368" s="268" t="s">
        <v>1188</v>
      </c>
      <c r="G3368" s="269" t="s">
        <v>39</v>
      </c>
      <c r="H3368" s="267" t="s">
        <v>1189</v>
      </c>
      <c r="I3368" s="267" t="s">
        <v>40</v>
      </c>
      <c r="J3368" s="267" t="s">
        <v>41</v>
      </c>
      <c r="L3368" s="334"/>
      <c r="M3368" s="334"/>
    </row>
    <row r="3369" spans="1:13" ht="24" x14ac:dyDescent="0.2">
      <c r="A3369" s="265" t="s">
        <v>7958</v>
      </c>
      <c r="B3369" s="290" t="s">
        <v>1190</v>
      </c>
      <c r="C3369" s="291" t="s">
        <v>4264</v>
      </c>
      <c r="D3369" s="290" t="s">
        <v>103</v>
      </c>
      <c r="E3369" s="290" t="s">
        <v>1582</v>
      </c>
      <c r="F3369" s="292" t="s">
        <v>3019</v>
      </c>
      <c r="G3369" s="293" t="s">
        <v>289</v>
      </c>
      <c r="H3369" s="294">
        <v>1</v>
      </c>
      <c r="I3369" s="278">
        <v>18.21</v>
      </c>
      <c r="J3369" s="278">
        <v>18.21</v>
      </c>
      <c r="K3369" s="277"/>
      <c r="L3369" s="278">
        <v>22.08</v>
      </c>
      <c r="M3369" s="278">
        <v>22.08</v>
      </c>
    </row>
    <row r="3370" spans="1:13" ht="24.75" thickBot="1" x14ac:dyDescent="0.25">
      <c r="A3370" s="265" t="s">
        <v>7959</v>
      </c>
      <c r="B3370" s="329" t="s">
        <v>1236</v>
      </c>
      <c r="C3370" s="330" t="s">
        <v>4253</v>
      </c>
      <c r="D3370" s="329" t="s">
        <v>103</v>
      </c>
      <c r="E3370" s="329" t="s">
        <v>4254</v>
      </c>
      <c r="F3370" s="331" t="s">
        <v>1191</v>
      </c>
      <c r="G3370" s="332" t="s">
        <v>79</v>
      </c>
      <c r="H3370" s="333">
        <v>3.4099999999999998E-2</v>
      </c>
      <c r="I3370" s="322">
        <v>16.539000000000001</v>
      </c>
      <c r="J3370" s="322">
        <v>0.56299999999999994</v>
      </c>
      <c r="K3370" s="277"/>
      <c r="L3370" s="322">
        <v>20.04</v>
      </c>
      <c r="M3370" s="322">
        <v>0.68</v>
      </c>
    </row>
    <row r="3371" spans="1:13" ht="24.75" thickTop="1" x14ac:dyDescent="0.2">
      <c r="A3371" s="265" t="s">
        <v>7960</v>
      </c>
      <c r="B3371" s="323" t="s">
        <v>1236</v>
      </c>
      <c r="C3371" s="324" t="s">
        <v>4255</v>
      </c>
      <c r="D3371" s="323" t="s">
        <v>103</v>
      </c>
      <c r="E3371" s="323" t="s">
        <v>1264</v>
      </c>
      <c r="F3371" s="325" t="s">
        <v>1191</v>
      </c>
      <c r="G3371" s="326" t="s">
        <v>79</v>
      </c>
      <c r="H3371" s="327">
        <v>3.4099999999999998E-2</v>
      </c>
      <c r="I3371" s="328">
        <v>23.058</v>
      </c>
      <c r="J3371" s="328">
        <v>0.78600000000000003</v>
      </c>
      <c r="K3371" s="277"/>
      <c r="L3371" s="328">
        <v>27.94</v>
      </c>
      <c r="M3371" s="328">
        <v>0.95</v>
      </c>
    </row>
    <row r="3372" spans="1:13" x14ac:dyDescent="0.2">
      <c r="A3372" s="265" t="s">
        <v>7961</v>
      </c>
      <c r="B3372" s="279" t="s">
        <v>1193</v>
      </c>
      <c r="C3372" s="280" t="s">
        <v>4265</v>
      </c>
      <c r="D3372" s="279" t="s">
        <v>103</v>
      </c>
      <c r="E3372" s="279" t="s">
        <v>4266</v>
      </c>
      <c r="F3372" s="281" t="s">
        <v>1209</v>
      </c>
      <c r="G3372" s="282" t="s">
        <v>289</v>
      </c>
      <c r="H3372" s="283">
        <v>1.0492999999999999</v>
      </c>
      <c r="I3372" s="284">
        <v>16.056023905325446</v>
      </c>
      <c r="J3372" s="284">
        <v>16.847000000000001</v>
      </c>
      <c r="K3372" s="277"/>
      <c r="L3372" s="284">
        <v>19.48</v>
      </c>
      <c r="M3372" s="284">
        <v>20.440000000000001</v>
      </c>
    </row>
    <row r="3373" spans="1:13" x14ac:dyDescent="0.2">
      <c r="A3373" s="265" t="s">
        <v>7962</v>
      </c>
      <c r="B3373" s="279" t="s">
        <v>1193</v>
      </c>
      <c r="C3373" s="280" t="s">
        <v>4258</v>
      </c>
      <c r="D3373" s="279" t="s">
        <v>103</v>
      </c>
      <c r="E3373" s="279" t="s">
        <v>1267</v>
      </c>
      <c r="F3373" s="281" t="s">
        <v>1209</v>
      </c>
      <c r="G3373" s="282" t="s">
        <v>133</v>
      </c>
      <c r="H3373" s="283">
        <v>8.0000000000000002E-3</v>
      </c>
      <c r="I3373" s="284">
        <v>1.774</v>
      </c>
      <c r="J3373" s="284">
        <v>1.4E-2</v>
      </c>
      <c r="K3373" s="277"/>
      <c r="L3373" s="284">
        <v>2.15</v>
      </c>
      <c r="M3373" s="284">
        <v>0.01</v>
      </c>
    </row>
    <row r="3374" spans="1:13" x14ac:dyDescent="0.2">
      <c r="A3374" s="265" t="s">
        <v>7963</v>
      </c>
      <c r="B3374" s="266" t="s">
        <v>4940</v>
      </c>
      <c r="C3374" s="267" t="s">
        <v>36</v>
      </c>
      <c r="D3374" s="266" t="s">
        <v>37</v>
      </c>
      <c r="E3374" s="266" t="s">
        <v>38</v>
      </c>
      <c r="F3374" s="268" t="s">
        <v>1188</v>
      </c>
      <c r="G3374" s="269" t="s">
        <v>39</v>
      </c>
      <c r="H3374" s="267" t="s">
        <v>1189</v>
      </c>
      <c r="I3374" s="267" t="s">
        <v>40</v>
      </c>
      <c r="J3374" s="267" t="s">
        <v>41</v>
      </c>
      <c r="L3374" s="334"/>
      <c r="M3374" s="334"/>
    </row>
    <row r="3375" spans="1:13" ht="24" x14ac:dyDescent="0.2">
      <c r="A3375" s="265" t="s">
        <v>7964</v>
      </c>
      <c r="B3375" s="271" t="s">
        <v>1190</v>
      </c>
      <c r="C3375" s="272" t="s">
        <v>4290</v>
      </c>
      <c r="D3375" s="271" t="s">
        <v>103</v>
      </c>
      <c r="E3375" s="271" t="s">
        <v>1587</v>
      </c>
      <c r="F3375" s="273" t="s">
        <v>3019</v>
      </c>
      <c r="G3375" s="274" t="s">
        <v>133</v>
      </c>
      <c r="H3375" s="275">
        <v>1</v>
      </c>
      <c r="I3375" s="276">
        <v>10.039999999999999</v>
      </c>
      <c r="J3375" s="276">
        <v>10.039999999999997</v>
      </c>
      <c r="K3375" s="277"/>
      <c r="L3375" s="276">
        <v>12.17</v>
      </c>
      <c r="M3375" s="276">
        <v>12.17</v>
      </c>
    </row>
    <row r="3376" spans="1:13" ht="24" x14ac:dyDescent="0.2">
      <c r="A3376" s="265" t="s">
        <v>7965</v>
      </c>
      <c r="B3376" s="316" t="s">
        <v>1236</v>
      </c>
      <c r="C3376" s="317" t="s">
        <v>4253</v>
      </c>
      <c r="D3376" s="316" t="s">
        <v>103</v>
      </c>
      <c r="E3376" s="316" t="s">
        <v>4254</v>
      </c>
      <c r="F3376" s="318" t="s">
        <v>1191</v>
      </c>
      <c r="G3376" s="319" t="s">
        <v>79</v>
      </c>
      <c r="H3376" s="320">
        <v>0.152</v>
      </c>
      <c r="I3376" s="321">
        <v>16.539000000000001</v>
      </c>
      <c r="J3376" s="321">
        <v>2.5129999999999999</v>
      </c>
      <c r="K3376" s="277"/>
      <c r="L3376" s="321">
        <v>20.04</v>
      </c>
      <c r="M3376" s="321">
        <v>3.04</v>
      </c>
    </row>
    <row r="3377" spans="1:13" ht="24" x14ac:dyDescent="0.2">
      <c r="A3377" s="265" t="s">
        <v>7966</v>
      </c>
      <c r="B3377" s="316" t="s">
        <v>1236</v>
      </c>
      <c r="C3377" s="317" t="s">
        <v>4255</v>
      </c>
      <c r="D3377" s="316" t="s">
        <v>103</v>
      </c>
      <c r="E3377" s="316" t="s">
        <v>1264</v>
      </c>
      <c r="F3377" s="318" t="s">
        <v>1191</v>
      </c>
      <c r="G3377" s="319" t="s">
        <v>79</v>
      </c>
      <c r="H3377" s="320">
        <v>0.152</v>
      </c>
      <c r="I3377" s="321">
        <v>23.058</v>
      </c>
      <c r="J3377" s="321">
        <v>3.504</v>
      </c>
      <c r="K3377" s="277"/>
      <c r="L3377" s="321">
        <v>27.94</v>
      </c>
      <c r="M3377" s="321">
        <v>4.24</v>
      </c>
    </row>
    <row r="3378" spans="1:13" x14ac:dyDescent="0.2">
      <c r="A3378" s="265" t="s">
        <v>7967</v>
      </c>
      <c r="B3378" s="301" t="s">
        <v>1193</v>
      </c>
      <c r="C3378" s="302" t="s">
        <v>4269</v>
      </c>
      <c r="D3378" s="301" t="s">
        <v>103</v>
      </c>
      <c r="E3378" s="301" t="s">
        <v>1265</v>
      </c>
      <c r="F3378" s="303" t="s">
        <v>1209</v>
      </c>
      <c r="G3378" s="304" t="s">
        <v>133</v>
      </c>
      <c r="H3378" s="305">
        <v>7.1000000000000004E-3</v>
      </c>
      <c r="I3378" s="285">
        <v>53.908000000000001</v>
      </c>
      <c r="J3378" s="285">
        <v>0.38200000000000001</v>
      </c>
      <c r="K3378" s="277"/>
      <c r="L3378" s="285">
        <v>65.319999999999993</v>
      </c>
      <c r="M3378" s="285">
        <v>0.46</v>
      </c>
    </row>
    <row r="3379" spans="1:13" ht="12.75" thickBot="1" x14ac:dyDescent="0.25">
      <c r="A3379" s="265" t="s">
        <v>7968</v>
      </c>
      <c r="B3379" s="301" t="s">
        <v>1193</v>
      </c>
      <c r="C3379" s="302" t="s">
        <v>4291</v>
      </c>
      <c r="D3379" s="301" t="s">
        <v>103</v>
      </c>
      <c r="E3379" s="301" t="s">
        <v>4292</v>
      </c>
      <c r="F3379" s="303" t="s">
        <v>1209</v>
      </c>
      <c r="G3379" s="304" t="s">
        <v>133</v>
      </c>
      <c r="H3379" s="305">
        <v>1</v>
      </c>
      <c r="I3379" s="285">
        <v>3.0944728125000007</v>
      </c>
      <c r="J3379" s="285">
        <v>3.0939999999999999</v>
      </c>
      <c r="K3379" s="277"/>
      <c r="L3379" s="285">
        <v>3.77</v>
      </c>
      <c r="M3379" s="285">
        <v>3.77</v>
      </c>
    </row>
    <row r="3380" spans="1:13" ht="12.75" thickTop="1" x14ac:dyDescent="0.2">
      <c r="A3380" s="265" t="s">
        <v>7969</v>
      </c>
      <c r="B3380" s="295" t="s">
        <v>1193</v>
      </c>
      <c r="C3380" s="296" t="s">
        <v>4272</v>
      </c>
      <c r="D3380" s="295" t="s">
        <v>103</v>
      </c>
      <c r="E3380" s="295" t="s">
        <v>1269</v>
      </c>
      <c r="F3380" s="297" t="s">
        <v>1209</v>
      </c>
      <c r="G3380" s="298" t="s">
        <v>133</v>
      </c>
      <c r="H3380" s="299">
        <v>8.0000000000000002E-3</v>
      </c>
      <c r="I3380" s="300">
        <v>61.08</v>
      </c>
      <c r="J3380" s="300">
        <v>0.48799999999999999</v>
      </c>
      <c r="K3380" s="277"/>
      <c r="L3380" s="300">
        <v>74.010000000000005</v>
      </c>
      <c r="M3380" s="300">
        <v>0.59</v>
      </c>
    </row>
    <row r="3381" spans="1:13" x14ac:dyDescent="0.2">
      <c r="A3381" s="265" t="s">
        <v>7970</v>
      </c>
      <c r="B3381" s="279" t="s">
        <v>1193</v>
      </c>
      <c r="C3381" s="280" t="s">
        <v>4258</v>
      </c>
      <c r="D3381" s="279" t="s">
        <v>103</v>
      </c>
      <c r="E3381" s="279" t="s">
        <v>1267</v>
      </c>
      <c r="F3381" s="281" t="s">
        <v>1209</v>
      </c>
      <c r="G3381" s="282" t="s">
        <v>133</v>
      </c>
      <c r="H3381" s="283">
        <v>3.3799999999999997E-2</v>
      </c>
      <c r="I3381" s="284">
        <v>1.774</v>
      </c>
      <c r="J3381" s="284">
        <v>5.8999999999999997E-2</v>
      </c>
      <c r="K3381" s="277"/>
      <c r="L3381" s="284">
        <v>2.15</v>
      </c>
      <c r="M3381" s="284">
        <v>7.0000000000000007E-2</v>
      </c>
    </row>
    <row r="3382" spans="1:13" x14ac:dyDescent="0.2">
      <c r="A3382" s="265" t="s">
        <v>7971</v>
      </c>
      <c r="B3382" s="266" t="s">
        <v>4941</v>
      </c>
      <c r="C3382" s="267" t="s">
        <v>36</v>
      </c>
      <c r="D3382" s="266" t="s">
        <v>37</v>
      </c>
      <c r="E3382" s="266" t="s">
        <v>38</v>
      </c>
      <c r="F3382" s="268" t="s">
        <v>1188</v>
      </c>
      <c r="G3382" s="269" t="s">
        <v>39</v>
      </c>
      <c r="H3382" s="267" t="s">
        <v>1189</v>
      </c>
      <c r="I3382" s="267" t="s">
        <v>40</v>
      </c>
      <c r="J3382" s="267" t="s">
        <v>41</v>
      </c>
      <c r="L3382" s="334"/>
      <c r="M3382" s="334"/>
    </row>
    <row r="3383" spans="1:13" ht="24" x14ac:dyDescent="0.2">
      <c r="A3383" s="265" t="s">
        <v>7972</v>
      </c>
      <c r="B3383" s="271" t="s">
        <v>1190</v>
      </c>
      <c r="C3383" s="272" t="s">
        <v>4294</v>
      </c>
      <c r="D3383" s="271" t="s">
        <v>103</v>
      </c>
      <c r="E3383" s="271" t="s">
        <v>1588</v>
      </c>
      <c r="F3383" s="273" t="s">
        <v>3019</v>
      </c>
      <c r="G3383" s="274" t="s">
        <v>133</v>
      </c>
      <c r="H3383" s="275">
        <v>1</v>
      </c>
      <c r="I3383" s="276">
        <v>15.13</v>
      </c>
      <c r="J3383" s="276">
        <v>15.13</v>
      </c>
      <c r="K3383" s="277"/>
      <c r="L3383" s="276">
        <v>18.34</v>
      </c>
      <c r="M3383" s="276">
        <v>18.34</v>
      </c>
    </row>
    <row r="3384" spans="1:13" ht="24" x14ac:dyDescent="0.2">
      <c r="A3384" s="265" t="s">
        <v>7973</v>
      </c>
      <c r="B3384" s="316" t="s">
        <v>1236</v>
      </c>
      <c r="C3384" s="317" t="s">
        <v>4253</v>
      </c>
      <c r="D3384" s="316" t="s">
        <v>103</v>
      </c>
      <c r="E3384" s="316" t="s">
        <v>4254</v>
      </c>
      <c r="F3384" s="318" t="s">
        <v>1191</v>
      </c>
      <c r="G3384" s="319" t="s">
        <v>79</v>
      </c>
      <c r="H3384" s="320">
        <v>0.1812</v>
      </c>
      <c r="I3384" s="321">
        <v>16.539000000000001</v>
      </c>
      <c r="J3384" s="321">
        <v>2.996</v>
      </c>
      <c r="K3384" s="277"/>
      <c r="L3384" s="321">
        <v>20.04</v>
      </c>
      <c r="M3384" s="321">
        <v>3.63</v>
      </c>
    </row>
    <row r="3385" spans="1:13" ht="24" x14ac:dyDescent="0.2">
      <c r="A3385" s="265" t="s">
        <v>7974</v>
      </c>
      <c r="B3385" s="316" t="s">
        <v>1236</v>
      </c>
      <c r="C3385" s="317" t="s">
        <v>4255</v>
      </c>
      <c r="D3385" s="316" t="s">
        <v>103</v>
      </c>
      <c r="E3385" s="316" t="s">
        <v>1264</v>
      </c>
      <c r="F3385" s="318" t="s">
        <v>1191</v>
      </c>
      <c r="G3385" s="319" t="s">
        <v>79</v>
      </c>
      <c r="H3385" s="320">
        <v>0.1812</v>
      </c>
      <c r="I3385" s="321">
        <v>23.058</v>
      </c>
      <c r="J3385" s="321">
        <v>4.1779999999999999</v>
      </c>
      <c r="K3385" s="277"/>
      <c r="L3385" s="321">
        <v>27.94</v>
      </c>
      <c r="M3385" s="321">
        <v>5.0599999999999996</v>
      </c>
    </row>
    <row r="3386" spans="1:13" x14ac:dyDescent="0.2">
      <c r="A3386" s="265" t="s">
        <v>7975</v>
      </c>
      <c r="B3386" s="279" t="s">
        <v>1193</v>
      </c>
      <c r="C3386" s="280" t="s">
        <v>4269</v>
      </c>
      <c r="D3386" s="279" t="s">
        <v>103</v>
      </c>
      <c r="E3386" s="279" t="s">
        <v>1265</v>
      </c>
      <c r="F3386" s="281" t="s">
        <v>1209</v>
      </c>
      <c r="G3386" s="282" t="s">
        <v>133</v>
      </c>
      <c r="H3386" s="283">
        <v>9.4000000000000004E-3</v>
      </c>
      <c r="I3386" s="284">
        <v>53.908000000000001</v>
      </c>
      <c r="J3386" s="284">
        <v>0.50600000000000001</v>
      </c>
      <c r="K3386" s="277"/>
      <c r="L3386" s="284">
        <v>65.319999999999993</v>
      </c>
      <c r="M3386" s="284">
        <v>0.61</v>
      </c>
    </row>
    <row r="3387" spans="1:13" x14ac:dyDescent="0.2">
      <c r="A3387" s="265" t="s">
        <v>7976</v>
      </c>
      <c r="B3387" s="301" t="s">
        <v>1193</v>
      </c>
      <c r="C3387" s="302" t="s">
        <v>4295</v>
      </c>
      <c r="D3387" s="301" t="s">
        <v>103</v>
      </c>
      <c r="E3387" s="301" t="s">
        <v>4296</v>
      </c>
      <c r="F3387" s="303" t="s">
        <v>1209</v>
      </c>
      <c r="G3387" s="304" t="s">
        <v>133</v>
      </c>
      <c r="H3387" s="305">
        <v>1</v>
      </c>
      <c r="I3387" s="285">
        <v>6.71</v>
      </c>
      <c r="J3387" s="285">
        <v>6.71</v>
      </c>
      <c r="K3387" s="277"/>
      <c r="L3387" s="285">
        <v>8.15</v>
      </c>
      <c r="M3387" s="285">
        <v>8.15</v>
      </c>
    </row>
    <row r="3388" spans="1:13" ht="12.75" thickBot="1" x14ac:dyDescent="0.25">
      <c r="A3388" s="265" t="s">
        <v>7977</v>
      </c>
      <c r="B3388" s="301" t="s">
        <v>1193</v>
      </c>
      <c r="C3388" s="302" t="s">
        <v>4272</v>
      </c>
      <c r="D3388" s="301" t="s">
        <v>103</v>
      </c>
      <c r="E3388" s="301" t="s">
        <v>1269</v>
      </c>
      <c r="F3388" s="303" t="s">
        <v>1209</v>
      </c>
      <c r="G3388" s="304" t="s">
        <v>133</v>
      </c>
      <c r="H3388" s="305">
        <v>1.0999999999999999E-2</v>
      </c>
      <c r="I3388" s="285">
        <v>61.08</v>
      </c>
      <c r="J3388" s="285">
        <v>0.67100000000000004</v>
      </c>
      <c r="K3388" s="277"/>
      <c r="L3388" s="285">
        <v>74.010000000000005</v>
      </c>
      <c r="M3388" s="285">
        <v>0.81</v>
      </c>
    </row>
    <row r="3389" spans="1:13" ht="12.75" thickTop="1" x14ac:dyDescent="0.2">
      <c r="A3389" s="265" t="s">
        <v>7978</v>
      </c>
      <c r="B3389" s="295" t="s">
        <v>1193</v>
      </c>
      <c r="C3389" s="296" t="s">
        <v>4258</v>
      </c>
      <c r="D3389" s="295" t="s">
        <v>103</v>
      </c>
      <c r="E3389" s="295" t="s">
        <v>1267</v>
      </c>
      <c r="F3389" s="297" t="s">
        <v>1209</v>
      </c>
      <c r="G3389" s="298" t="s">
        <v>133</v>
      </c>
      <c r="H3389" s="299">
        <v>4.0300000000000002E-2</v>
      </c>
      <c r="I3389" s="300">
        <v>1.774</v>
      </c>
      <c r="J3389" s="300">
        <v>7.0999999999999994E-2</v>
      </c>
      <c r="K3389" s="277"/>
      <c r="L3389" s="300">
        <v>2.15</v>
      </c>
      <c r="M3389" s="300">
        <v>0.08</v>
      </c>
    </row>
    <row r="3390" spans="1:13" x14ac:dyDescent="0.2">
      <c r="A3390" s="265" t="s">
        <v>7979</v>
      </c>
      <c r="B3390" s="266" t="s">
        <v>4942</v>
      </c>
      <c r="C3390" s="267" t="s">
        <v>36</v>
      </c>
      <c r="D3390" s="266" t="s">
        <v>37</v>
      </c>
      <c r="E3390" s="266" t="s">
        <v>38</v>
      </c>
      <c r="F3390" s="268" t="s">
        <v>1188</v>
      </c>
      <c r="G3390" s="269" t="s">
        <v>39</v>
      </c>
      <c r="H3390" s="267" t="s">
        <v>1189</v>
      </c>
      <c r="I3390" s="267" t="s">
        <v>40</v>
      </c>
      <c r="J3390" s="267" t="s">
        <v>41</v>
      </c>
      <c r="L3390" s="334"/>
      <c r="M3390" s="334"/>
    </row>
    <row r="3391" spans="1:13" ht="24" x14ac:dyDescent="0.2">
      <c r="A3391" s="265" t="s">
        <v>7980</v>
      </c>
      <c r="B3391" s="271" t="s">
        <v>1190</v>
      </c>
      <c r="C3391" s="272" t="s">
        <v>4298</v>
      </c>
      <c r="D3391" s="271" t="s">
        <v>103</v>
      </c>
      <c r="E3391" s="271" t="s">
        <v>1589</v>
      </c>
      <c r="F3391" s="273" t="s">
        <v>3019</v>
      </c>
      <c r="G3391" s="274" t="s">
        <v>133</v>
      </c>
      <c r="H3391" s="275">
        <v>1</v>
      </c>
      <c r="I3391" s="276">
        <v>20.85</v>
      </c>
      <c r="J3391" s="276">
        <v>20.85</v>
      </c>
      <c r="K3391" s="277"/>
      <c r="L3391" s="276">
        <v>25.28</v>
      </c>
      <c r="M3391" s="276">
        <v>25.28</v>
      </c>
    </row>
    <row r="3392" spans="1:13" ht="24" x14ac:dyDescent="0.2">
      <c r="A3392" s="265" t="s">
        <v>7981</v>
      </c>
      <c r="B3392" s="316" t="s">
        <v>1236</v>
      </c>
      <c r="C3392" s="317" t="s">
        <v>4253</v>
      </c>
      <c r="D3392" s="316" t="s">
        <v>103</v>
      </c>
      <c r="E3392" s="316" t="s">
        <v>4254</v>
      </c>
      <c r="F3392" s="318" t="s">
        <v>1191</v>
      </c>
      <c r="G3392" s="319" t="s">
        <v>79</v>
      </c>
      <c r="H3392" s="320">
        <v>0.12709999999999999</v>
      </c>
      <c r="I3392" s="321">
        <v>16.539000000000001</v>
      </c>
      <c r="J3392" s="321">
        <v>2.1019999999999999</v>
      </c>
      <c r="K3392" s="277"/>
      <c r="L3392" s="321">
        <v>20.04</v>
      </c>
      <c r="M3392" s="321">
        <v>2.54</v>
      </c>
    </row>
    <row r="3393" spans="1:13" ht="24" x14ac:dyDescent="0.2">
      <c r="A3393" s="265" t="s">
        <v>7982</v>
      </c>
      <c r="B3393" s="329" t="s">
        <v>1236</v>
      </c>
      <c r="C3393" s="330" t="s">
        <v>4255</v>
      </c>
      <c r="D3393" s="329" t="s">
        <v>103</v>
      </c>
      <c r="E3393" s="329" t="s">
        <v>1264</v>
      </c>
      <c r="F3393" s="331" t="s">
        <v>1191</v>
      </c>
      <c r="G3393" s="332" t="s">
        <v>79</v>
      </c>
      <c r="H3393" s="333">
        <v>0.12709999999999999</v>
      </c>
      <c r="I3393" s="322">
        <v>23.058</v>
      </c>
      <c r="J3393" s="322">
        <v>2.93</v>
      </c>
      <c r="K3393" s="277"/>
      <c r="L3393" s="322">
        <v>27.94</v>
      </c>
      <c r="M3393" s="322">
        <v>3.55</v>
      </c>
    </row>
    <row r="3394" spans="1:13" ht="12.75" thickBot="1" x14ac:dyDescent="0.25">
      <c r="A3394" s="265" t="s">
        <v>7983</v>
      </c>
      <c r="B3394" s="301" t="s">
        <v>1193</v>
      </c>
      <c r="C3394" s="302" t="s">
        <v>4269</v>
      </c>
      <c r="D3394" s="301" t="s">
        <v>103</v>
      </c>
      <c r="E3394" s="301" t="s">
        <v>1265</v>
      </c>
      <c r="F3394" s="303" t="s">
        <v>1209</v>
      </c>
      <c r="G3394" s="304" t="s">
        <v>133</v>
      </c>
      <c r="H3394" s="305">
        <v>1.6500000000000001E-2</v>
      </c>
      <c r="I3394" s="285">
        <v>53.908000000000001</v>
      </c>
      <c r="J3394" s="285">
        <v>0.88900000000000001</v>
      </c>
      <c r="K3394" s="277"/>
      <c r="L3394" s="285">
        <v>65.319999999999993</v>
      </c>
      <c r="M3394" s="285">
        <v>1.07</v>
      </c>
    </row>
    <row r="3395" spans="1:13" ht="12.75" thickTop="1" x14ac:dyDescent="0.2">
      <c r="A3395" s="265" t="s">
        <v>7984</v>
      </c>
      <c r="B3395" s="295" t="s">
        <v>1193</v>
      </c>
      <c r="C3395" s="296" t="s">
        <v>4299</v>
      </c>
      <c r="D3395" s="295" t="s">
        <v>103</v>
      </c>
      <c r="E3395" s="295" t="s">
        <v>4300</v>
      </c>
      <c r="F3395" s="297" t="s">
        <v>1209</v>
      </c>
      <c r="G3395" s="298" t="s">
        <v>133</v>
      </c>
      <c r="H3395" s="299">
        <v>1</v>
      </c>
      <c r="I3395" s="300">
        <v>13.55</v>
      </c>
      <c r="J3395" s="300">
        <v>13.55</v>
      </c>
      <c r="K3395" s="277"/>
      <c r="L3395" s="300">
        <v>16.46</v>
      </c>
      <c r="M3395" s="300">
        <v>16.46</v>
      </c>
    </row>
    <row r="3396" spans="1:13" x14ac:dyDescent="0.2">
      <c r="A3396" s="265" t="s">
        <v>7985</v>
      </c>
      <c r="B3396" s="279" t="s">
        <v>1193</v>
      </c>
      <c r="C3396" s="280" t="s">
        <v>4272</v>
      </c>
      <c r="D3396" s="279" t="s">
        <v>103</v>
      </c>
      <c r="E3396" s="279" t="s">
        <v>1269</v>
      </c>
      <c r="F3396" s="281" t="s">
        <v>1209</v>
      </c>
      <c r="G3396" s="282" t="s">
        <v>133</v>
      </c>
      <c r="H3396" s="283">
        <v>2.1999999999999999E-2</v>
      </c>
      <c r="I3396" s="284">
        <v>61.08</v>
      </c>
      <c r="J3396" s="284">
        <v>1.343</v>
      </c>
      <c r="K3396" s="277"/>
      <c r="L3396" s="284">
        <v>74.010000000000005</v>
      </c>
      <c r="M3396" s="284">
        <v>1.62</v>
      </c>
    </row>
    <row r="3397" spans="1:13" x14ac:dyDescent="0.2">
      <c r="A3397" s="265" t="s">
        <v>7986</v>
      </c>
      <c r="B3397" s="279" t="s">
        <v>1193</v>
      </c>
      <c r="C3397" s="280" t="s">
        <v>4258</v>
      </c>
      <c r="D3397" s="279" t="s">
        <v>103</v>
      </c>
      <c r="E3397" s="279" t="s">
        <v>1267</v>
      </c>
      <c r="F3397" s="281" t="s">
        <v>1209</v>
      </c>
      <c r="G3397" s="282" t="s">
        <v>133</v>
      </c>
      <c r="H3397" s="283">
        <v>1.9E-2</v>
      </c>
      <c r="I3397" s="284">
        <v>1.774</v>
      </c>
      <c r="J3397" s="284">
        <v>3.3000000000000002E-2</v>
      </c>
      <c r="K3397" s="277"/>
      <c r="L3397" s="284">
        <v>2.15</v>
      </c>
      <c r="M3397" s="284">
        <v>0.04</v>
      </c>
    </row>
    <row r="3398" spans="1:13" x14ac:dyDescent="0.2">
      <c r="A3398" s="265" t="s">
        <v>7987</v>
      </c>
      <c r="B3398" s="266" t="s">
        <v>4943</v>
      </c>
      <c r="C3398" s="267" t="s">
        <v>36</v>
      </c>
      <c r="D3398" s="266" t="s">
        <v>37</v>
      </c>
      <c r="E3398" s="266" t="s">
        <v>38</v>
      </c>
      <c r="F3398" s="268" t="s">
        <v>1188</v>
      </c>
      <c r="G3398" s="269" t="s">
        <v>39</v>
      </c>
      <c r="H3398" s="267" t="s">
        <v>1189</v>
      </c>
      <c r="I3398" s="267" t="s">
        <v>40</v>
      </c>
      <c r="J3398" s="267" t="s">
        <v>41</v>
      </c>
      <c r="L3398" s="334"/>
      <c r="M3398" s="334"/>
    </row>
    <row r="3399" spans="1:13" ht="24" x14ac:dyDescent="0.2">
      <c r="A3399" s="265" t="s">
        <v>7988</v>
      </c>
      <c r="B3399" s="290" t="s">
        <v>1190</v>
      </c>
      <c r="C3399" s="291" t="s">
        <v>4944</v>
      </c>
      <c r="D3399" s="290" t="s">
        <v>103</v>
      </c>
      <c r="E3399" s="290" t="s">
        <v>1788</v>
      </c>
      <c r="F3399" s="292" t="s">
        <v>3019</v>
      </c>
      <c r="G3399" s="293" t="s">
        <v>133</v>
      </c>
      <c r="H3399" s="294">
        <v>1</v>
      </c>
      <c r="I3399" s="278">
        <v>14.33</v>
      </c>
      <c r="J3399" s="278">
        <v>14.33</v>
      </c>
      <c r="K3399" s="277"/>
      <c r="L3399" s="278">
        <v>17.37</v>
      </c>
      <c r="M3399" s="278">
        <v>17.37</v>
      </c>
    </row>
    <row r="3400" spans="1:13" ht="24.75" thickBot="1" x14ac:dyDescent="0.25">
      <c r="A3400" s="265" t="s">
        <v>7989</v>
      </c>
      <c r="B3400" s="329" t="s">
        <v>1236</v>
      </c>
      <c r="C3400" s="330" t="s">
        <v>4253</v>
      </c>
      <c r="D3400" s="329" t="s">
        <v>103</v>
      </c>
      <c r="E3400" s="329" t="s">
        <v>4254</v>
      </c>
      <c r="F3400" s="331" t="s">
        <v>1191</v>
      </c>
      <c r="G3400" s="332" t="s">
        <v>79</v>
      </c>
      <c r="H3400" s="333">
        <v>0.21609999999999999</v>
      </c>
      <c r="I3400" s="322">
        <v>16.539000000000001</v>
      </c>
      <c r="J3400" s="322">
        <v>3.5739999999999998</v>
      </c>
      <c r="K3400" s="277"/>
      <c r="L3400" s="322">
        <v>20.04</v>
      </c>
      <c r="M3400" s="322">
        <v>4.33</v>
      </c>
    </row>
    <row r="3401" spans="1:13" ht="24.75" thickTop="1" x14ac:dyDescent="0.2">
      <c r="A3401" s="265" t="s">
        <v>7990</v>
      </c>
      <c r="B3401" s="323" t="s">
        <v>1236</v>
      </c>
      <c r="C3401" s="324" t="s">
        <v>4255</v>
      </c>
      <c r="D3401" s="323" t="s">
        <v>103</v>
      </c>
      <c r="E3401" s="323" t="s">
        <v>1264</v>
      </c>
      <c r="F3401" s="325" t="s">
        <v>1191</v>
      </c>
      <c r="G3401" s="326" t="s">
        <v>79</v>
      </c>
      <c r="H3401" s="327">
        <v>0.21609999999999999</v>
      </c>
      <c r="I3401" s="328">
        <v>23.058</v>
      </c>
      <c r="J3401" s="328">
        <v>4.9820000000000002</v>
      </c>
      <c r="K3401" s="277"/>
      <c r="L3401" s="328">
        <v>27.94</v>
      </c>
      <c r="M3401" s="328">
        <v>6.03</v>
      </c>
    </row>
    <row r="3402" spans="1:13" x14ac:dyDescent="0.2">
      <c r="A3402" s="265" t="s">
        <v>7991</v>
      </c>
      <c r="B3402" s="279" t="s">
        <v>1193</v>
      </c>
      <c r="C3402" s="280" t="s">
        <v>4269</v>
      </c>
      <c r="D3402" s="279" t="s">
        <v>103</v>
      </c>
      <c r="E3402" s="279" t="s">
        <v>1265</v>
      </c>
      <c r="F3402" s="281" t="s">
        <v>1209</v>
      </c>
      <c r="G3402" s="282" t="s">
        <v>133</v>
      </c>
      <c r="H3402" s="283">
        <v>1.41E-2</v>
      </c>
      <c r="I3402" s="284">
        <v>53.908000000000001</v>
      </c>
      <c r="J3402" s="284">
        <v>0.76</v>
      </c>
      <c r="K3402" s="277"/>
      <c r="L3402" s="284">
        <v>65.319999999999993</v>
      </c>
      <c r="M3402" s="284">
        <v>0.92</v>
      </c>
    </row>
    <row r="3403" spans="1:13" x14ac:dyDescent="0.2">
      <c r="A3403" s="265" t="s">
        <v>7992</v>
      </c>
      <c r="B3403" s="279" t="s">
        <v>1193</v>
      </c>
      <c r="C3403" s="280" t="s">
        <v>4275</v>
      </c>
      <c r="D3403" s="279" t="s">
        <v>103</v>
      </c>
      <c r="E3403" s="279" t="s">
        <v>4276</v>
      </c>
      <c r="F3403" s="281" t="s">
        <v>1209</v>
      </c>
      <c r="G3403" s="282" t="s">
        <v>133</v>
      </c>
      <c r="H3403" s="283">
        <v>1</v>
      </c>
      <c r="I3403" s="284">
        <v>3.91</v>
      </c>
      <c r="J3403" s="284">
        <v>3.91</v>
      </c>
      <c r="K3403" s="277"/>
      <c r="L3403" s="284">
        <v>4.76</v>
      </c>
      <c r="M3403" s="284">
        <v>4.76</v>
      </c>
    </row>
    <row r="3404" spans="1:13" x14ac:dyDescent="0.2">
      <c r="A3404" s="265" t="s">
        <v>7993</v>
      </c>
      <c r="B3404" s="279" t="s">
        <v>1193</v>
      </c>
      <c r="C3404" s="280" t="s">
        <v>4272</v>
      </c>
      <c r="D3404" s="279" t="s">
        <v>103</v>
      </c>
      <c r="E3404" s="279" t="s">
        <v>1269</v>
      </c>
      <c r="F3404" s="281" t="s">
        <v>1209</v>
      </c>
      <c r="G3404" s="282" t="s">
        <v>133</v>
      </c>
      <c r="H3404" s="283">
        <v>1.6500000000000001E-2</v>
      </c>
      <c r="I3404" s="284">
        <v>61.08</v>
      </c>
      <c r="J3404" s="284">
        <v>1.0069999999999999</v>
      </c>
      <c r="K3404" s="277"/>
      <c r="L3404" s="284">
        <v>74.010000000000005</v>
      </c>
      <c r="M3404" s="284">
        <v>1.22</v>
      </c>
    </row>
    <row r="3405" spans="1:13" x14ac:dyDescent="0.2">
      <c r="A3405" s="265" t="s">
        <v>7994</v>
      </c>
      <c r="B3405" s="279" t="s">
        <v>1193</v>
      </c>
      <c r="C3405" s="280" t="s">
        <v>4258</v>
      </c>
      <c r="D3405" s="279" t="s">
        <v>103</v>
      </c>
      <c r="E3405" s="279" t="s">
        <v>1267</v>
      </c>
      <c r="F3405" s="281" t="s">
        <v>1209</v>
      </c>
      <c r="G3405" s="282" t="s">
        <v>133</v>
      </c>
      <c r="H3405" s="283">
        <v>5.3999999999999999E-2</v>
      </c>
      <c r="I3405" s="284">
        <v>1.774</v>
      </c>
      <c r="J3405" s="284">
        <v>9.5000000000000001E-2</v>
      </c>
      <c r="K3405" s="277"/>
      <c r="L3405" s="284">
        <v>2.15</v>
      </c>
      <c r="M3405" s="284">
        <v>0.11</v>
      </c>
    </row>
    <row r="3406" spans="1:13" x14ac:dyDescent="0.2">
      <c r="A3406" s="265" t="s">
        <v>7995</v>
      </c>
      <c r="B3406" s="266" t="s">
        <v>4945</v>
      </c>
      <c r="C3406" s="267" t="s">
        <v>36</v>
      </c>
      <c r="D3406" s="266" t="s">
        <v>37</v>
      </c>
      <c r="E3406" s="266" t="s">
        <v>38</v>
      </c>
      <c r="F3406" s="268" t="s">
        <v>1188</v>
      </c>
      <c r="G3406" s="269" t="s">
        <v>39</v>
      </c>
      <c r="H3406" s="267" t="s">
        <v>1189</v>
      </c>
      <c r="I3406" s="267" t="s">
        <v>40</v>
      </c>
      <c r="J3406" s="267" t="s">
        <v>41</v>
      </c>
      <c r="L3406" s="334"/>
      <c r="M3406" s="334"/>
    </row>
    <row r="3407" spans="1:13" ht="24" x14ac:dyDescent="0.2">
      <c r="A3407" s="265" t="s">
        <v>7996</v>
      </c>
      <c r="B3407" s="271" t="s">
        <v>1190</v>
      </c>
      <c r="C3407" s="272" t="s">
        <v>4282</v>
      </c>
      <c r="D3407" s="271" t="s">
        <v>103</v>
      </c>
      <c r="E3407" s="271" t="s">
        <v>1586</v>
      </c>
      <c r="F3407" s="273" t="s">
        <v>3019</v>
      </c>
      <c r="G3407" s="274" t="s">
        <v>133</v>
      </c>
      <c r="H3407" s="275">
        <v>1</v>
      </c>
      <c r="I3407" s="276">
        <v>18.16</v>
      </c>
      <c r="J3407" s="276">
        <v>18.16</v>
      </c>
      <c r="K3407" s="277"/>
      <c r="L3407" s="276">
        <v>22.01</v>
      </c>
      <c r="M3407" s="276">
        <v>22.01</v>
      </c>
    </row>
    <row r="3408" spans="1:13" ht="24" x14ac:dyDescent="0.2">
      <c r="A3408" s="265" t="s">
        <v>7997</v>
      </c>
      <c r="B3408" s="329" t="s">
        <v>1236</v>
      </c>
      <c r="C3408" s="330" t="s">
        <v>4253</v>
      </c>
      <c r="D3408" s="329" t="s">
        <v>103</v>
      </c>
      <c r="E3408" s="329" t="s">
        <v>4254</v>
      </c>
      <c r="F3408" s="331" t="s">
        <v>1191</v>
      </c>
      <c r="G3408" s="332" t="s">
        <v>79</v>
      </c>
      <c r="H3408" s="333">
        <v>0.1318</v>
      </c>
      <c r="I3408" s="322">
        <v>16.539000000000001</v>
      </c>
      <c r="J3408" s="322">
        <v>2.1789999999999998</v>
      </c>
      <c r="K3408" s="277"/>
      <c r="L3408" s="322">
        <v>20.04</v>
      </c>
      <c r="M3408" s="322">
        <v>2.64</v>
      </c>
    </row>
    <row r="3409" spans="1:13" ht="24.75" thickBot="1" x14ac:dyDescent="0.25">
      <c r="A3409" s="265" t="s">
        <v>7998</v>
      </c>
      <c r="B3409" s="329" t="s">
        <v>1236</v>
      </c>
      <c r="C3409" s="330" t="s">
        <v>4255</v>
      </c>
      <c r="D3409" s="329" t="s">
        <v>103</v>
      </c>
      <c r="E3409" s="329" t="s">
        <v>1264</v>
      </c>
      <c r="F3409" s="331" t="s">
        <v>1191</v>
      </c>
      <c r="G3409" s="332" t="s">
        <v>79</v>
      </c>
      <c r="H3409" s="333">
        <v>0.1318</v>
      </c>
      <c r="I3409" s="322">
        <v>23.058</v>
      </c>
      <c r="J3409" s="322">
        <v>3.0390000000000001</v>
      </c>
      <c r="K3409" s="277"/>
      <c r="L3409" s="322">
        <v>27.94</v>
      </c>
      <c r="M3409" s="322">
        <v>3.68</v>
      </c>
    </row>
    <row r="3410" spans="1:13" ht="12.75" thickTop="1" x14ac:dyDescent="0.2">
      <c r="A3410" s="265" t="s">
        <v>7999</v>
      </c>
      <c r="B3410" s="295" t="s">
        <v>1193</v>
      </c>
      <c r="C3410" s="296" t="s">
        <v>4269</v>
      </c>
      <c r="D3410" s="295" t="s">
        <v>103</v>
      </c>
      <c r="E3410" s="295" t="s">
        <v>1265</v>
      </c>
      <c r="F3410" s="297" t="s">
        <v>1209</v>
      </c>
      <c r="G3410" s="298" t="s">
        <v>133</v>
      </c>
      <c r="H3410" s="299">
        <v>1.7600000000000001E-2</v>
      </c>
      <c r="I3410" s="300">
        <v>53.908000000000001</v>
      </c>
      <c r="J3410" s="300">
        <v>0.94799999999999995</v>
      </c>
      <c r="K3410" s="277"/>
      <c r="L3410" s="300">
        <v>65.319999999999993</v>
      </c>
      <c r="M3410" s="300">
        <v>1.1399999999999999</v>
      </c>
    </row>
    <row r="3411" spans="1:13" ht="24" x14ac:dyDescent="0.2">
      <c r="A3411" s="265" t="s">
        <v>8000</v>
      </c>
      <c r="B3411" s="279" t="s">
        <v>1193</v>
      </c>
      <c r="C3411" s="280" t="s">
        <v>4283</v>
      </c>
      <c r="D3411" s="279" t="s">
        <v>103</v>
      </c>
      <c r="E3411" s="279" t="s">
        <v>4284</v>
      </c>
      <c r="F3411" s="281" t="s">
        <v>1209</v>
      </c>
      <c r="G3411" s="282" t="s">
        <v>133</v>
      </c>
      <c r="H3411" s="283">
        <v>1</v>
      </c>
      <c r="I3411" s="284">
        <v>10.58</v>
      </c>
      <c r="J3411" s="284">
        <v>10.58</v>
      </c>
      <c r="K3411" s="277"/>
      <c r="L3411" s="284">
        <v>12.84</v>
      </c>
      <c r="M3411" s="284">
        <v>12.84</v>
      </c>
    </row>
    <row r="3412" spans="1:13" x14ac:dyDescent="0.2">
      <c r="A3412" s="265" t="s">
        <v>8001</v>
      </c>
      <c r="B3412" s="279" t="s">
        <v>1193</v>
      </c>
      <c r="C3412" s="280" t="s">
        <v>4272</v>
      </c>
      <c r="D3412" s="279" t="s">
        <v>103</v>
      </c>
      <c r="E3412" s="279" t="s">
        <v>1269</v>
      </c>
      <c r="F3412" s="281" t="s">
        <v>1209</v>
      </c>
      <c r="G3412" s="282" t="s">
        <v>133</v>
      </c>
      <c r="H3412" s="283">
        <v>2.2499999999999999E-2</v>
      </c>
      <c r="I3412" s="284">
        <v>61.08</v>
      </c>
      <c r="J3412" s="284">
        <v>1.3740000000000001</v>
      </c>
      <c r="K3412" s="277"/>
      <c r="L3412" s="284">
        <v>74.010000000000005</v>
      </c>
      <c r="M3412" s="284">
        <v>1.66</v>
      </c>
    </row>
    <row r="3413" spans="1:13" x14ac:dyDescent="0.2">
      <c r="A3413" s="265" t="s">
        <v>8002</v>
      </c>
      <c r="B3413" s="279" t="s">
        <v>1193</v>
      </c>
      <c r="C3413" s="280" t="s">
        <v>4258</v>
      </c>
      <c r="D3413" s="279" t="s">
        <v>103</v>
      </c>
      <c r="E3413" s="279" t="s">
        <v>1267</v>
      </c>
      <c r="F3413" s="281" t="s">
        <v>1209</v>
      </c>
      <c r="G3413" s="282" t="s">
        <v>133</v>
      </c>
      <c r="H3413" s="283">
        <v>2.4400000000000002E-2</v>
      </c>
      <c r="I3413" s="284">
        <v>1.774</v>
      </c>
      <c r="J3413" s="284">
        <v>4.2999999999999997E-2</v>
      </c>
      <c r="K3413" s="277"/>
      <c r="L3413" s="284">
        <v>2.15</v>
      </c>
      <c r="M3413" s="284">
        <v>0.05</v>
      </c>
    </row>
    <row r="3414" spans="1:13" x14ac:dyDescent="0.2">
      <c r="A3414" s="265" t="s">
        <v>8003</v>
      </c>
      <c r="B3414" s="266" t="s">
        <v>4946</v>
      </c>
      <c r="C3414" s="267" t="s">
        <v>36</v>
      </c>
      <c r="D3414" s="266" t="s">
        <v>37</v>
      </c>
      <c r="E3414" s="266" t="s">
        <v>38</v>
      </c>
      <c r="F3414" s="268" t="s">
        <v>1188</v>
      </c>
      <c r="G3414" s="269" t="s">
        <v>39</v>
      </c>
      <c r="H3414" s="267" t="s">
        <v>1189</v>
      </c>
      <c r="I3414" s="267" t="s">
        <v>40</v>
      </c>
      <c r="J3414" s="267" t="s">
        <v>41</v>
      </c>
      <c r="L3414" s="334"/>
      <c r="M3414" s="334"/>
    </row>
    <row r="3415" spans="1:13" ht="24" x14ac:dyDescent="0.2">
      <c r="A3415" s="265" t="s">
        <v>8004</v>
      </c>
      <c r="B3415" s="271" t="s">
        <v>1190</v>
      </c>
      <c r="C3415" s="272" t="s">
        <v>4740</v>
      </c>
      <c r="D3415" s="271" t="s">
        <v>103</v>
      </c>
      <c r="E3415" s="271" t="s">
        <v>1743</v>
      </c>
      <c r="F3415" s="273" t="s">
        <v>3019</v>
      </c>
      <c r="G3415" s="274" t="s">
        <v>133</v>
      </c>
      <c r="H3415" s="275">
        <v>1</v>
      </c>
      <c r="I3415" s="276">
        <v>17.36</v>
      </c>
      <c r="J3415" s="276">
        <v>17.36</v>
      </c>
      <c r="K3415" s="277"/>
      <c r="L3415" s="276">
        <v>21.05</v>
      </c>
      <c r="M3415" s="276">
        <v>21.05</v>
      </c>
    </row>
    <row r="3416" spans="1:13" ht="24" x14ac:dyDescent="0.2">
      <c r="A3416" s="265" t="s">
        <v>8005</v>
      </c>
      <c r="B3416" s="316" t="s">
        <v>1236</v>
      </c>
      <c r="C3416" s="317" t="s">
        <v>4253</v>
      </c>
      <c r="D3416" s="316" t="s">
        <v>103</v>
      </c>
      <c r="E3416" s="316" t="s">
        <v>4254</v>
      </c>
      <c r="F3416" s="318" t="s">
        <v>1191</v>
      </c>
      <c r="G3416" s="319" t="s">
        <v>79</v>
      </c>
      <c r="H3416" s="320">
        <v>0.22209999999999999</v>
      </c>
      <c r="I3416" s="321">
        <v>16.539000000000001</v>
      </c>
      <c r="J3416" s="321">
        <v>3.673</v>
      </c>
      <c r="K3416" s="277"/>
      <c r="L3416" s="321">
        <v>20.04</v>
      </c>
      <c r="M3416" s="321">
        <v>4.45</v>
      </c>
    </row>
    <row r="3417" spans="1:13" ht="24" x14ac:dyDescent="0.2">
      <c r="A3417" s="265" t="s">
        <v>8006</v>
      </c>
      <c r="B3417" s="329" t="s">
        <v>1236</v>
      </c>
      <c r="C3417" s="330" t="s">
        <v>4255</v>
      </c>
      <c r="D3417" s="329" t="s">
        <v>103</v>
      </c>
      <c r="E3417" s="329" t="s">
        <v>1264</v>
      </c>
      <c r="F3417" s="331" t="s">
        <v>1191</v>
      </c>
      <c r="G3417" s="332" t="s">
        <v>79</v>
      </c>
      <c r="H3417" s="333">
        <v>0.22209999999999999</v>
      </c>
      <c r="I3417" s="322">
        <v>23.058</v>
      </c>
      <c r="J3417" s="322">
        <v>5.1210000000000004</v>
      </c>
      <c r="K3417" s="277"/>
      <c r="L3417" s="322">
        <v>27.94</v>
      </c>
      <c r="M3417" s="322">
        <v>6.2</v>
      </c>
    </row>
    <row r="3418" spans="1:13" ht="12.75" thickBot="1" x14ac:dyDescent="0.25">
      <c r="A3418" s="265" t="s">
        <v>8007</v>
      </c>
      <c r="B3418" s="301" t="s">
        <v>1193</v>
      </c>
      <c r="C3418" s="302" t="s">
        <v>4269</v>
      </c>
      <c r="D3418" s="301" t="s">
        <v>103</v>
      </c>
      <c r="E3418" s="301" t="s">
        <v>1265</v>
      </c>
      <c r="F3418" s="303" t="s">
        <v>1209</v>
      </c>
      <c r="G3418" s="304" t="s">
        <v>133</v>
      </c>
      <c r="H3418" s="305">
        <v>1.24E-2</v>
      </c>
      <c r="I3418" s="285">
        <v>53.908000000000001</v>
      </c>
      <c r="J3418" s="285">
        <v>0.66800000000000004</v>
      </c>
      <c r="K3418" s="277"/>
      <c r="L3418" s="285">
        <v>65.319999999999993</v>
      </c>
      <c r="M3418" s="285">
        <v>0.8</v>
      </c>
    </row>
    <row r="3419" spans="1:13" ht="24.75" thickTop="1" x14ac:dyDescent="0.2">
      <c r="A3419" s="265" t="s">
        <v>8008</v>
      </c>
      <c r="B3419" s="295" t="s">
        <v>1193</v>
      </c>
      <c r="C3419" s="296" t="s">
        <v>4741</v>
      </c>
      <c r="D3419" s="295" t="s">
        <v>103</v>
      </c>
      <c r="E3419" s="295" t="s">
        <v>4742</v>
      </c>
      <c r="F3419" s="297" t="s">
        <v>1209</v>
      </c>
      <c r="G3419" s="298" t="s">
        <v>133</v>
      </c>
      <c r="H3419" s="299">
        <v>1</v>
      </c>
      <c r="I3419" s="300">
        <v>6.92</v>
      </c>
      <c r="J3419" s="300">
        <v>6.92</v>
      </c>
      <c r="K3419" s="277"/>
      <c r="L3419" s="300">
        <v>8.43</v>
      </c>
      <c r="M3419" s="300">
        <v>8.43</v>
      </c>
    </row>
    <row r="3420" spans="1:13" x14ac:dyDescent="0.2">
      <c r="A3420" s="265" t="s">
        <v>8009</v>
      </c>
      <c r="B3420" s="279" t="s">
        <v>1193</v>
      </c>
      <c r="C3420" s="280" t="s">
        <v>4272</v>
      </c>
      <c r="D3420" s="279" t="s">
        <v>103</v>
      </c>
      <c r="E3420" s="279" t="s">
        <v>1269</v>
      </c>
      <c r="F3420" s="281" t="s">
        <v>1209</v>
      </c>
      <c r="G3420" s="282" t="s">
        <v>133</v>
      </c>
      <c r="H3420" s="283">
        <v>1.43E-2</v>
      </c>
      <c r="I3420" s="284">
        <v>61.08</v>
      </c>
      <c r="J3420" s="284">
        <v>0.873</v>
      </c>
      <c r="K3420" s="277"/>
      <c r="L3420" s="284">
        <v>74.010000000000005</v>
      </c>
      <c r="M3420" s="284">
        <v>1.05</v>
      </c>
    </row>
    <row r="3421" spans="1:13" x14ac:dyDescent="0.2">
      <c r="A3421" s="265" t="s">
        <v>8010</v>
      </c>
      <c r="B3421" s="279" t="s">
        <v>1193</v>
      </c>
      <c r="C3421" s="280" t="s">
        <v>4258</v>
      </c>
      <c r="D3421" s="279" t="s">
        <v>103</v>
      </c>
      <c r="E3421" s="279" t="s">
        <v>1267</v>
      </c>
      <c r="F3421" s="281" t="s">
        <v>1209</v>
      </c>
      <c r="G3421" s="282" t="s">
        <v>133</v>
      </c>
      <c r="H3421" s="283">
        <v>5.7200000000000001E-2</v>
      </c>
      <c r="I3421" s="284">
        <v>1.774</v>
      </c>
      <c r="J3421" s="284">
        <v>0.10100000000000001</v>
      </c>
      <c r="K3421" s="277"/>
      <c r="L3421" s="284">
        <v>2.15</v>
      </c>
      <c r="M3421" s="284">
        <v>0.12</v>
      </c>
    </row>
    <row r="3422" spans="1:13" x14ac:dyDescent="0.2">
      <c r="A3422" s="265" t="s">
        <v>8011</v>
      </c>
      <c r="B3422" s="266" t="s">
        <v>4947</v>
      </c>
      <c r="C3422" s="267" t="s">
        <v>36</v>
      </c>
      <c r="D3422" s="266" t="s">
        <v>37</v>
      </c>
      <c r="E3422" s="266" t="s">
        <v>38</v>
      </c>
      <c r="F3422" s="268" t="s">
        <v>1188</v>
      </c>
      <c r="G3422" s="269" t="s">
        <v>39</v>
      </c>
      <c r="H3422" s="267" t="s">
        <v>1189</v>
      </c>
      <c r="I3422" s="267" t="s">
        <v>40</v>
      </c>
      <c r="J3422" s="267" t="s">
        <v>41</v>
      </c>
      <c r="L3422" s="334"/>
      <c r="M3422" s="334"/>
    </row>
    <row r="3423" spans="1:13" x14ac:dyDescent="0.2">
      <c r="A3423" s="265" t="s">
        <v>8012</v>
      </c>
      <c r="B3423" s="271" t="s">
        <v>1190</v>
      </c>
      <c r="C3423" s="272" t="s">
        <v>4306</v>
      </c>
      <c r="D3423" s="271" t="s">
        <v>1470</v>
      </c>
      <c r="E3423" s="271" t="s">
        <v>485</v>
      </c>
      <c r="F3423" s="273">
        <v>8</v>
      </c>
      <c r="G3423" s="274" t="s">
        <v>106</v>
      </c>
      <c r="H3423" s="275">
        <v>1</v>
      </c>
      <c r="I3423" s="276">
        <v>9.68</v>
      </c>
      <c r="J3423" s="276">
        <v>9.68</v>
      </c>
      <c r="K3423" s="277"/>
      <c r="L3423" s="276">
        <v>11.74</v>
      </c>
      <c r="M3423" s="276">
        <v>11.74</v>
      </c>
    </row>
    <row r="3424" spans="1:13" x14ac:dyDescent="0.2">
      <c r="A3424" s="265" t="s">
        <v>8013</v>
      </c>
      <c r="B3424" s="279" t="s">
        <v>1193</v>
      </c>
      <c r="C3424" s="280" t="s">
        <v>3137</v>
      </c>
      <c r="D3424" s="279" t="s">
        <v>1470</v>
      </c>
      <c r="E3424" s="279" t="s">
        <v>1198</v>
      </c>
      <c r="F3424" s="281" t="s">
        <v>1195</v>
      </c>
      <c r="G3424" s="282" t="s">
        <v>1196</v>
      </c>
      <c r="H3424" s="283">
        <v>0.114</v>
      </c>
      <c r="I3424" s="284">
        <v>12.429</v>
      </c>
      <c r="J3424" s="284">
        <v>1.4159999999999999</v>
      </c>
      <c r="K3424" s="277"/>
      <c r="L3424" s="284">
        <v>15.06</v>
      </c>
      <c r="M3424" s="284">
        <v>1.71</v>
      </c>
    </row>
    <row r="3425" spans="1:13" x14ac:dyDescent="0.2">
      <c r="A3425" s="265" t="s">
        <v>8014</v>
      </c>
      <c r="B3425" s="279" t="s">
        <v>1193</v>
      </c>
      <c r="C3425" s="280" t="s">
        <v>3212</v>
      </c>
      <c r="D3425" s="279" t="s">
        <v>1470</v>
      </c>
      <c r="E3425" s="279" t="s">
        <v>1364</v>
      </c>
      <c r="F3425" s="281" t="s">
        <v>1195</v>
      </c>
      <c r="G3425" s="282" t="s">
        <v>1196</v>
      </c>
      <c r="H3425" s="283">
        <v>0.114</v>
      </c>
      <c r="I3425" s="284">
        <v>18.404</v>
      </c>
      <c r="J3425" s="284">
        <v>2.0979999999999999</v>
      </c>
      <c r="K3425" s="277"/>
      <c r="L3425" s="284">
        <v>22.3</v>
      </c>
      <c r="M3425" s="284">
        <v>2.54</v>
      </c>
    </row>
    <row r="3426" spans="1:13" x14ac:dyDescent="0.2">
      <c r="A3426" s="265" t="s">
        <v>8015</v>
      </c>
      <c r="B3426" s="301" t="s">
        <v>1193</v>
      </c>
      <c r="C3426" s="302" t="s">
        <v>4307</v>
      </c>
      <c r="D3426" s="301" t="s">
        <v>1470</v>
      </c>
      <c r="E3426" s="301" t="s">
        <v>1388</v>
      </c>
      <c r="F3426" s="303" t="s">
        <v>1209</v>
      </c>
      <c r="G3426" s="304" t="s">
        <v>61</v>
      </c>
      <c r="H3426" s="305">
        <v>0.31</v>
      </c>
      <c r="I3426" s="285">
        <v>0.371</v>
      </c>
      <c r="J3426" s="285">
        <v>0.115</v>
      </c>
      <c r="K3426" s="277"/>
      <c r="L3426" s="285">
        <v>0.45</v>
      </c>
      <c r="M3426" s="285">
        <v>0.13</v>
      </c>
    </row>
    <row r="3427" spans="1:13" ht="12.75" thickBot="1" x14ac:dyDescent="0.25">
      <c r="A3427" s="265" t="s">
        <v>8016</v>
      </c>
      <c r="B3427" s="301" t="s">
        <v>1193</v>
      </c>
      <c r="C3427" s="302" t="s">
        <v>4308</v>
      </c>
      <c r="D3427" s="301" t="s">
        <v>1470</v>
      </c>
      <c r="E3427" s="301" t="s">
        <v>485</v>
      </c>
      <c r="F3427" s="303" t="s">
        <v>1209</v>
      </c>
      <c r="G3427" s="304" t="s">
        <v>73</v>
      </c>
      <c r="H3427" s="305">
        <v>1</v>
      </c>
      <c r="I3427" s="285">
        <v>6.05</v>
      </c>
      <c r="J3427" s="285">
        <v>6.05</v>
      </c>
      <c r="K3427" s="277"/>
      <c r="L3427" s="285">
        <v>7.36</v>
      </c>
      <c r="M3427" s="285">
        <v>7.36</v>
      </c>
    </row>
    <row r="3428" spans="1:13" ht="12.75" thickTop="1" x14ac:dyDescent="0.2">
      <c r="A3428" s="265" t="s">
        <v>8017</v>
      </c>
      <c r="B3428" s="306" t="s">
        <v>4948</v>
      </c>
      <c r="C3428" s="307" t="s">
        <v>36</v>
      </c>
      <c r="D3428" s="306" t="s">
        <v>37</v>
      </c>
      <c r="E3428" s="306" t="s">
        <v>38</v>
      </c>
      <c r="F3428" s="308" t="s">
        <v>1188</v>
      </c>
      <c r="G3428" s="309" t="s">
        <v>39</v>
      </c>
      <c r="H3428" s="307" t="s">
        <v>1189</v>
      </c>
      <c r="I3428" s="307" t="s">
        <v>40</v>
      </c>
      <c r="J3428" s="307" t="s">
        <v>41</v>
      </c>
      <c r="L3428" s="335"/>
      <c r="M3428" s="335"/>
    </row>
    <row r="3429" spans="1:13" ht="36" x14ac:dyDescent="0.2">
      <c r="A3429" s="265" t="s">
        <v>8018</v>
      </c>
      <c r="B3429" s="271" t="s">
        <v>1190</v>
      </c>
      <c r="C3429" s="272" t="s">
        <v>4302</v>
      </c>
      <c r="D3429" s="271" t="s">
        <v>103</v>
      </c>
      <c r="E3429" s="271" t="s">
        <v>1592</v>
      </c>
      <c r="F3429" s="273" t="s">
        <v>3019</v>
      </c>
      <c r="G3429" s="274" t="s">
        <v>133</v>
      </c>
      <c r="H3429" s="275">
        <v>1</v>
      </c>
      <c r="I3429" s="276">
        <v>14.78</v>
      </c>
      <c r="J3429" s="276">
        <v>14.779999999999998</v>
      </c>
      <c r="K3429" s="277"/>
      <c r="L3429" s="276">
        <v>17.91</v>
      </c>
      <c r="M3429" s="276">
        <v>17.91</v>
      </c>
    </row>
    <row r="3430" spans="1:13" ht="24" x14ac:dyDescent="0.2">
      <c r="A3430" s="265" t="s">
        <v>8019</v>
      </c>
      <c r="B3430" s="316" t="s">
        <v>1236</v>
      </c>
      <c r="C3430" s="317" t="s">
        <v>4253</v>
      </c>
      <c r="D3430" s="316" t="s">
        <v>103</v>
      </c>
      <c r="E3430" s="316" t="s">
        <v>4254</v>
      </c>
      <c r="F3430" s="318" t="s">
        <v>1191</v>
      </c>
      <c r="G3430" s="319" t="s">
        <v>79</v>
      </c>
      <c r="H3430" s="320">
        <v>0.1416</v>
      </c>
      <c r="I3430" s="321">
        <v>16.539000000000001</v>
      </c>
      <c r="J3430" s="321">
        <v>2.3410000000000002</v>
      </c>
      <c r="K3430" s="277"/>
      <c r="L3430" s="321">
        <v>20.04</v>
      </c>
      <c r="M3430" s="321">
        <v>2.83</v>
      </c>
    </row>
    <row r="3431" spans="1:13" ht="24" x14ac:dyDescent="0.2">
      <c r="A3431" s="265" t="s">
        <v>8020</v>
      </c>
      <c r="B3431" s="316" t="s">
        <v>1236</v>
      </c>
      <c r="C3431" s="317" t="s">
        <v>4255</v>
      </c>
      <c r="D3431" s="316" t="s">
        <v>103</v>
      </c>
      <c r="E3431" s="316" t="s">
        <v>1264</v>
      </c>
      <c r="F3431" s="318" t="s">
        <v>1191</v>
      </c>
      <c r="G3431" s="319" t="s">
        <v>79</v>
      </c>
      <c r="H3431" s="320">
        <v>0.1416</v>
      </c>
      <c r="I3431" s="321">
        <v>23.058</v>
      </c>
      <c r="J3431" s="321">
        <v>3.2650000000000001</v>
      </c>
      <c r="K3431" s="277"/>
      <c r="L3431" s="321">
        <v>27.94</v>
      </c>
      <c r="M3431" s="321">
        <v>3.95</v>
      </c>
    </row>
    <row r="3432" spans="1:13" x14ac:dyDescent="0.2">
      <c r="A3432" s="265" t="s">
        <v>8021</v>
      </c>
      <c r="B3432" s="279" t="s">
        <v>1193</v>
      </c>
      <c r="C3432" s="280" t="s">
        <v>4269</v>
      </c>
      <c r="D3432" s="279" t="s">
        <v>103</v>
      </c>
      <c r="E3432" s="279" t="s">
        <v>1265</v>
      </c>
      <c r="F3432" s="281" t="s">
        <v>1209</v>
      </c>
      <c r="G3432" s="282" t="s">
        <v>133</v>
      </c>
      <c r="H3432" s="283">
        <v>5.8999999999999999E-3</v>
      </c>
      <c r="I3432" s="284">
        <v>53.908000000000001</v>
      </c>
      <c r="J3432" s="284">
        <v>0.318</v>
      </c>
      <c r="K3432" s="277"/>
      <c r="L3432" s="284">
        <v>65.319999999999993</v>
      </c>
      <c r="M3432" s="284">
        <v>0.38</v>
      </c>
    </row>
    <row r="3433" spans="1:13" ht="24" x14ac:dyDescent="0.2">
      <c r="A3433" s="265" t="s">
        <v>8022</v>
      </c>
      <c r="B3433" s="279" t="s">
        <v>1193</v>
      </c>
      <c r="C3433" s="280" t="s">
        <v>4303</v>
      </c>
      <c r="D3433" s="279" t="s">
        <v>103</v>
      </c>
      <c r="E3433" s="279" t="s">
        <v>4304</v>
      </c>
      <c r="F3433" s="281" t="s">
        <v>1209</v>
      </c>
      <c r="G3433" s="282" t="s">
        <v>133</v>
      </c>
      <c r="H3433" s="283">
        <v>1</v>
      </c>
      <c r="I3433" s="284">
        <v>8.3699999999999992</v>
      </c>
      <c r="J3433" s="284">
        <v>8.3699999999999992</v>
      </c>
      <c r="K3433" s="277"/>
      <c r="L3433" s="284">
        <v>10.17</v>
      </c>
      <c r="M3433" s="284">
        <v>10.17</v>
      </c>
    </row>
    <row r="3434" spans="1:13" x14ac:dyDescent="0.2">
      <c r="A3434" s="265" t="s">
        <v>8023</v>
      </c>
      <c r="B3434" s="301" t="s">
        <v>1193</v>
      </c>
      <c r="C3434" s="302" t="s">
        <v>4272</v>
      </c>
      <c r="D3434" s="301" t="s">
        <v>103</v>
      </c>
      <c r="E3434" s="301" t="s">
        <v>1269</v>
      </c>
      <c r="F3434" s="303" t="s">
        <v>1209</v>
      </c>
      <c r="G3434" s="304" t="s">
        <v>133</v>
      </c>
      <c r="H3434" s="305">
        <v>7.0000000000000001E-3</v>
      </c>
      <c r="I3434" s="285">
        <v>61.08</v>
      </c>
      <c r="J3434" s="285">
        <v>0.42699999999999999</v>
      </c>
      <c r="K3434" s="277"/>
      <c r="L3434" s="285">
        <v>74.010000000000005</v>
      </c>
      <c r="M3434" s="285">
        <v>0.51</v>
      </c>
    </row>
    <row r="3435" spans="1:13" ht="12.75" thickBot="1" x14ac:dyDescent="0.25">
      <c r="A3435" s="265" t="s">
        <v>8024</v>
      </c>
      <c r="B3435" s="301" t="s">
        <v>1193</v>
      </c>
      <c r="C3435" s="302" t="s">
        <v>4258</v>
      </c>
      <c r="D3435" s="301" t="s">
        <v>103</v>
      </c>
      <c r="E3435" s="301" t="s">
        <v>1267</v>
      </c>
      <c r="F3435" s="303" t="s">
        <v>1209</v>
      </c>
      <c r="G3435" s="304" t="s">
        <v>133</v>
      </c>
      <c r="H3435" s="305">
        <v>3.3799999999999997E-2</v>
      </c>
      <c r="I3435" s="285">
        <v>1.774</v>
      </c>
      <c r="J3435" s="285">
        <v>5.8999999999999997E-2</v>
      </c>
      <c r="K3435" s="277"/>
      <c r="L3435" s="285">
        <v>2.15</v>
      </c>
      <c r="M3435" s="285">
        <v>7.0000000000000007E-2</v>
      </c>
    </row>
    <row r="3436" spans="1:13" ht="12.75" thickTop="1" x14ac:dyDescent="0.2">
      <c r="A3436" s="265" t="s">
        <v>8025</v>
      </c>
      <c r="B3436" s="306" t="s">
        <v>4949</v>
      </c>
      <c r="C3436" s="307" t="s">
        <v>36</v>
      </c>
      <c r="D3436" s="306" t="s">
        <v>37</v>
      </c>
      <c r="E3436" s="306" t="s">
        <v>38</v>
      </c>
      <c r="F3436" s="308" t="s">
        <v>1188</v>
      </c>
      <c r="G3436" s="309" t="s">
        <v>39</v>
      </c>
      <c r="H3436" s="307" t="s">
        <v>1189</v>
      </c>
      <c r="I3436" s="307" t="s">
        <v>40</v>
      </c>
      <c r="J3436" s="307" t="s">
        <v>41</v>
      </c>
      <c r="L3436" s="335"/>
      <c r="M3436" s="335"/>
    </row>
    <row r="3437" spans="1:13" x14ac:dyDescent="0.2">
      <c r="A3437" s="265" t="s">
        <v>8026</v>
      </c>
      <c r="B3437" s="271" t="s">
        <v>1190</v>
      </c>
      <c r="C3437" s="272" t="s">
        <v>4335</v>
      </c>
      <c r="D3437" s="271" t="s">
        <v>1470</v>
      </c>
      <c r="E3437" s="271" t="s">
        <v>499</v>
      </c>
      <c r="F3437" s="273">
        <v>8</v>
      </c>
      <c r="G3437" s="274" t="s">
        <v>106</v>
      </c>
      <c r="H3437" s="275">
        <v>1</v>
      </c>
      <c r="I3437" s="276">
        <v>9.6</v>
      </c>
      <c r="J3437" s="276">
        <v>9.6</v>
      </c>
      <c r="K3437" s="277"/>
      <c r="L3437" s="276">
        <v>11.65</v>
      </c>
      <c r="M3437" s="276">
        <v>11.65</v>
      </c>
    </row>
    <row r="3438" spans="1:13" x14ac:dyDescent="0.2">
      <c r="A3438" s="265" t="s">
        <v>8027</v>
      </c>
      <c r="B3438" s="279" t="s">
        <v>1193</v>
      </c>
      <c r="C3438" s="280" t="s">
        <v>3137</v>
      </c>
      <c r="D3438" s="279" t="s">
        <v>1470</v>
      </c>
      <c r="E3438" s="279" t="s">
        <v>1198</v>
      </c>
      <c r="F3438" s="281" t="s">
        <v>1195</v>
      </c>
      <c r="G3438" s="282" t="s">
        <v>1196</v>
      </c>
      <c r="H3438" s="283">
        <v>0.18</v>
      </c>
      <c r="I3438" s="284">
        <v>12.429</v>
      </c>
      <c r="J3438" s="284">
        <v>2.2370000000000001</v>
      </c>
      <c r="K3438" s="277"/>
      <c r="L3438" s="284">
        <v>15.06</v>
      </c>
      <c r="M3438" s="284">
        <v>2.71</v>
      </c>
    </row>
    <row r="3439" spans="1:13" x14ac:dyDescent="0.2">
      <c r="A3439" s="265" t="s">
        <v>8028</v>
      </c>
      <c r="B3439" s="279" t="s">
        <v>1193</v>
      </c>
      <c r="C3439" s="280" t="s">
        <v>3212</v>
      </c>
      <c r="D3439" s="279" t="s">
        <v>1470</v>
      </c>
      <c r="E3439" s="279" t="s">
        <v>1364</v>
      </c>
      <c r="F3439" s="281" t="s">
        <v>1195</v>
      </c>
      <c r="G3439" s="282" t="s">
        <v>1196</v>
      </c>
      <c r="H3439" s="283">
        <v>0.18</v>
      </c>
      <c r="I3439" s="284">
        <v>18.404</v>
      </c>
      <c r="J3439" s="284">
        <v>3.3119999999999998</v>
      </c>
      <c r="K3439" s="277"/>
      <c r="L3439" s="284">
        <v>22.3</v>
      </c>
      <c r="M3439" s="284">
        <v>4.01</v>
      </c>
    </row>
    <row r="3440" spans="1:13" x14ac:dyDescent="0.2">
      <c r="A3440" s="265" t="s">
        <v>8029</v>
      </c>
      <c r="B3440" s="279" t="s">
        <v>1193</v>
      </c>
      <c r="C3440" s="280" t="s">
        <v>4336</v>
      </c>
      <c r="D3440" s="279" t="s">
        <v>1470</v>
      </c>
      <c r="E3440" s="279" t="s">
        <v>499</v>
      </c>
      <c r="F3440" s="281" t="s">
        <v>1209</v>
      </c>
      <c r="G3440" s="282" t="s">
        <v>73</v>
      </c>
      <c r="H3440" s="283">
        <v>1</v>
      </c>
      <c r="I3440" s="284">
        <v>4.05</v>
      </c>
      <c r="J3440" s="284">
        <v>4.05</v>
      </c>
      <c r="K3440" s="277"/>
      <c r="L3440" s="284">
        <v>4.93</v>
      </c>
      <c r="M3440" s="284">
        <v>4.93</v>
      </c>
    </row>
    <row r="3441" spans="1:13" x14ac:dyDescent="0.2">
      <c r="A3441" s="265" t="s">
        <v>8030</v>
      </c>
      <c r="B3441" s="266" t="s">
        <v>4950</v>
      </c>
      <c r="C3441" s="267" t="s">
        <v>36</v>
      </c>
      <c r="D3441" s="266" t="s">
        <v>37</v>
      </c>
      <c r="E3441" s="266" t="s">
        <v>38</v>
      </c>
      <c r="F3441" s="268" t="s">
        <v>1188</v>
      </c>
      <c r="G3441" s="269" t="s">
        <v>39</v>
      </c>
      <c r="H3441" s="267" t="s">
        <v>1189</v>
      </c>
      <c r="I3441" s="267" t="s">
        <v>40</v>
      </c>
      <c r="J3441" s="267" t="s">
        <v>41</v>
      </c>
      <c r="L3441" s="334"/>
      <c r="M3441" s="334"/>
    </row>
    <row r="3442" spans="1:13" x14ac:dyDescent="0.2">
      <c r="A3442" s="265" t="s">
        <v>8031</v>
      </c>
      <c r="B3442" s="290" t="s">
        <v>1190</v>
      </c>
      <c r="C3442" s="291" t="s">
        <v>4314</v>
      </c>
      <c r="D3442" s="290" t="s">
        <v>1470</v>
      </c>
      <c r="E3442" s="290" t="s">
        <v>491</v>
      </c>
      <c r="F3442" s="292">
        <v>8</v>
      </c>
      <c r="G3442" s="293" t="s">
        <v>106</v>
      </c>
      <c r="H3442" s="294">
        <v>1</v>
      </c>
      <c r="I3442" s="278">
        <v>9.32</v>
      </c>
      <c r="J3442" s="278">
        <v>9.32</v>
      </c>
      <c r="K3442" s="277"/>
      <c r="L3442" s="278">
        <v>11.31</v>
      </c>
      <c r="M3442" s="278">
        <v>11.31</v>
      </c>
    </row>
    <row r="3443" spans="1:13" ht="12.75" thickBot="1" x14ac:dyDescent="0.25">
      <c r="A3443" s="265" t="s">
        <v>8032</v>
      </c>
      <c r="B3443" s="301" t="s">
        <v>1193</v>
      </c>
      <c r="C3443" s="302" t="s">
        <v>3137</v>
      </c>
      <c r="D3443" s="301" t="s">
        <v>1470</v>
      </c>
      <c r="E3443" s="301" t="s">
        <v>1198</v>
      </c>
      <c r="F3443" s="303" t="s">
        <v>1195</v>
      </c>
      <c r="G3443" s="304" t="s">
        <v>1196</v>
      </c>
      <c r="H3443" s="305">
        <v>0.14000000000000001</v>
      </c>
      <c r="I3443" s="285">
        <v>12.429</v>
      </c>
      <c r="J3443" s="285">
        <v>1.74</v>
      </c>
      <c r="K3443" s="277"/>
      <c r="L3443" s="285">
        <v>15.06</v>
      </c>
      <c r="M3443" s="285">
        <v>2.1</v>
      </c>
    </row>
    <row r="3444" spans="1:13" ht="12.75" thickTop="1" x14ac:dyDescent="0.2">
      <c r="A3444" s="265" t="s">
        <v>8033</v>
      </c>
      <c r="B3444" s="295" t="s">
        <v>1193</v>
      </c>
      <c r="C3444" s="296" t="s">
        <v>3212</v>
      </c>
      <c r="D3444" s="295" t="s">
        <v>1470</v>
      </c>
      <c r="E3444" s="295" t="s">
        <v>1364</v>
      </c>
      <c r="F3444" s="297" t="s">
        <v>1195</v>
      </c>
      <c r="G3444" s="298" t="s">
        <v>1196</v>
      </c>
      <c r="H3444" s="299">
        <v>0.14000000000000001</v>
      </c>
      <c r="I3444" s="300">
        <v>18.404</v>
      </c>
      <c r="J3444" s="300">
        <v>2.5760000000000001</v>
      </c>
      <c r="K3444" s="277"/>
      <c r="L3444" s="300">
        <v>22.3</v>
      </c>
      <c r="M3444" s="300">
        <v>3.12</v>
      </c>
    </row>
    <row r="3445" spans="1:13" x14ac:dyDescent="0.2">
      <c r="A3445" s="265" t="s">
        <v>8034</v>
      </c>
      <c r="B3445" s="279" t="s">
        <v>1193</v>
      </c>
      <c r="C3445" s="280" t="s">
        <v>4315</v>
      </c>
      <c r="D3445" s="279" t="s">
        <v>1470</v>
      </c>
      <c r="E3445" s="279" t="s">
        <v>4316</v>
      </c>
      <c r="F3445" s="281" t="s">
        <v>1209</v>
      </c>
      <c r="G3445" s="282" t="s">
        <v>73</v>
      </c>
      <c r="H3445" s="283">
        <v>1</v>
      </c>
      <c r="I3445" s="284">
        <v>5</v>
      </c>
      <c r="J3445" s="284">
        <v>5</v>
      </c>
      <c r="K3445" s="277"/>
      <c r="L3445" s="284">
        <v>6.09</v>
      </c>
      <c r="M3445" s="284">
        <v>6.09</v>
      </c>
    </row>
    <row r="3446" spans="1:13" x14ac:dyDescent="0.2">
      <c r="A3446" s="265" t="s">
        <v>8035</v>
      </c>
      <c r="B3446" s="266" t="s">
        <v>4951</v>
      </c>
      <c r="C3446" s="267" t="s">
        <v>36</v>
      </c>
      <c r="D3446" s="266" t="s">
        <v>37</v>
      </c>
      <c r="E3446" s="266" t="s">
        <v>38</v>
      </c>
      <c r="F3446" s="268" t="s">
        <v>1188</v>
      </c>
      <c r="G3446" s="269" t="s">
        <v>39</v>
      </c>
      <c r="H3446" s="267" t="s">
        <v>1189</v>
      </c>
      <c r="I3446" s="267" t="s">
        <v>40</v>
      </c>
      <c r="J3446" s="267" t="s">
        <v>41</v>
      </c>
      <c r="L3446" s="334"/>
      <c r="M3446" s="334"/>
    </row>
    <row r="3447" spans="1:13" x14ac:dyDescent="0.2">
      <c r="A3447" s="265" t="s">
        <v>8036</v>
      </c>
      <c r="B3447" s="271" t="s">
        <v>1190</v>
      </c>
      <c r="C3447" s="272" t="s">
        <v>4952</v>
      </c>
      <c r="D3447" s="271" t="s">
        <v>1470</v>
      </c>
      <c r="E3447" s="271" t="s">
        <v>841</v>
      </c>
      <c r="F3447" s="273">
        <v>8</v>
      </c>
      <c r="G3447" s="274" t="s">
        <v>106</v>
      </c>
      <c r="H3447" s="275">
        <v>1</v>
      </c>
      <c r="I3447" s="276">
        <v>6.54</v>
      </c>
      <c r="J3447" s="276">
        <v>6.54</v>
      </c>
      <c r="K3447" s="277"/>
      <c r="L3447" s="276">
        <v>7.93</v>
      </c>
      <c r="M3447" s="276">
        <v>7.93</v>
      </c>
    </row>
    <row r="3448" spans="1:13" x14ac:dyDescent="0.2">
      <c r="A3448" s="265" t="s">
        <v>8037</v>
      </c>
      <c r="B3448" s="279" t="s">
        <v>1193</v>
      </c>
      <c r="C3448" s="280" t="s">
        <v>3137</v>
      </c>
      <c r="D3448" s="279" t="s">
        <v>1470</v>
      </c>
      <c r="E3448" s="279" t="s">
        <v>1198</v>
      </c>
      <c r="F3448" s="281" t="s">
        <v>1195</v>
      </c>
      <c r="G3448" s="282" t="s">
        <v>1196</v>
      </c>
      <c r="H3448" s="283">
        <v>0.15</v>
      </c>
      <c r="I3448" s="284">
        <v>12.429</v>
      </c>
      <c r="J3448" s="284">
        <v>1.8640000000000001</v>
      </c>
      <c r="K3448" s="277"/>
      <c r="L3448" s="284">
        <v>15.06</v>
      </c>
      <c r="M3448" s="284">
        <v>2.25</v>
      </c>
    </row>
    <row r="3449" spans="1:13" x14ac:dyDescent="0.2">
      <c r="A3449" s="265" t="s">
        <v>8038</v>
      </c>
      <c r="B3449" s="279" t="s">
        <v>1193</v>
      </c>
      <c r="C3449" s="280" t="s">
        <v>3212</v>
      </c>
      <c r="D3449" s="279" t="s">
        <v>1470</v>
      </c>
      <c r="E3449" s="279" t="s">
        <v>1364</v>
      </c>
      <c r="F3449" s="281" t="s">
        <v>1195</v>
      </c>
      <c r="G3449" s="282" t="s">
        <v>1196</v>
      </c>
      <c r="H3449" s="283">
        <v>0.15</v>
      </c>
      <c r="I3449" s="284">
        <v>18.404</v>
      </c>
      <c r="J3449" s="284">
        <v>2.76</v>
      </c>
      <c r="K3449" s="277"/>
      <c r="L3449" s="284">
        <v>22.3</v>
      </c>
      <c r="M3449" s="284">
        <v>3.34</v>
      </c>
    </row>
    <row r="3450" spans="1:13" x14ac:dyDescent="0.2">
      <c r="A3450" s="265" t="s">
        <v>8039</v>
      </c>
      <c r="B3450" s="301" t="s">
        <v>1193</v>
      </c>
      <c r="C3450" s="302" t="s">
        <v>4307</v>
      </c>
      <c r="D3450" s="301" t="s">
        <v>1470</v>
      </c>
      <c r="E3450" s="301" t="s">
        <v>1388</v>
      </c>
      <c r="F3450" s="303" t="s">
        <v>1209</v>
      </c>
      <c r="G3450" s="304" t="s">
        <v>61</v>
      </c>
      <c r="H3450" s="305">
        <v>0.39</v>
      </c>
      <c r="I3450" s="285">
        <v>0.371</v>
      </c>
      <c r="J3450" s="285">
        <v>0.14399999999999999</v>
      </c>
      <c r="K3450" s="277"/>
      <c r="L3450" s="285">
        <v>0.45</v>
      </c>
      <c r="M3450" s="285">
        <v>0.17</v>
      </c>
    </row>
    <row r="3451" spans="1:13" ht="12.75" thickBot="1" x14ac:dyDescent="0.25">
      <c r="A3451" s="265" t="s">
        <v>8040</v>
      </c>
      <c r="B3451" s="301" t="s">
        <v>1193</v>
      </c>
      <c r="C3451" s="302" t="s">
        <v>3343</v>
      </c>
      <c r="D3451" s="301" t="s">
        <v>1470</v>
      </c>
      <c r="E3451" s="301" t="s">
        <v>3344</v>
      </c>
      <c r="F3451" s="303" t="s">
        <v>1209</v>
      </c>
      <c r="G3451" s="304" t="s">
        <v>73</v>
      </c>
      <c r="H3451" s="305">
        <v>1</v>
      </c>
      <c r="I3451" s="285">
        <v>1.77</v>
      </c>
      <c r="J3451" s="285">
        <v>1.77</v>
      </c>
      <c r="K3451" s="277"/>
      <c r="L3451" s="285">
        <v>2.17</v>
      </c>
      <c r="M3451" s="285">
        <v>2.17</v>
      </c>
    </row>
    <row r="3452" spans="1:13" ht="12.75" thickTop="1" x14ac:dyDescent="0.2">
      <c r="A3452" s="265" t="s">
        <v>8041</v>
      </c>
      <c r="B3452" s="306" t="s">
        <v>4953</v>
      </c>
      <c r="C3452" s="307" t="s">
        <v>36</v>
      </c>
      <c r="D3452" s="306" t="s">
        <v>37</v>
      </c>
      <c r="E3452" s="306" t="s">
        <v>38</v>
      </c>
      <c r="F3452" s="308" t="s">
        <v>1188</v>
      </c>
      <c r="G3452" s="309" t="s">
        <v>39</v>
      </c>
      <c r="H3452" s="307" t="s">
        <v>1189</v>
      </c>
      <c r="I3452" s="307" t="s">
        <v>40</v>
      </c>
      <c r="J3452" s="307" t="s">
        <v>41</v>
      </c>
      <c r="L3452" s="335"/>
      <c r="M3452" s="335"/>
    </row>
    <row r="3453" spans="1:13" x14ac:dyDescent="0.2">
      <c r="A3453" s="265" t="s">
        <v>8042</v>
      </c>
      <c r="B3453" s="271" t="s">
        <v>1190</v>
      </c>
      <c r="C3453" s="272" t="s">
        <v>4323</v>
      </c>
      <c r="D3453" s="271" t="s">
        <v>1470</v>
      </c>
      <c r="E3453" s="271" t="s">
        <v>493</v>
      </c>
      <c r="F3453" s="273">
        <v>8</v>
      </c>
      <c r="G3453" s="274" t="s">
        <v>106</v>
      </c>
      <c r="H3453" s="275">
        <v>1</v>
      </c>
      <c r="I3453" s="276">
        <v>87.83</v>
      </c>
      <c r="J3453" s="276">
        <v>87.83</v>
      </c>
      <c r="K3453" s="277"/>
      <c r="L3453" s="276">
        <v>106.43</v>
      </c>
      <c r="M3453" s="276">
        <v>106.43</v>
      </c>
    </row>
    <row r="3454" spans="1:13" x14ac:dyDescent="0.2">
      <c r="A3454" s="265" t="s">
        <v>8043</v>
      </c>
      <c r="B3454" s="279" t="s">
        <v>1193</v>
      </c>
      <c r="C3454" s="280" t="s">
        <v>3137</v>
      </c>
      <c r="D3454" s="279" t="s">
        <v>1470</v>
      </c>
      <c r="E3454" s="279" t="s">
        <v>1198</v>
      </c>
      <c r="F3454" s="281" t="s">
        <v>1195</v>
      </c>
      <c r="G3454" s="282" t="s">
        <v>1196</v>
      </c>
      <c r="H3454" s="283">
        <v>0.61</v>
      </c>
      <c r="I3454" s="284">
        <v>12.429</v>
      </c>
      <c r="J3454" s="284">
        <v>7.5810000000000004</v>
      </c>
      <c r="K3454" s="277"/>
      <c r="L3454" s="284">
        <v>15.06</v>
      </c>
      <c r="M3454" s="284">
        <v>9.18</v>
      </c>
    </row>
    <row r="3455" spans="1:13" x14ac:dyDescent="0.2">
      <c r="A3455" s="265" t="s">
        <v>8044</v>
      </c>
      <c r="B3455" s="279" t="s">
        <v>1193</v>
      </c>
      <c r="C3455" s="280" t="s">
        <v>3212</v>
      </c>
      <c r="D3455" s="279" t="s">
        <v>1470</v>
      </c>
      <c r="E3455" s="279" t="s">
        <v>1364</v>
      </c>
      <c r="F3455" s="281" t="s">
        <v>1195</v>
      </c>
      <c r="G3455" s="282" t="s">
        <v>1196</v>
      </c>
      <c r="H3455" s="283">
        <v>0.61</v>
      </c>
      <c r="I3455" s="284">
        <v>18.404</v>
      </c>
      <c r="J3455" s="284">
        <v>11.226000000000001</v>
      </c>
      <c r="K3455" s="277"/>
      <c r="L3455" s="284">
        <v>22.3</v>
      </c>
      <c r="M3455" s="284">
        <v>13.6</v>
      </c>
    </row>
    <row r="3456" spans="1:13" x14ac:dyDescent="0.2">
      <c r="A3456" s="265" t="s">
        <v>8045</v>
      </c>
      <c r="B3456" s="301" t="s">
        <v>1193</v>
      </c>
      <c r="C3456" s="302" t="s">
        <v>4307</v>
      </c>
      <c r="D3456" s="301" t="s">
        <v>1470</v>
      </c>
      <c r="E3456" s="301" t="s">
        <v>1388</v>
      </c>
      <c r="F3456" s="303" t="s">
        <v>1209</v>
      </c>
      <c r="G3456" s="304" t="s">
        <v>61</v>
      </c>
      <c r="H3456" s="305">
        <v>0.94</v>
      </c>
      <c r="I3456" s="285">
        <v>0.371</v>
      </c>
      <c r="J3456" s="285">
        <v>0.34799999999999998</v>
      </c>
      <c r="K3456" s="277"/>
      <c r="L3456" s="285">
        <v>0.45</v>
      </c>
      <c r="M3456" s="285">
        <v>0.42</v>
      </c>
    </row>
    <row r="3457" spans="1:13" ht="12.75" thickBot="1" x14ac:dyDescent="0.25">
      <c r="A3457" s="265" t="s">
        <v>8046</v>
      </c>
      <c r="B3457" s="301" t="s">
        <v>1193</v>
      </c>
      <c r="C3457" s="302" t="s">
        <v>4324</v>
      </c>
      <c r="D3457" s="301" t="s">
        <v>1470</v>
      </c>
      <c r="E3457" s="301" t="s">
        <v>4325</v>
      </c>
      <c r="F3457" s="303" t="s">
        <v>1209</v>
      </c>
      <c r="G3457" s="304" t="s">
        <v>73</v>
      </c>
      <c r="H3457" s="305">
        <v>1</v>
      </c>
      <c r="I3457" s="285">
        <v>68.675001455604075</v>
      </c>
      <c r="J3457" s="285">
        <v>68.674999999999997</v>
      </c>
      <c r="K3457" s="277"/>
      <c r="L3457" s="285">
        <v>83.23</v>
      </c>
      <c r="M3457" s="285">
        <v>83.23</v>
      </c>
    </row>
    <row r="3458" spans="1:13" ht="12.75" thickTop="1" x14ac:dyDescent="0.2">
      <c r="A3458" s="265" t="s">
        <v>8047</v>
      </c>
      <c r="B3458" s="306" t="s">
        <v>4954</v>
      </c>
      <c r="C3458" s="307" t="s">
        <v>36</v>
      </c>
      <c r="D3458" s="306" t="s">
        <v>37</v>
      </c>
      <c r="E3458" s="306" t="s">
        <v>38</v>
      </c>
      <c r="F3458" s="308" t="s">
        <v>1188</v>
      </c>
      <c r="G3458" s="309" t="s">
        <v>39</v>
      </c>
      <c r="H3458" s="307" t="s">
        <v>1189</v>
      </c>
      <c r="I3458" s="307" t="s">
        <v>40</v>
      </c>
      <c r="J3458" s="307" t="s">
        <v>41</v>
      </c>
      <c r="L3458" s="335"/>
      <c r="M3458" s="335"/>
    </row>
    <row r="3459" spans="1:13" x14ac:dyDescent="0.2">
      <c r="A3459" s="265" t="s">
        <v>8048</v>
      </c>
      <c r="B3459" s="271" t="s">
        <v>1190</v>
      </c>
      <c r="C3459" s="272" t="s">
        <v>4327</v>
      </c>
      <c r="D3459" s="271" t="s">
        <v>1470</v>
      </c>
      <c r="E3459" s="271" t="s">
        <v>495</v>
      </c>
      <c r="F3459" s="273">
        <v>8</v>
      </c>
      <c r="G3459" s="274" t="s">
        <v>106</v>
      </c>
      <c r="H3459" s="275">
        <v>1</v>
      </c>
      <c r="I3459" s="276">
        <v>113.52</v>
      </c>
      <c r="J3459" s="276">
        <v>113.52</v>
      </c>
      <c r="K3459" s="277"/>
      <c r="L3459" s="276">
        <v>137.56</v>
      </c>
      <c r="M3459" s="276">
        <v>137.56</v>
      </c>
    </row>
    <row r="3460" spans="1:13" x14ac:dyDescent="0.2">
      <c r="A3460" s="265" t="s">
        <v>8049</v>
      </c>
      <c r="B3460" s="279" t="s">
        <v>1193</v>
      </c>
      <c r="C3460" s="280" t="s">
        <v>3137</v>
      </c>
      <c r="D3460" s="279" t="s">
        <v>1470</v>
      </c>
      <c r="E3460" s="279" t="s">
        <v>1198</v>
      </c>
      <c r="F3460" s="281" t="s">
        <v>1195</v>
      </c>
      <c r="G3460" s="282" t="s">
        <v>1196</v>
      </c>
      <c r="H3460" s="283">
        <v>0.61</v>
      </c>
      <c r="I3460" s="284">
        <v>12.429</v>
      </c>
      <c r="J3460" s="284">
        <v>7.5810000000000004</v>
      </c>
      <c r="K3460" s="277"/>
      <c r="L3460" s="284">
        <v>15.06</v>
      </c>
      <c r="M3460" s="284">
        <v>9.18</v>
      </c>
    </row>
    <row r="3461" spans="1:13" x14ac:dyDescent="0.2">
      <c r="A3461" s="265" t="s">
        <v>8050</v>
      </c>
      <c r="B3461" s="279" t="s">
        <v>1193</v>
      </c>
      <c r="C3461" s="280" t="s">
        <v>3212</v>
      </c>
      <c r="D3461" s="279" t="s">
        <v>1470</v>
      </c>
      <c r="E3461" s="279" t="s">
        <v>1364</v>
      </c>
      <c r="F3461" s="281" t="s">
        <v>1195</v>
      </c>
      <c r="G3461" s="282" t="s">
        <v>1196</v>
      </c>
      <c r="H3461" s="283">
        <v>0.61</v>
      </c>
      <c r="I3461" s="284">
        <v>18.404</v>
      </c>
      <c r="J3461" s="284">
        <v>11.226000000000001</v>
      </c>
      <c r="K3461" s="277"/>
      <c r="L3461" s="284">
        <v>22.3</v>
      </c>
      <c r="M3461" s="284">
        <v>13.6</v>
      </c>
    </row>
    <row r="3462" spans="1:13" x14ac:dyDescent="0.2">
      <c r="A3462" s="265" t="s">
        <v>8051</v>
      </c>
      <c r="B3462" s="301" t="s">
        <v>1193</v>
      </c>
      <c r="C3462" s="302" t="s">
        <v>4307</v>
      </c>
      <c r="D3462" s="301" t="s">
        <v>1470</v>
      </c>
      <c r="E3462" s="301" t="s">
        <v>1388</v>
      </c>
      <c r="F3462" s="303" t="s">
        <v>1209</v>
      </c>
      <c r="G3462" s="304" t="s">
        <v>61</v>
      </c>
      <c r="H3462" s="305">
        <v>1.2</v>
      </c>
      <c r="I3462" s="285">
        <v>0.371</v>
      </c>
      <c r="J3462" s="285">
        <v>0.44500000000000001</v>
      </c>
      <c r="K3462" s="277"/>
      <c r="L3462" s="285">
        <v>0.45</v>
      </c>
      <c r="M3462" s="285">
        <v>0.54</v>
      </c>
    </row>
    <row r="3463" spans="1:13" ht="12.75" thickBot="1" x14ac:dyDescent="0.25">
      <c r="A3463" s="265" t="s">
        <v>8052</v>
      </c>
      <c r="B3463" s="301" t="s">
        <v>1193</v>
      </c>
      <c r="C3463" s="302" t="s">
        <v>4328</v>
      </c>
      <c r="D3463" s="301" t="s">
        <v>1470</v>
      </c>
      <c r="E3463" s="301" t="s">
        <v>4329</v>
      </c>
      <c r="F3463" s="303" t="s">
        <v>1209</v>
      </c>
      <c r="G3463" s="304" t="s">
        <v>73</v>
      </c>
      <c r="H3463" s="305">
        <v>1</v>
      </c>
      <c r="I3463" s="285">
        <v>94.27</v>
      </c>
      <c r="J3463" s="285">
        <v>94.27</v>
      </c>
      <c r="K3463" s="277"/>
      <c r="L3463" s="285">
        <v>114.24</v>
      </c>
      <c r="M3463" s="285">
        <v>114.24</v>
      </c>
    </row>
    <row r="3464" spans="1:13" ht="12.75" thickTop="1" x14ac:dyDescent="0.2">
      <c r="A3464" s="265" t="s">
        <v>8053</v>
      </c>
      <c r="B3464" s="306" t="s">
        <v>4955</v>
      </c>
      <c r="C3464" s="307" t="s">
        <v>36</v>
      </c>
      <c r="D3464" s="306" t="s">
        <v>37</v>
      </c>
      <c r="E3464" s="306" t="s">
        <v>38</v>
      </c>
      <c r="F3464" s="308" t="s">
        <v>1188</v>
      </c>
      <c r="G3464" s="309" t="s">
        <v>39</v>
      </c>
      <c r="H3464" s="307" t="s">
        <v>1189</v>
      </c>
      <c r="I3464" s="307" t="s">
        <v>40</v>
      </c>
      <c r="J3464" s="307" t="s">
        <v>41</v>
      </c>
      <c r="L3464" s="335"/>
      <c r="M3464" s="335"/>
    </row>
    <row r="3465" spans="1:13" x14ac:dyDescent="0.2">
      <c r="A3465" s="265" t="s">
        <v>8054</v>
      </c>
      <c r="B3465" s="271" t="s">
        <v>1190</v>
      </c>
      <c r="C3465" s="272" t="s">
        <v>4331</v>
      </c>
      <c r="D3465" s="271" t="s">
        <v>1470</v>
      </c>
      <c r="E3465" s="271" t="s">
        <v>497</v>
      </c>
      <c r="F3465" s="273">
        <v>8</v>
      </c>
      <c r="G3465" s="274" t="s">
        <v>106</v>
      </c>
      <c r="H3465" s="275">
        <v>1</v>
      </c>
      <c r="I3465" s="276">
        <v>170.42</v>
      </c>
      <c r="J3465" s="276">
        <v>170.42</v>
      </c>
      <c r="K3465" s="277"/>
      <c r="L3465" s="276">
        <v>206.5</v>
      </c>
      <c r="M3465" s="276">
        <v>206.5</v>
      </c>
    </row>
    <row r="3466" spans="1:13" x14ac:dyDescent="0.2">
      <c r="A3466" s="265" t="s">
        <v>8055</v>
      </c>
      <c r="B3466" s="279" t="s">
        <v>1193</v>
      </c>
      <c r="C3466" s="280" t="s">
        <v>3137</v>
      </c>
      <c r="D3466" s="279" t="s">
        <v>1470</v>
      </c>
      <c r="E3466" s="279" t="s">
        <v>1198</v>
      </c>
      <c r="F3466" s="281" t="s">
        <v>1195</v>
      </c>
      <c r="G3466" s="282" t="s">
        <v>1196</v>
      </c>
      <c r="H3466" s="283">
        <v>0.95</v>
      </c>
      <c r="I3466" s="284">
        <v>12.429</v>
      </c>
      <c r="J3466" s="284">
        <v>11.807</v>
      </c>
      <c r="K3466" s="277"/>
      <c r="L3466" s="284">
        <v>15.06</v>
      </c>
      <c r="M3466" s="284">
        <v>14.3</v>
      </c>
    </row>
    <row r="3467" spans="1:13" x14ac:dyDescent="0.2">
      <c r="A3467" s="265" t="s">
        <v>8056</v>
      </c>
      <c r="B3467" s="279" t="s">
        <v>1193</v>
      </c>
      <c r="C3467" s="280" t="s">
        <v>3212</v>
      </c>
      <c r="D3467" s="279" t="s">
        <v>1470</v>
      </c>
      <c r="E3467" s="279" t="s">
        <v>1364</v>
      </c>
      <c r="F3467" s="281" t="s">
        <v>1195</v>
      </c>
      <c r="G3467" s="282" t="s">
        <v>1196</v>
      </c>
      <c r="H3467" s="283">
        <v>0.95</v>
      </c>
      <c r="I3467" s="284">
        <v>18.404</v>
      </c>
      <c r="J3467" s="284">
        <v>17.483000000000001</v>
      </c>
      <c r="K3467" s="277"/>
      <c r="L3467" s="284">
        <v>22.3</v>
      </c>
      <c r="M3467" s="284">
        <v>21.18</v>
      </c>
    </row>
    <row r="3468" spans="1:13" x14ac:dyDescent="0.2">
      <c r="A3468" s="265" t="s">
        <v>8057</v>
      </c>
      <c r="B3468" s="279" t="s">
        <v>1193</v>
      </c>
      <c r="C3468" s="280" t="s">
        <v>4307</v>
      </c>
      <c r="D3468" s="279" t="s">
        <v>1470</v>
      </c>
      <c r="E3468" s="279" t="s">
        <v>1388</v>
      </c>
      <c r="F3468" s="281" t="s">
        <v>1209</v>
      </c>
      <c r="G3468" s="282" t="s">
        <v>61</v>
      </c>
      <c r="H3468" s="283">
        <v>1.88</v>
      </c>
      <c r="I3468" s="284">
        <v>0.371</v>
      </c>
      <c r="J3468" s="284">
        <v>0.69699999999999995</v>
      </c>
      <c r="K3468" s="277"/>
      <c r="L3468" s="284">
        <v>0.45</v>
      </c>
      <c r="M3468" s="284">
        <v>0.84</v>
      </c>
    </row>
    <row r="3469" spans="1:13" x14ac:dyDescent="0.2">
      <c r="A3469" s="265" t="s">
        <v>8058</v>
      </c>
      <c r="B3469" s="279" t="s">
        <v>1193</v>
      </c>
      <c r="C3469" s="280" t="s">
        <v>4332</v>
      </c>
      <c r="D3469" s="279" t="s">
        <v>1470</v>
      </c>
      <c r="E3469" s="279" t="s">
        <v>4333</v>
      </c>
      <c r="F3469" s="281" t="s">
        <v>1209</v>
      </c>
      <c r="G3469" s="282" t="s">
        <v>73</v>
      </c>
      <c r="H3469" s="283">
        <v>1</v>
      </c>
      <c r="I3469" s="284">
        <v>140.43</v>
      </c>
      <c r="J3469" s="284">
        <v>140.43</v>
      </c>
      <c r="K3469" s="277"/>
      <c r="L3469" s="284">
        <v>170.18</v>
      </c>
      <c r="M3469" s="284">
        <v>170.18</v>
      </c>
    </row>
    <row r="3470" spans="1:13" x14ac:dyDescent="0.2">
      <c r="A3470" s="265" t="s">
        <v>8059</v>
      </c>
      <c r="B3470" s="266" t="s">
        <v>4956</v>
      </c>
      <c r="C3470" s="267" t="s">
        <v>36</v>
      </c>
      <c r="D3470" s="266" t="s">
        <v>37</v>
      </c>
      <c r="E3470" s="266" t="s">
        <v>38</v>
      </c>
      <c r="F3470" s="268" t="s">
        <v>1188</v>
      </c>
      <c r="G3470" s="269" t="s">
        <v>39</v>
      </c>
      <c r="H3470" s="267" t="s">
        <v>1189</v>
      </c>
      <c r="I3470" s="267" t="s">
        <v>40</v>
      </c>
      <c r="J3470" s="267" t="s">
        <v>41</v>
      </c>
      <c r="L3470" s="334"/>
      <c r="M3470" s="334"/>
    </row>
    <row r="3471" spans="1:13" ht="24" x14ac:dyDescent="0.2">
      <c r="A3471" s="265" t="s">
        <v>8060</v>
      </c>
      <c r="B3471" s="290" t="s">
        <v>1190</v>
      </c>
      <c r="C3471" s="291" t="s">
        <v>4318</v>
      </c>
      <c r="D3471" s="290" t="s">
        <v>103</v>
      </c>
      <c r="E3471" s="290" t="s">
        <v>1596</v>
      </c>
      <c r="F3471" s="292" t="s">
        <v>3019</v>
      </c>
      <c r="G3471" s="293" t="s">
        <v>133</v>
      </c>
      <c r="H3471" s="294">
        <v>1</v>
      </c>
      <c r="I3471" s="278">
        <v>78.510000000000005</v>
      </c>
      <c r="J3471" s="278">
        <v>78.509999999999991</v>
      </c>
      <c r="K3471" s="277"/>
      <c r="L3471" s="278">
        <v>95.14</v>
      </c>
      <c r="M3471" s="278">
        <v>95.14</v>
      </c>
    </row>
    <row r="3472" spans="1:13" ht="24.75" thickBot="1" x14ac:dyDescent="0.25">
      <c r="A3472" s="265" t="s">
        <v>8061</v>
      </c>
      <c r="B3472" s="329" t="s">
        <v>1236</v>
      </c>
      <c r="C3472" s="330" t="s">
        <v>4253</v>
      </c>
      <c r="D3472" s="329" t="s">
        <v>103</v>
      </c>
      <c r="E3472" s="329" t="s">
        <v>4254</v>
      </c>
      <c r="F3472" s="331" t="s">
        <v>1191</v>
      </c>
      <c r="G3472" s="332" t="s">
        <v>79</v>
      </c>
      <c r="H3472" s="333">
        <v>0.22120000000000001</v>
      </c>
      <c r="I3472" s="322">
        <v>16.539000000000001</v>
      </c>
      <c r="J3472" s="322">
        <v>3.6579999999999999</v>
      </c>
      <c r="K3472" s="277"/>
      <c r="L3472" s="322">
        <v>20.04</v>
      </c>
      <c r="M3472" s="322">
        <v>4.43</v>
      </c>
    </row>
    <row r="3473" spans="1:13" ht="24.75" thickTop="1" x14ac:dyDescent="0.2">
      <c r="A3473" s="265" t="s">
        <v>8062</v>
      </c>
      <c r="B3473" s="323" t="s">
        <v>1236</v>
      </c>
      <c r="C3473" s="324" t="s">
        <v>4255</v>
      </c>
      <c r="D3473" s="323" t="s">
        <v>103</v>
      </c>
      <c r="E3473" s="323" t="s">
        <v>1264</v>
      </c>
      <c r="F3473" s="325" t="s">
        <v>1191</v>
      </c>
      <c r="G3473" s="326" t="s">
        <v>79</v>
      </c>
      <c r="H3473" s="327">
        <v>0.22120000000000001</v>
      </c>
      <c r="I3473" s="328">
        <v>23.058</v>
      </c>
      <c r="J3473" s="328">
        <v>5.0999999999999996</v>
      </c>
      <c r="K3473" s="277"/>
      <c r="L3473" s="328">
        <v>27.94</v>
      </c>
      <c r="M3473" s="328">
        <v>6.18</v>
      </c>
    </row>
    <row r="3474" spans="1:13" x14ac:dyDescent="0.2">
      <c r="A3474" s="265" t="s">
        <v>8063</v>
      </c>
      <c r="B3474" s="279" t="s">
        <v>1193</v>
      </c>
      <c r="C3474" s="280" t="s">
        <v>4319</v>
      </c>
      <c r="D3474" s="279" t="s">
        <v>103</v>
      </c>
      <c r="E3474" s="279" t="s">
        <v>1436</v>
      </c>
      <c r="F3474" s="281" t="s">
        <v>1209</v>
      </c>
      <c r="G3474" s="282" t="s">
        <v>133</v>
      </c>
      <c r="H3474" s="283">
        <v>1.06E-2</v>
      </c>
      <c r="I3474" s="284">
        <v>11.595000000000001</v>
      </c>
      <c r="J3474" s="284">
        <v>0.122</v>
      </c>
      <c r="K3474" s="277"/>
      <c r="L3474" s="284">
        <v>14.05</v>
      </c>
      <c r="M3474" s="284">
        <v>0.14000000000000001</v>
      </c>
    </row>
    <row r="3475" spans="1:13" ht="24" x14ac:dyDescent="0.2">
      <c r="A3475" s="265" t="s">
        <v>8064</v>
      </c>
      <c r="B3475" s="279" t="s">
        <v>1193</v>
      </c>
      <c r="C3475" s="280" t="s">
        <v>4320</v>
      </c>
      <c r="D3475" s="279" t="s">
        <v>103</v>
      </c>
      <c r="E3475" s="279" t="s">
        <v>4321</v>
      </c>
      <c r="F3475" s="281" t="s">
        <v>1209</v>
      </c>
      <c r="G3475" s="282" t="s">
        <v>133</v>
      </c>
      <c r="H3475" s="283">
        <v>1</v>
      </c>
      <c r="I3475" s="284">
        <v>69.63</v>
      </c>
      <c r="J3475" s="284">
        <v>69.63</v>
      </c>
      <c r="K3475" s="277"/>
      <c r="L3475" s="284">
        <v>84.39</v>
      </c>
      <c r="M3475" s="284">
        <v>84.39</v>
      </c>
    </row>
    <row r="3476" spans="1:13" x14ac:dyDescent="0.2">
      <c r="A3476" s="265" t="s">
        <v>8065</v>
      </c>
      <c r="B3476" s="266" t="s">
        <v>4957</v>
      </c>
      <c r="C3476" s="267" t="s">
        <v>36</v>
      </c>
      <c r="D3476" s="266" t="s">
        <v>37</v>
      </c>
      <c r="E3476" s="266" t="s">
        <v>38</v>
      </c>
      <c r="F3476" s="268" t="s">
        <v>1188</v>
      </c>
      <c r="G3476" s="269" t="s">
        <v>39</v>
      </c>
      <c r="H3476" s="267" t="s">
        <v>1189</v>
      </c>
      <c r="I3476" s="267" t="s">
        <v>40</v>
      </c>
      <c r="J3476" s="267" t="s">
        <v>41</v>
      </c>
      <c r="L3476" s="334"/>
      <c r="M3476" s="334"/>
    </row>
    <row r="3477" spans="1:13" ht="24" x14ac:dyDescent="0.2">
      <c r="A3477" s="265" t="s">
        <v>8066</v>
      </c>
      <c r="B3477" s="271" t="s">
        <v>1190</v>
      </c>
      <c r="C3477" s="272" t="s">
        <v>4348</v>
      </c>
      <c r="D3477" s="271" t="s">
        <v>103</v>
      </c>
      <c r="E3477" s="271" t="s">
        <v>1601</v>
      </c>
      <c r="F3477" s="273" t="s">
        <v>3019</v>
      </c>
      <c r="G3477" s="274" t="s">
        <v>289</v>
      </c>
      <c r="H3477" s="275">
        <v>1</v>
      </c>
      <c r="I3477" s="276">
        <v>17.310000000000002</v>
      </c>
      <c r="J3477" s="276">
        <v>17.309999999999999</v>
      </c>
      <c r="K3477" s="277"/>
      <c r="L3477" s="276">
        <v>20.98</v>
      </c>
      <c r="M3477" s="276">
        <v>20.98</v>
      </c>
    </row>
    <row r="3478" spans="1:13" ht="24" x14ac:dyDescent="0.2">
      <c r="A3478" s="265" t="s">
        <v>8067</v>
      </c>
      <c r="B3478" s="316" t="s">
        <v>1236</v>
      </c>
      <c r="C3478" s="317" t="s">
        <v>4253</v>
      </c>
      <c r="D3478" s="316" t="s">
        <v>103</v>
      </c>
      <c r="E3478" s="316" t="s">
        <v>4254</v>
      </c>
      <c r="F3478" s="318" t="s">
        <v>1191</v>
      </c>
      <c r="G3478" s="319" t="s">
        <v>79</v>
      </c>
      <c r="H3478" s="320">
        <v>0.29299999999999998</v>
      </c>
      <c r="I3478" s="321">
        <v>16.539000000000001</v>
      </c>
      <c r="J3478" s="321">
        <v>4.8449999999999998</v>
      </c>
      <c r="K3478" s="277"/>
      <c r="L3478" s="321">
        <v>20.04</v>
      </c>
      <c r="M3478" s="321">
        <v>5.87</v>
      </c>
    </row>
    <row r="3479" spans="1:13" ht="24" x14ac:dyDescent="0.2">
      <c r="A3479" s="265" t="s">
        <v>8068</v>
      </c>
      <c r="B3479" s="329" t="s">
        <v>1236</v>
      </c>
      <c r="C3479" s="330" t="s">
        <v>4255</v>
      </c>
      <c r="D3479" s="329" t="s">
        <v>103</v>
      </c>
      <c r="E3479" s="329" t="s">
        <v>1264</v>
      </c>
      <c r="F3479" s="331" t="s">
        <v>1191</v>
      </c>
      <c r="G3479" s="332" t="s">
        <v>79</v>
      </c>
      <c r="H3479" s="333">
        <v>0.29299999999999998</v>
      </c>
      <c r="I3479" s="322">
        <v>23.058</v>
      </c>
      <c r="J3479" s="322">
        <v>6.7549999999999999</v>
      </c>
      <c r="K3479" s="277"/>
      <c r="L3479" s="322">
        <v>27.94</v>
      </c>
      <c r="M3479" s="322">
        <v>8.18</v>
      </c>
    </row>
    <row r="3480" spans="1:13" ht="12.75" thickBot="1" x14ac:dyDescent="0.25">
      <c r="A3480" s="265" t="s">
        <v>8069</v>
      </c>
      <c r="B3480" s="301" t="s">
        <v>1193</v>
      </c>
      <c r="C3480" s="302" t="s">
        <v>4349</v>
      </c>
      <c r="D3480" s="301" t="s">
        <v>103</v>
      </c>
      <c r="E3480" s="301" t="s">
        <v>4350</v>
      </c>
      <c r="F3480" s="303" t="s">
        <v>1209</v>
      </c>
      <c r="G3480" s="304" t="s">
        <v>289</v>
      </c>
      <c r="H3480" s="305">
        <v>1.0548999999999999</v>
      </c>
      <c r="I3480" s="285">
        <v>5.386983333333335</v>
      </c>
      <c r="J3480" s="285">
        <v>5.6820000000000004</v>
      </c>
      <c r="K3480" s="277"/>
      <c r="L3480" s="285">
        <v>6.55</v>
      </c>
      <c r="M3480" s="285">
        <v>6.9</v>
      </c>
    </row>
    <row r="3481" spans="1:13" ht="12.75" thickTop="1" x14ac:dyDescent="0.2">
      <c r="A3481" s="265" t="s">
        <v>8070</v>
      </c>
      <c r="B3481" s="295" t="s">
        <v>1193</v>
      </c>
      <c r="C3481" s="296" t="s">
        <v>4258</v>
      </c>
      <c r="D3481" s="295" t="s">
        <v>103</v>
      </c>
      <c r="E3481" s="295" t="s">
        <v>1267</v>
      </c>
      <c r="F3481" s="297" t="s">
        <v>1209</v>
      </c>
      <c r="G3481" s="298" t="s">
        <v>133</v>
      </c>
      <c r="H3481" s="299">
        <v>1.6299999999999999E-2</v>
      </c>
      <c r="I3481" s="300">
        <v>1.774</v>
      </c>
      <c r="J3481" s="300">
        <v>2.8000000000000001E-2</v>
      </c>
      <c r="K3481" s="277"/>
      <c r="L3481" s="300">
        <v>2.15</v>
      </c>
      <c r="M3481" s="300">
        <v>0.03</v>
      </c>
    </row>
    <row r="3482" spans="1:13" x14ac:dyDescent="0.2">
      <c r="A3482" s="265" t="s">
        <v>8071</v>
      </c>
      <c r="B3482" s="266" t="s">
        <v>4958</v>
      </c>
      <c r="C3482" s="267" t="s">
        <v>36</v>
      </c>
      <c r="D3482" s="266" t="s">
        <v>37</v>
      </c>
      <c r="E3482" s="266" t="s">
        <v>38</v>
      </c>
      <c r="F3482" s="268" t="s">
        <v>1188</v>
      </c>
      <c r="G3482" s="269" t="s">
        <v>39</v>
      </c>
      <c r="H3482" s="267" t="s">
        <v>1189</v>
      </c>
      <c r="I3482" s="267" t="s">
        <v>40</v>
      </c>
      <c r="J3482" s="267" t="s">
        <v>41</v>
      </c>
      <c r="L3482" s="334"/>
      <c r="M3482" s="334"/>
    </row>
    <row r="3483" spans="1:13" ht="24" x14ac:dyDescent="0.2">
      <c r="A3483" s="265" t="s">
        <v>8072</v>
      </c>
      <c r="B3483" s="271" t="s">
        <v>1190</v>
      </c>
      <c r="C3483" s="272" t="s">
        <v>4352</v>
      </c>
      <c r="D3483" s="271" t="s">
        <v>103</v>
      </c>
      <c r="E3483" s="271" t="s">
        <v>1604</v>
      </c>
      <c r="F3483" s="273" t="s">
        <v>3019</v>
      </c>
      <c r="G3483" s="274" t="s">
        <v>289</v>
      </c>
      <c r="H3483" s="275">
        <v>1</v>
      </c>
      <c r="I3483" s="276">
        <v>22.009999999999998</v>
      </c>
      <c r="J3483" s="276">
        <v>22.009999999999998</v>
      </c>
      <c r="K3483" s="277"/>
      <c r="L3483" s="276">
        <v>26.69</v>
      </c>
      <c r="M3483" s="276">
        <v>26.69</v>
      </c>
    </row>
    <row r="3484" spans="1:13" ht="24" x14ac:dyDescent="0.2">
      <c r="A3484" s="265" t="s">
        <v>8073</v>
      </c>
      <c r="B3484" s="316" t="s">
        <v>1236</v>
      </c>
      <c r="C3484" s="317" t="s">
        <v>4253</v>
      </c>
      <c r="D3484" s="316" t="s">
        <v>103</v>
      </c>
      <c r="E3484" s="316" t="s">
        <v>4254</v>
      </c>
      <c r="F3484" s="318" t="s">
        <v>1191</v>
      </c>
      <c r="G3484" s="319" t="s">
        <v>79</v>
      </c>
      <c r="H3484" s="320">
        <v>0.31819999999999998</v>
      </c>
      <c r="I3484" s="321">
        <v>16.539000000000001</v>
      </c>
      <c r="J3484" s="321">
        <v>5.2619999999999996</v>
      </c>
      <c r="K3484" s="277"/>
      <c r="L3484" s="321">
        <v>20.04</v>
      </c>
      <c r="M3484" s="321">
        <v>6.37</v>
      </c>
    </row>
    <row r="3485" spans="1:13" ht="24" x14ac:dyDescent="0.2">
      <c r="A3485" s="265" t="s">
        <v>8074</v>
      </c>
      <c r="B3485" s="316" t="s">
        <v>1236</v>
      </c>
      <c r="C3485" s="317" t="s">
        <v>4255</v>
      </c>
      <c r="D3485" s="316" t="s">
        <v>103</v>
      </c>
      <c r="E3485" s="316" t="s">
        <v>1264</v>
      </c>
      <c r="F3485" s="318" t="s">
        <v>1191</v>
      </c>
      <c r="G3485" s="319" t="s">
        <v>79</v>
      </c>
      <c r="H3485" s="320">
        <v>0.31819999999999998</v>
      </c>
      <c r="I3485" s="321">
        <v>23.058</v>
      </c>
      <c r="J3485" s="321">
        <v>7.3369999999999997</v>
      </c>
      <c r="K3485" s="277"/>
      <c r="L3485" s="321">
        <v>27.94</v>
      </c>
      <c r="M3485" s="321">
        <v>8.89</v>
      </c>
    </row>
    <row r="3486" spans="1:13" x14ac:dyDescent="0.2">
      <c r="A3486" s="265" t="s">
        <v>8075</v>
      </c>
      <c r="B3486" s="279" t="s">
        <v>1193</v>
      </c>
      <c r="C3486" s="280" t="s">
        <v>4353</v>
      </c>
      <c r="D3486" s="279" t="s">
        <v>103</v>
      </c>
      <c r="E3486" s="279" t="s">
        <v>4354</v>
      </c>
      <c r="F3486" s="281" t="s">
        <v>1209</v>
      </c>
      <c r="G3486" s="282" t="s">
        <v>289</v>
      </c>
      <c r="H3486" s="283">
        <v>1.0548999999999999</v>
      </c>
      <c r="I3486" s="284">
        <v>8.8925287234042578</v>
      </c>
      <c r="J3486" s="284">
        <v>9.3800000000000008</v>
      </c>
      <c r="K3486" s="277"/>
      <c r="L3486" s="284">
        <v>10.81</v>
      </c>
      <c r="M3486" s="284">
        <v>11.4</v>
      </c>
    </row>
    <row r="3487" spans="1:13" x14ac:dyDescent="0.2">
      <c r="A3487" s="265" t="s">
        <v>8076</v>
      </c>
      <c r="B3487" s="301" t="s">
        <v>1193</v>
      </c>
      <c r="C3487" s="302" t="s">
        <v>4258</v>
      </c>
      <c r="D3487" s="301" t="s">
        <v>103</v>
      </c>
      <c r="E3487" s="301" t="s">
        <v>1267</v>
      </c>
      <c r="F3487" s="303" t="s">
        <v>1209</v>
      </c>
      <c r="G3487" s="304" t="s">
        <v>133</v>
      </c>
      <c r="H3487" s="305">
        <v>1.77E-2</v>
      </c>
      <c r="I3487" s="285">
        <v>1.774</v>
      </c>
      <c r="J3487" s="285">
        <v>3.1E-2</v>
      </c>
      <c r="K3487" s="277"/>
      <c r="L3487" s="285">
        <v>2.15</v>
      </c>
      <c r="M3487" s="285">
        <v>0.03</v>
      </c>
    </row>
    <row r="3488" spans="1:13" ht="12.75" thickBot="1" x14ac:dyDescent="0.25">
      <c r="A3488" s="265" t="s">
        <v>8077</v>
      </c>
      <c r="B3488" s="286" t="s">
        <v>4959</v>
      </c>
      <c r="C3488" s="287" t="s">
        <v>36</v>
      </c>
      <c r="D3488" s="286" t="s">
        <v>37</v>
      </c>
      <c r="E3488" s="286" t="s">
        <v>38</v>
      </c>
      <c r="F3488" s="288" t="s">
        <v>1188</v>
      </c>
      <c r="G3488" s="289" t="s">
        <v>39</v>
      </c>
      <c r="H3488" s="287" t="s">
        <v>1189</v>
      </c>
      <c r="I3488" s="287" t="s">
        <v>40</v>
      </c>
      <c r="J3488" s="287" t="s">
        <v>41</v>
      </c>
      <c r="L3488" s="270"/>
      <c r="M3488" s="270"/>
    </row>
    <row r="3489" spans="1:13" ht="24.75" thickTop="1" x14ac:dyDescent="0.2">
      <c r="A3489" s="265" t="s">
        <v>8078</v>
      </c>
      <c r="B3489" s="310" t="s">
        <v>1190</v>
      </c>
      <c r="C3489" s="311" t="s">
        <v>4356</v>
      </c>
      <c r="D3489" s="310" t="s">
        <v>103</v>
      </c>
      <c r="E3489" s="310" t="s">
        <v>1607</v>
      </c>
      <c r="F3489" s="312" t="s">
        <v>3019</v>
      </c>
      <c r="G3489" s="313" t="s">
        <v>289</v>
      </c>
      <c r="H3489" s="314">
        <v>1</v>
      </c>
      <c r="I3489" s="315">
        <v>30.660000000000004</v>
      </c>
      <c r="J3489" s="315">
        <v>30.659999999999997</v>
      </c>
      <c r="K3489" s="277"/>
      <c r="L3489" s="315">
        <v>37.17</v>
      </c>
      <c r="M3489" s="315">
        <v>37.17</v>
      </c>
    </row>
    <row r="3490" spans="1:13" ht="24" x14ac:dyDescent="0.2">
      <c r="A3490" s="265" t="s">
        <v>8079</v>
      </c>
      <c r="B3490" s="316" t="s">
        <v>1236</v>
      </c>
      <c r="C3490" s="317" t="s">
        <v>4253</v>
      </c>
      <c r="D3490" s="316" t="s">
        <v>103</v>
      </c>
      <c r="E3490" s="316" t="s">
        <v>4254</v>
      </c>
      <c r="F3490" s="318" t="s">
        <v>1191</v>
      </c>
      <c r="G3490" s="319" t="s">
        <v>79</v>
      </c>
      <c r="H3490" s="320">
        <v>0.44440000000000002</v>
      </c>
      <c r="I3490" s="321">
        <v>16.539000000000001</v>
      </c>
      <c r="J3490" s="321">
        <v>7.3490000000000002</v>
      </c>
      <c r="K3490" s="277"/>
      <c r="L3490" s="321">
        <v>20.04</v>
      </c>
      <c r="M3490" s="321">
        <v>8.9</v>
      </c>
    </row>
    <row r="3491" spans="1:13" ht="24" x14ac:dyDescent="0.2">
      <c r="A3491" s="265" t="s">
        <v>8080</v>
      </c>
      <c r="B3491" s="316" t="s">
        <v>1236</v>
      </c>
      <c r="C3491" s="317" t="s">
        <v>4255</v>
      </c>
      <c r="D3491" s="316" t="s">
        <v>103</v>
      </c>
      <c r="E3491" s="316" t="s">
        <v>1264</v>
      </c>
      <c r="F3491" s="318" t="s">
        <v>1191</v>
      </c>
      <c r="G3491" s="319" t="s">
        <v>79</v>
      </c>
      <c r="H3491" s="320">
        <v>0.44440000000000002</v>
      </c>
      <c r="I3491" s="321">
        <v>23.058</v>
      </c>
      <c r="J3491" s="321">
        <v>10.246</v>
      </c>
      <c r="K3491" s="277"/>
      <c r="L3491" s="321">
        <v>27.94</v>
      </c>
      <c r="M3491" s="321">
        <v>12.41</v>
      </c>
    </row>
    <row r="3492" spans="1:13" x14ac:dyDescent="0.2">
      <c r="A3492" s="265" t="s">
        <v>8081</v>
      </c>
      <c r="B3492" s="279" t="s">
        <v>1193</v>
      </c>
      <c r="C3492" s="280" t="s">
        <v>4357</v>
      </c>
      <c r="D3492" s="279" t="s">
        <v>103</v>
      </c>
      <c r="E3492" s="279" t="s">
        <v>4358</v>
      </c>
      <c r="F3492" s="281" t="s">
        <v>1209</v>
      </c>
      <c r="G3492" s="282" t="s">
        <v>289</v>
      </c>
      <c r="H3492" s="283">
        <v>1.0548999999999999</v>
      </c>
      <c r="I3492" s="284">
        <v>12.344558167938933</v>
      </c>
      <c r="J3492" s="284">
        <v>13.022</v>
      </c>
      <c r="K3492" s="277"/>
      <c r="L3492" s="284">
        <v>14.99</v>
      </c>
      <c r="M3492" s="284">
        <v>15.81</v>
      </c>
    </row>
    <row r="3493" spans="1:13" x14ac:dyDescent="0.2">
      <c r="A3493" s="265" t="s">
        <v>8082</v>
      </c>
      <c r="B3493" s="279" t="s">
        <v>1193</v>
      </c>
      <c r="C3493" s="280" t="s">
        <v>4258</v>
      </c>
      <c r="D3493" s="279" t="s">
        <v>103</v>
      </c>
      <c r="E3493" s="279" t="s">
        <v>1267</v>
      </c>
      <c r="F3493" s="281" t="s">
        <v>1209</v>
      </c>
      <c r="G3493" s="282" t="s">
        <v>133</v>
      </c>
      <c r="H3493" s="283">
        <v>2.47E-2</v>
      </c>
      <c r="I3493" s="284">
        <v>1.774</v>
      </c>
      <c r="J3493" s="284">
        <v>4.2999999999999997E-2</v>
      </c>
      <c r="K3493" s="277"/>
      <c r="L3493" s="284">
        <v>2.15</v>
      </c>
      <c r="M3493" s="284">
        <v>0.05</v>
      </c>
    </row>
    <row r="3494" spans="1:13" x14ac:dyDescent="0.2">
      <c r="A3494" s="265" t="s">
        <v>8083</v>
      </c>
      <c r="B3494" s="266" t="s">
        <v>4960</v>
      </c>
      <c r="C3494" s="267" t="s">
        <v>36</v>
      </c>
      <c r="D3494" s="266" t="s">
        <v>37</v>
      </c>
      <c r="E3494" s="266" t="s">
        <v>38</v>
      </c>
      <c r="F3494" s="268" t="s">
        <v>1188</v>
      </c>
      <c r="G3494" s="269" t="s">
        <v>39</v>
      </c>
      <c r="H3494" s="267" t="s">
        <v>1189</v>
      </c>
      <c r="I3494" s="267" t="s">
        <v>40</v>
      </c>
      <c r="J3494" s="267" t="s">
        <v>41</v>
      </c>
      <c r="L3494" s="334"/>
      <c r="M3494" s="334"/>
    </row>
    <row r="3495" spans="1:13" ht="36" x14ac:dyDescent="0.2">
      <c r="A3495" s="265" t="s">
        <v>8084</v>
      </c>
      <c r="B3495" s="290" t="s">
        <v>1190</v>
      </c>
      <c r="C3495" s="291" t="s">
        <v>4388</v>
      </c>
      <c r="D3495" s="290" t="s">
        <v>103</v>
      </c>
      <c r="E3495" s="290" t="s">
        <v>1630</v>
      </c>
      <c r="F3495" s="292" t="s">
        <v>3019</v>
      </c>
      <c r="G3495" s="293" t="s">
        <v>133</v>
      </c>
      <c r="H3495" s="294">
        <v>1</v>
      </c>
      <c r="I3495" s="278">
        <v>10.63</v>
      </c>
      <c r="J3495" s="278">
        <v>10.630000000000003</v>
      </c>
      <c r="K3495" s="277"/>
      <c r="L3495" s="278">
        <v>12.89</v>
      </c>
      <c r="M3495" s="278">
        <v>12.89</v>
      </c>
    </row>
    <row r="3496" spans="1:13" ht="24.75" thickBot="1" x14ac:dyDescent="0.25">
      <c r="A3496" s="265" t="s">
        <v>8085</v>
      </c>
      <c r="B3496" s="329" t="s">
        <v>1236</v>
      </c>
      <c r="C3496" s="330" t="s">
        <v>4253</v>
      </c>
      <c r="D3496" s="329" t="s">
        <v>103</v>
      </c>
      <c r="E3496" s="329" t="s">
        <v>4254</v>
      </c>
      <c r="F3496" s="331" t="s">
        <v>1191</v>
      </c>
      <c r="G3496" s="332" t="s">
        <v>79</v>
      </c>
      <c r="H3496" s="333">
        <v>0.127</v>
      </c>
      <c r="I3496" s="322">
        <v>16.539000000000001</v>
      </c>
      <c r="J3496" s="322">
        <v>2.1</v>
      </c>
      <c r="K3496" s="277"/>
      <c r="L3496" s="322">
        <v>20.04</v>
      </c>
      <c r="M3496" s="322">
        <v>2.54</v>
      </c>
    </row>
    <row r="3497" spans="1:13" ht="24.75" thickTop="1" x14ac:dyDescent="0.2">
      <c r="A3497" s="265" t="s">
        <v>8086</v>
      </c>
      <c r="B3497" s="323" t="s">
        <v>1236</v>
      </c>
      <c r="C3497" s="324" t="s">
        <v>4255</v>
      </c>
      <c r="D3497" s="323" t="s">
        <v>103</v>
      </c>
      <c r="E3497" s="323" t="s">
        <v>1264</v>
      </c>
      <c r="F3497" s="325" t="s">
        <v>1191</v>
      </c>
      <c r="G3497" s="326" t="s">
        <v>79</v>
      </c>
      <c r="H3497" s="327">
        <v>0.127</v>
      </c>
      <c r="I3497" s="328">
        <v>23.058</v>
      </c>
      <c r="J3497" s="328">
        <v>2.9279999999999999</v>
      </c>
      <c r="K3497" s="277"/>
      <c r="L3497" s="328">
        <v>27.94</v>
      </c>
      <c r="M3497" s="328">
        <v>3.54</v>
      </c>
    </row>
    <row r="3498" spans="1:13" x14ac:dyDescent="0.2">
      <c r="A3498" s="265" t="s">
        <v>8087</v>
      </c>
      <c r="B3498" s="279" t="s">
        <v>1193</v>
      </c>
      <c r="C3498" s="280" t="s">
        <v>4269</v>
      </c>
      <c r="D3498" s="279" t="s">
        <v>103</v>
      </c>
      <c r="E3498" s="279" t="s">
        <v>1265</v>
      </c>
      <c r="F3498" s="281" t="s">
        <v>1209</v>
      </c>
      <c r="G3498" s="282" t="s">
        <v>133</v>
      </c>
      <c r="H3498" s="283">
        <v>9.9000000000000008E-3</v>
      </c>
      <c r="I3498" s="284">
        <v>53.908000000000001</v>
      </c>
      <c r="J3498" s="284">
        <v>0.53300000000000003</v>
      </c>
      <c r="K3498" s="277"/>
      <c r="L3498" s="284">
        <v>65.319999999999993</v>
      </c>
      <c r="M3498" s="284">
        <v>0.64</v>
      </c>
    </row>
    <row r="3499" spans="1:13" x14ac:dyDescent="0.2">
      <c r="A3499" s="265" t="s">
        <v>8088</v>
      </c>
      <c r="B3499" s="279" t="s">
        <v>1193</v>
      </c>
      <c r="C3499" s="280" t="s">
        <v>4389</v>
      </c>
      <c r="D3499" s="279" t="s">
        <v>103</v>
      </c>
      <c r="E3499" s="279" t="s">
        <v>4390</v>
      </c>
      <c r="F3499" s="281" t="s">
        <v>1209</v>
      </c>
      <c r="G3499" s="282" t="s">
        <v>133</v>
      </c>
      <c r="H3499" s="283">
        <v>1</v>
      </c>
      <c r="I3499" s="284">
        <v>4.1412042857142852</v>
      </c>
      <c r="J3499" s="284">
        <v>4.141</v>
      </c>
      <c r="K3499" s="277"/>
      <c r="L3499" s="284">
        <v>5.05</v>
      </c>
      <c r="M3499" s="284">
        <v>5.05</v>
      </c>
    </row>
    <row r="3500" spans="1:13" x14ac:dyDescent="0.2">
      <c r="A3500" s="265" t="s">
        <v>8089</v>
      </c>
      <c r="B3500" s="279" t="s">
        <v>1193</v>
      </c>
      <c r="C3500" s="280" t="s">
        <v>4272</v>
      </c>
      <c r="D3500" s="279" t="s">
        <v>103</v>
      </c>
      <c r="E3500" s="279" t="s">
        <v>1269</v>
      </c>
      <c r="F3500" s="281" t="s">
        <v>1209</v>
      </c>
      <c r="G3500" s="282" t="s">
        <v>133</v>
      </c>
      <c r="H3500" s="283">
        <v>1.4999999999999999E-2</v>
      </c>
      <c r="I3500" s="284">
        <v>61.08</v>
      </c>
      <c r="J3500" s="284">
        <v>0.91600000000000004</v>
      </c>
      <c r="K3500" s="277"/>
      <c r="L3500" s="284">
        <v>74.010000000000005</v>
      </c>
      <c r="M3500" s="284">
        <v>1.1100000000000001</v>
      </c>
    </row>
    <row r="3501" spans="1:13" x14ac:dyDescent="0.2">
      <c r="A3501" s="265" t="s">
        <v>8090</v>
      </c>
      <c r="B3501" s="279" t="s">
        <v>1193</v>
      </c>
      <c r="C3501" s="280" t="s">
        <v>4258</v>
      </c>
      <c r="D3501" s="279" t="s">
        <v>103</v>
      </c>
      <c r="E3501" s="279" t="s">
        <v>1267</v>
      </c>
      <c r="F3501" s="281" t="s">
        <v>1209</v>
      </c>
      <c r="G3501" s="282" t="s">
        <v>133</v>
      </c>
      <c r="H3501" s="283">
        <v>7.1000000000000004E-3</v>
      </c>
      <c r="I3501" s="284">
        <v>1.774</v>
      </c>
      <c r="J3501" s="284">
        <v>1.2E-2</v>
      </c>
      <c r="K3501" s="277"/>
      <c r="L3501" s="284">
        <v>2.15</v>
      </c>
      <c r="M3501" s="284">
        <v>0.01</v>
      </c>
    </row>
    <row r="3502" spans="1:13" x14ac:dyDescent="0.2">
      <c r="A3502" s="265" t="s">
        <v>8091</v>
      </c>
      <c r="B3502" s="266" t="s">
        <v>4961</v>
      </c>
      <c r="C3502" s="267" t="s">
        <v>36</v>
      </c>
      <c r="D3502" s="266" t="s">
        <v>37</v>
      </c>
      <c r="E3502" s="266" t="s">
        <v>38</v>
      </c>
      <c r="F3502" s="268" t="s">
        <v>1188</v>
      </c>
      <c r="G3502" s="269" t="s">
        <v>39</v>
      </c>
      <c r="H3502" s="267" t="s">
        <v>1189</v>
      </c>
      <c r="I3502" s="267" t="s">
        <v>40</v>
      </c>
      <c r="J3502" s="267" t="s">
        <v>41</v>
      </c>
      <c r="L3502" s="334"/>
      <c r="M3502" s="334"/>
    </row>
    <row r="3503" spans="1:13" ht="36" x14ac:dyDescent="0.2">
      <c r="A3503" s="265" t="s">
        <v>8092</v>
      </c>
      <c r="B3503" s="290" t="s">
        <v>1190</v>
      </c>
      <c r="C3503" s="291" t="s">
        <v>4375</v>
      </c>
      <c r="D3503" s="290" t="s">
        <v>103</v>
      </c>
      <c r="E3503" s="290" t="s">
        <v>1620</v>
      </c>
      <c r="F3503" s="292" t="s">
        <v>3019</v>
      </c>
      <c r="G3503" s="293" t="s">
        <v>133</v>
      </c>
      <c r="H3503" s="294">
        <v>1</v>
      </c>
      <c r="I3503" s="278">
        <v>12.33</v>
      </c>
      <c r="J3503" s="278">
        <v>12.33</v>
      </c>
      <c r="K3503" s="277"/>
      <c r="L3503" s="278">
        <v>14.95</v>
      </c>
      <c r="M3503" s="278">
        <v>14.95</v>
      </c>
    </row>
    <row r="3504" spans="1:13" ht="24.75" thickBot="1" x14ac:dyDescent="0.25">
      <c r="A3504" s="265" t="s">
        <v>8093</v>
      </c>
      <c r="B3504" s="329" t="s">
        <v>1236</v>
      </c>
      <c r="C3504" s="330" t="s">
        <v>4253</v>
      </c>
      <c r="D3504" s="329" t="s">
        <v>103</v>
      </c>
      <c r="E3504" s="329" t="s">
        <v>4254</v>
      </c>
      <c r="F3504" s="331" t="s">
        <v>1191</v>
      </c>
      <c r="G3504" s="332" t="s">
        <v>79</v>
      </c>
      <c r="H3504" s="333">
        <v>0.13789999999999999</v>
      </c>
      <c r="I3504" s="322">
        <v>16.539000000000001</v>
      </c>
      <c r="J3504" s="322">
        <v>2.2799999999999998</v>
      </c>
      <c r="K3504" s="277"/>
      <c r="L3504" s="322">
        <v>20.04</v>
      </c>
      <c r="M3504" s="322">
        <v>2.76</v>
      </c>
    </row>
    <row r="3505" spans="1:13" ht="24.75" thickTop="1" x14ac:dyDescent="0.2">
      <c r="A3505" s="265" t="s">
        <v>8094</v>
      </c>
      <c r="B3505" s="323" t="s">
        <v>1236</v>
      </c>
      <c r="C3505" s="324" t="s">
        <v>4255</v>
      </c>
      <c r="D3505" s="323" t="s">
        <v>103</v>
      </c>
      <c r="E3505" s="323" t="s">
        <v>1264</v>
      </c>
      <c r="F3505" s="325" t="s">
        <v>1191</v>
      </c>
      <c r="G3505" s="326" t="s">
        <v>79</v>
      </c>
      <c r="H3505" s="327">
        <v>0.13789999999999999</v>
      </c>
      <c r="I3505" s="328">
        <v>23.058</v>
      </c>
      <c r="J3505" s="328">
        <v>3.1789999999999998</v>
      </c>
      <c r="K3505" s="277"/>
      <c r="L3505" s="328">
        <v>27.94</v>
      </c>
      <c r="M3505" s="328">
        <v>3.85</v>
      </c>
    </row>
    <row r="3506" spans="1:13" x14ac:dyDescent="0.2">
      <c r="A3506" s="265" t="s">
        <v>8095</v>
      </c>
      <c r="B3506" s="279" t="s">
        <v>1193</v>
      </c>
      <c r="C3506" s="280" t="s">
        <v>4365</v>
      </c>
      <c r="D3506" s="279" t="s">
        <v>103</v>
      </c>
      <c r="E3506" s="279" t="s">
        <v>1273</v>
      </c>
      <c r="F3506" s="281" t="s">
        <v>1209</v>
      </c>
      <c r="G3506" s="282" t="s">
        <v>133</v>
      </c>
      <c r="H3506" s="283">
        <v>2</v>
      </c>
      <c r="I3506" s="284">
        <v>1.617</v>
      </c>
      <c r="J3506" s="284">
        <v>3.234</v>
      </c>
      <c r="K3506" s="277"/>
      <c r="L3506" s="284">
        <v>1.96</v>
      </c>
      <c r="M3506" s="284">
        <v>3.92</v>
      </c>
    </row>
    <row r="3507" spans="1:13" x14ac:dyDescent="0.2">
      <c r="A3507" s="265" t="s">
        <v>8096</v>
      </c>
      <c r="B3507" s="279" t="s">
        <v>1193</v>
      </c>
      <c r="C3507" s="280" t="s">
        <v>4376</v>
      </c>
      <c r="D3507" s="279" t="s">
        <v>103</v>
      </c>
      <c r="E3507" s="279" t="s">
        <v>4377</v>
      </c>
      <c r="F3507" s="281" t="s">
        <v>1209</v>
      </c>
      <c r="G3507" s="282" t="s">
        <v>133</v>
      </c>
      <c r="H3507" s="283">
        <v>1</v>
      </c>
      <c r="I3507" s="284">
        <v>2.5251346153846161</v>
      </c>
      <c r="J3507" s="284">
        <v>2.5249999999999999</v>
      </c>
      <c r="K3507" s="277"/>
      <c r="L3507" s="284">
        <v>3.08</v>
      </c>
      <c r="M3507" s="284">
        <v>3.08</v>
      </c>
    </row>
    <row r="3508" spans="1:13" ht="24" x14ac:dyDescent="0.2">
      <c r="A3508" s="265" t="s">
        <v>8097</v>
      </c>
      <c r="B3508" s="279" t="s">
        <v>1193</v>
      </c>
      <c r="C3508" s="280" t="s">
        <v>4368</v>
      </c>
      <c r="D3508" s="279" t="s">
        <v>103</v>
      </c>
      <c r="E3508" s="279" t="s">
        <v>4369</v>
      </c>
      <c r="F3508" s="281" t="s">
        <v>1209</v>
      </c>
      <c r="G3508" s="282" t="s">
        <v>133</v>
      </c>
      <c r="H3508" s="283">
        <v>0.05</v>
      </c>
      <c r="I3508" s="284">
        <v>22.25</v>
      </c>
      <c r="J3508" s="284">
        <v>1.1120000000000001</v>
      </c>
      <c r="K3508" s="277"/>
      <c r="L3508" s="284">
        <v>26.96</v>
      </c>
      <c r="M3508" s="284">
        <v>1.34</v>
      </c>
    </row>
    <row r="3509" spans="1:13" x14ac:dyDescent="0.2">
      <c r="A3509" s="265" t="s">
        <v>8098</v>
      </c>
      <c r="B3509" s="266" t="s">
        <v>4962</v>
      </c>
      <c r="C3509" s="267" t="s">
        <v>36</v>
      </c>
      <c r="D3509" s="266" t="s">
        <v>37</v>
      </c>
      <c r="E3509" s="266" t="s">
        <v>38</v>
      </c>
      <c r="F3509" s="268" t="s">
        <v>1188</v>
      </c>
      <c r="G3509" s="269" t="s">
        <v>39</v>
      </c>
      <c r="H3509" s="267" t="s">
        <v>1189</v>
      </c>
      <c r="I3509" s="267" t="s">
        <v>40</v>
      </c>
      <c r="J3509" s="267" t="s">
        <v>41</v>
      </c>
      <c r="L3509" s="334"/>
      <c r="M3509" s="334"/>
    </row>
    <row r="3510" spans="1:13" ht="36" x14ac:dyDescent="0.2">
      <c r="A3510" s="265" t="s">
        <v>8099</v>
      </c>
      <c r="B3510" s="271" t="s">
        <v>1190</v>
      </c>
      <c r="C3510" s="272" t="s">
        <v>4379</v>
      </c>
      <c r="D3510" s="271" t="s">
        <v>103</v>
      </c>
      <c r="E3510" s="271" t="s">
        <v>1623</v>
      </c>
      <c r="F3510" s="273" t="s">
        <v>3019</v>
      </c>
      <c r="G3510" s="274" t="s">
        <v>133</v>
      </c>
      <c r="H3510" s="275">
        <v>1</v>
      </c>
      <c r="I3510" s="276">
        <v>22.810000000000002</v>
      </c>
      <c r="J3510" s="276">
        <v>22.81</v>
      </c>
      <c r="K3510" s="277"/>
      <c r="L3510" s="276">
        <v>27.65</v>
      </c>
      <c r="M3510" s="276">
        <v>27.65</v>
      </c>
    </row>
    <row r="3511" spans="1:13" ht="24" x14ac:dyDescent="0.2">
      <c r="A3511" s="265" t="s">
        <v>8100</v>
      </c>
      <c r="B3511" s="316" t="s">
        <v>1236</v>
      </c>
      <c r="C3511" s="317" t="s">
        <v>4253</v>
      </c>
      <c r="D3511" s="316" t="s">
        <v>103</v>
      </c>
      <c r="E3511" s="316" t="s">
        <v>4254</v>
      </c>
      <c r="F3511" s="318" t="s">
        <v>1191</v>
      </c>
      <c r="G3511" s="319" t="s">
        <v>79</v>
      </c>
      <c r="H3511" s="320">
        <v>0.19259999999999999</v>
      </c>
      <c r="I3511" s="321">
        <v>16.539000000000001</v>
      </c>
      <c r="J3511" s="321">
        <v>3.1850000000000001</v>
      </c>
      <c r="K3511" s="277"/>
      <c r="L3511" s="321">
        <v>20.04</v>
      </c>
      <c r="M3511" s="321">
        <v>3.85</v>
      </c>
    </row>
    <row r="3512" spans="1:13" ht="24" x14ac:dyDescent="0.2">
      <c r="A3512" s="265" t="s">
        <v>8101</v>
      </c>
      <c r="B3512" s="329" t="s">
        <v>1236</v>
      </c>
      <c r="C3512" s="330" t="s">
        <v>4255</v>
      </c>
      <c r="D3512" s="329" t="s">
        <v>103</v>
      </c>
      <c r="E3512" s="329" t="s">
        <v>1264</v>
      </c>
      <c r="F3512" s="331" t="s">
        <v>1191</v>
      </c>
      <c r="G3512" s="332" t="s">
        <v>79</v>
      </c>
      <c r="H3512" s="333">
        <v>0.19259999999999999</v>
      </c>
      <c r="I3512" s="322">
        <v>23.058</v>
      </c>
      <c r="J3512" s="322">
        <v>4.4400000000000004</v>
      </c>
      <c r="K3512" s="277"/>
      <c r="L3512" s="322">
        <v>27.94</v>
      </c>
      <c r="M3512" s="322">
        <v>5.38</v>
      </c>
    </row>
    <row r="3513" spans="1:13" ht="12.75" thickBot="1" x14ac:dyDescent="0.25">
      <c r="A3513" s="265" t="s">
        <v>8102</v>
      </c>
      <c r="B3513" s="301" t="s">
        <v>1193</v>
      </c>
      <c r="C3513" s="302" t="s">
        <v>4380</v>
      </c>
      <c r="D3513" s="301" t="s">
        <v>103</v>
      </c>
      <c r="E3513" s="301" t="s">
        <v>1272</v>
      </c>
      <c r="F3513" s="303" t="s">
        <v>1209</v>
      </c>
      <c r="G3513" s="304" t="s">
        <v>133</v>
      </c>
      <c r="H3513" s="305">
        <v>2</v>
      </c>
      <c r="I3513" s="285">
        <v>2.8719999999999999</v>
      </c>
      <c r="J3513" s="285">
        <v>5.7439999999999998</v>
      </c>
      <c r="K3513" s="277"/>
      <c r="L3513" s="285">
        <v>3.48</v>
      </c>
      <c r="M3513" s="285">
        <v>6.96</v>
      </c>
    </row>
    <row r="3514" spans="1:13" ht="12.75" thickTop="1" x14ac:dyDescent="0.2">
      <c r="A3514" s="265" t="s">
        <v>8103</v>
      </c>
      <c r="B3514" s="295" t="s">
        <v>1193</v>
      </c>
      <c r="C3514" s="296" t="s">
        <v>4381</v>
      </c>
      <c r="D3514" s="295" t="s">
        <v>103</v>
      </c>
      <c r="E3514" s="295" t="s">
        <v>4382</v>
      </c>
      <c r="F3514" s="297" t="s">
        <v>1209</v>
      </c>
      <c r="G3514" s="298" t="s">
        <v>133</v>
      </c>
      <c r="H3514" s="299">
        <v>1</v>
      </c>
      <c r="I3514" s="300">
        <v>6.88</v>
      </c>
      <c r="J3514" s="300">
        <v>6.88</v>
      </c>
      <c r="K3514" s="277"/>
      <c r="L3514" s="300">
        <v>8.36</v>
      </c>
      <c r="M3514" s="300">
        <v>8.36</v>
      </c>
    </row>
    <row r="3515" spans="1:13" ht="24" x14ac:dyDescent="0.2">
      <c r="A3515" s="265" t="s">
        <v>8104</v>
      </c>
      <c r="B3515" s="279" t="s">
        <v>1193</v>
      </c>
      <c r="C3515" s="280" t="s">
        <v>4368</v>
      </c>
      <c r="D3515" s="279" t="s">
        <v>103</v>
      </c>
      <c r="E3515" s="279" t="s">
        <v>4369</v>
      </c>
      <c r="F3515" s="281" t="s">
        <v>1209</v>
      </c>
      <c r="G3515" s="282" t="s">
        <v>133</v>
      </c>
      <c r="H3515" s="283">
        <v>0.115</v>
      </c>
      <c r="I3515" s="284">
        <v>22.25</v>
      </c>
      <c r="J3515" s="284">
        <v>2.5579999999999998</v>
      </c>
      <c r="K3515" s="277"/>
      <c r="L3515" s="284">
        <v>26.96</v>
      </c>
      <c r="M3515" s="284">
        <v>3.1</v>
      </c>
    </row>
    <row r="3516" spans="1:13" x14ac:dyDescent="0.2">
      <c r="A3516" s="265" t="s">
        <v>8105</v>
      </c>
      <c r="B3516" s="266" t="s">
        <v>4963</v>
      </c>
      <c r="C3516" s="267" t="s">
        <v>36</v>
      </c>
      <c r="D3516" s="266" t="s">
        <v>37</v>
      </c>
      <c r="E3516" s="266" t="s">
        <v>38</v>
      </c>
      <c r="F3516" s="268" t="s">
        <v>1188</v>
      </c>
      <c r="G3516" s="269" t="s">
        <v>39</v>
      </c>
      <c r="H3516" s="267" t="s">
        <v>1189</v>
      </c>
      <c r="I3516" s="267" t="s">
        <v>40</v>
      </c>
      <c r="J3516" s="267" t="s">
        <v>41</v>
      </c>
      <c r="L3516" s="334"/>
      <c r="M3516" s="334"/>
    </row>
    <row r="3517" spans="1:13" x14ac:dyDescent="0.2">
      <c r="A3517" s="265" t="s">
        <v>8106</v>
      </c>
      <c r="B3517" s="271" t="s">
        <v>1190</v>
      </c>
      <c r="C3517" s="272" t="s">
        <v>4810</v>
      </c>
      <c r="D3517" s="271" t="s">
        <v>1470</v>
      </c>
      <c r="E3517" s="271" t="s">
        <v>732</v>
      </c>
      <c r="F3517" s="273">
        <v>8</v>
      </c>
      <c r="G3517" s="274" t="s">
        <v>106</v>
      </c>
      <c r="H3517" s="275">
        <v>1</v>
      </c>
      <c r="I3517" s="276">
        <v>26.27</v>
      </c>
      <c r="J3517" s="276">
        <v>26.269999999999996</v>
      </c>
      <c r="K3517" s="277"/>
      <c r="L3517" s="276">
        <v>31.84</v>
      </c>
      <c r="M3517" s="276">
        <v>31.84</v>
      </c>
    </row>
    <row r="3518" spans="1:13" x14ac:dyDescent="0.2">
      <c r="A3518" s="265" t="s">
        <v>8107</v>
      </c>
      <c r="B3518" s="279" t="s">
        <v>1193</v>
      </c>
      <c r="C3518" s="280" t="s">
        <v>3137</v>
      </c>
      <c r="D3518" s="279" t="s">
        <v>1470</v>
      </c>
      <c r="E3518" s="279" t="s">
        <v>1198</v>
      </c>
      <c r="F3518" s="281" t="s">
        <v>1195</v>
      </c>
      <c r="G3518" s="282" t="s">
        <v>1196</v>
      </c>
      <c r="H3518" s="283">
        <v>0.46</v>
      </c>
      <c r="I3518" s="284">
        <v>12.429</v>
      </c>
      <c r="J3518" s="284">
        <v>5.7169999999999996</v>
      </c>
      <c r="K3518" s="277"/>
      <c r="L3518" s="284">
        <v>15.06</v>
      </c>
      <c r="M3518" s="284">
        <v>6.92</v>
      </c>
    </row>
    <row r="3519" spans="1:13" x14ac:dyDescent="0.2">
      <c r="A3519" s="265" t="s">
        <v>8108</v>
      </c>
      <c r="B3519" s="279" t="s">
        <v>1193</v>
      </c>
      <c r="C3519" s="280" t="s">
        <v>3212</v>
      </c>
      <c r="D3519" s="279" t="s">
        <v>1470</v>
      </c>
      <c r="E3519" s="279" t="s">
        <v>1364</v>
      </c>
      <c r="F3519" s="281" t="s">
        <v>1195</v>
      </c>
      <c r="G3519" s="282" t="s">
        <v>1196</v>
      </c>
      <c r="H3519" s="283">
        <v>0.46</v>
      </c>
      <c r="I3519" s="284">
        <v>18.404</v>
      </c>
      <c r="J3519" s="284">
        <v>8.4649999999999999</v>
      </c>
      <c r="K3519" s="277"/>
      <c r="L3519" s="284">
        <v>22.3</v>
      </c>
      <c r="M3519" s="284">
        <v>10.25</v>
      </c>
    </row>
    <row r="3520" spans="1:13" x14ac:dyDescent="0.2">
      <c r="A3520" s="265" t="s">
        <v>8109</v>
      </c>
      <c r="B3520" s="301" t="s">
        <v>1193</v>
      </c>
      <c r="C3520" s="302" t="s">
        <v>4811</v>
      </c>
      <c r="D3520" s="301" t="s">
        <v>1470</v>
      </c>
      <c r="E3520" s="301" t="s">
        <v>4812</v>
      </c>
      <c r="F3520" s="303" t="s">
        <v>1209</v>
      </c>
      <c r="G3520" s="304" t="s">
        <v>73</v>
      </c>
      <c r="H3520" s="305">
        <v>1</v>
      </c>
      <c r="I3520" s="285">
        <v>12.088144836065576</v>
      </c>
      <c r="J3520" s="285">
        <v>12.087999999999999</v>
      </c>
      <c r="K3520" s="277"/>
      <c r="L3520" s="285">
        <v>14.67</v>
      </c>
      <c r="M3520" s="285">
        <v>14.67</v>
      </c>
    </row>
    <row r="3521" spans="1:13" ht="12.75" thickBot="1" x14ac:dyDescent="0.25">
      <c r="A3521" s="265" t="s">
        <v>8110</v>
      </c>
      <c r="B3521" s="286" t="s">
        <v>4964</v>
      </c>
      <c r="C3521" s="287" t="s">
        <v>36</v>
      </c>
      <c r="D3521" s="286" t="s">
        <v>37</v>
      </c>
      <c r="E3521" s="286" t="s">
        <v>38</v>
      </c>
      <c r="F3521" s="288" t="s">
        <v>1188</v>
      </c>
      <c r="G3521" s="289" t="s">
        <v>39</v>
      </c>
      <c r="H3521" s="287" t="s">
        <v>1189</v>
      </c>
      <c r="I3521" s="287" t="s">
        <v>40</v>
      </c>
      <c r="J3521" s="287" t="s">
        <v>41</v>
      </c>
      <c r="L3521" s="270"/>
      <c r="M3521" s="270"/>
    </row>
    <row r="3522" spans="1:13" ht="36.75" thickTop="1" x14ac:dyDescent="0.2">
      <c r="A3522" s="265" t="s">
        <v>8111</v>
      </c>
      <c r="B3522" s="310" t="s">
        <v>1190</v>
      </c>
      <c r="C3522" s="311" t="s">
        <v>4371</v>
      </c>
      <c r="D3522" s="310" t="s">
        <v>103</v>
      </c>
      <c r="E3522" s="310" t="s">
        <v>1617</v>
      </c>
      <c r="F3522" s="312" t="s">
        <v>3019</v>
      </c>
      <c r="G3522" s="313" t="s">
        <v>133</v>
      </c>
      <c r="H3522" s="314">
        <v>1</v>
      </c>
      <c r="I3522" s="315">
        <v>20.02</v>
      </c>
      <c r="J3522" s="315">
        <v>20.02</v>
      </c>
      <c r="K3522" s="277"/>
      <c r="L3522" s="315">
        <v>24.27</v>
      </c>
      <c r="M3522" s="315">
        <v>24.27</v>
      </c>
    </row>
    <row r="3523" spans="1:13" ht="24" x14ac:dyDescent="0.2">
      <c r="A3523" s="265" t="s">
        <v>8112</v>
      </c>
      <c r="B3523" s="316" t="s">
        <v>1236</v>
      </c>
      <c r="C3523" s="317" t="s">
        <v>4253</v>
      </c>
      <c r="D3523" s="316" t="s">
        <v>103</v>
      </c>
      <c r="E3523" s="316" t="s">
        <v>4254</v>
      </c>
      <c r="F3523" s="318" t="s">
        <v>1191</v>
      </c>
      <c r="G3523" s="319" t="s">
        <v>79</v>
      </c>
      <c r="H3523" s="320">
        <v>0.18390000000000001</v>
      </c>
      <c r="I3523" s="321">
        <v>16.539000000000001</v>
      </c>
      <c r="J3523" s="321">
        <v>3.0409999999999999</v>
      </c>
      <c r="K3523" s="277"/>
      <c r="L3523" s="321">
        <v>20.04</v>
      </c>
      <c r="M3523" s="321">
        <v>3.68</v>
      </c>
    </row>
    <row r="3524" spans="1:13" ht="24" x14ac:dyDescent="0.2">
      <c r="A3524" s="265" t="s">
        <v>8113</v>
      </c>
      <c r="B3524" s="316" t="s">
        <v>1236</v>
      </c>
      <c r="C3524" s="317" t="s">
        <v>4255</v>
      </c>
      <c r="D3524" s="316" t="s">
        <v>103</v>
      </c>
      <c r="E3524" s="316" t="s">
        <v>1264</v>
      </c>
      <c r="F3524" s="318" t="s">
        <v>1191</v>
      </c>
      <c r="G3524" s="319" t="s">
        <v>79</v>
      </c>
      <c r="H3524" s="320">
        <v>0.18390000000000001</v>
      </c>
      <c r="I3524" s="321">
        <v>23.058</v>
      </c>
      <c r="J3524" s="321">
        <v>4.24</v>
      </c>
      <c r="K3524" s="277"/>
      <c r="L3524" s="321">
        <v>27.94</v>
      </c>
      <c r="M3524" s="321">
        <v>5.13</v>
      </c>
    </row>
    <row r="3525" spans="1:13" x14ac:dyDescent="0.2">
      <c r="A3525" s="265" t="s">
        <v>8114</v>
      </c>
      <c r="B3525" s="279" t="s">
        <v>1193</v>
      </c>
      <c r="C3525" s="280" t="s">
        <v>4365</v>
      </c>
      <c r="D3525" s="279" t="s">
        <v>103</v>
      </c>
      <c r="E3525" s="279" t="s">
        <v>1273</v>
      </c>
      <c r="F3525" s="281" t="s">
        <v>1209</v>
      </c>
      <c r="G3525" s="282" t="s">
        <v>133</v>
      </c>
      <c r="H3525" s="283">
        <v>3</v>
      </c>
      <c r="I3525" s="284">
        <v>1.617</v>
      </c>
      <c r="J3525" s="284">
        <v>4.851</v>
      </c>
      <c r="K3525" s="277"/>
      <c r="L3525" s="284">
        <v>1.96</v>
      </c>
      <c r="M3525" s="284">
        <v>5.88</v>
      </c>
    </row>
    <row r="3526" spans="1:13" x14ac:dyDescent="0.2">
      <c r="A3526" s="265" t="s">
        <v>8115</v>
      </c>
      <c r="B3526" s="279" t="s">
        <v>1193</v>
      </c>
      <c r="C3526" s="280" t="s">
        <v>4372</v>
      </c>
      <c r="D3526" s="279" t="s">
        <v>103</v>
      </c>
      <c r="E3526" s="279" t="s">
        <v>4373</v>
      </c>
      <c r="F3526" s="281" t="s">
        <v>1209</v>
      </c>
      <c r="G3526" s="282" t="s">
        <v>133</v>
      </c>
      <c r="H3526" s="283">
        <v>1</v>
      </c>
      <c r="I3526" s="284">
        <v>6.22</v>
      </c>
      <c r="J3526" s="284">
        <v>6.22</v>
      </c>
      <c r="K3526" s="277"/>
      <c r="L3526" s="284">
        <v>7.56</v>
      </c>
      <c r="M3526" s="284">
        <v>7.56</v>
      </c>
    </row>
    <row r="3527" spans="1:13" ht="24" x14ac:dyDescent="0.2">
      <c r="A3527" s="265" t="s">
        <v>8116</v>
      </c>
      <c r="B3527" s="279" t="s">
        <v>1193</v>
      </c>
      <c r="C3527" s="280" t="s">
        <v>4368</v>
      </c>
      <c r="D3527" s="279" t="s">
        <v>103</v>
      </c>
      <c r="E3527" s="279" t="s">
        <v>4369</v>
      </c>
      <c r="F3527" s="281" t="s">
        <v>1209</v>
      </c>
      <c r="G3527" s="282" t="s">
        <v>133</v>
      </c>
      <c r="H3527" s="283">
        <v>7.4999999999999997E-2</v>
      </c>
      <c r="I3527" s="284">
        <v>22.25</v>
      </c>
      <c r="J3527" s="284">
        <v>1.6679999999999999</v>
      </c>
      <c r="K3527" s="277"/>
      <c r="L3527" s="284">
        <v>26.96</v>
      </c>
      <c r="M3527" s="284">
        <v>2.02</v>
      </c>
    </row>
    <row r="3528" spans="1:13" x14ac:dyDescent="0.2">
      <c r="A3528" s="265" t="s">
        <v>8117</v>
      </c>
      <c r="B3528" s="286" t="s">
        <v>4965</v>
      </c>
      <c r="C3528" s="287" t="s">
        <v>36</v>
      </c>
      <c r="D3528" s="286" t="s">
        <v>37</v>
      </c>
      <c r="E3528" s="286" t="s">
        <v>38</v>
      </c>
      <c r="F3528" s="288" t="s">
        <v>1188</v>
      </c>
      <c r="G3528" s="289" t="s">
        <v>39</v>
      </c>
      <c r="H3528" s="287" t="s">
        <v>1189</v>
      </c>
      <c r="I3528" s="287" t="s">
        <v>40</v>
      </c>
      <c r="J3528" s="287" t="s">
        <v>41</v>
      </c>
      <c r="L3528" s="270"/>
      <c r="M3528" s="270"/>
    </row>
    <row r="3529" spans="1:13" ht="12.75" thickBot="1" x14ac:dyDescent="0.25">
      <c r="A3529" s="265" t="s">
        <v>8118</v>
      </c>
      <c r="B3529" s="290" t="s">
        <v>1190</v>
      </c>
      <c r="C3529" s="291" t="s">
        <v>4823</v>
      </c>
      <c r="D3529" s="290" t="s">
        <v>1470</v>
      </c>
      <c r="E3529" s="290" t="s">
        <v>738</v>
      </c>
      <c r="F3529" s="292">
        <v>8</v>
      </c>
      <c r="G3529" s="293" t="s">
        <v>106</v>
      </c>
      <c r="H3529" s="294">
        <v>1</v>
      </c>
      <c r="I3529" s="278">
        <v>10.200000000000001</v>
      </c>
      <c r="J3529" s="278">
        <v>10.199999999999999</v>
      </c>
      <c r="K3529" s="277"/>
      <c r="L3529" s="278">
        <v>12.37</v>
      </c>
      <c r="M3529" s="278">
        <v>12.37</v>
      </c>
    </row>
    <row r="3530" spans="1:13" ht="12.75" thickTop="1" x14ac:dyDescent="0.2">
      <c r="A3530" s="265" t="s">
        <v>8119</v>
      </c>
      <c r="B3530" s="295" t="s">
        <v>1193</v>
      </c>
      <c r="C3530" s="296" t="s">
        <v>3137</v>
      </c>
      <c r="D3530" s="295" t="s">
        <v>1470</v>
      </c>
      <c r="E3530" s="295" t="s">
        <v>1198</v>
      </c>
      <c r="F3530" s="297" t="s">
        <v>1195</v>
      </c>
      <c r="G3530" s="298" t="s">
        <v>1196</v>
      </c>
      <c r="H3530" s="299">
        <v>7.0000000000000007E-2</v>
      </c>
      <c r="I3530" s="300">
        <v>12.429</v>
      </c>
      <c r="J3530" s="300">
        <v>0.87</v>
      </c>
      <c r="K3530" s="277"/>
      <c r="L3530" s="300">
        <v>15.06</v>
      </c>
      <c r="M3530" s="300">
        <v>1.05</v>
      </c>
    </row>
    <row r="3531" spans="1:13" x14ac:dyDescent="0.2">
      <c r="A3531" s="265" t="s">
        <v>8120</v>
      </c>
      <c r="B3531" s="279" t="s">
        <v>1193</v>
      </c>
      <c r="C3531" s="280" t="s">
        <v>3212</v>
      </c>
      <c r="D3531" s="279" t="s">
        <v>1470</v>
      </c>
      <c r="E3531" s="279" t="s">
        <v>1364</v>
      </c>
      <c r="F3531" s="281" t="s">
        <v>1195</v>
      </c>
      <c r="G3531" s="282" t="s">
        <v>1196</v>
      </c>
      <c r="H3531" s="283">
        <v>7.0000000000000007E-2</v>
      </c>
      <c r="I3531" s="284">
        <v>18.404</v>
      </c>
      <c r="J3531" s="284">
        <v>1.288</v>
      </c>
      <c r="K3531" s="277"/>
      <c r="L3531" s="284">
        <v>22.3</v>
      </c>
      <c r="M3531" s="284">
        <v>1.56</v>
      </c>
    </row>
    <row r="3532" spans="1:13" x14ac:dyDescent="0.2">
      <c r="A3532" s="265" t="s">
        <v>8121</v>
      </c>
      <c r="B3532" s="279" t="s">
        <v>1193</v>
      </c>
      <c r="C3532" s="280" t="s">
        <v>4824</v>
      </c>
      <c r="D3532" s="279" t="s">
        <v>1470</v>
      </c>
      <c r="E3532" s="279" t="s">
        <v>4825</v>
      </c>
      <c r="F3532" s="281" t="s">
        <v>1209</v>
      </c>
      <c r="G3532" s="282" t="s">
        <v>73</v>
      </c>
      <c r="H3532" s="283">
        <v>1</v>
      </c>
      <c r="I3532" s="284">
        <v>8.0399999999999991</v>
      </c>
      <c r="J3532" s="284">
        <v>8.0399999999999991</v>
      </c>
      <c r="K3532" s="277"/>
      <c r="L3532" s="284">
        <v>9.76</v>
      </c>
      <c r="M3532" s="284">
        <v>9.76</v>
      </c>
    </row>
    <row r="3533" spans="1:13" x14ac:dyDescent="0.2">
      <c r="A3533" s="265" t="s">
        <v>8122</v>
      </c>
      <c r="B3533" s="266" t="s">
        <v>4966</v>
      </c>
      <c r="C3533" s="267" t="s">
        <v>36</v>
      </c>
      <c r="D3533" s="266" t="s">
        <v>37</v>
      </c>
      <c r="E3533" s="266" t="s">
        <v>38</v>
      </c>
      <c r="F3533" s="268" t="s">
        <v>1188</v>
      </c>
      <c r="G3533" s="269" t="s">
        <v>39</v>
      </c>
      <c r="H3533" s="267" t="s">
        <v>1189</v>
      </c>
      <c r="I3533" s="267" t="s">
        <v>40</v>
      </c>
      <c r="J3533" s="267" t="s">
        <v>41</v>
      </c>
      <c r="L3533" s="334"/>
      <c r="M3533" s="334"/>
    </row>
    <row r="3534" spans="1:13" x14ac:dyDescent="0.2">
      <c r="A3534" s="265" t="s">
        <v>8123</v>
      </c>
      <c r="B3534" s="271" t="s">
        <v>1190</v>
      </c>
      <c r="C3534" s="272" t="s">
        <v>4748</v>
      </c>
      <c r="D3534" s="271" t="s">
        <v>1470</v>
      </c>
      <c r="E3534" s="271" t="s">
        <v>689</v>
      </c>
      <c r="F3534" s="273">
        <v>8</v>
      </c>
      <c r="G3534" s="274" t="s">
        <v>106</v>
      </c>
      <c r="H3534" s="275">
        <v>1</v>
      </c>
      <c r="I3534" s="276">
        <v>38.790000000000006</v>
      </c>
      <c r="J3534" s="276">
        <v>38.79</v>
      </c>
      <c r="K3534" s="277"/>
      <c r="L3534" s="276">
        <v>47.01</v>
      </c>
      <c r="M3534" s="276">
        <v>47.01</v>
      </c>
    </row>
    <row r="3535" spans="1:13" x14ac:dyDescent="0.2">
      <c r="A3535" s="265" t="s">
        <v>8124</v>
      </c>
      <c r="B3535" s="279" t="s">
        <v>1193</v>
      </c>
      <c r="C3535" s="280" t="s">
        <v>3137</v>
      </c>
      <c r="D3535" s="279" t="s">
        <v>1470</v>
      </c>
      <c r="E3535" s="279" t="s">
        <v>1198</v>
      </c>
      <c r="F3535" s="281" t="s">
        <v>1195</v>
      </c>
      <c r="G3535" s="282" t="s">
        <v>1196</v>
      </c>
      <c r="H3535" s="283">
        <v>0.22</v>
      </c>
      <c r="I3535" s="284">
        <v>12.429</v>
      </c>
      <c r="J3535" s="284">
        <v>2.734</v>
      </c>
      <c r="K3535" s="277"/>
      <c r="L3535" s="284">
        <v>15.06</v>
      </c>
      <c r="M3535" s="284">
        <v>3.31</v>
      </c>
    </row>
    <row r="3536" spans="1:13" x14ac:dyDescent="0.2">
      <c r="A3536" s="265" t="s">
        <v>8125</v>
      </c>
      <c r="B3536" s="279" t="s">
        <v>1193</v>
      </c>
      <c r="C3536" s="280" t="s">
        <v>3212</v>
      </c>
      <c r="D3536" s="279" t="s">
        <v>1470</v>
      </c>
      <c r="E3536" s="279" t="s">
        <v>1364</v>
      </c>
      <c r="F3536" s="281" t="s">
        <v>1195</v>
      </c>
      <c r="G3536" s="282" t="s">
        <v>1196</v>
      </c>
      <c r="H3536" s="283">
        <v>0.22</v>
      </c>
      <c r="I3536" s="284">
        <v>18.404</v>
      </c>
      <c r="J3536" s="284">
        <v>4.048</v>
      </c>
      <c r="K3536" s="277"/>
      <c r="L3536" s="284">
        <v>22.3</v>
      </c>
      <c r="M3536" s="284">
        <v>4.9000000000000004</v>
      </c>
    </row>
    <row r="3537" spans="1:13" x14ac:dyDescent="0.2">
      <c r="A3537" s="265" t="s">
        <v>8126</v>
      </c>
      <c r="B3537" s="301" t="s">
        <v>1193</v>
      </c>
      <c r="C3537" s="302" t="s">
        <v>3321</v>
      </c>
      <c r="D3537" s="301" t="s">
        <v>1470</v>
      </c>
      <c r="E3537" s="301" t="s">
        <v>3322</v>
      </c>
      <c r="F3537" s="303" t="s">
        <v>1209</v>
      </c>
      <c r="G3537" s="304" t="s">
        <v>73</v>
      </c>
      <c r="H3537" s="305">
        <v>1</v>
      </c>
      <c r="I3537" s="285">
        <v>32.01</v>
      </c>
      <c r="J3537" s="285">
        <v>32.01</v>
      </c>
      <c r="K3537" s="277"/>
      <c r="L3537" s="285">
        <v>38.799999999999997</v>
      </c>
      <c r="M3537" s="285">
        <v>38.799999999999997</v>
      </c>
    </row>
    <row r="3538" spans="1:13" ht="12.75" thickBot="1" x14ac:dyDescent="0.25">
      <c r="A3538" s="265" t="s">
        <v>8127</v>
      </c>
      <c r="B3538" s="286" t="s">
        <v>4967</v>
      </c>
      <c r="C3538" s="287" t="s">
        <v>36</v>
      </c>
      <c r="D3538" s="286" t="s">
        <v>37</v>
      </c>
      <c r="E3538" s="286" t="s">
        <v>38</v>
      </c>
      <c r="F3538" s="288" t="s">
        <v>1188</v>
      </c>
      <c r="G3538" s="289" t="s">
        <v>39</v>
      </c>
      <c r="H3538" s="287" t="s">
        <v>1189</v>
      </c>
      <c r="I3538" s="287" t="s">
        <v>40</v>
      </c>
      <c r="J3538" s="287" t="s">
        <v>41</v>
      </c>
      <c r="L3538" s="270"/>
      <c r="M3538" s="270"/>
    </row>
    <row r="3539" spans="1:13" ht="36.75" thickTop="1" x14ac:dyDescent="0.2">
      <c r="A3539" s="265" t="s">
        <v>8128</v>
      </c>
      <c r="B3539" s="310" t="s">
        <v>1190</v>
      </c>
      <c r="C3539" s="311" t="s">
        <v>4828</v>
      </c>
      <c r="D3539" s="310" t="s">
        <v>103</v>
      </c>
      <c r="E3539" s="310" t="s">
        <v>1767</v>
      </c>
      <c r="F3539" s="312" t="s">
        <v>3019</v>
      </c>
      <c r="G3539" s="313" t="s">
        <v>133</v>
      </c>
      <c r="H3539" s="314">
        <v>1</v>
      </c>
      <c r="I3539" s="315">
        <v>16.09</v>
      </c>
      <c r="J3539" s="315">
        <v>16.09</v>
      </c>
      <c r="K3539" s="277"/>
      <c r="L3539" s="315">
        <v>19.510000000000002</v>
      </c>
      <c r="M3539" s="315">
        <v>19.510000000000002</v>
      </c>
    </row>
    <row r="3540" spans="1:13" ht="24" x14ac:dyDescent="0.2">
      <c r="A3540" s="265" t="s">
        <v>8129</v>
      </c>
      <c r="B3540" s="316" t="s">
        <v>1236</v>
      </c>
      <c r="C3540" s="317" t="s">
        <v>4253</v>
      </c>
      <c r="D3540" s="316" t="s">
        <v>103</v>
      </c>
      <c r="E3540" s="316" t="s">
        <v>4254</v>
      </c>
      <c r="F3540" s="318" t="s">
        <v>1191</v>
      </c>
      <c r="G3540" s="319" t="s">
        <v>79</v>
      </c>
      <c r="H3540" s="320">
        <v>0.16520000000000001</v>
      </c>
      <c r="I3540" s="321">
        <v>16.539000000000001</v>
      </c>
      <c r="J3540" s="321">
        <v>2.7320000000000002</v>
      </c>
      <c r="K3540" s="277"/>
      <c r="L3540" s="321">
        <v>20.04</v>
      </c>
      <c r="M3540" s="321">
        <v>3.31</v>
      </c>
    </row>
    <row r="3541" spans="1:13" ht="24" x14ac:dyDescent="0.2">
      <c r="A3541" s="265" t="s">
        <v>8130</v>
      </c>
      <c r="B3541" s="316" t="s">
        <v>1236</v>
      </c>
      <c r="C3541" s="317" t="s">
        <v>4255</v>
      </c>
      <c r="D3541" s="316" t="s">
        <v>103</v>
      </c>
      <c r="E3541" s="316" t="s">
        <v>1264</v>
      </c>
      <c r="F3541" s="318" t="s">
        <v>1191</v>
      </c>
      <c r="G3541" s="319" t="s">
        <v>79</v>
      </c>
      <c r="H3541" s="320">
        <v>0.16520000000000001</v>
      </c>
      <c r="I3541" s="321">
        <v>23.058</v>
      </c>
      <c r="J3541" s="321">
        <v>3.8090000000000002</v>
      </c>
      <c r="K3541" s="277"/>
      <c r="L3541" s="321">
        <v>27.94</v>
      </c>
      <c r="M3541" s="321">
        <v>4.6100000000000003</v>
      </c>
    </row>
    <row r="3542" spans="1:13" x14ac:dyDescent="0.2">
      <c r="A3542" s="265" t="s">
        <v>8131</v>
      </c>
      <c r="B3542" s="279" t="s">
        <v>1193</v>
      </c>
      <c r="C3542" s="280" t="s">
        <v>4269</v>
      </c>
      <c r="D3542" s="279" t="s">
        <v>103</v>
      </c>
      <c r="E3542" s="279" t="s">
        <v>1265</v>
      </c>
      <c r="F3542" s="281" t="s">
        <v>1209</v>
      </c>
      <c r="G3542" s="282" t="s">
        <v>133</v>
      </c>
      <c r="H3542" s="283">
        <v>4.8999999999999998E-3</v>
      </c>
      <c r="I3542" s="284">
        <v>53.908000000000001</v>
      </c>
      <c r="J3542" s="284">
        <v>0.26400000000000001</v>
      </c>
      <c r="K3542" s="277"/>
      <c r="L3542" s="284">
        <v>65.319999999999993</v>
      </c>
      <c r="M3542" s="284">
        <v>0.32</v>
      </c>
    </row>
    <row r="3543" spans="1:13" x14ac:dyDescent="0.2">
      <c r="A3543" s="265" t="s">
        <v>8132</v>
      </c>
      <c r="B3543" s="279" t="s">
        <v>1193</v>
      </c>
      <c r="C3543" s="280" t="s">
        <v>4829</v>
      </c>
      <c r="D3543" s="279" t="s">
        <v>103</v>
      </c>
      <c r="E3543" s="279" t="s">
        <v>4830</v>
      </c>
      <c r="F3543" s="281" t="s">
        <v>1209</v>
      </c>
      <c r="G3543" s="282" t="s">
        <v>133</v>
      </c>
      <c r="H3543" s="283">
        <v>1</v>
      </c>
      <c r="I3543" s="284">
        <v>8.76</v>
      </c>
      <c r="J3543" s="284">
        <v>8.76</v>
      </c>
      <c r="K3543" s="277"/>
      <c r="L3543" s="284">
        <v>10.65</v>
      </c>
      <c r="M3543" s="284">
        <v>10.65</v>
      </c>
    </row>
    <row r="3544" spans="1:13" x14ac:dyDescent="0.2">
      <c r="A3544" s="265" t="s">
        <v>8133</v>
      </c>
      <c r="B3544" s="279" t="s">
        <v>1193</v>
      </c>
      <c r="C3544" s="280" t="s">
        <v>4272</v>
      </c>
      <c r="D3544" s="279" t="s">
        <v>103</v>
      </c>
      <c r="E3544" s="279" t="s">
        <v>1269</v>
      </c>
      <c r="F3544" s="281" t="s">
        <v>1209</v>
      </c>
      <c r="G3544" s="282" t="s">
        <v>133</v>
      </c>
      <c r="H3544" s="283">
        <v>7.4999999999999997E-3</v>
      </c>
      <c r="I3544" s="284">
        <v>61.08</v>
      </c>
      <c r="J3544" s="284">
        <v>0.45800000000000002</v>
      </c>
      <c r="K3544" s="277"/>
      <c r="L3544" s="284">
        <v>74.010000000000005</v>
      </c>
      <c r="M3544" s="284">
        <v>0.55000000000000004</v>
      </c>
    </row>
    <row r="3545" spans="1:13" x14ac:dyDescent="0.2">
      <c r="A3545" s="265" t="s">
        <v>8134</v>
      </c>
      <c r="B3545" s="279" t="s">
        <v>1193</v>
      </c>
      <c r="C3545" s="280" t="s">
        <v>4258</v>
      </c>
      <c r="D3545" s="279" t="s">
        <v>103</v>
      </c>
      <c r="E3545" s="279" t="s">
        <v>1267</v>
      </c>
      <c r="F3545" s="281" t="s">
        <v>1209</v>
      </c>
      <c r="G3545" s="282" t="s">
        <v>133</v>
      </c>
      <c r="H3545" s="283">
        <v>3.5999999999999997E-2</v>
      </c>
      <c r="I3545" s="284">
        <v>1.774</v>
      </c>
      <c r="J3545" s="284">
        <v>6.3E-2</v>
      </c>
      <c r="K3545" s="277"/>
      <c r="L3545" s="284">
        <v>2.15</v>
      </c>
      <c r="M3545" s="284">
        <v>7.0000000000000007E-2</v>
      </c>
    </row>
    <row r="3546" spans="1:13" x14ac:dyDescent="0.2">
      <c r="A3546" s="265" t="s">
        <v>8135</v>
      </c>
      <c r="B3546" s="286" t="s">
        <v>4968</v>
      </c>
      <c r="C3546" s="287" t="s">
        <v>36</v>
      </c>
      <c r="D3546" s="286" t="s">
        <v>37</v>
      </c>
      <c r="E3546" s="286" t="s">
        <v>38</v>
      </c>
      <c r="F3546" s="288" t="s">
        <v>1188</v>
      </c>
      <c r="G3546" s="289" t="s">
        <v>39</v>
      </c>
      <c r="H3546" s="287" t="s">
        <v>1189</v>
      </c>
      <c r="I3546" s="287" t="s">
        <v>40</v>
      </c>
      <c r="J3546" s="287" t="s">
        <v>41</v>
      </c>
      <c r="L3546" s="270"/>
      <c r="M3546" s="270"/>
    </row>
    <row r="3547" spans="1:13" ht="12.75" thickBot="1" x14ac:dyDescent="0.25">
      <c r="A3547" s="265" t="s">
        <v>8136</v>
      </c>
      <c r="B3547" s="290" t="s">
        <v>1190</v>
      </c>
      <c r="C3547" s="291" t="s">
        <v>4819</v>
      </c>
      <c r="D3547" s="290" t="s">
        <v>1470</v>
      </c>
      <c r="E3547" s="290" t="s">
        <v>736</v>
      </c>
      <c r="F3547" s="292">
        <v>8</v>
      </c>
      <c r="G3547" s="293" t="s">
        <v>106</v>
      </c>
      <c r="H3547" s="294">
        <v>1</v>
      </c>
      <c r="I3547" s="278">
        <v>35.67</v>
      </c>
      <c r="J3547" s="278">
        <v>35.67</v>
      </c>
      <c r="K3547" s="277"/>
      <c r="L3547" s="278">
        <v>43.24</v>
      </c>
      <c r="M3547" s="278">
        <v>43.24</v>
      </c>
    </row>
    <row r="3548" spans="1:13" ht="12.75" thickTop="1" x14ac:dyDescent="0.2">
      <c r="A3548" s="265" t="s">
        <v>8137</v>
      </c>
      <c r="B3548" s="295" t="s">
        <v>1193</v>
      </c>
      <c r="C3548" s="296" t="s">
        <v>3137</v>
      </c>
      <c r="D3548" s="295" t="s">
        <v>1470</v>
      </c>
      <c r="E3548" s="295" t="s">
        <v>1198</v>
      </c>
      <c r="F3548" s="297" t="s">
        <v>1195</v>
      </c>
      <c r="G3548" s="298" t="s">
        <v>1196</v>
      </c>
      <c r="H3548" s="299">
        <v>0.33</v>
      </c>
      <c r="I3548" s="300">
        <v>12.429</v>
      </c>
      <c r="J3548" s="300">
        <v>4.101</v>
      </c>
      <c r="K3548" s="277"/>
      <c r="L3548" s="300">
        <v>15.06</v>
      </c>
      <c r="M3548" s="300">
        <v>4.96</v>
      </c>
    </row>
    <row r="3549" spans="1:13" x14ac:dyDescent="0.2">
      <c r="A3549" s="265" t="s">
        <v>8138</v>
      </c>
      <c r="B3549" s="279" t="s">
        <v>1193</v>
      </c>
      <c r="C3549" s="280" t="s">
        <v>3212</v>
      </c>
      <c r="D3549" s="279" t="s">
        <v>1470</v>
      </c>
      <c r="E3549" s="279" t="s">
        <v>1364</v>
      </c>
      <c r="F3549" s="281" t="s">
        <v>1195</v>
      </c>
      <c r="G3549" s="282" t="s">
        <v>1196</v>
      </c>
      <c r="H3549" s="283">
        <v>0.33</v>
      </c>
      <c r="I3549" s="284">
        <v>18.404</v>
      </c>
      <c r="J3549" s="284">
        <v>6.0730000000000004</v>
      </c>
      <c r="K3549" s="277"/>
      <c r="L3549" s="284">
        <v>22.3</v>
      </c>
      <c r="M3549" s="284">
        <v>7.35</v>
      </c>
    </row>
    <row r="3550" spans="1:13" x14ac:dyDescent="0.2">
      <c r="A3550" s="265" t="s">
        <v>8139</v>
      </c>
      <c r="B3550" s="279" t="s">
        <v>1193</v>
      </c>
      <c r="C3550" s="280" t="s">
        <v>4820</v>
      </c>
      <c r="D3550" s="279" t="s">
        <v>1470</v>
      </c>
      <c r="E3550" s="279" t="s">
        <v>4821</v>
      </c>
      <c r="F3550" s="281" t="s">
        <v>1209</v>
      </c>
      <c r="G3550" s="282" t="s">
        <v>73</v>
      </c>
      <c r="H3550" s="283">
        <v>1</v>
      </c>
      <c r="I3550" s="284">
        <v>25.5</v>
      </c>
      <c r="J3550" s="284">
        <v>25.5</v>
      </c>
      <c r="K3550" s="277"/>
      <c r="L3550" s="284">
        <v>30.93</v>
      </c>
      <c r="M3550" s="284">
        <v>30.93</v>
      </c>
    </row>
    <row r="3551" spans="1:13" x14ac:dyDescent="0.2">
      <c r="A3551" s="265" t="s">
        <v>8140</v>
      </c>
      <c r="B3551" s="266" t="s">
        <v>4969</v>
      </c>
      <c r="C3551" s="267" t="s">
        <v>36</v>
      </c>
      <c r="D3551" s="266" t="s">
        <v>37</v>
      </c>
      <c r="E3551" s="266" t="s">
        <v>38</v>
      </c>
      <c r="F3551" s="268" t="s">
        <v>1188</v>
      </c>
      <c r="G3551" s="269" t="s">
        <v>39</v>
      </c>
      <c r="H3551" s="267" t="s">
        <v>1189</v>
      </c>
      <c r="I3551" s="267" t="s">
        <v>40</v>
      </c>
      <c r="J3551" s="267" t="s">
        <v>41</v>
      </c>
      <c r="L3551" s="334"/>
      <c r="M3551" s="334"/>
    </row>
    <row r="3552" spans="1:13" x14ac:dyDescent="0.2">
      <c r="A3552" s="265" t="s">
        <v>8141</v>
      </c>
      <c r="B3552" s="271" t="s">
        <v>1190</v>
      </c>
      <c r="C3552" s="272" t="s">
        <v>4832</v>
      </c>
      <c r="D3552" s="271" t="s">
        <v>1470</v>
      </c>
      <c r="E3552" s="271" t="s">
        <v>743</v>
      </c>
      <c r="F3552" s="273">
        <v>8</v>
      </c>
      <c r="G3552" s="274" t="s">
        <v>106</v>
      </c>
      <c r="H3552" s="275">
        <v>1</v>
      </c>
      <c r="I3552" s="276">
        <v>41.75</v>
      </c>
      <c r="J3552" s="276">
        <v>41.75</v>
      </c>
      <c r="K3552" s="277"/>
      <c r="L3552" s="276">
        <v>50.6</v>
      </c>
      <c r="M3552" s="276">
        <v>50.6</v>
      </c>
    </row>
    <row r="3553" spans="1:13" x14ac:dyDescent="0.2">
      <c r="A3553" s="265" t="s">
        <v>8142</v>
      </c>
      <c r="B3553" s="279" t="s">
        <v>1193</v>
      </c>
      <c r="C3553" s="280" t="s">
        <v>3137</v>
      </c>
      <c r="D3553" s="279" t="s">
        <v>1470</v>
      </c>
      <c r="E3553" s="279" t="s">
        <v>1198</v>
      </c>
      <c r="F3553" s="281" t="s">
        <v>1195</v>
      </c>
      <c r="G3553" s="282" t="s">
        <v>1196</v>
      </c>
      <c r="H3553" s="283">
        <v>0.35</v>
      </c>
      <c r="I3553" s="284">
        <v>12.429</v>
      </c>
      <c r="J3553" s="284">
        <v>4.3499999999999996</v>
      </c>
      <c r="K3553" s="277"/>
      <c r="L3553" s="284">
        <v>15.06</v>
      </c>
      <c r="M3553" s="284">
        <v>5.27</v>
      </c>
    </row>
    <row r="3554" spans="1:13" x14ac:dyDescent="0.2">
      <c r="A3554" s="265" t="s">
        <v>8143</v>
      </c>
      <c r="B3554" s="279" t="s">
        <v>1193</v>
      </c>
      <c r="C3554" s="280" t="s">
        <v>3212</v>
      </c>
      <c r="D3554" s="279" t="s">
        <v>1470</v>
      </c>
      <c r="E3554" s="279" t="s">
        <v>1364</v>
      </c>
      <c r="F3554" s="281" t="s">
        <v>1195</v>
      </c>
      <c r="G3554" s="282" t="s">
        <v>1196</v>
      </c>
      <c r="H3554" s="283">
        <v>0.35</v>
      </c>
      <c r="I3554" s="284">
        <v>18.404</v>
      </c>
      <c r="J3554" s="284">
        <v>6.4409999999999998</v>
      </c>
      <c r="K3554" s="277"/>
      <c r="L3554" s="284">
        <v>22.3</v>
      </c>
      <c r="M3554" s="284">
        <v>7.8</v>
      </c>
    </row>
    <row r="3555" spans="1:13" x14ac:dyDescent="0.2">
      <c r="A3555" s="265" t="s">
        <v>8144</v>
      </c>
      <c r="B3555" s="279" t="s">
        <v>1193</v>
      </c>
      <c r="C3555" s="280" t="s">
        <v>4833</v>
      </c>
      <c r="D3555" s="279" t="s">
        <v>1470</v>
      </c>
      <c r="E3555" s="279" t="s">
        <v>4834</v>
      </c>
      <c r="F3555" s="281" t="s">
        <v>1209</v>
      </c>
      <c r="G3555" s="282" t="s">
        <v>73</v>
      </c>
      <c r="H3555" s="283">
        <v>1</v>
      </c>
      <c r="I3555" s="284">
        <v>30.96</v>
      </c>
      <c r="J3555" s="284">
        <v>30.96</v>
      </c>
      <c r="K3555" s="277"/>
      <c r="L3555" s="284">
        <v>37.53</v>
      </c>
      <c r="M3555" s="284">
        <v>37.53</v>
      </c>
    </row>
    <row r="3556" spans="1:13" x14ac:dyDescent="0.2">
      <c r="A3556" s="265" t="s">
        <v>8145</v>
      </c>
      <c r="B3556" s="266" t="s">
        <v>4970</v>
      </c>
      <c r="C3556" s="267" t="s">
        <v>36</v>
      </c>
      <c r="D3556" s="266" t="s">
        <v>37</v>
      </c>
      <c r="E3556" s="266" t="s">
        <v>38</v>
      </c>
      <c r="F3556" s="268" t="s">
        <v>1188</v>
      </c>
      <c r="G3556" s="269" t="s">
        <v>39</v>
      </c>
      <c r="H3556" s="267" t="s">
        <v>1189</v>
      </c>
      <c r="I3556" s="267" t="s">
        <v>40</v>
      </c>
      <c r="J3556" s="267" t="s">
        <v>41</v>
      </c>
      <c r="L3556" s="334"/>
      <c r="M3556" s="334"/>
    </row>
    <row r="3557" spans="1:13" ht="24" x14ac:dyDescent="0.2">
      <c r="A3557" s="265" t="s">
        <v>8146</v>
      </c>
      <c r="B3557" s="290" t="s">
        <v>1190</v>
      </c>
      <c r="C3557" s="291" t="s">
        <v>4412</v>
      </c>
      <c r="D3557" s="290" t="s">
        <v>103</v>
      </c>
      <c r="E3557" s="290" t="s">
        <v>1635</v>
      </c>
      <c r="F3557" s="292" t="s">
        <v>3019</v>
      </c>
      <c r="G3557" s="293" t="s">
        <v>133</v>
      </c>
      <c r="H3557" s="294">
        <v>1</v>
      </c>
      <c r="I3557" s="278">
        <v>84.339999999999989</v>
      </c>
      <c r="J3557" s="278">
        <v>84.34</v>
      </c>
      <c r="K3557" s="277"/>
      <c r="L3557" s="278">
        <v>102.2</v>
      </c>
      <c r="M3557" s="278">
        <v>102.2</v>
      </c>
    </row>
    <row r="3558" spans="1:13" ht="24.75" thickBot="1" x14ac:dyDescent="0.25">
      <c r="A3558" s="265" t="s">
        <v>8147</v>
      </c>
      <c r="B3558" s="329" t="s">
        <v>1236</v>
      </c>
      <c r="C3558" s="330" t="s">
        <v>4255</v>
      </c>
      <c r="D3558" s="329" t="s">
        <v>103</v>
      </c>
      <c r="E3558" s="329" t="s">
        <v>1264</v>
      </c>
      <c r="F3558" s="331" t="s">
        <v>1191</v>
      </c>
      <c r="G3558" s="332" t="s">
        <v>79</v>
      </c>
      <c r="H3558" s="333">
        <v>0.31619999999999998</v>
      </c>
      <c r="I3558" s="322">
        <v>23.058</v>
      </c>
      <c r="J3558" s="322">
        <v>7.29</v>
      </c>
      <c r="K3558" s="277"/>
      <c r="L3558" s="322">
        <v>27.94</v>
      </c>
      <c r="M3558" s="322">
        <v>8.83</v>
      </c>
    </row>
    <row r="3559" spans="1:13" ht="24.75" thickTop="1" x14ac:dyDescent="0.2">
      <c r="A3559" s="265" t="s">
        <v>8148</v>
      </c>
      <c r="B3559" s="323" t="s">
        <v>1236</v>
      </c>
      <c r="C3559" s="324" t="s">
        <v>3433</v>
      </c>
      <c r="D3559" s="323" t="s">
        <v>103</v>
      </c>
      <c r="E3559" s="323" t="s">
        <v>1239</v>
      </c>
      <c r="F3559" s="325" t="s">
        <v>1191</v>
      </c>
      <c r="G3559" s="326" t="s">
        <v>79</v>
      </c>
      <c r="H3559" s="327">
        <v>9.9599999999999994E-2</v>
      </c>
      <c r="I3559" s="328">
        <v>16.027000000000001</v>
      </c>
      <c r="J3559" s="328">
        <v>1.5960000000000001</v>
      </c>
      <c r="K3559" s="277"/>
      <c r="L3559" s="328">
        <v>19.420000000000002</v>
      </c>
      <c r="M3559" s="328">
        <v>1.93</v>
      </c>
    </row>
    <row r="3560" spans="1:13" ht="24" x14ac:dyDescent="0.2">
      <c r="A3560" s="265" t="s">
        <v>8149</v>
      </c>
      <c r="B3560" s="279" t="s">
        <v>1193</v>
      </c>
      <c r="C3560" s="280" t="s">
        <v>4413</v>
      </c>
      <c r="D3560" s="279" t="s">
        <v>103</v>
      </c>
      <c r="E3560" s="279" t="s">
        <v>4414</v>
      </c>
      <c r="F3560" s="281" t="s">
        <v>1209</v>
      </c>
      <c r="G3560" s="282" t="s">
        <v>133</v>
      </c>
      <c r="H3560" s="283">
        <v>1</v>
      </c>
      <c r="I3560" s="284">
        <v>75.45</v>
      </c>
      <c r="J3560" s="284">
        <v>75.45</v>
      </c>
      <c r="K3560" s="277"/>
      <c r="L3560" s="284">
        <v>91.44</v>
      </c>
      <c r="M3560" s="284">
        <v>91.44</v>
      </c>
    </row>
    <row r="3561" spans="1:13" x14ac:dyDescent="0.2">
      <c r="A3561" s="265" t="s">
        <v>8150</v>
      </c>
      <c r="B3561" s="266" t="s">
        <v>4971</v>
      </c>
      <c r="C3561" s="267" t="s">
        <v>36</v>
      </c>
      <c r="D3561" s="266" t="s">
        <v>37</v>
      </c>
      <c r="E3561" s="266" t="s">
        <v>38</v>
      </c>
      <c r="F3561" s="268" t="s">
        <v>1188</v>
      </c>
      <c r="G3561" s="269" t="s">
        <v>39</v>
      </c>
      <c r="H3561" s="267" t="s">
        <v>1189</v>
      </c>
      <c r="I3561" s="267" t="s">
        <v>40</v>
      </c>
      <c r="J3561" s="267" t="s">
        <v>41</v>
      </c>
      <c r="L3561" s="334"/>
      <c r="M3561" s="334"/>
    </row>
    <row r="3562" spans="1:13" x14ac:dyDescent="0.2">
      <c r="A3562" s="265" t="s">
        <v>8151</v>
      </c>
      <c r="B3562" s="271" t="s">
        <v>1190</v>
      </c>
      <c r="C3562" s="272" t="s">
        <v>4851</v>
      </c>
      <c r="D3562" s="271" t="s">
        <v>1470</v>
      </c>
      <c r="E3562" s="271" t="s">
        <v>753</v>
      </c>
      <c r="F3562" s="273">
        <v>8</v>
      </c>
      <c r="G3562" s="274" t="s">
        <v>106</v>
      </c>
      <c r="H3562" s="275">
        <v>1</v>
      </c>
      <c r="I3562" s="276">
        <v>52.2</v>
      </c>
      <c r="J3562" s="276">
        <v>52.2</v>
      </c>
      <c r="K3562" s="277"/>
      <c r="L3562" s="276">
        <v>63.26</v>
      </c>
      <c r="M3562" s="276">
        <v>63.26</v>
      </c>
    </row>
    <row r="3563" spans="1:13" x14ac:dyDescent="0.2">
      <c r="A3563" s="265" t="s">
        <v>8152</v>
      </c>
      <c r="B3563" s="279" t="s">
        <v>1193</v>
      </c>
      <c r="C3563" s="280" t="s">
        <v>3137</v>
      </c>
      <c r="D3563" s="279" t="s">
        <v>1470</v>
      </c>
      <c r="E3563" s="279" t="s">
        <v>1198</v>
      </c>
      <c r="F3563" s="281" t="s">
        <v>1195</v>
      </c>
      <c r="G3563" s="282" t="s">
        <v>1196</v>
      </c>
      <c r="H3563" s="283">
        <v>0.36</v>
      </c>
      <c r="I3563" s="284">
        <v>12.429</v>
      </c>
      <c r="J3563" s="284">
        <v>4.4740000000000002</v>
      </c>
      <c r="K3563" s="277"/>
      <c r="L3563" s="284">
        <v>15.06</v>
      </c>
      <c r="M3563" s="284">
        <v>5.42</v>
      </c>
    </row>
    <row r="3564" spans="1:13" x14ac:dyDescent="0.2">
      <c r="A3564" s="265" t="s">
        <v>8153</v>
      </c>
      <c r="B3564" s="279" t="s">
        <v>1193</v>
      </c>
      <c r="C3564" s="280" t="s">
        <v>3212</v>
      </c>
      <c r="D3564" s="279" t="s">
        <v>1470</v>
      </c>
      <c r="E3564" s="279" t="s">
        <v>1364</v>
      </c>
      <c r="F3564" s="281" t="s">
        <v>1195</v>
      </c>
      <c r="G3564" s="282" t="s">
        <v>1196</v>
      </c>
      <c r="H3564" s="283">
        <v>0.36</v>
      </c>
      <c r="I3564" s="284">
        <v>18.404</v>
      </c>
      <c r="J3564" s="284">
        <v>6.625</v>
      </c>
      <c r="K3564" s="277"/>
      <c r="L3564" s="284">
        <v>22.3</v>
      </c>
      <c r="M3564" s="284">
        <v>8.02</v>
      </c>
    </row>
    <row r="3565" spans="1:13" x14ac:dyDescent="0.2">
      <c r="A3565" s="265" t="s">
        <v>8154</v>
      </c>
      <c r="B3565" s="279" t="s">
        <v>1193</v>
      </c>
      <c r="C3565" s="280" t="s">
        <v>4307</v>
      </c>
      <c r="D3565" s="279" t="s">
        <v>1470</v>
      </c>
      <c r="E3565" s="279" t="s">
        <v>1388</v>
      </c>
      <c r="F3565" s="281" t="s">
        <v>1209</v>
      </c>
      <c r="G3565" s="282" t="s">
        <v>61</v>
      </c>
      <c r="H3565" s="283">
        <v>0.42</v>
      </c>
      <c r="I3565" s="284">
        <v>0.371</v>
      </c>
      <c r="J3565" s="284">
        <v>0.155</v>
      </c>
      <c r="K3565" s="277"/>
      <c r="L3565" s="284">
        <v>0.45</v>
      </c>
      <c r="M3565" s="284">
        <v>0.18</v>
      </c>
    </row>
    <row r="3566" spans="1:13" x14ac:dyDescent="0.2">
      <c r="A3566" s="265" t="s">
        <v>8155</v>
      </c>
      <c r="B3566" s="279" t="s">
        <v>1193</v>
      </c>
      <c r="C3566" s="280" t="s">
        <v>4852</v>
      </c>
      <c r="D3566" s="279" t="s">
        <v>1470</v>
      </c>
      <c r="E3566" s="279" t="s">
        <v>4853</v>
      </c>
      <c r="F3566" s="281" t="s">
        <v>1209</v>
      </c>
      <c r="G3566" s="282" t="s">
        <v>73</v>
      </c>
      <c r="H3566" s="283">
        <v>1</v>
      </c>
      <c r="I3566" s="284">
        <v>40.950000000000003</v>
      </c>
      <c r="J3566" s="284">
        <v>40.950000000000003</v>
      </c>
      <c r="K3566" s="277"/>
      <c r="L3566" s="284">
        <v>49.64</v>
      </c>
      <c r="M3566" s="284">
        <v>49.64</v>
      </c>
    </row>
    <row r="3567" spans="1:13" x14ac:dyDescent="0.2">
      <c r="A3567" s="265" t="s">
        <v>8156</v>
      </c>
      <c r="B3567" s="266" t="s">
        <v>4972</v>
      </c>
      <c r="C3567" s="267" t="s">
        <v>36</v>
      </c>
      <c r="D3567" s="266" t="s">
        <v>37</v>
      </c>
      <c r="E3567" s="266" t="s">
        <v>38</v>
      </c>
      <c r="F3567" s="268" t="s">
        <v>1188</v>
      </c>
      <c r="G3567" s="269" t="s">
        <v>39</v>
      </c>
      <c r="H3567" s="267" t="s">
        <v>1189</v>
      </c>
      <c r="I3567" s="267" t="s">
        <v>40</v>
      </c>
      <c r="J3567" s="267" t="s">
        <v>41</v>
      </c>
      <c r="L3567" s="334"/>
      <c r="M3567" s="334"/>
    </row>
    <row r="3568" spans="1:13" x14ac:dyDescent="0.2">
      <c r="A3568" s="265" t="s">
        <v>8157</v>
      </c>
      <c r="B3568" s="290" t="s">
        <v>1190</v>
      </c>
      <c r="C3568" s="291" t="s">
        <v>4855</v>
      </c>
      <c r="D3568" s="290" t="s">
        <v>1470</v>
      </c>
      <c r="E3568" s="290" t="s">
        <v>755</v>
      </c>
      <c r="F3568" s="292">
        <v>8</v>
      </c>
      <c r="G3568" s="293" t="s">
        <v>106</v>
      </c>
      <c r="H3568" s="294">
        <v>1</v>
      </c>
      <c r="I3568" s="278">
        <v>10.48</v>
      </c>
      <c r="J3568" s="278">
        <v>10.48</v>
      </c>
      <c r="K3568" s="277"/>
      <c r="L3568" s="278">
        <v>12.71</v>
      </c>
      <c r="M3568" s="278">
        <v>12.71</v>
      </c>
    </row>
    <row r="3569" spans="1:13" ht="12.75" thickBot="1" x14ac:dyDescent="0.25">
      <c r="A3569" s="265" t="s">
        <v>8158</v>
      </c>
      <c r="B3569" s="301" t="s">
        <v>1193</v>
      </c>
      <c r="C3569" s="302" t="s">
        <v>3137</v>
      </c>
      <c r="D3569" s="301" t="s">
        <v>1470</v>
      </c>
      <c r="E3569" s="301" t="s">
        <v>1198</v>
      </c>
      <c r="F3569" s="303" t="s">
        <v>1195</v>
      </c>
      <c r="G3569" s="304" t="s">
        <v>1196</v>
      </c>
      <c r="H3569" s="305">
        <v>0.25</v>
      </c>
      <c r="I3569" s="285">
        <v>12.429</v>
      </c>
      <c r="J3569" s="285">
        <v>3.1070000000000002</v>
      </c>
      <c r="K3569" s="277"/>
      <c r="L3569" s="285">
        <v>15.06</v>
      </c>
      <c r="M3569" s="285">
        <v>3.76</v>
      </c>
    </row>
    <row r="3570" spans="1:13" ht="12.75" thickTop="1" x14ac:dyDescent="0.2">
      <c r="A3570" s="265" t="s">
        <v>8159</v>
      </c>
      <c r="B3570" s="295" t="s">
        <v>1193</v>
      </c>
      <c r="C3570" s="296" t="s">
        <v>3212</v>
      </c>
      <c r="D3570" s="295" t="s">
        <v>1470</v>
      </c>
      <c r="E3570" s="295" t="s">
        <v>1364</v>
      </c>
      <c r="F3570" s="297" t="s">
        <v>1195</v>
      </c>
      <c r="G3570" s="298" t="s">
        <v>1196</v>
      </c>
      <c r="H3570" s="299">
        <v>0.25</v>
      </c>
      <c r="I3570" s="300">
        <v>18.404</v>
      </c>
      <c r="J3570" s="300">
        <v>4.601</v>
      </c>
      <c r="K3570" s="277"/>
      <c r="L3570" s="300">
        <v>22.3</v>
      </c>
      <c r="M3570" s="300">
        <v>5.57</v>
      </c>
    </row>
    <row r="3571" spans="1:13" x14ac:dyDescent="0.2">
      <c r="A3571" s="265" t="s">
        <v>8160</v>
      </c>
      <c r="B3571" s="279" t="s">
        <v>1193</v>
      </c>
      <c r="C3571" s="280" t="s">
        <v>4307</v>
      </c>
      <c r="D3571" s="279" t="s">
        <v>1470</v>
      </c>
      <c r="E3571" s="279" t="s">
        <v>1388</v>
      </c>
      <c r="F3571" s="281" t="s">
        <v>1209</v>
      </c>
      <c r="G3571" s="282" t="s">
        <v>61</v>
      </c>
      <c r="H3571" s="283">
        <v>0.28000000000000003</v>
      </c>
      <c r="I3571" s="284">
        <v>0.371</v>
      </c>
      <c r="J3571" s="284">
        <v>0.10299999999999999</v>
      </c>
      <c r="K3571" s="277"/>
      <c r="L3571" s="284">
        <v>0.45</v>
      </c>
      <c r="M3571" s="284">
        <v>0.12</v>
      </c>
    </row>
    <row r="3572" spans="1:13" x14ac:dyDescent="0.2">
      <c r="A3572" s="265" t="s">
        <v>8161</v>
      </c>
      <c r="B3572" s="279" t="s">
        <v>1193</v>
      </c>
      <c r="C3572" s="280" t="s">
        <v>3331</v>
      </c>
      <c r="D3572" s="279" t="s">
        <v>1470</v>
      </c>
      <c r="E3572" s="279" t="s">
        <v>3332</v>
      </c>
      <c r="F3572" s="281" t="s">
        <v>1209</v>
      </c>
      <c r="G3572" s="282" t="s">
        <v>73</v>
      </c>
      <c r="H3572" s="283">
        <v>1</v>
      </c>
      <c r="I3572" s="284">
        <v>2.67</v>
      </c>
      <c r="J3572" s="284">
        <v>2.67</v>
      </c>
      <c r="K3572" s="277"/>
      <c r="L3572" s="284">
        <v>3.26</v>
      </c>
      <c r="M3572" s="284">
        <v>3.26</v>
      </c>
    </row>
    <row r="3573" spans="1:13" x14ac:dyDescent="0.2">
      <c r="A3573" s="265" t="s">
        <v>8162</v>
      </c>
      <c r="B3573" s="266" t="s">
        <v>4973</v>
      </c>
      <c r="C3573" s="267" t="s">
        <v>36</v>
      </c>
      <c r="D3573" s="266" t="s">
        <v>37</v>
      </c>
      <c r="E3573" s="266" t="s">
        <v>38</v>
      </c>
      <c r="F3573" s="268" t="s">
        <v>1188</v>
      </c>
      <c r="G3573" s="269" t="s">
        <v>39</v>
      </c>
      <c r="H3573" s="267" t="s">
        <v>1189</v>
      </c>
      <c r="I3573" s="267" t="s">
        <v>40</v>
      </c>
      <c r="J3573" s="267" t="s">
        <v>41</v>
      </c>
      <c r="L3573" s="334"/>
      <c r="M3573" s="334"/>
    </row>
    <row r="3574" spans="1:13" x14ac:dyDescent="0.2">
      <c r="A3574" s="265" t="s">
        <v>8163</v>
      </c>
      <c r="B3574" s="271" t="s">
        <v>1190</v>
      </c>
      <c r="C3574" s="272" t="s">
        <v>4857</v>
      </c>
      <c r="D3574" s="271" t="s">
        <v>1470</v>
      </c>
      <c r="E3574" s="271" t="s">
        <v>757</v>
      </c>
      <c r="F3574" s="273">
        <v>8</v>
      </c>
      <c r="G3574" s="274" t="s">
        <v>106</v>
      </c>
      <c r="H3574" s="275">
        <v>1</v>
      </c>
      <c r="I3574" s="276">
        <v>59.930000000000007</v>
      </c>
      <c r="J3574" s="276">
        <v>59.93</v>
      </c>
      <c r="K3574" s="277"/>
      <c r="L3574" s="276">
        <v>72.63</v>
      </c>
      <c r="M3574" s="276">
        <v>72.63</v>
      </c>
    </row>
    <row r="3575" spans="1:13" x14ac:dyDescent="0.2">
      <c r="A3575" s="265" t="s">
        <v>8164</v>
      </c>
      <c r="B3575" s="279" t="s">
        <v>1193</v>
      </c>
      <c r="C3575" s="280" t="s">
        <v>3137</v>
      </c>
      <c r="D3575" s="279" t="s">
        <v>1470</v>
      </c>
      <c r="E3575" s="279" t="s">
        <v>1198</v>
      </c>
      <c r="F3575" s="281" t="s">
        <v>1195</v>
      </c>
      <c r="G3575" s="282" t="s">
        <v>1196</v>
      </c>
      <c r="H3575" s="283">
        <v>0.2</v>
      </c>
      <c r="I3575" s="284">
        <v>12.429</v>
      </c>
      <c r="J3575" s="284">
        <v>2.4849999999999999</v>
      </c>
      <c r="K3575" s="277"/>
      <c r="L3575" s="284">
        <v>15.06</v>
      </c>
      <c r="M3575" s="284">
        <v>3.01</v>
      </c>
    </row>
    <row r="3576" spans="1:13" x14ac:dyDescent="0.2">
      <c r="A3576" s="265" t="s">
        <v>8165</v>
      </c>
      <c r="B3576" s="279" t="s">
        <v>1193</v>
      </c>
      <c r="C3576" s="280" t="s">
        <v>3212</v>
      </c>
      <c r="D3576" s="279" t="s">
        <v>1470</v>
      </c>
      <c r="E3576" s="279" t="s">
        <v>1364</v>
      </c>
      <c r="F3576" s="281" t="s">
        <v>1195</v>
      </c>
      <c r="G3576" s="282" t="s">
        <v>1196</v>
      </c>
      <c r="H3576" s="283">
        <v>0.2</v>
      </c>
      <c r="I3576" s="284">
        <v>18.404</v>
      </c>
      <c r="J3576" s="284">
        <v>3.68</v>
      </c>
      <c r="K3576" s="277"/>
      <c r="L3576" s="284">
        <v>22.3</v>
      </c>
      <c r="M3576" s="284">
        <v>4.46</v>
      </c>
    </row>
    <row r="3577" spans="1:13" x14ac:dyDescent="0.2">
      <c r="A3577" s="265" t="s">
        <v>8166</v>
      </c>
      <c r="B3577" s="279" t="s">
        <v>1193</v>
      </c>
      <c r="C3577" s="280" t="s">
        <v>4307</v>
      </c>
      <c r="D3577" s="279" t="s">
        <v>1470</v>
      </c>
      <c r="E3577" s="279" t="s">
        <v>1388</v>
      </c>
      <c r="F3577" s="281" t="s">
        <v>1209</v>
      </c>
      <c r="G3577" s="282" t="s">
        <v>61</v>
      </c>
      <c r="H3577" s="283">
        <v>0.28000000000000003</v>
      </c>
      <c r="I3577" s="284">
        <v>0.371</v>
      </c>
      <c r="J3577" s="284">
        <v>0.10299999999999999</v>
      </c>
      <c r="K3577" s="277"/>
      <c r="L3577" s="284">
        <v>0.45</v>
      </c>
      <c r="M3577" s="284">
        <v>0.12</v>
      </c>
    </row>
    <row r="3578" spans="1:13" x14ac:dyDescent="0.2">
      <c r="A3578" s="265" t="s">
        <v>8167</v>
      </c>
      <c r="B3578" s="279" t="s">
        <v>1193</v>
      </c>
      <c r="C3578" s="280" t="s">
        <v>3372</v>
      </c>
      <c r="D3578" s="279" t="s">
        <v>1470</v>
      </c>
      <c r="E3578" s="279" t="s">
        <v>3373</v>
      </c>
      <c r="F3578" s="281" t="s">
        <v>1209</v>
      </c>
      <c r="G3578" s="282" t="s">
        <v>73</v>
      </c>
      <c r="H3578" s="283">
        <v>1</v>
      </c>
      <c r="I3578" s="284">
        <v>53.66</v>
      </c>
      <c r="J3578" s="284">
        <v>53.66</v>
      </c>
      <c r="K3578" s="277"/>
      <c r="L3578" s="284">
        <v>65.040000000000006</v>
      </c>
      <c r="M3578" s="284">
        <v>65.040000000000006</v>
      </c>
    </row>
    <row r="3579" spans="1:13" x14ac:dyDescent="0.2">
      <c r="A3579" s="265" t="s">
        <v>8168</v>
      </c>
      <c r="B3579" s="286" t="s">
        <v>4974</v>
      </c>
      <c r="C3579" s="287" t="s">
        <v>36</v>
      </c>
      <c r="D3579" s="286" t="s">
        <v>37</v>
      </c>
      <c r="E3579" s="286" t="s">
        <v>38</v>
      </c>
      <c r="F3579" s="288" t="s">
        <v>1188</v>
      </c>
      <c r="G3579" s="289" t="s">
        <v>39</v>
      </c>
      <c r="H3579" s="287" t="s">
        <v>1189</v>
      </c>
      <c r="I3579" s="287" t="s">
        <v>40</v>
      </c>
      <c r="J3579" s="287" t="s">
        <v>41</v>
      </c>
      <c r="L3579" s="270"/>
      <c r="M3579" s="270"/>
    </row>
    <row r="3580" spans="1:13" ht="24.75" thickBot="1" x14ac:dyDescent="0.25">
      <c r="A3580" s="265" t="s">
        <v>8169</v>
      </c>
      <c r="B3580" s="290" t="s">
        <v>1190</v>
      </c>
      <c r="C3580" s="291" t="s">
        <v>4417</v>
      </c>
      <c r="D3580" s="290" t="s">
        <v>103</v>
      </c>
      <c r="E3580" s="290" t="s">
        <v>1770</v>
      </c>
      <c r="F3580" s="292" t="s">
        <v>3019</v>
      </c>
      <c r="G3580" s="293" t="s">
        <v>133</v>
      </c>
      <c r="H3580" s="294">
        <v>1</v>
      </c>
      <c r="I3580" s="278">
        <v>7.8900000000000006</v>
      </c>
      <c r="J3580" s="278">
        <v>7.89</v>
      </c>
      <c r="K3580" s="277"/>
      <c r="L3580" s="278">
        <v>9.57</v>
      </c>
      <c r="M3580" s="278">
        <v>9.57</v>
      </c>
    </row>
    <row r="3581" spans="1:13" ht="24.75" thickTop="1" x14ac:dyDescent="0.2">
      <c r="A3581" s="265" t="s">
        <v>8170</v>
      </c>
      <c r="B3581" s="323" t="s">
        <v>1236</v>
      </c>
      <c r="C3581" s="324" t="s">
        <v>4255</v>
      </c>
      <c r="D3581" s="323" t="s">
        <v>103</v>
      </c>
      <c r="E3581" s="323" t="s">
        <v>1264</v>
      </c>
      <c r="F3581" s="325" t="s">
        <v>1191</v>
      </c>
      <c r="G3581" s="326" t="s">
        <v>79</v>
      </c>
      <c r="H3581" s="327">
        <v>0.1232</v>
      </c>
      <c r="I3581" s="328">
        <v>23.058</v>
      </c>
      <c r="J3581" s="328">
        <v>2.84</v>
      </c>
      <c r="K3581" s="277"/>
      <c r="L3581" s="328">
        <v>27.94</v>
      </c>
      <c r="M3581" s="328">
        <v>3.44</v>
      </c>
    </row>
    <row r="3582" spans="1:13" ht="24" x14ac:dyDescent="0.2">
      <c r="A3582" s="265" t="s">
        <v>8171</v>
      </c>
      <c r="B3582" s="316" t="s">
        <v>1236</v>
      </c>
      <c r="C3582" s="317" t="s">
        <v>3433</v>
      </c>
      <c r="D3582" s="316" t="s">
        <v>103</v>
      </c>
      <c r="E3582" s="316" t="s">
        <v>1239</v>
      </c>
      <c r="F3582" s="318" t="s">
        <v>1191</v>
      </c>
      <c r="G3582" s="319" t="s">
        <v>79</v>
      </c>
      <c r="H3582" s="320">
        <v>3.8800000000000001E-2</v>
      </c>
      <c r="I3582" s="321">
        <v>16.027000000000001</v>
      </c>
      <c r="J3582" s="321">
        <v>0.621</v>
      </c>
      <c r="K3582" s="277"/>
      <c r="L3582" s="321">
        <v>19.420000000000002</v>
      </c>
      <c r="M3582" s="321">
        <v>0.75</v>
      </c>
    </row>
    <row r="3583" spans="1:13" x14ac:dyDescent="0.2">
      <c r="A3583" s="265" t="s">
        <v>8172</v>
      </c>
      <c r="B3583" s="279" t="s">
        <v>1193</v>
      </c>
      <c r="C3583" s="280" t="s">
        <v>4436</v>
      </c>
      <c r="D3583" s="279" t="s">
        <v>103</v>
      </c>
      <c r="E3583" s="279" t="s">
        <v>1367</v>
      </c>
      <c r="F3583" s="281" t="s">
        <v>1209</v>
      </c>
      <c r="G3583" s="282" t="s">
        <v>133</v>
      </c>
      <c r="H3583" s="283">
        <v>3.32E-2</v>
      </c>
      <c r="I3583" s="284">
        <v>3.1440000000000001</v>
      </c>
      <c r="J3583" s="284">
        <v>0.104</v>
      </c>
      <c r="K3583" s="277"/>
      <c r="L3583" s="284">
        <v>3.81</v>
      </c>
      <c r="M3583" s="284">
        <v>0.12</v>
      </c>
    </row>
    <row r="3584" spans="1:13" ht="24" x14ac:dyDescent="0.2">
      <c r="A3584" s="265" t="s">
        <v>8173</v>
      </c>
      <c r="B3584" s="279" t="s">
        <v>1193</v>
      </c>
      <c r="C3584" s="280" t="s">
        <v>4859</v>
      </c>
      <c r="D3584" s="279" t="s">
        <v>103</v>
      </c>
      <c r="E3584" s="279" t="s">
        <v>4860</v>
      </c>
      <c r="F3584" s="281" t="s">
        <v>1209</v>
      </c>
      <c r="G3584" s="282" t="s">
        <v>133</v>
      </c>
      <c r="H3584" s="283">
        <v>1</v>
      </c>
      <c r="I3584" s="284">
        <v>4.32</v>
      </c>
      <c r="J3584" s="284">
        <v>4.32</v>
      </c>
      <c r="K3584" s="277"/>
      <c r="L3584" s="284">
        <v>5.26</v>
      </c>
      <c r="M3584" s="284">
        <v>5.26</v>
      </c>
    </row>
    <row r="3585" spans="1:13" x14ac:dyDescent="0.2">
      <c r="A3585" s="265" t="s">
        <v>8174</v>
      </c>
      <c r="B3585" s="266" t="s">
        <v>4975</v>
      </c>
      <c r="C3585" s="267" t="s">
        <v>36</v>
      </c>
      <c r="D3585" s="266" t="s">
        <v>37</v>
      </c>
      <c r="E3585" s="266" t="s">
        <v>38</v>
      </c>
      <c r="F3585" s="268" t="s">
        <v>1188</v>
      </c>
      <c r="G3585" s="269" t="s">
        <v>39</v>
      </c>
      <c r="H3585" s="267" t="s">
        <v>1189</v>
      </c>
      <c r="I3585" s="267" t="s">
        <v>40</v>
      </c>
      <c r="J3585" s="267" t="s">
        <v>41</v>
      </c>
      <c r="L3585" s="334"/>
      <c r="M3585" s="334"/>
    </row>
    <row r="3586" spans="1:13" x14ac:dyDescent="0.2">
      <c r="A3586" s="265" t="s">
        <v>8175</v>
      </c>
      <c r="B3586" s="271" t="s">
        <v>1190</v>
      </c>
      <c r="C3586" s="272" t="s">
        <v>4862</v>
      </c>
      <c r="D3586" s="271" t="s">
        <v>1470</v>
      </c>
      <c r="E3586" s="271" t="s">
        <v>760</v>
      </c>
      <c r="F3586" s="273">
        <v>8</v>
      </c>
      <c r="G3586" s="274" t="s">
        <v>106</v>
      </c>
      <c r="H3586" s="275">
        <v>1</v>
      </c>
      <c r="I3586" s="276">
        <v>91.06</v>
      </c>
      <c r="J3586" s="276">
        <v>91.06</v>
      </c>
      <c r="K3586" s="277"/>
      <c r="L3586" s="276">
        <v>110.35</v>
      </c>
      <c r="M3586" s="276">
        <v>110.35</v>
      </c>
    </row>
    <row r="3587" spans="1:13" x14ac:dyDescent="0.2">
      <c r="A3587" s="265" t="s">
        <v>8176</v>
      </c>
      <c r="B3587" s="279" t="s">
        <v>1193</v>
      </c>
      <c r="C3587" s="280" t="s">
        <v>3137</v>
      </c>
      <c r="D3587" s="279" t="s">
        <v>1470</v>
      </c>
      <c r="E3587" s="279" t="s">
        <v>1198</v>
      </c>
      <c r="F3587" s="281" t="s">
        <v>1195</v>
      </c>
      <c r="G3587" s="282" t="s">
        <v>1196</v>
      </c>
      <c r="H3587" s="283">
        <v>0.39</v>
      </c>
      <c r="I3587" s="284">
        <v>12.429</v>
      </c>
      <c r="J3587" s="284">
        <v>4.8470000000000004</v>
      </c>
      <c r="K3587" s="277"/>
      <c r="L3587" s="284">
        <v>15.06</v>
      </c>
      <c r="M3587" s="284">
        <v>5.87</v>
      </c>
    </row>
    <row r="3588" spans="1:13" x14ac:dyDescent="0.2">
      <c r="A3588" s="265" t="s">
        <v>8177</v>
      </c>
      <c r="B3588" s="301" t="s">
        <v>1193</v>
      </c>
      <c r="C3588" s="302" t="s">
        <v>3212</v>
      </c>
      <c r="D3588" s="301" t="s">
        <v>1470</v>
      </c>
      <c r="E3588" s="301" t="s">
        <v>1364</v>
      </c>
      <c r="F3588" s="303" t="s">
        <v>1195</v>
      </c>
      <c r="G3588" s="304" t="s">
        <v>1196</v>
      </c>
      <c r="H3588" s="305">
        <v>0.39</v>
      </c>
      <c r="I3588" s="285">
        <v>18.404</v>
      </c>
      <c r="J3588" s="285">
        <v>7.1769999999999996</v>
      </c>
      <c r="K3588" s="277"/>
      <c r="L3588" s="285">
        <v>22.3</v>
      </c>
      <c r="M3588" s="285">
        <v>8.69</v>
      </c>
    </row>
    <row r="3589" spans="1:13" ht="12.75" thickBot="1" x14ac:dyDescent="0.25">
      <c r="A3589" s="265" t="s">
        <v>8178</v>
      </c>
      <c r="B3589" s="301" t="s">
        <v>1193</v>
      </c>
      <c r="C3589" s="302" t="s">
        <v>4863</v>
      </c>
      <c r="D3589" s="301" t="s">
        <v>1470</v>
      </c>
      <c r="E3589" s="301" t="s">
        <v>4864</v>
      </c>
      <c r="F3589" s="303" t="s">
        <v>1209</v>
      </c>
      <c r="G3589" s="304" t="s">
        <v>73</v>
      </c>
      <c r="H3589" s="305">
        <v>1</v>
      </c>
      <c r="I3589" s="285">
        <v>79.036010809102407</v>
      </c>
      <c r="J3589" s="285">
        <v>79.036000000000001</v>
      </c>
      <c r="K3589" s="277"/>
      <c r="L3589" s="285">
        <v>95.79</v>
      </c>
      <c r="M3589" s="285">
        <v>95.79</v>
      </c>
    </row>
    <row r="3590" spans="1:13" ht="12.75" thickTop="1" x14ac:dyDescent="0.2">
      <c r="A3590" s="265" t="s">
        <v>8179</v>
      </c>
      <c r="B3590" s="306" t="s">
        <v>4976</v>
      </c>
      <c r="C3590" s="307" t="s">
        <v>36</v>
      </c>
      <c r="D3590" s="306" t="s">
        <v>37</v>
      </c>
      <c r="E3590" s="306" t="s">
        <v>38</v>
      </c>
      <c r="F3590" s="308" t="s">
        <v>1188</v>
      </c>
      <c r="G3590" s="309" t="s">
        <v>39</v>
      </c>
      <c r="H3590" s="307" t="s">
        <v>1189</v>
      </c>
      <c r="I3590" s="307" t="s">
        <v>40</v>
      </c>
      <c r="J3590" s="307" t="s">
        <v>41</v>
      </c>
      <c r="L3590" s="335"/>
      <c r="M3590" s="335"/>
    </row>
    <row r="3591" spans="1:13" ht="24" x14ac:dyDescent="0.2">
      <c r="A3591" s="265" t="s">
        <v>8180</v>
      </c>
      <c r="B3591" s="271" t="s">
        <v>1190</v>
      </c>
      <c r="C3591" s="272" t="s">
        <v>4872</v>
      </c>
      <c r="D3591" s="271" t="s">
        <v>1470</v>
      </c>
      <c r="E3591" s="271" t="s">
        <v>1772</v>
      </c>
      <c r="F3591" s="273">
        <v>8</v>
      </c>
      <c r="G3591" s="274" t="s">
        <v>106</v>
      </c>
      <c r="H3591" s="275">
        <v>1</v>
      </c>
      <c r="I3591" s="276">
        <v>509.95</v>
      </c>
      <c r="J3591" s="276">
        <v>509.95</v>
      </c>
      <c r="K3591" s="277"/>
      <c r="L3591" s="276">
        <v>617.91</v>
      </c>
      <c r="M3591" s="276">
        <v>617.91</v>
      </c>
    </row>
    <row r="3592" spans="1:13" x14ac:dyDescent="0.2">
      <c r="A3592" s="265" t="s">
        <v>8181</v>
      </c>
      <c r="B3592" s="279" t="s">
        <v>1193</v>
      </c>
      <c r="C3592" s="280" t="s">
        <v>3137</v>
      </c>
      <c r="D3592" s="279" t="s">
        <v>1470</v>
      </c>
      <c r="E3592" s="279" t="s">
        <v>1198</v>
      </c>
      <c r="F3592" s="281" t="s">
        <v>1195</v>
      </c>
      <c r="G3592" s="282" t="s">
        <v>1196</v>
      </c>
      <c r="H3592" s="283">
        <v>2.4</v>
      </c>
      <c r="I3592" s="284">
        <v>12.429</v>
      </c>
      <c r="J3592" s="284">
        <v>29.829000000000001</v>
      </c>
      <c r="K3592" s="277"/>
      <c r="L3592" s="284">
        <v>15.06</v>
      </c>
      <c r="M3592" s="284">
        <v>36.14</v>
      </c>
    </row>
    <row r="3593" spans="1:13" x14ac:dyDescent="0.2">
      <c r="A3593" s="265" t="s">
        <v>8182</v>
      </c>
      <c r="B3593" s="279" t="s">
        <v>1193</v>
      </c>
      <c r="C3593" s="280" t="s">
        <v>3212</v>
      </c>
      <c r="D3593" s="279" t="s">
        <v>1470</v>
      </c>
      <c r="E3593" s="279" t="s">
        <v>1364</v>
      </c>
      <c r="F3593" s="281" t="s">
        <v>1195</v>
      </c>
      <c r="G3593" s="282" t="s">
        <v>1196</v>
      </c>
      <c r="H3593" s="283">
        <v>2.4</v>
      </c>
      <c r="I3593" s="284">
        <v>18.404</v>
      </c>
      <c r="J3593" s="284">
        <v>44.168999999999997</v>
      </c>
      <c r="K3593" s="277"/>
      <c r="L3593" s="284">
        <v>22.3</v>
      </c>
      <c r="M3593" s="284">
        <v>53.52</v>
      </c>
    </row>
    <row r="3594" spans="1:13" x14ac:dyDescent="0.2">
      <c r="A3594" s="265" t="s">
        <v>8183</v>
      </c>
      <c r="B3594" s="279" t="s">
        <v>1193</v>
      </c>
      <c r="C3594" s="280" t="s">
        <v>4473</v>
      </c>
      <c r="D3594" s="279" t="s">
        <v>1470</v>
      </c>
      <c r="E3594" s="279" t="s">
        <v>4474</v>
      </c>
      <c r="F3594" s="281" t="s">
        <v>1209</v>
      </c>
      <c r="G3594" s="282" t="s">
        <v>73</v>
      </c>
      <c r="H3594" s="283">
        <v>2</v>
      </c>
      <c r="I3594" s="284">
        <v>4.3490000000000002</v>
      </c>
      <c r="J3594" s="284">
        <v>8.6980000000000004</v>
      </c>
      <c r="K3594" s="277"/>
      <c r="L3594" s="284">
        <v>5.27</v>
      </c>
      <c r="M3594" s="284">
        <v>10.54</v>
      </c>
    </row>
    <row r="3595" spans="1:13" x14ac:dyDescent="0.2">
      <c r="A3595" s="265" t="s">
        <v>8184</v>
      </c>
      <c r="B3595" s="279" t="s">
        <v>1193</v>
      </c>
      <c r="C3595" s="280" t="s">
        <v>3301</v>
      </c>
      <c r="D3595" s="279" t="s">
        <v>1470</v>
      </c>
      <c r="E3595" s="279" t="s">
        <v>3302</v>
      </c>
      <c r="F3595" s="281" t="s">
        <v>1209</v>
      </c>
      <c r="G3595" s="282" t="s">
        <v>73</v>
      </c>
      <c r="H3595" s="283">
        <v>1</v>
      </c>
      <c r="I3595" s="284">
        <v>10.563000000000001</v>
      </c>
      <c r="J3595" s="284">
        <v>10.563000000000001</v>
      </c>
      <c r="K3595" s="277"/>
      <c r="L3595" s="284">
        <v>12.8</v>
      </c>
      <c r="M3595" s="284">
        <v>12.8</v>
      </c>
    </row>
    <row r="3596" spans="1:13" x14ac:dyDescent="0.2">
      <c r="A3596" s="265" t="s">
        <v>8185</v>
      </c>
      <c r="B3596" s="301" t="s">
        <v>1193</v>
      </c>
      <c r="C3596" s="302" t="s">
        <v>4307</v>
      </c>
      <c r="D3596" s="301" t="s">
        <v>1470</v>
      </c>
      <c r="E3596" s="301" t="s">
        <v>1388</v>
      </c>
      <c r="F3596" s="303" t="s">
        <v>1209</v>
      </c>
      <c r="G3596" s="304" t="s">
        <v>61</v>
      </c>
      <c r="H3596" s="305">
        <v>0.56000000000000005</v>
      </c>
      <c r="I3596" s="285">
        <v>0.371</v>
      </c>
      <c r="J3596" s="285">
        <v>0.20699999999999999</v>
      </c>
      <c r="K3596" s="277"/>
      <c r="L3596" s="285">
        <v>0.45</v>
      </c>
      <c r="M3596" s="285">
        <v>0.25</v>
      </c>
    </row>
    <row r="3597" spans="1:13" ht="12.75" thickBot="1" x14ac:dyDescent="0.25">
      <c r="A3597" s="265" t="s">
        <v>8186</v>
      </c>
      <c r="B3597" s="301" t="s">
        <v>1193</v>
      </c>
      <c r="C3597" s="302" t="s">
        <v>4867</v>
      </c>
      <c r="D3597" s="301" t="s">
        <v>1470</v>
      </c>
      <c r="E3597" s="301" t="s">
        <v>4868</v>
      </c>
      <c r="F3597" s="303" t="s">
        <v>1209</v>
      </c>
      <c r="G3597" s="304" t="s">
        <v>73</v>
      </c>
      <c r="H3597" s="305">
        <v>1</v>
      </c>
      <c r="I3597" s="285">
        <v>42.676000000000002</v>
      </c>
      <c r="J3597" s="285">
        <v>42.676000000000002</v>
      </c>
      <c r="K3597" s="277"/>
      <c r="L3597" s="285">
        <v>51.71</v>
      </c>
      <c r="M3597" s="285">
        <v>51.71</v>
      </c>
    </row>
    <row r="3598" spans="1:13" ht="12.75" thickTop="1" x14ac:dyDescent="0.2">
      <c r="A3598" s="265" t="s">
        <v>8187</v>
      </c>
      <c r="B3598" s="295" t="s">
        <v>1193</v>
      </c>
      <c r="C3598" s="296" t="s">
        <v>4873</v>
      </c>
      <c r="D3598" s="295" t="s">
        <v>1470</v>
      </c>
      <c r="E3598" s="295" t="s">
        <v>4874</v>
      </c>
      <c r="F3598" s="297" t="s">
        <v>1209</v>
      </c>
      <c r="G3598" s="298" t="s">
        <v>73</v>
      </c>
      <c r="H3598" s="299">
        <v>1</v>
      </c>
      <c r="I3598" s="300">
        <v>373.81</v>
      </c>
      <c r="J3598" s="300">
        <v>373.81</v>
      </c>
      <c r="K3598" s="277"/>
      <c r="L3598" s="300">
        <v>452.95</v>
      </c>
      <c r="M3598" s="300">
        <v>452.95</v>
      </c>
    </row>
    <row r="3599" spans="1:13" x14ac:dyDescent="0.2">
      <c r="A3599" s="265" t="s">
        <v>8188</v>
      </c>
      <c r="B3599" s="266" t="s">
        <v>4977</v>
      </c>
      <c r="C3599" s="267" t="s">
        <v>36</v>
      </c>
      <c r="D3599" s="266" t="s">
        <v>37</v>
      </c>
      <c r="E3599" s="266" t="s">
        <v>38</v>
      </c>
      <c r="F3599" s="268" t="s">
        <v>1188</v>
      </c>
      <c r="G3599" s="269" t="s">
        <v>39</v>
      </c>
      <c r="H3599" s="267" t="s">
        <v>1189</v>
      </c>
      <c r="I3599" s="267" t="s">
        <v>40</v>
      </c>
      <c r="J3599" s="267" t="s">
        <v>41</v>
      </c>
      <c r="L3599" s="334"/>
      <c r="M3599" s="334"/>
    </row>
    <row r="3600" spans="1:13" x14ac:dyDescent="0.2">
      <c r="A3600" s="265" t="s">
        <v>8189</v>
      </c>
      <c r="B3600" s="271" t="s">
        <v>1190</v>
      </c>
      <c r="C3600" s="272" t="s">
        <v>4472</v>
      </c>
      <c r="D3600" s="271" t="s">
        <v>1470</v>
      </c>
      <c r="E3600" s="271" t="s">
        <v>541</v>
      </c>
      <c r="F3600" s="273">
        <v>8</v>
      </c>
      <c r="G3600" s="274" t="s">
        <v>253</v>
      </c>
      <c r="H3600" s="275">
        <v>1</v>
      </c>
      <c r="I3600" s="276">
        <v>10.5</v>
      </c>
      <c r="J3600" s="276">
        <v>10.5</v>
      </c>
      <c r="K3600" s="277"/>
      <c r="L3600" s="276">
        <v>12.74</v>
      </c>
      <c r="M3600" s="276">
        <v>12.74</v>
      </c>
    </row>
    <row r="3601" spans="1:13" x14ac:dyDescent="0.2">
      <c r="A3601" s="265" t="s">
        <v>8190</v>
      </c>
      <c r="B3601" s="279" t="s">
        <v>1193</v>
      </c>
      <c r="C3601" s="280" t="s">
        <v>3137</v>
      </c>
      <c r="D3601" s="279" t="s">
        <v>1470</v>
      </c>
      <c r="E3601" s="279" t="s">
        <v>1198</v>
      </c>
      <c r="F3601" s="281" t="s">
        <v>1195</v>
      </c>
      <c r="G3601" s="282" t="s">
        <v>1196</v>
      </c>
      <c r="H3601" s="283">
        <v>0.2</v>
      </c>
      <c r="I3601" s="284">
        <v>12.429</v>
      </c>
      <c r="J3601" s="284">
        <v>2.4849999999999999</v>
      </c>
      <c r="K3601" s="277"/>
      <c r="L3601" s="284">
        <v>15.06</v>
      </c>
      <c r="M3601" s="284">
        <v>3.01</v>
      </c>
    </row>
    <row r="3602" spans="1:13" x14ac:dyDescent="0.2">
      <c r="A3602" s="265" t="s">
        <v>8191</v>
      </c>
      <c r="B3602" s="279" t="s">
        <v>1193</v>
      </c>
      <c r="C3602" s="280" t="s">
        <v>3212</v>
      </c>
      <c r="D3602" s="279" t="s">
        <v>1470</v>
      </c>
      <c r="E3602" s="279" t="s">
        <v>1364</v>
      </c>
      <c r="F3602" s="281" t="s">
        <v>1195</v>
      </c>
      <c r="G3602" s="282" t="s">
        <v>1196</v>
      </c>
      <c r="H3602" s="283">
        <v>0.2</v>
      </c>
      <c r="I3602" s="284">
        <v>18.404</v>
      </c>
      <c r="J3602" s="284">
        <v>3.68</v>
      </c>
      <c r="K3602" s="277"/>
      <c r="L3602" s="284">
        <v>22.3</v>
      </c>
      <c r="M3602" s="284">
        <v>4.46</v>
      </c>
    </row>
    <row r="3603" spans="1:13" x14ac:dyDescent="0.2">
      <c r="A3603" s="265" t="s">
        <v>8192</v>
      </c>
      <c r="B3603" s="279" t="s">
        <v>1193</v>
      </c>
      <c r="C3603" s="280" t="s">
        <v>4473</v>
      </c>
      <c r="D3603" s="279" t="s">
        <v>1470</v>
      </c>
      <c r="E3603" s="279" t="s">
        <v>4474</v>
      </c>
      <c r="F3603" s="281" t="s">
        <v>1209</v>
      </c>
      <c r="G3603" s="282" t="s">
        <v>73</v>
      </c>
      <c r="H3603" s="283">
        <v>1</v>
      </c>
      <c r="I3603" s="284">
        <v>4.3350681818181824</v>
      </c>
      <c r="J3603" s="284">
        <v>4.335</v>
      </c>
      <c r="K3603" s="277"/>
      <c r="L3603" s="284">
        <v>5.27</v>
      </c>
      <c r="M3603" s="284">
        <v>5.27</v>
      </c>
    </row>
    <row r="3604" spans="1:13" x14ac:dyDescent="0.2">
      <c r="A3604" s="265" t="s">
        <v>8193</v>
      </c>
      <c r="B3604" s="266" t="s">
        <v>4978</v>
      </c>
      <c r="C3604" s="267" t="s">
        <v>36</v>
      </c>
      <c r="D3604" s="266" t="s">
        <v>37</v>
      </c>
      <c r="E3604" s="266" t="s">
        <v>38</v>
      </c>
      <c r="F3604" s="268" t="s">
        <v>1188</v>
      </c>
      <c r="G3604" s="269" t="s">
        <v>39</v>
      </c>
      <c r="H3604" s="267" t="s">
        <v>1189</v>
      </c>
      <c r="I3604" s="267" t="s">
        <v>40</v>
      </c>
      <c r="J3604" s="267" t="s">
        <v>41</v>
      </c>
      <c r="L3604" s="334"/>
      <c r="M3604" s="334"/>
    </row>
    <row r="3605" spans="1:13" ht="24" x14ac:dyDescent="0.2">
      <c r="A3605" s="265" t="s">
        <v>8194</v>
      </c>
      <c r="B3605" s="271" t="s">
        <v>1190</v>
      </c>
      <c r="C3605" s="272" t="s">
        <v>4476</v>
      </c>
      <c r="D3605" s="271" t="s">
        <v>1470</v>
      </c>
      <c r="E3605" s="271" t="s">
        <v>1655</v>
      </c>
      <c r="F3605" s="273">
        <v>8</v>
      </c>
      <c r="G3605" s="274" t="s">
        <v>106</v>
      </c>
      <c r="H3605" s="275">
        <v>1</v>
      </c>
      <c r="I3605" s="276">
        <v>134.42000000000002</v>
      </c>
      <c r="J3605" s="276">
        <v>134.41999999999999</v>
      </c>
      <c r="K3605" s="277"/>
      <c r="L3605" s="276">
        <v>162.88999999999999</v>
      </c>
      <c r="M3605" s="276">
        <v>162.88999999999999</v>
      </c>
    </row>
    <row r="3606" spans="1:13" x14ac:dyDescent="0.2">
      <c r="A3606" s="265" t="s">
        <v>8195</v>
      </c>
      <c r="B3606" s="279" t="s">
        <v>1193</v>
      </c>
      <c r="C3606" s="280" t="s">
        <v>3137</v>
      </c>
      <c r="D3606" s="279" t="s">
        <v>1470</v>
      </c>
      <c r="E3606" s="279" t="s">
        <v>1198</v>
      </c>
      <c r="F3606" s="281" t="s">
        <v>1195</v>
      </c>
      <c r="G3606" s="282" t="s">
        <v>1196</v>
      </c>
      <c r="H3606" s="283">
        <v>0.15</v>
      </c>
      <c r="I3606" s="284">
        <v>12.429</v>
      </c>
      <c r="J3606" s="284">
        <v>1.8640000000000001</v>
      </c>
      <c r="K3606" s="277"/>
      <c r="L3606" s="284">
        <v>15.06</v>
      </c>
      <c r="M3606" s="284">
        <v>2.25</v>
      </c>
    </row>
    <row r="3607" spans="1:13" x14ac:dyDescent="0.2">
      <c r="A3607" s="265" t="s">
        <v>8196</v>
      </c>
      <c r="B3607" s="301" t="s">
        <v>1193</v>
      </c>
      <c r="C3607" s="302" t="s">
        <v>3212</v>
      </c>
      <c r="D3607" s="301" t="s">
        <v>1470</v>
      </c>
      <c r="E3607" s="301" t="s">
        <v>1364</v>
      </c>
      <c r="F3607" s="303" t="s">
        <v>1195</v>
      </c>
      <c r="G3607" s="304" t="s">
        <v>1196</v>
      </c>
      <c r="H3607" s="305">
        <v>0.15</v>
      </c>
      <c r="I3607" s="285">
        <v>18.404</v>
      </c>
      <c r="J3607" s="285">
        <v>2.76</v>
      </c>
      <c r="K3607" s="277"/>
      <c r="L3607" s="285">
        <v>22.3</v>
      </c>
      <c r="M3607" s="285">
        <v>3.34</v>
      </c>
    </row>
    <row r="3608" spans="1:13" ht="24.75" thickBot="1" x14ac:dyDescent="0.25">
      <c r="A3608" s="265" t="s">
        <v>8197</v>
      </c>
      <c r="B3608" s="301" t="s">
        <v>1193</v>
      </c>
      <c r="C3608" s="302" t="s">
        <v>4477</v>
      </c>
      <c r="D3608" s="301" t="s">
        <v>1470</v>
      </c>
      <c r="E3608" s="301" t="s">
        <v>4478</v>
      </c>
      <c r="F3608" s="303" t="s">
        <v>1209</v>
      </c>
      <c r="G3608" s="304" t="s">
        <v>73</v>
      </c>
      <c r="H3608" s="305">
        <v>1</v>
      </c>
      <c r="I3608" s="285">
        <v>129.80000000000001</v>
      </c>
      <c r="J3608" s="285">
        <v>129.80000000000001</v>
      </c>
      <c r="K3608" s="277"/>
      <c r="L3608" s="285">
        <v>157.30000000000001</v>
      </c>
      <c r="M3608" s="285">
        <v>157.30000000000001</v>
      </c>
    </row>
    <row r="3609" spans="1:13" ht="12.75" thickTop="1" x14ac:dyDescent="0.2">
      <c r="A3609" s="265" t="s">
        <v>8198</v>
      </c>
      <c r="B3609" s="306" t="s">
        <v>4979</v>
      </c>
      <c r="C3609" s="307" t="s">
        <v>36</v>
      </c>
      <c r="D3609" s="306" t="s">
        <v>37</v>
      </c>
      <c r="E3609" s="306" t="s">
        <v>38</v>
      </c>
      <c r="F3609" s="308" t="s">
        <v>1188</v>
      </c>
      <c r="G3609" s="309" t="s">
        <v>39</v>
      </c>
      <c r="H3609" s="307" t="s">
        <v>1189</v>
      </c>
      <c r="I3609" s="307" t="s">
        <v>40</v>
      </c>
      <c r="J3609" s="307" t="s">
        <v>41</v>
      </c>
      <c r="L3609" s="335"/>
      <c r="M3609" s="335"/>
    </row>
    <row r="3610" spans="1:13" x14ac:dyDescent="0.2">
      <c r="A3610" s="265" t="s">
        <v>8199</v>
      </c>
      <c r="B3610" s="271" t="s">
        <v>1190</v>
      </c>
      <c r="C3610" s="272" t="s">
        <v>4879</v>
      </c>
      <c r="D3610" s="271" t="s">
        <v>1470</v>
      </c>
      <c r="E3610" s="271" t="s">
        <v>769</v>
      </c>
      <c r="F3610" s="273">
        <v>8</v>
      </c>
      <c r="G3610" s="274" t="s">
        <v>106</v>
      </c>
      <c r="H3610" s="275">
        <v>1</v>
      </c>
      <c r="I3610" s="276">
        <v>93.149999999999991</v>
      </c>
      <c r="J3610" s="276">
        <v>93.15</v>
      </c>
      <c r="K3610" s="277"/>
      <c r="L3610" s="276">
        <v>112.88</v>
      </c>
      <c r="M3610" s="276">
        <v>112.88</v>
      </c>
    </row>
    <row r="3611" spans="1:13" x14ac:dyDescent="0.2">
      <c r="A3611" s="265" t="s">
        <v>8200</v>
      </c>
      <c r="B3611" s="279" t="s">
        <v>1193</v>
      </c>
      <c r="C3611" s="280" t="s">
        <v>3159</v>
      </c>
      <c r="D3611" s="279" t="s">
        <v>1470</v>
      </c>
      <c r="E3611" s="279" t="s">
        <v>1251</v>
      </c>
      <c r="F3611" s="281" t="s">
        <v>1195</v>
      </c>
      <c r="G3611" s="282" t="s">
        <v>1196</v>
      </c>
      <c r="H3611" s="283">
        <v>0.5</v>
      </c>
      <c r="I3611" s="284">
        <v>18.404</v>
      </c>
      <c r="J3611" s="284">
        <v>9.202</v>
      </c>
      <c r="K3611" s="277"/>
      <c r="L3611" s="284">
        <v>22.3</v>
      </c>
      <c r="M3611" s="284">
        <v>11.15</v>
      </c>
    </row>
    <row r="3612" spans="1:13" x14ac:dyDescent="0.2">
      <c r="A3612" s="265" t="s">
        <v>8201</v>
      </c>
      <c r="B3612" s="279" t="s">
        <v>1193</v>
      </c>
      <c r="C3612" s="280" t="s">
        <v>3137</v>
      </c>
      <c r="D3612" s="279" t="s">
        <v>1470</v>
      </c>
      <c r="E3612" s="279" t="s">
        <v>1198</v>
      </c>
      <c r="F3612" s="281" t="s">
        <v>1195</v>
      </c>
      <c r="G3612" s="282" t="s">
        <v>1196</v>
      </c>
      <c r="H3612" s="283">
        <v>0.5</v>
      </c>
      <c r="I3612" s="284">
        <v>12.429</v>
      </c>
      <c r="J3612" s="284">
        <v>6.2140000000000004</v>
      </c>
      <c r="K3612" s="277"/>
      <c r="L3612" s="284">
        <v>15.06</v>
      </c>
      <c r="M3612" s="284">
        <v>7.53</v>
      </c>
    </row>
    <row r="3613" spans="1:13" x14ac:dyDescent="0.2">
      <c r="A3613" s="265" t="s">
        <v>8202</v>
      </c>
      <c r="B3613" s="279" t="s">
        <v>1193</v>
      </c>
      <c r="C3613" s="280" t="s">
        <v>3279</v>
      </c>
      <c r="D3613" s="279" t="s">
        <v>1470</v>
      </c>
      <c r="E3613" s="279" t="s">
        <v>3280</v>
      </c>
      <c r="F3613" s="281" t="s">
        <v>1209</v>
      </c>
      <c r="G3613" s="282" t="s">
        <v>73</v>
      </c>
      <c r="H3613" s="283">
        <v>1</v>
      </c>
      <c r="I3613" s="284">
        <v>23.231999999999999</v>
      </c>
      <c r="J3613" s="284">
        <v>23.231999999999999</v>
      </c>
      <c r="K3613" s="277"/>
      <c r="L3613" s="284">
        <v>28.15</v>
      </c>
      <c r="M3613" s="284">
        <v>28.15</v>
      </c>
    </row>
    <row r="3614" spans="1:13" x14ac:dyDescent="0.2">
      <c r="A3614" s="265" t="s">
        <v>8203</v>
      </c>
      <c r="B3614" s="279" t="s">
        <v>1193</v>
      </c>
      <c r="C3614" s="280" t="s">
        <v>3281</v>
      </c>
      <c r="D3614" s="279" t="s">
        <v>1470</v>
      </c>
      <c r="E3614" s="279" t="s">
        <v>3282</v>
      </c>
      <c r="F3614" s="281" t="s">
        <v>1209</v>
      </c>
      <c r="G3614" s="282" t="s">
        <v>73</v>
      </c>
      <c r="H3614" s="283">
        <v>1</v>
      </c>
      <c r="I3614" s="284">
        <v>54.4</v>
      </c>
      <c r="J3614" s="284">
        <v>54.4</v>
      </c>
      <c r="K3614" s="277"/>
      <c r="L3614" s="284">
        <v>65.930000000000007</v>
      </c>
      <c r="M3614" s="284">
        <v>65.930000000000007</v>
      </c>
    </row>
    <row r="3615" spans="1:13" x14ac:dyDescent="0.2">
      <c r="A3615" s="265" t="s">
        <v>8204</v>
      </c>
      <c r="B3615" s="279" t="s">
        <v>1193</v>
      </c>
      <c r="C3615" s="280" t="s">
        <v>4307</v>
      </c>
      <c r="D3615" s="279" t="s">
        <v>1470</v>
      </c>
      <c r="E3615" s="279" t="s">
        <v>1388</v>
      </c>
      <c r="F3615" s="281" t="s">
        <v>1209</v>
      </c>
      <c r="G3615" s="282" t="s">
        <v>61</v>
      </c>
      <c r="H3615" s="283">
        <v>0.28000000000000003</v>
      </c>
      <c r="I3615" s="284">
        <v>0.371</v>
      </c>
      <c r="J3615" s="284">
        <v>0.10299999999999999</v>
      </c>
      <c r="K3615" s="277"/>
      <c r="L3615" s="284">
        <v>0.45</v>
      </c>
      <c r="M3615" s="284">
        <v>0.12</v>
      </c>
    </row>
    <row r="3616" spans="1:13" x14ac:dyDescent="0.2">
      <c r="A3616" s="265" t="s">
        <v>8205</v>
      </c>
      <c r="B3616" s="286" t="s">
        <v>4980</v>
      </c>
      <c r="C3616" s="287" t="s">
        <v>36</v>
      </c>
      <c r="D3616" s="286" t="s">
        <v>37</v>
      </c>
      <c r="E3616" s="286" t="s">
        <v>38</v>
      </c>
      <c r="F3616" s="288" t="s">
        <v>1188</v>
      </c>
      <c r="G3616" s="289" t="s">
        <v>39</v>
      </c>
      <c r="H3616" s="287" t="s">
        <v>1189</v>
      </c>
      <c r="I3616" s="287" t="s">
        <v>40</v>
      </c>
      <c r="J3616" s="287" t="s">
        <v>41</v>
      </c>
      <c r="L3616" s="270"/>
      <c r="M3616" s="270"/>
    </row>
    <row r="3617" spans="1:13" ht="12.75" thickBot="1" x14ac:dyDescent="0.25">
      <c r="A3617" s="265" t="s">
        <v>8206</v>
      </c>
      <c r="B3617" s="290" t="s">
        <v>1190</v>
      </c>
      <c r="C3617" s="291" t="s">
        <v>3560</v>
      </c>
      <c r="D3617" s="290" t="s">
        <v>1470</v>
      </c>
      <c r="E3617" s="290" t="s">
        <v>150</v>
      </c>
      <c r="F3617" s="292">
        <v>4</v>
      </c>
      <c r="G3617" s="293" t="s">
        <v>7</v>
      </c>
      <c r="H3617" s="294">
        <v>1</v>
      </c>
      <c r="I3617" s="278">
        <v>28.25</v>
      </c>
      <c r="J3617" s="278">
        <v>28.25</v>
      </c>
      <c r="K3617" s="277"/>
      <c r="L3617" s="278">
        <v>34.229999999999997</v>
      </c>
      <c r="M3617" s="278">
        <v>34.229999999999997</v>
      </c>
    </row>
    <row r="3618" spans="1:13" ht="12.75" thickTop="1" x14ac:dyDescent="0.2">
      <c r="A3618" s="265" t="s">
        <v>8207</v>
      </c>
      <c r="B3618" s="295" t="s">
        <v>1193</v>
      </c>
      <c r="C3618" s="296" t="s">
        <v>3156</v>
      </c>
      <c r="D3618" s="295" t="s">
        <v>1470</v>
      </c>
      <c r="E3618" s="295" t="s">
        <v>1206</v>
      </c>
      <c r="F3618" s="297" t="s">
        <v>1195</v>
      </c>
      <c r="G3618" s="298" t="s">
        <v>1196</v>
      </c>
      <c r="H3618" s="299">
        <v>2.5659999999999998</v>
      </c>
      <c r="I3618" s="300">
        <v>11.009</v>
      </c>
      <c r="J3618" s="300">
        <v>28.248999999999999</v>
      </c>
      <c r="K3618" s="277"/>
      <c r="L3618" s="300">
        <v>13.34</v>
      </c>
      <c r="M3618" s="300">
        <v>34.229999999999997</v>
      </c>
    </row>
    <row r="3619" spans="1:13" x14ac:dyDescent="0.2">
      <c r="A3619" s="265" t="s">
        <v>8208</v>
      </c>
      <c r="B3619" s="266" t="s">
        <v>4981</v>
      </c>
      <c r="C3619" s="267" t="s">
        <v>36</v>
      </c>
      <c r="D3619" s="266" t="s">
        <v>37</v>
      </c>
      <c r="E3619" s="266" t="s">
        <v>38</v>
      </c>
      <c r="F3619" s="268" t="s">
        <v>1188</v>
      </c>
      <c r="G3619" s="269" t="s">
        <v>39</v>
      </c>
      <c r="H3619" s="267" t="s">
        <v>1189</v>
      </c>
      <c r="I3619" s="267" t="s">
        <v>40</v>
      </c>
      <c r="J3619" s="267" t="s">
        <v>41</v>
      </c>
      <c r="L3619" s="334"/>
      <c r="M3619" s="334"/>
    </row>
    <row r="3620" spans="1:13" x14ac:dyDescent="0.2">
      <c r="A3620" s="265" t="s">
        <v>8209</v>
      </c>
      <c r="B3620" s="271" t="s">
        <v>1190</v>
      </c>
      <c r="C3620" s="272" t="s">
        <v>4048</v>
      </c>
      <c r="D3620" s="271" t="s">
        <v>1470</v>
      </c>
      <c r="E3620" s="271" t="s">
        <v>359</v>
      </c>
      <c r="F3620" s="273">
        <v>4</v>
      </c>
      <c r="G3620" s="274" t="s">
        <v>7</v>
      </c>
      <c r="H3620" s="275">
        <v>1</v>
      </c>
      <c r="I3620" s="276">
        <v>18.7</v>
      </c>
      <c r="J3620" s="276">
        <v>18.7</v>
      </c>
      <c r="K3620" s="277"/>
      <c r="L3620" s="276">
        <v>22.67</v>
      </c>
      <c r="M3620" s="276">
        <v>22.67</v>
      </c>
    </row>
    <row r="3621" spans="1:13" x14ac:dyDescent="0.2">
      <c r="A3621" s="265" t="s">
        <v>8210</v>
      </c>
      <c r="B3621" s="279" t="s">
        <v>1193</v>
      </c>
      <c r="C3621" s="280" t="s">
        <v>3156</v>
      </c>
      <c r="D3621" s="279" t="s">
        <v>1470</v>
      </c>
      <c r="E3621" s="279" t="s">
        <v>1206</v>
      </c>
      <c r="F3621" s="281" t="s">
        <v>1195</v>
      </c>
      <c r="G3621" s="282" t="s">
        <v>1196</v>
      </c>
      <c r="H3621" s="283">
        <v>1.7</v>
      </c>
      <c r="I3621" s="284">
        <v>11.000169251336899</v>
      </c>
      <c r="J3621" s="284">
        <v>18.7</v>
      </c>
      <c r="K3621" s="277"/>
      <c r="L3621" s="284">
        <v>13.34</v>
      </c>
      <c r="M3621" s="284">
        <v>22.67</v>
      </c>
    </row>
    <row r="3622" spans="1:13" x14ac:dyDescent="0.2">
      <c r="A3622" s="265" t="s">
        <v>8211</v>
      </c>
      <c r="B3622" s="266" t="s">
        <v>4982</v>
      </c>
      <c r="C3622" s="267" t="s">
        <v>36</v>
      </c>
      <c r="D3622" s="266" t="s">
        <v>37</v>
      </c>
      <c r="E3622" s="266" t="s">
        <v>38</v>
      </c>
      <c r="F3622" s="268" t="s">
        <v>1188</v>
      </c>
      <c r="G3622" s="269" t="s">
        <v>39</v>
      </c>
      <c r="H3622" s="267" t="s">
        <v>1189</v>
      </c>
      <c r="I3622" s="267" t="s">
        <v>40</v>
      </c>
      <c r="J3622" s="267" t="s">
        <v>41</v>
      </c>
      <c r="L3622" s="334"/>
      <c r="M3622" s="334"/>
    </row>
    <row r="3623" spans="1:13" ht="24" x14ac:dyDescent="0.2">
      <c r="A3623" s="265" t="s">
        <v>8212</v>
      </c>
      <c r="B3623" s="271" t="s">
        <v>1190</v>
      </c>
      <c r="C3623" s="272" t="s">
        <v>4252</v>
      </c>
      <c r="D3623" s="271" t="s">
        <v>103</v>
      </c>
      <c r="E3623" s="271" t="s">
        <v>1580</v>
      </c>
      <c r="F3623" s="273" t="s">
        <v>3019</v>
      </c>
      <c r="G3623" s="274" t="s">
        <v>289</v>
      </c>
      <c r="H3623" s="275">
        <v>1</v>
      </c>
      <c r="I3623" s="276">
        <v>19.71</v>
      </c>
      <c r="J3623" s="276">
        <v>19.709999999999997</v>
      </c>
      <c r="K3623" s="277"/>
      <c r="L3623" s="276">
        <v>23.9</v>
      </c>
      <c r="M3623" s="276">
        <v>23.9</v>
      </c>
    </row>
    <row r="3624" spans="1:13" ht="24" x14ac:dyDescent="0.2">
      <c r="A3624" s="265" t="s">
        <v>8213</v>
      </c>
      <c r="B3624" s="316" t="s">
        <v>1236</v>
      </c>
      <c r="C3624" s="317" t="s">
        <v>4253</v>
      </c>
      <c r="D3624" s="316" t="s">
        <v>103</v>
      </c>
      <c r="E3624" s="316" t="s">
        <v>4254</v>
      </c>
      <c r="F3624" s="318" t="s">
        <v>1191</v>
      </c>
      <c r="G3624" s="319" t="s">
        <v>79</v>
      </c>
      <c r="H3624" s="320">
        <v>0.38</v>
      </c>
      <c r="I3624" s="321">
        <v>16.539000000000001</v>
      </c>
      <c r="J3624" s="321">
        <v>6.2839999999999998</v>
      </c>
      <c r="K3624" s="277"/>
      <c r="L3624" s="321">
        <v>20.04</v>
      </c>
      <c r="M3624" s="321">
        <v>7.61</v>
      </c>
    </row>
    <row r="3625" spans="1:13" ht="24" x14ac:dyDescent="0.2">
      <c r="A3625" s="265" t="s">
        <v>8214</v>
      </c>
      <c r="B3625" s="329" t="s">
        <v>1236</v>
      </c>
      <c r="C3625" s="330" t="s">
        <v>4255</v>
      </c>
      <c r="D3625" s="329" t="s">
        <v>103</v>
      </c>
      <c r="E3625" s="329" t="s">
        <v>1264</v>
      </c>
      <c r="F3625" s="331" t="s">
        <v>1191</v>
      </c>
      <c r="G3625" s="332" t="s">
        <v>79</v>
      </c>
      <c r="H3625" s="333">
        <v>0.38</v>
      </c>
      <c r="I3625" s="322">
        <v>23.058</v>
      </c>
      <c r="J3625" s="322">
        <v>8.7620000000000005</v>
      </c>
      <c r="K3625" s="277"/>
      <c r="L3625" s="322">
        <v>27.94</v>
      </c>
      <c r="M3625" s="322">
        <v>10.61</v>
      </c>
    </row>
    <row r="3626" spans="1:13" ht="12.75" thickBot="1" x14ac:dyDescent="0.25">
      <c r="A3626" s="265" t="s">
        <v>8215</v>
      </c>
      <c r="B3626" s="301" t="s">
        <v>1193</v>
      </c>
      <c r="C3626" s="302" t="s">
        <v>4256</v>
      </c>
      <c r="D3626" s="301" t="s">
        <v>103</v>
      </c>
      <c r="E3626" s="301" t="s">
        <v>4257</v>
      </c>
      <c r="F3626" s="303" t="s">
        <v>1209</v>
      </c>
      <c r="G3626" s="304" t="s">
        <v>289</v>
      </c>
      <c r="H3626" s="305">
        <v>1.0492999999999999</v>
      </c>
      <c r="I3626" s="285">
        <v>4.2958000000000016</v>
      </c>
      <c r="J3626" s="285">
        <v>4.5069999999999997</v>
      </c>
      <c r="K3626" s="277"/>
      <c r="L3626" s="285">
        <v>5.24</v>
      </c>
      <c r="M3626" s="285">
        <v>5.49</v>
      </c>
    </row>
    <row r="3627" spans="1:13" ht="12.75" thickTop="1" x14ac:dyDescent="0.2">
      <c r="A3627" s="265" t="s">
        <v>8216</v>
      </c>
      <c r="B3627" s="295" t="s">
        <v>1193</v>
      </c>
      <c r="C3627" s="296" t="s">
        <v>4258</v>
      </c>
      <c r="D3627" s="295" t="s">
        <v>103</v>
      </c>
      <c r="E3627" s="295" t="s">
        <v>1267</v>
      </c>
      <c r="F3627" s="297" t="s">
        <v>1209</v>
      </c>
      <c r="G3627" s="298" t="s">
        <v>133</v>
      </c>
      <c r="H3627" s="299">
        <v>8.8599999999999998E-2</v>
      </c>
      <c r="I3627" s="300">
        <v>1.774</v>
      </c>
      <c r="J3627" s="300">
        <v>0.157</v>
      </c>
      <c r="K3627" s="277"/>
      <c r="L3627" s="300">
        <v>2.15</v>
      </c>
      <c r="M3627" s="300">
        <v>0.19</v>
      </c>
    </row>
    <row r="3628" spans="1:13" x14ac:dyDescent="0.2">
      <c r="A3628" s="265" t="s">
        <v>8217</v>
      </c>
      <c r="B3628" s="266" t="s">
        <v>4983</v>
      </c>
      <c r="C3628" s="267" t="s">
        <v>36</v>
      </c>
      <c r="D3628" s="266" t="s">
        <v>37</v>
      </c>
      <c r="E3628" s="266" t="s">
        <v>38</v>
      </c>
      <c r="F3628" s="268" t="s">
        <v>1188</v>
      </c>
      <c r="G3628" s="269" t="s">
        <v>39</v>
      </c>
      <c r="H3628" s="267" t="s">
        <v>1189</v>
      </c>
      <c r="I3628" s="267" t="s">
        <v>40</v>
      </c>
      <c r="J3628" s="267" t="s">
        <v>41</v>
      </c>
      <c r="L3628" s="334"/>
      <c r="M3628" s="334"/>
    </row>
    <row r="3629" spans="1:13" ht="24" x14ac:dyDescent="0.2">
      <c r="A3629" s="265" t="s">
        <v>8218</v>
      </c>
      <c r="B3629" s="271" t="s">
        <v>1190</v>
      </c>
      <c r="C3629" s="272" t="s">
        <v>4260</v>
      </c>
      <c r="D3629" s="271" t="s">
        <v>103</v>
      </c>
      <c r="E3629" s="271" t="s">
        <v>1581</v>
      </c>
      <c r="F3629" s="273" t="s">
        <v>3019</v>
      </c>
      <c r="G3629" s="274" t="s">
        <v>289</v>
      </c>
      <c r="H3629" s="275">
        <v>1</v>
      </c>
      <c r="I3629" s="276">
        <v>27.89</v>
      </c>
      <c r="J3629" s="276">
        <v>27.890000000000004</v>
      </c>
      <c r="K3629" s="277"/>
      <c r="L3629" s="276">
        <v>33.799999999999997</v>
      </c>
      <c r="M3629" s="276">
        <v>33.799999999999997</v>
      </c>
    </row>
    <row r="3630" spans="1:13" ht="24" x14ac:dyDescent="0.2">
      <c r="A3630" s="265" t="s">
        <v>8219</v>
      </c>
      <c r="B3630" s="316" t="s">
        <v>1236</v>
      </c>
      <c r="C3630" s="317" t="s">
        <v>4253</v>
      </c>
      <c r="D3630" s="316" t="s">
        <v>103</v>
      </c>
      <c r="E3630" s="316" t="s">
        <v>4254</v>
      </c>
      <c r="F3630" s="318" t="s">
        <v>1191</v>
      </c>
      <c r="G3630" s="319" t="s">
        <v>79</v>
      </c>
      <c r="H3630" s="320">
        <v>0.45300000000000001</v>
      </c>
      <c r="I3630" s="321">
        <v>16.539000000000001</v>
      </c>
      <c r="J3630" s="321">
        <v>7.492</v>
      </c>
      <c r="K3630" s="277"/>
      <c r="L3630" s="321">
        <v>20.04</v>
      </c>
      <c r="M3630" s="321">
        <v>9.07</v>
      </c>
    </row>
    <row r="3631" spans="1:13" ht="24" x14ac:dyDescent="0.2">
      <c r="A3631" s="265" t="s">
        <v>8220</v>
      </c>
      <c r="B3631" s="316" t="s">
        <v>1236</v>
      </c>
      <c r="C3631" s="317" t="s">
        <v>4255</v>
      </c>
      <c r="D3631" s="316" t="s">
        <v>103</v>
      </c>
      <c r="E3631" s="316" t="s">
        <v>1264</v>
      </c>
      <c r="F3631" s="318" t="s">
        <v>1191</v>
      </c>
      <c r="G3631" s="319" t="s">
        <v>79</v>
      </c>
      <c r="H3631" s="320">
        <v>0.45300000000000001</v>
      </c>
      <c r="I3631" s="321">
        <v>23.058</v>
      </c>
      <c r="J3631" s="321">
        <v>10.445</v>
      </c>
      <c r="K3631" s="277"/>
      <c r="L3631" s="321">
        <v>27.94</v>
      </c>
      <c r="M3631" s="321">
        <v>12.65</v>
      </c>
    </row>
    <row r="3632" spans="1:13" x14ac:dyDescent="0.2">
      <c r="A3632" s="265" t="s">
        <v>8221</v>
      </c>
      <c r="B3632" s="279" t="s">
        <v>1193</v>
      </c>
      <c r="C3632" s="280" t="s">
        <v>4261</v>
      </c>
      <c r="D3632" s="279" t="s">
        <v>103</v>
      </c>
      <c r="E3632" s="279" t="s">
        <v>4262</v>
      </c>
      <c r="F3632" s="281" t="s">
        <v>1209</v>
      </c>
      <c r="G3632" s="282" t="s">
        <v>289</v>
      </c>
      <c r="H3632" s="283">
        <v>1.0492999999999999</v>
      </c>
      <c r="I3632" s="284">
        <v>9.307331428571425</v>
      </c>
      <c r="J3632" s="284">
        <v>9.766</v>
      </c>
      <c r="K3632" s="277"/>
      <c r="L3632" s="284">
        <v>11.31</v>
      </c>
      <c r="M3632" s="284">
        <v>11.86</v>
      </c>
    </row>
    <row r="3633" spans="1:13" x14ac:dyDescent="0.2">
      <c r="A3633" s="265" t="s">
        <v>8222</v>
      </c>
      <c r="B3633" s="279" t="s">
        <v>1193</v>
      </c>
      <c r="C3633" s="280" t="s">
        <v>4258</v>
      </c>
      <c r="D3633" s="279" t="s">
        <v>103</v>
      </c>
      <c r="E3633" s="279" t="s">
        <v>1267</v>
      </c>
      <c r="F3633" s="281" t="s">
        <v>1209</v>
      </c>
      <c r="G3633" s="282" t="s">
        <v>133</v>
      </c>
      <c r="H3633" s="283">
        <v>0.1056</v>
      </c>
      <c r="I3633" s="284">
        <v>1.774</v>
      </c>
      <c r="J3633" s="284">
        <v>0.187</v>
      </c>
      <c r="K3633" s="277"/>
      <c r="L3633" s="284">
        <v>2.15</v>
      </c>
      <c r="M3633" s="284">
        <v>0.22</v>
      </c>
    </row>
    <row r="3634" spans="1:13" x14ac:dyDescent="0.2">
      <c r="A3634" s="265" t="s">
        <v>8223</v>
      </c>
      <c r="B3634" s="286" t="s">
        <v>4984</v>
      </c>
      <c r="C3634" s="287" t="s">
        <v>36</v>
      </c>
      <c r="D3634" s="286" t="s">
        <v>37</v>
      </c>
      <c r="E3634" s="286" t="s">
        <v>38</v>
      </c>
      <c r="F3634" s="288" t="s">
        <v>1188</v>
      </c>
      <c r="G3634" s="289" t="s">
        <v>39</v>
      </c>
      <c r="H3634" s="287" t="s">
        <v>1189</v>
      </c>
      <c r="I3634" s="287" t="s">
        <v>40</v>
      </c>
      <c r="J3634" s="287" t="s">
        <v>41</v>
      </c>
      <c r="L3634" s="270"/>
      <c r="M3634" s="270"/>
    </row>
    <row r="3635" spans="1:13" ht="24.75" thickBot="1" x14ac:dyDescent="0.25">
      <c r="A3635" s="265" t="s">
        <v>8224</v>
      </c>
      <c r="B3635" s="290" t="s">
        <v>1190</v>
      </c>
      <c r="C3635" s="291" t="s">
        <v>4264</v>
      </c>
      <c r="D3635" s="290" t="s">
        <v>103</v>
      </c>
      <c r="E3635" s="290" t="s">
        <v>1582</v>
      </c>
      <c r="F3635" s="292" t="s">
        <v>3019</v>
      </c>
      <c r="G3635" s="293" t="s">
        <v>289</v>
      </c>
      <c r="H3635" s="294">
        <v>1</v>
      </c>
      <c r="I3635" s="278">
        <v>18.21</v>
      </c>
      <c r="J3635" s="278">
        <v>18.21</v>
      </c>
      <c r="K3635" s="277"/>
      <c r="L3635" s="278">
        <v>22.08</v>
      </c>
      <c r="M3635" s="278">
        <v>22.08</v>
      </c>
    </row>
    <row r="3636" spans="1:13" ht="24.75" thickTop="1" x14ac:dyDescent="0.2">
      <c r="A3636" s="265" t="s">
        <v>8225</v>
      </c>
      <c r="B3636" s="323" t="s">
        <v>1236</v>
      </c>
      <c r="C3636" s="324" t="s">
        <v>4253</v>
      </c>
      <c r="D3636" s="323" t="s">
        <v>103</v>
      </c>
      <c r="E3636" s="323" t="s">
        <v>4254</v>
      </c>
      <c r="F3636" s="325" t="s">
        <v>1191</v>
      </c>
      <c r="G3636" s="326" t="s">
        <v>79</v>
      </c>
      <c r="H3636" s="327">
        <v>3.4099999999999998E-2</v>
      </c>
      <c r="I3636" s="328">
        <v>16.539000000000001</v>
      </c>
      <c r="J3636" s="328">
        <v>0.56299999999999994</v>
      </c>
      <c r="K3636" s="277"/>
      <c r="L3636" s="328">
        <v>20.04</v>
      </c>
      <c r="M3636" s="328">
        <v>0.68</v>
      </c>
    </row>
    <row r="3637" spans="1:13" ht="24" x14ac:dyDescent="0.2">
      <c r="A3637" s="265" t="s">
        <v>8226</v>
      </c>
      <c r="B3637" s="316" t="s">
        <v>1236</v>
      </c>
      <c r="C3637" s="317" t="s">
        <v>4255</v>
      </c>
      <c r="D3637" s="316" t="s">
        <v>103</v>
      </c>
      <c r="E3637" s="316" t="s">
        <v>1264</v>
      </c>
      <c r="F3637" s="318" t="s">
        <v>1191</v>
      </c>
      <c r="G3637" s="319" t="s">
        <v>79</v>
      </c>
      <c r="H3637" s="320">
        <v>3.4099999999999998E-2</v>
      </c>
      <c r="I3637" s="321">
        <v>23.058</v>
      </c>
      <c r="J3637" s="321">
        <v>0.78600000000000003</v>
      </c>
      <c r="K3637" s="277"/>
      <c r="L3637" s="321">
        <v>27.94</v>
      </c>
      <c r="M3637" s="321">
        <v>0.95</v>
      </c>
    </row>
    <row r="3638" spans="1:13" x14ac:dyDescent="0.2">
      <c r="A3638" s="265" t="s">
        <v>8227</v>
      </c>
      <c r="B3638" s="279" t="s">
        <v>1193</v>
      </c>
      <c r="C3638" s="280" t="s">
        <v>4265</v>
      </c>
      <c r="D3638" s="279" t="s">
        <v>103</v>
      </c>
      <c r="E3638" s="279" t="s">
        <v>4266</v>
      </c>
      <c r="F3638" s="281" t="s">
        <v>1209</v>
      </c>
      <c r="G3638" s="282" t="s">
        <v>289</v>
      </c>
      <c r="H3638" s="283">
        <v>1.0492999999999999</v>
      </c>
      <c r="I3638" s="284">
        <v>16.056023905325446</v>
      </c>
      <c r="J3638" s="284">
        <v>16.847000000000001</v>
      </c>
      <c r="K3638" s="277"/>
      <c r="L3638" s="284">
        <v>19.48</v>
      </c>
      <c r="M3638" s="284">
        <v>20.440000000000001</v>
      </c>
    </row>
    <row r="3639" spans="1:13" x14ac:dyDescent="0.2">
      <c r="A3639" s="265" t="s">
        <v>8228</v>
      </c>
      <c r="B3639" s="279" t="s">
        <v>1193</v>
      </c>
      <c r="C3639" s="280" t="s">
        <v>4258</v>
      </c>
      <c r="D3639" s="279" t="s">
        <v>103</v>
      </c>
      <c r="E3639" s="279" t="s">
        <v>1267</v>
      </c>
      <c r="F3639" s="281" t="s">
        <v>1209</v>
      </c>
      <c r="G3639" s="282" t="s">
        <v>133</v>
      </c>
      <c r="H3639" s="283">
        <v>8.0000000000000002E-3</v>
      </c>
      <c r="I3639" s="284">
        <v>1.774</v>
      </c>
      <c r="J3639" s="284">
        <v>1.4E-2</v>
      </c>
      <c r="K3639" s="277"/>
      <c r="L3639" s="284">
        <v>2.15</v>
      </c>
      <c r="M3639" s="284">
        <v>0.01</v>
      </c>
    </row>
    <row r="3640" spans="1:13" x14ac:dyDescent="0.2">
      <c r="A3640" s="265" t="s">
        <v>8229</v>
      </c>
      <c r="B3640" s="266" t="s">
        <v>4985</v>
      </c>
      <c r="C3640" s="267" t="s">
        <v>36</v>
      </c>
      <c r="D3640" s="266" t="s">
        <v>37</v>
      </c>
      <c r="E3640" s="266" t="s">
        <v>38</v>
      </c>
      <c r="F3640" s="268" t="s">
        <v>1188</v>
      </c>
      <c r="G3640" s="269" t="s">
        <v>39</v>
      </c>
      <c r="H3640" s="267" t="s">
        <v>1189</v>
      </c>
      <c r="I3640" s="267" t="s">
        <v>40</v>
      </c>
      <c r="J3640" s="267" t="s">
        <v>41</v>
      </c>
      <c r="L3640" s="334"/>
      <c r="M3640" s="334"/>
    </row>
    <row r="3641" spans="1:13" ht="24" x14ac:dyDescent="0.2">
      <c r="A3641" s="265" t="s">
        <v>8230</v>
      </c>
      <c r="B3641" s="271" t="s">
        <v>1190</v>
      </c>
      <c r="C3641" s="272" t="s">
        <v>4769</v>
      </c>
      <c r="D3641" s="271" t="s">
        <v>103</v>
      </c>
      <c r="E3641" s="271" t="s">
        <v>1800</v>
      </c>
      <c r="F3641" s="273" t="s">
        <v>3019</v>
      </c>
      <c r="G3641" s="274" t="s">
        <v>289</v>
      </c>
      <c r="H3641" s="275">
        <v>1</v>
      </c>
      <c r="I3641" s="276">
        <v>47.94</v>
      </c>
      <c r="J3641" s="276">
        <v>47.940000000000005</v>
      </c>
      <c r="K3641" s="277"/>
      <c r="L3641" s="276">
        <v>58.09</v>
      </c>
      <c r="M3641" s="276">
        <v>58.09</v>
      </c>
    </row>
    <row r="3642" spans="1:13" ht="24" x14ac:dyDescent="0.2">
      <c r="A3642" s="265" t="s">
        <v>8231</v>
      </c>
      <c r="B3642" s="316" t="s">
        <v>1236</v>
      </c>
      <c r="C3642" s="317" t="s">
        <v>4253</v>
      </c>
      <c r="D3642" s="316" t="s">
        <v>103</v>
      </c>
      <c r="E3642" s="316" t="s">
        <v>4254</v>
      </c>
      <c r="F3642" s="318" t="s">
        <v>1191</v>
      </c>
      <c r="G3642" s="319" t="s">
        <v>79</v>
      </c>
      <c r="H3642" s="320">
        <v>4.9399999999999999E-2</v>
      </c>
      <c r="I3642" s="321">
        <v>16.539000000000001</v>
      </c>
      <c r="J3642" s="321">
        <v>0.81699999999999995</v>
      </c>
      <c r="K3642" s="277"/>
      <c r="L3642" s="321">
        <v>20.04</v>
      </c>
      <c r="M3642" s="321">
        <v>0.98</v>
      </c>
    </row>
    <row r="3643" spans="1:13" ht="24" x14ac:dyDescent="0.2">
      <c r="A3643" s="265" t="s">
        <v>8232</v>
      </c>
      <c r="B3643" s="329" t="s">
        <v>1236</v>
      </c>
      <c r="C3643" s="330" t="s">
        <v>4255</v>
      </c>
      <c r="D3643" s="329" t="s">
        <v>103</v>
      </c>
      <c r="E3643" s="329" t="s">
        <v>1264</v>
      </c>
      <c r="F3643" s="331" t="s">
        <v>1191</v>
      </c>
      <c r="G3643" s="332" t="s">
        <v>79</v>
      </c>
      <c r="H3643" s="333">
        <v>4.9399999999999999E-2</v>
      </c>
      <c r="I3643" s="322">
        <v>23.058</v>
      </c>
      <c r="J3643" s="322">
        <v>1.139</v>
      </c>
      <c r="K3643" s="277"/>
      <c r="L3643" s="322">
        <v>27.94</v>
      </c>
      <c r="M3643" s="322">
        <v>1.38</v>
      </c>
    </row>
    <row r="3644" spans="1:13" ht="12.75" thickBot="1" x14ac:dyDescent="0.25">
      <c r="A3644" s="265" t="s">
        <v>8233</v>
      </c>
      <c r="B3644" s="301" t="s">
        <v>1193</v>
      </c>
      <c r="C3644" s="302" t="s">
        <v>4770</v>
      </c>
      <c r="D3644" s="301" t="s">
        <v>103</v>
      </c>
      <c r="E3644" s="301" t="s">
        <v>4771</v>
      </c>
      <c r="F3644" s="303" t="s">
        <v>1209</v>
      </c>
      <c r="G3644" s="304" t="s">
        <v>289</v>
      </c>
      <c r="H3644" s="305">
        <v>1.0492999999999999</v>
      </c>
      <c r="I3644" s="285">
        <v>43.804899195652169</v>
      </c>
      <c r="J3644" s="285">
        <v>45.963999999999999</v>
      </c>
      <c r="K3644" s="277"/>
      <c r="L3644" s="285">
        <v>53.1</v>
      </c>
      <c r="M3644" s="285">
        <v>55.71</v>
      </c>
    </row>
    <row r="3645" spans="1:13" ht="12.75" thickTop="1" x14ac:dyDescent="0.2">
      <c r="A3645" s="265" t="s">
        <v>8234</v>
      </c>
      <c r="B3645" s="295" t="s">
        <v>1193</v>
      </c>
      <c r="C3645" s="296" t="s">
        <v>4258</v>
      </c>
      <c r="D3645" s="295" t="s">
        <v>103</v>
      </c>
      <c r="E3645" s="295" t="s">
        <v>1267</v>
      </c>
      <c r="F3645" s="297" t="s">
        <v>1209</v>
      </c>
      <c r="G3645" s="298" t="s">
        <v>133</v>
      </c>
      <c r="H3645" s="299">
        <v>1.15E-2</v>
      </c>
      <c r="I3645" s="300">
        <v>1.774</v>
      </c>
      <c r="J3645" s="300">
        <v>0.02</v>
      </c>
      <c r="K3645" s="277"/>
      <c r="L3645" s="300">
        <v>2.15</v>
      </c>
      <c r="M3645" s="300">
        <v>0.02</v>
      </c>
    </row>
    <row r="3646" spans="1:13" x14ac:dyDescent="0.2">
      <c r="A3646" s="265" t="s">
        <v>8235</v>
      </c>
      <c r="B3646" s="266" t="s">
        <v>4986</v>
      </c>
      <c r="C3646" s="267" t="s">
        <v>36</v>
      </c>
      <c r="D3646" s="266" t="s">
        <v>37</v>
      </c>
      <c r="E3646" s="266" t="s">
        <v>38</v>
      </c>
      <c r="F3646" s="268" t="s">
        <v>1188</v>
      </c>
      <c r="G3646" s="269" t="s">
        <v>39</v>
      </c>
      <c r="H3646" s="267" t="s">
        <v>1189</v>
      </c>
      <c r="I3646" s="267" t="s">
        <v>40</v>
      </c>
      <c r="J3646" s="267" t="s">
        <v>41</v>
      </c>
      <c r="L3646" s="334"/>
      <c r="M3646" s="334"/>
    </row>
    <row r="3647" spans="1:13" ht="24" x14ac:dyDescent="0.2">
      <c r="A3647" s="265" t="s">
        <v>8236</v>
      </c>
      <c r="B3647" s="271" t="s">
        <v>1190</v>
      </c>
      <c r="C3647" s="272" t="s">
        <v>4290</v>
      </c>
      <c r="D3647" s="271" t="s">
        <v>103</v>
      </c>
      <c r="E3647" s="271" t="s">
        <v>1587</v>
      </c>
      <c r="F3647" s="273" t="s">
        <v>3019</v>
      </c>
      <c r="G3647" s="274" t="s">
        <v>133</v>
      </c>
      <c r="H3647" s="275">
        <v>1</v>
      </c>
      <c r="I3647" s="276">
        <v>10.039999999999999</v>
      </c>
      <c r="J3647" s="276">
        <v>10.039999999999997</v>
      </c>
      <c r="K3647" s="277"/>
      <c r="L3647" s="276">
        <v>12.17</v>
      </c>
      <c r="M3647" s="276">
        <v>12.17</v>
      </c>
    </row>
    <row r="3648" spans="1:13" ht="24" x14ac:dyDescent="0.2">
      <c r="A3648" s="265" t="s">
        <v>8237</v>
      </c>
      <c r="B3648" s="316" t="s">
        <v>1236</v>
      </c>
      <c r="C3648" s="317" t="s">
        <v>4253</v>
      </c>
      <c r="D3648" s="316" t="s">
        <v>103</v>
      </c>
      <c r="E3648" s="316" t="s">
        <v>4254</v>
      </c>
      <c r="F3648" s="318" t="s">
        <v>1191</v>
      </c>
      <c r="G3648" s="319" t="s">
        <v>79</v>
      </c>
      <c r="H3648" s="320">
        <v>0.152</v>
      </c>
      <c r="I3648" s="321">
        <v>16.539000000000001</v>
      </c>
      <c r="J3648" s="321">
        <v>2.5129999999999999</v>
      </c>
      <c r="K3648" s="277"/>
      <c r="L3648" s="321">
        <v>20.04</v>
      </c>
      <c r="M3648" s="321">
        <v>3.04</v>
      </c>
    </row>
    <row r="3649" spans="1:13" ht="24" x14ac:dyDescent="0.2">
      <c r="A3649" s="265" t="s">
        <v>8238</v>
      </c>
      <c r="B3649" s="316" t="s">
        <v>1236</v>
      </c>
      <c r="C3649" s="317" t="s">
        <v>4255</v>
      </c>
      <c r="D3649" s="316" t="s">
        <v>103</v>
      </c>
      <c r="E3649" s="316" t="s">
        <v>1264</v>
      </c>
      <c r="F3649" s="318" t="s">
        <v>1191</v>
      </c>
      <c r="G3649" s="319" t="s">
        <v>79</v>
      </c>
      <c r="H3649" s="320">
        <v>0.152</v>
      </c>
      <c r="I3649" s="321">
        <v>23.058</v>
      </c>
      <c r="J3649" s="321">
        <v>3.504</v>
      </c>
      <c r="K3649" s="277"/>
      <c r="L3649" s="321">
        <v>27.94</v>
      </c>
      <c r="M3649" s="321">
        <v>4.24</v>
      </c>
    </row>
    <row r="3650" spans="1:13" x14ac:dyDescent="0.2">
      <c r="A3650" s="265" t="s">
        <v>8239</v>
      </c>
      <c r="B3650" s="279" t="s">
        <v>1193</v>
      </c>
      <c r="C3650" s="280" t="s">
        <v>4269</v>
      </c>
      <c r="D3650" s="279" t="s">
        <v>103</v>
      </c>
      <c r="E3650" s="279" t="s">
        <v>1265</v>
      </c>
      <c r="F3650" s="281" t="s">
        <v>1209</v>
      </c>
      <c r="G3650" s="282" t="s">
        <v>133</v>
      </c>
      <c r="H3650" s="283">
        <v>7.1000000000000004E-3</v>
      </c>
      <c r="I3650" s="284">
        <v>53.908000000000001</v>
      </c>
      <c r="J3650" s="284">
        <v>0.38200000000000001</v>
      </c>
      <c r="K3650" s="277"/>
      <c r="L3650" s="284">
        <v>65.319999999999993</v>
      </c>
      <c r="M3650" s="284">
        <v>0.46</v>
      </c>
    </row>
    <row r="3651" spans="1:13" x14ac:dyDescent="0.2">
      <c r="A3651" s="265" t="s">
        <v>8240</v>
      </c>
      <c r="B3651" s="279" t="s">
        <v>1193</v>
      </c>
      <c r="C3651" s="280" t="s">
        <v>4291</v>
      </c>
      <c r="D3651" s="279" t="s">
        <v>103</v>
      </c>
      <c r="E3651" s="279" t="s">
        <v>4292</v>
      </c>
      <c r="F3651" s="281" t="s">
        <v>1209</v>
      </c>
      <c r="G3651" s="282" t="s">
        <v>133</v>
      </c>
      <c r="H3651" s="283">
        <v>1</v>
      </c>
      <c r="I3651" s="284">
        <v>3.0944728125000007</v>
      </c>
      <c r="J3651" s="284">
        <v>3.0939999999999999</v>
      </c>
      <c r="K3651" s="277"/>
      <c r="L3651" s="284">
        <v>3.77</v>
      </c>
      <c r="M3651" s="284">
        <v>3.77</v>
      </c>
    </row>
    <row r="3652" spans="1:13" x14ac:dyDescent="0.2">
      <c r="A3652" s="265" t="s">
        <v>8241</v>
      </c>
      <c r="B3652" s="279" t="s">
        <v>1193</v>
      </c>
      <c r="C3652" s="280" t="s">
        <v>4272</v>
      </c>
      <c r="D3652" s="279" t="s">
        <v>103</v>
      </c>
      <c r="E3652" s="279" t="s">
        <v>1269</v>
      </c>
      <c r="F3652" s="281" t="s">
        <v>1209</v>
      </c>
      <c r="G3652" s="282" t="s">
        <v>133</v>
      </c>
      <c r="H3652" s="283">
        <v>8.0000000000000002E-3</v>
      </c>
      <c r="I3652" s="284">
        <v>61.08</v>
      </c>
      <c r="J3652" s="284">
        <v>0.48799999999999999</v>
      </c>
      <c r="K3652" s="277"/>
      <c r="L3652" s="284">
        <v>74.010000000000005</v>
      </c>
      <c r="M3652" s="284">
        <v>0.59</v>
      </c>
    </row>
    <row r="3653" spans="1:13" x14ac:dyDescent="0.2">
      <c r="A3653" s="265" t="s">
        <v>8242</v>
      </c>
      <c r="B3653" s="279" t="s">
        <v>1193</v>
      </c>
      <c r="C3653" s="280" t="s">
        <v>4258</v>
      </c>
      <c r="D3653" s="279" t="s">
        <v>103</v>
      </c>
      <c r="E3653" s="279" t="s">
        <v>1267</v>
      </c>
      <c r="F3653" s="281" t="s">
        <v>1209</v>
      </c>
      <c r="G3653" s="282" t="s">
        <v>133</v>
      </c>
      <c r="H3653" s="283">
        <v>3.3799999999999997E-2</v>
      </c>
      <c r="I3653" s="284">
        <v>1.774</v>
      </c>
      <c r="J3653" s="284">
        <v>5.8999999999999997E-2</v>
      </c>
      <c r="K3653" s="277"/>
      <c r="L3653" s="284">
        <v>2.15</v>
      </c>
      <c r="M3653" s="284">
        <v>7.0000000000000007E-2</v>
      </c>
    </row>
    <row r="3654" spans="1:13" x14ac:dyDescent="0.2">
      <c r="A3654" s="265" t="s">
        <v>8243</v>
      </c>
      <c r="B3654" s="286" t="s">
        <v>4987</v>
      </c>
      <c r="C3654" s="287" t="s">
        <v>36</v>
      </c>
      <c r="D3654" s="286" t="s">
        <v>37</v>
      </c>
      <c r="E3654" s="286" t="s">
        <v>38</v>
      </c>
      <c r="F3654" s="288" t="s">
        <v>1188</v>
      </c>
      <c r="G3654" s="289" t="s">
        <v>39</v>
      </c>
      <c r="H3654" s="287" t="s">
        <v>1189</v>
      </c>
      <c r="I3654" s="287" t="s">
        <v>40</v>
      </c>
      <c r="J3654" s="287" t="s">
        <v>41</v>
      </c>
    </row>
    <row r="3655" spans="1:13" ht="24.75" thickBot="1" x14ac:dyDescent="0.25">
      <c r="A3655" s="265" t="s">
        <v>8244</v>
      </c>
      <c r="B3655" s="290" t="s">
        <v>1190</v>
      </c>
      <c r="C3655" s="291" t="s">
        <v>4294</v>
      </c>
      <c r="D3655" s="290" t="s">
        <v>103</v>
      </c>
      <c r="E3655" s="290" t="s">
        <v>1588</v>
      </c>
      <c r="F3655" s="292" t="s">
        <v>3019</v>
      </c>
      <c r="G3655" s="293" t="s">
        <v>133</v>
      </c>
      <c r="H3655" s="294">
        <v>1</v>
      </c>
      <c r="I3655" s="278">
        <v>15.13</v>
      </c>
      <c r="J3655" s="278">
        <v>15.13</v>
      </c>
      <c r="K3655" s="277"/>
      <c r="L3655" s="278">
        <v>18.34</v>
      </c>
      <c r="M3655" s="278">
        <v>18.34</v>
      </c>
    </row>
    <row r="3656" spans="1:13" ht="24.75" thickTop="1" x14ac:dyDescent="0.2">
      <c r="A3656" s="265" t="s">
        <v>8245</v>
      </c>
      <c r="B3656" s="323" t="s">
        <v>1236</v>
      </c>
      <c r="C3656" s="324" t="s">
        <v>4253</v>
      </c>
      <c r="D3656" s="323" t="s">
        <v>103</v>
      </c>
      <c r="E3656" s="323" t="s">
        <v>4254</v>
      </c>
      <c r="F3656" s="325" t="s">
        <v>1191</v>
      </c>
      <c r="G3656" s="326" t="s">
        <v>79</v>
      </c>
      <c r="H3656" s="327">
        <v>0.1812</v>
      </c>
      <c r="I3656" s="328">
        <v>16.539000000000001</v>
      </c>
      <c r="J3656" s="328">
        <v>2.996</v>
      </c>
      <c r="K3656" s="277"/>
      <c r="L3656" s="328">
        <v>20.04</v>
      </c>
      <c r="M3656" s="328">
        <v>3.63</v>
      </c>
    </row>
    <row r="3657" spans="1:13" ht="24" x14ac:dyDescent="0.2">
      <c r="A3657" s="265" t="s">
        <v>8246</v>
      </c>
      <c r="B3657" s="316" t="s">
        <v>1236</v>
      </c>
      <c r="C3657" s="317" t="s">
        <v>4255</v>
      </c>
      <c r="D3657" s="316" t="s">
        <v>103</v>
      </c>
      <c r="E3657" s="316" t="s">
        <v>1264</v>
      </c>
      <c r="F3657" s="318" t="s">
        <v>1191</v>
      </c>
      <c r="G3657" s="319" t="s">
        <v>79</v>
      </c>
      <c r="H3657" s="320">
        <v>0.1812</v>
      </c>
      <c r="I3657" s="321">
        <v>23.058</v>
      </c>
      <c r="J3657" s="321">
        <v>4.1779999999999999</v>
      </c>
      <c r="K3657" s="277"/>
      <c r="L3657" s="321">
        <v>27.94</v>
      </c>
      <c r="M3657" s="321">
        <v>5.0599999999999996</v>
      </c>
    </row>
    <row r="3658" spans="1:13" x14ac:dyDescent="0.2">
      <c r="A3658" s="265" t="s">
        <v>8247</v>
      </c>
      <c r="B3658" s="279" t="s">
        <v>1193</v>
      </c>
      <c r="C3658" s="280" t="s">
        <v>4269</v>
      </c>
      <c r="D3658" s="279" t="s">
        <v>103</v>
      </c>
      <c r="E3658" s="279" t="s">
        <v>1265</v>
      </c>
      <c r="F3658" s="281" t="s">
        <v>1209</v>
      </c>
      <c r="G3658" s="282" t="s">
        <v>133</v>
      </c>
      <c r="H3658" s="283">
        <v>9.4000000000000004E-3</v>
      </c>
      <c r="I3658" s="284">
        <v>53.908000000000001</v>
      </c>
      <c r="J3658" s="284">
        <v>0.50600000000000001</v>
      </c>
      <c r="K3658" s="277"/>
      <c r="L3658" s="284">
        <v>65.319999999999993</v>
      </c>
      <c r="M3658" s="284">
        <v>0.61</v>
      </c>
    </row>
    <row r="3659" spans="1:13" x14ac:dyDescent="0.2">
      <c r="A3659" s="265" t="s">
        <v>8248</v>
      </c>
      <c r="B3659" s="279" t="s">
        <v>1193</v>
      </c>
      <c r="C3659" s="280" t="s">
        <v>4295</v>
      </c>
      <c r="D3659" s="279" t="s">
        <v>103</v>
      </c>
      <c r="E3659" s="279" t="s">
        <v>4296</v>
      </c>
      <c r="F3659" s="281" t="s">
        <v>1209</v>
      </c>
      <c r="G3659" s="282" t="s">
        <v>133</v>
      </c>
      <c r="H3659" s="283">
        <v>1</v>
      </c>
      <c r="I3659" s="284">
        <v>6.71</v>
      </c>
      <c r="J3659" s="284">
        <v>6.71</v>
      </c>
      <c r="K3659" s="277"/>
      <c r="L3659" s="284">
        <v>8.15</v>
      </c>
      <c r="M3659" s="284">
        <v>8.15</v>
      </c>
    </row>
    <row r="3660" spans="1:13" x14ac:dyDescent="0.2">
      <c r="A3660" s="265" t="s">
        <v>8249</v>
      </c>
      <c r="B3660" s="279" t="s">
        <v>1193</v>
      </c>
      <c r="C3660" s="280" t="s">
        <v>4272</v>
      </c>
      <c r="D3660" s="279" t="s">
        <v>103</v>
      </c>
      <c r="E3660" s="279" t="s">
        <v>1269</v>
      </c>
      <c r="F3660" s="281" t="s">
        <v>1209</v>
      </c>
      <c r="G3660" s="282" t="s">
        <v>133</v>
      </c>
      <c r="H3660" s="283">
        <v>1.0999999999999999E-2</v>
      </c>
      <c r="I3660" s="284">
        <v>61.08</v>
      </c>
      <c r="J3660" s="284">
        <v>0.67100000000000004</v>
      </c>
      <c r="K3660" s="277"/>
      <c r="L3660" s="284">
        <v>74.010000000000005</v>
      </c>
      <c r="M3660" s="284">
        <v>0.81</v>
      </c>
    </row>
    <row r="3661" spans="1:13" x14ac:dyDescent="0.2">
      <c r="A3661" s="265" t="s">
        <v>8250</v>
      </c>
      <c r="B3661" s="279" t="s">
        <v>1193</v>
      </c>
      <c r="C3661" s="280" t="s">
        <v>4258</v>
      </c>
      <c r="D3661" s="279" t="s">
        <v>103</v>
      </c>
      <c r="E3661" s="279" t="s">
        <v>1267</v>
      </c>
      <c r="F3661" s="281" t="s">
        <v>1209</v>
      </c>
      <c r="G3661" s="282" t="s">
        <v>133</v>
      </c>
      <c r="H3661" s="283">
        <v>4.0300000000000002E-2</v>
      </c>
      <c r="I3661" s="284">
        <v>1.774</v>
      </c>
      <c r="J3661" s="284">
        <v>7.0999999999999994E-2</v>
      </c>
      <c r="K3661" s="277"/>
      <c r="L3661" s="284">
        <v>2.15</v>
      </c>
      <c r="M3661" s="284">
        <v>0.08</v>
      </c>
    </row>
    <row r="3662" spans="1:13" x14ac:dyDescent="0.2">
      <c r="A3662" s="265" t="s">
        <v>8251</v>
      </c>
      <c r="B3662" s="266" t="s">
        <v>4988</v>
      </c>
      <c r="C3662" s="267" t="s">
        <v>36</v>
      </c>
      <c r="D3662" s="266" t="s">
        <v>37</v>
      </c>
      <c r="E3662" s="266" t="s">
        <v>38</v>
      </c>
      <c r="F3662" s="268" t="s">
        <v>1188</v>
      </c>
      <c r="G3662" s="269" t="s">
        <v>39</v>
      </c>
      <c r="H3662" s="267" t="s">
        <v>1189</v>
      </c>
      <c r="I3662" s="267" t="s">
        <v>40</v>
      </c>
      <c r="J3662" s="267" t="s">
        <v>41</v>
      </c>
      <c r="L3662" s="334"/>
      <c r="M3662" s="334"/>
    </row>
    <row r="3663" spans="1:13" ht="24" x14ac:dyDescent="0.2">
      <c r="A3663" s="265" t="s">
        <v>8252</v>
      </c>
      <c r="B3663" s="271" t="s">
        <v>1190</v>
      </c>
      <c r="C3663" s="272" t="s">
        <v>4298</v>
      </c>
      <c r="D3663" s="271" t="s">
        <v>103</v>
      </c>
      <c r="E3663" s="271" t="s">
        <v>1589</v>
      </c>
      <c r="F3663" s="273" t="s">
        <v>3019</v>
      </c>
      <c r="G3663" s="274" t="s">
        <v>133</v>
      </c>
      <c r="H3663" s="275">
        <v>1</v>
      </c>
      <c r="I3663" s="276">
        <v>20.85</v>
      </c>
      <c r="J3663" s="276">
        <v>20.85</v>
      </c>
      <c r="K3663" s="277"/>
      <c r="L3663" s="276">
        <v>25.28</v>
      </c>
      <c r="M3663" s="276">
        <v>25.28</v>
      </c>
    </row>
    <row r="3664" spans="1:13" ht="24" x14ac:dyDescent="0.2">
      <c r="A3664" s="265" t="s">
        <v>8253</v>
      </c>
      <c r="B3664" s="316" t="s">
        <v>1236</v>
      </c>
      <c r="C3664" s="317" t="s">
        <v>4253</v>
      </c>
      <c r="D3664" s="316" t="s">
        <v>103</v>
      </c>
      <c r="E3664" s="316" t="s">
        <v>4254</v>
      </c>
      <c r="F3664" s="318" t="s">
        <v>1191</v>
      </c>
      <c r="G3664" s="319" t="s">
        <v>79</v>
      </c>
      <c r="H3664" s="320">
        <v>0.12709999999999999</v>
      </c>
      <c r="I3664" s="321">
        <v>16.539000000000001</v>
      </c>
      <c r="J3664" s="321">
        <v>2.1019999999999999</v>
      </c>
      <c r="K3664" s="277"/>
      <c r="L3664" s="321">
        <v>20.04</v>
      </c>
      <c r="M3664" s="321">
        <v>2.54</v>
      </c>
    </row>
    <row r="3665" spans="1:13" ht="24" x14ac:dyDescent="0.2">
      <c r="A3665" s="265" t="s">
        <v>8254</v>
      </c>
      <c r="B3665" s="329" t="s">
        <v>1236</v>
      </c>
      <c r="C3665" s="330" t="s">
        <v>4255</v>
      </c>
      <c r="D3665" s="329" t="s">
        <v>103</v>
      </c>
      <c r="E3665" s="329" t="s">
        <v>1264</v>
      </c>
      <c r="F3665" s="331" t="s">
        <v>1191</v>
      </c>
      <c r="G3665" s="332" t="s">
        <v>79</v>
      </c>
      <c r="H3665" s="333">
        <v>0.12709999999999999</v>
      </c>
      <c r="I3665" s="322">
        <v>23.058</v>
      </c>
      <c r="J3665" s="322">
        <v>2.93</v>
      </c>
      <c r="K3665" s="277"/>
      <c r="L3665" s="322">
        <v>27.94</v>
      </c>
      <c r="M3665" s="322">
        <v>3.55</v>
      </c>
    </row>
    <row r="3666" spans="1:13" ht="12.75" thickBot="1" x14ac:dyDescent="0.25">
      <c r="A3666" s="265" t="s">
        <v>8255</v>
      </c>
      <c r="B3666" s="301" t="s">
        <v>1193</v>
      </c>
      <c r="C3666" s="302" t="s">
        <v>4269</v>
      </c>
      <c r="D3666" s="301" t="s">
        <v>103</v>
      </c>
      <c r="E3666" s="301" t="s">
        <v>1265</v>
      </c>
      <c r="F3666" s="303" t="s">
        <v>1209</v>
      </c>
      <c r="G3666" s="304" t="s">
        <v>133</v>
      </c>
      <c r="H3666" s="305">
        <v>1.6500000000000001E-2</v>
      </c>
      <c r="I3666" s="285">
        <v>53.908000000000001</v>
      </c>
      <c r="J3666" s="285">
        <v>0.88900000000000001</v>
      </c>
      <c r="K3666" s="277"/>
      <c r="L3666" s="285">
        <v>65.319999999999993</v>
      </c>
      <c r="M3666" s="285">
        <v>1.07</v>
      </c>
    </row>
    <row r="3667" spans="1:13" ht="12.75" thickTop="1" x14ac:dyDescent="0.2">
      <c r="A3667" s="265" t="s">
        <v>8256</v>
      </c>
      <c r="B3667" s="295" t="s">
        <v>1193</v>
      </c>
      <c r="C3667" s="296" t="s">
        <v>4299</v>
      </c>
      <c r="D3667" s="295" t="s">
        <v>103</v>
      </c>
      <c r="E3667" s="295" t="s">
        <v>4300</v>
      </c>
      <c r="F3667" s="297" t="s">
        <v>1209</v>
      </c>
      <c r="G3667" s="298" t="s">
        <v>133</v>
      </c>
      <c r="H3667" s="299">
        <v>1</v>
      </c>
      <c r="I3667" s="300">
        <v>13.55</v>
      </c>
      <c r="J3667" s="300">
        <v>13.55</v>
      </c>
      <c r="K3667" s="277"/>
      <c r="L3667" s="300">
        <v>16.46</v>
      </c>
      <c r="M3667" s="300">
        <v>16.46</v>
      </c>
    </row>
    <row r="3668" spans="1:13" x14ac:dyDescent="0.2">
      <c r="A3668" s="265" t="s">
        <v>8257</v>
      </c>
      <c r="B3668" s="279" t="s">
        <v>1193</v>
      </c>
      <c r="C3668" s="280" t="s">
        <v>4272</v>
      </c>
      <c r="D3668" s="279" t="s">
        <v>103</v>
      </c>
      <c r="E3668" s="279" t="s">
        <v>1269</v>
      </c>
      <c r="F3668" s="281" t="s">
        <v>1209</v>
      </c>
      <c r="G3668" s="282" t="s">
        <v>133</v>
      </c>
      <c r="H3668" s="283">
        <v>2.1999999999999999E-2</v>
      </c>
      <c r="I3668" s="284">
        <v>61.08</v>
      </c>
      <c r="J3668" s="284">
        <v>1.343</v>
      </c>
      <c r="K3668" s="277"/>
      <c r="L3668" s="284">
        <v>74.010000000000005</v>
      </c>
      <c r="M3668" s="284">
        <v>1.62</v>
      </c>
    </row>
    <row r="3669" spans="1:13" x14ac:dyDescent="0.2">
      <c r="A3669" s="265" t="s">
        <v>8258</v>
      </c>
      <c r="B3669" s="279" t="s">
        <v>1193</v>
      </c>
      <c r="C3669" s="280" t="s">
        <v>4258</v>
      </c>
      <c r="D3669" s="279" t="s">
        <v>103</v>
      </c>
      <c r="E3669" s="279" t="s">
        <v>1267</v>
      </c>
      <c r="F3669" s="281" t="s">
        <v>1209</v>
      </c>
      <c r="G3669" s="282" t="s">
        <v>133</v>
      </c>
      <c r="H3669" s="283">
        <v>1.9E-2</v>
      </c>
      <c r="I3669" s="284">
        <v>1.774</v>
      </c>
      <c r="J3669" s="284">
        <v>3.3000000000000002E-2</v>
      </c>
      <c r="K3669" s="277"/>
      <c r="L3669" s="284">
        <v>2.15</v>
      </c>
      <c r="M3669" s="284">
        <v>0.04</v>
      </c>
    </row>
    <row r="3670" spans="1:13" x14ac:dyDescent="0.2">
      <c r="A3670" s="265" t="s">
        <v>8259</v>
      </c>
      <c r="B3670" s="266" t="s">
        <v>4989</v>
      </c>
      <c r="C3670" s="267" t="s">
        <v>36</v>
      </c>
      <c r="D3670" s="266" t="s">
        <v>37</v>
      </c>
      <c r="E3670" s="266" t="s">
        <v>38</v>
      </c>
      <c r="F3670" s="268" t="s">
        <v>1188</v>
      </c>
      <c r="G3670" s="269" t="s">
        <v>39</v>
      </c>
      <c r="H3670" s="267" t="s">
        <v>1189</v>
      </c>
      <c r="I3670" s="267" t="s">
        <v>40</v>
      </c>
      <c r="J3670" s="267" t="s">
        <v>41</v>
      </c>
      <c r="L3670" s="334"/>
      <c r="M3670" s="334"/>
    </row>
    <row r="3671" spans="1:13" ht="24" x14ac:dyDescent="0.2">
      <c r="A3671" s="265" t="s">
        <v>8260</v>
      </c>
      <c r="B3671" s="290" t="s">
        <v>1190</v>
      </c>
      <c r="C3671" s="291" t="s">
        <v>4274</v>
      </c>
      <c r="D3671" s="290" t="s">
        <v>103</v>
      </c>
      <c r="E3671" s="290" t="s">
        <v>1584</v>
      </c>
      <c r="F3671" s="292" t="s">
        <v>3019</v>
      </c>
      <c r="G3671" s="293" t="s">
        <v>133</v>
      </c>
      <c r="H3671" s="294">
        <v>1</v>
      </c>
      <c r="I3671" s="278">
        <v>15.350000000000001</v>
      </c>
      <c r="J3671" s="278">
        <v>15.35</v>
      </c>
      <c r="K3671" s="277"/>
      <c r="L3671" s="278">
        <v>18.62</v>
      </c>
      <c r="M3671" s="278">
        <v>18.62</v>
      </c>
    </row>
    <row r="3672" spans="1:13" ht="24.75" thickBot="1" x14ac:dyDescent="0.25">
      <c r="A3672" s="265" t="s">
        <v>8261</v>
      </c>
      <c r="B3672" s="329" t="s">
        <v>1236</v>
      </c>
      <c r="C3672" s="330" t="s">
        <v>4253</v>
      </c>
      <c r="D3672" s="329" t="s">
        <v>103</v>
      </c>
      <c r="E3672" s="329" t="s">
        <v>4254</v>
      </c>
      <c r="F3672" s="331" t="s">
        <v>1191</v>
      </c>
      <c r="G3672" s="332" t="s">
        <v>79</v>
      </c>
      <c r="H3672" s="333">
        <v>0.24160000000000001</v>
      </c>
      <c r="I3672" s="322">
        <v>16.539000000000001</v>
      </c>
      <c r="J3672" s="322">
        <v>3.9950000000000001</v>
      </c>
      <c r="K3672" s="277"/>
      <c r="L3672" s="322">
        <v>20.04</v>
      </c>
      <c r="M3672" s="322">
        <v>4.84</v>
      </c>
    </row>
    <row r="3673" spans="1:13" ht="24.75" thickTop="1" x14ac:dyDescent="0.2">
      <c r="A3673" s="265" t="s">
        <v>8262</v>
      </c>
      <c r="B3673" s="323" t="s">
        <v>1236</v>
      </c>
      <c r="C3673" s="324" t="s">
        <v>4255</v>
      </c>
      <c r="D3673" s="323" t="s">
        <v>103</v>
      </c>
      <c r="E3673" s="323" t="s">
        <v>1264</v>
      </c>
      <c r="F3673" s="325" t="s">
        <v>1191</v>
      </c>
      <c r="G3673" s="326" t="s">
        <v>79</v>
      </c>
      <c r="H3673" s="327">
        <v>0.24160000000000001</v>
      </c>
      <c r="I3673" s="328">
        <v>23.058</v>
      </c>
      <c r="J3673" s="328">
        <v>5.57</v>
      </c>
      <c r="K3673" s="277"/>
      <c r="L3673" s="328">
        <v>27.94</v>
      </c>
      <c r="M3673" s="328">
        <v>6.75</v>
      </c>
    </row>
    <row r="3674" spans="1:13" x14ac:dyDescent="0.2">
      <c r="A3674" s="265" t="s">
        <v>8263</v>
      </c>
      <c r="B3674" s="279" t="s">
        <v>1193</v>
      </c>
      <c r="C3674" s="280" t="s">
        <v>4269</v>
      </c>
      <c r="D3674" s="279" t="s">
        <v>103</v>
      </c>
      <c r="E3674" s="279" t="s">
        <v>1265</v>
      </c>
      <c r="F3674" s="281" t="s">
        <v>1209</v>
      </c>
      <c r="G3674" s="282" t="s">
        <v>133</v>
      </c>
      <c r="H3674" s="283">
        <v>1.41E-2</v>
      </c>
      <c r="I3674" s="284">
        <v>53.908000000000001</v>
      </c>
      <c r="J3674" s="284">
        <v>0.76</v>
      </c>
      <c r="K3674" s="277"/>
      <c r="L3674" s="284">
        <v>65.319999999999993</v>
      </c>
      <c r="M3674" s="284">
        <v>0.92</v>
      </c>
    </row>
    <row r="3675" spans="1:13" x14ac:dyDescent="0.2">
      <c r="A3675" s="265" t="s">
        <v>8264</v>
      </c>
      <c r="B3675" s="279" t="s">
        <v>1193</v>
      </c>
      <c r="C3675" s="280" t="s">
        <v>4275</v>
      </c>
      <c r="D3675" s="279" t="s">
        <v>103</v>
      </c>
      <c r="E3675" s="279" t="s">
        <v>4276</v>
      </c>
      <c r="F3675" s="281" t="s">
        <v>1209</v>
      </c>
      <c r="G3675" s="282" t="s">
        <v>133</v>
      </c>
      <c r="H3675" s="283">
        <v>1</v>
      </c>
      <c r="I3675" s="284">
        <v>3.91</v>
      </c>
      <c r="J3675" s="284">
        <v>3.91</v>
      </c>
      <c r="K3675" s="277"/>
      <c r="L3675" s="284">
        <v>4.76</v>
      </c>
      <c r="M3675" s="284">
        <v>4.76</v>
      </c>
    </row>
    <row r="3676" spans="1:13" x14ac:dyDescent="0.2">
      <c r="A3676" s="265" t="s">
        <v>8265</v>
      </c>
      <c r="B3676" s="279" t="s">
        <v>1193</v>
      </c>
      <c r="C3676" s="280" t="s">
        <v>4272</v>
      </c>
      <c r="D3676" s="279" t="s">
        <v>103</v>
      </c>
      <c r="E3676" s="279" t="s">
        <v>1269</v>
      </c>
      <c r="F3676" s="281" t="s">
        <v>1209</v>
      </c>
      <c r="G3676" s="282" t="s">
        <v>133</v>
      </c>
      <c r="H3676" s="283">
        <v>1.6500000000000001E-2</v>
      </c>
      <c r="I3676" s="284">
        <v>61.08</v>
      </c>
      <c r="J3676" s="284">
        <v>1.0069999999999999</v>
      </c>
      <c r="K3676" s="277"/>
      <c r="L3676" s="284">
        <v>74.010000000000005</v>
      </c>
      <c r="M3676" s="284">
        <v>1.22</v>
      </c>
    </row>
    <row r="3677" spans="1:13" x14ac:dyDescent="0.2">
      <c r="A3677" s="265" t="s">
        <v>8266</v>
      </c>
      <c r="B3677" s="301" t="s">
        <v>1193</v>
      </c>
      <c r="C3677" s="302" t="s">
        <v>4258</v>
      </c>
      <c r="D3677" s="301" t="s">
        <v>103</v>
      </c>
      <c r="E3677" s="301" t="s">
        <v>1267</v>
      </c>
      <c r="F3677" s="303" t="s">
        <v>1209</v>
      </c>
      <c r="G3677" s="304" t="s">
        <v>133</v>
      </c>
      <c r="H3677" s="305">
        <v>6.0499999999999998E-2</v>
      </c>
      <c r="I3677" s="285">
        <v>1.774</v>
      </c>
      <c r="J3677" s="285">
        <v>0.107</v>
      </c>
      <c r="K3677" s="277"/>
      <c r="L3677" s="285">
        <v>2.15</v>
      </c>
      <c r="M3677" s="285">
        <v>0.13</v>
      </c>
    </row>
    <row r="3678" spans="1:13" ht="12.75" thickBot="1" x14ac:dyDescent="0.25">
      <c r="A3678" s="265" t="s">
        <v>8267</v>
      </c>
      <c r="B3678" s="286" t="s">
        <v>4990</v>
      </c>
      <c r="C3678" s="287" t="s">
        <v>36</v>
      </c>
      <c r="D3678" s="286" t="s">
        <v>37</v>
      </c>
      <c r="E3678" s="286" t="s">
        <v>38</v>
      </c>
      <c r="F3678" s="288" t="s">
        <v>1188</v>
      </c>
      <c r="G3678" s="289" t="s">
        <v>39</v>
      </c>
      <c r="H3678" s="287" t="s">
        <v>1189</v>
      </c>
      <c r="I3678" s="287" t="s">
        <v>40</v>
      </c>
      <c r="J3678" s="287" t="s">
        <v>41</v>
      </c>
      <c r="L3678" s="270"/>
      <c r="M3678" s="270"/>
    </row>
    <row r="3679" spans="1:13" ht="24.75" thickTop="1" x14ac:dyDescent="0.2">
      <c r="A3679" s="265" t="s">
        <v>8268</v>
      </c>
      <c r="B3679" s="310" t="s">
        <v>1190</v>
      </c>
      <c r="C3679" s="311" t="s">
        <v>4278</v>
      </c>
      <c r="D3679" s="310" t="s">
        <v>103</v>
      </c>
      <c r="E3679" s="310" t="s">
        <v>1585</v>
      </c>
      <c r="F3679" s="312" t="s">
        <v>3019</v>
      </c>
      <c r="G3679" s="313" t="s">
        <v>133</v>
      </c>
      <c r="H3679" s="314">
        <v>1</v>
      </c>
      <c r="I3679" s="315">
        <v>20.12</v>
      </c>
      <c r="J3679" s="315">
        <v>20.12</v>
      </c>
      <c r="K3679" s="277"/>
      <c r="L3679" s="315">
        <v>24.4</v>
      </c>
      <c r="M3679" s="315">
        <v>24.4</v>
      </c>
    </row>
    <row r="3680" spans="1:13" ht="24" x14ac:dyDescent="0.2">
      <c r="A3680" s="265" t="s">
        <v>8269</v>
      </c>
      <c r="B3680" s="316" t="s">
        <v>1236</v>
      </c>
      <c r="C3680" s="317" t="s">
        <v>4253</v>
      </c>
      <c r="D3680" s="316" t="s">
        <v>103</v>
      </c>
      <c r="E3680" s="316" t="s">
        <v>4254</v>
      </c>
      <c r="F3680" s="318" t="s">
        <v>1191</v>
      </c>
      <c r="G3680" s="319" t="s">
        <v>79</v>
      </c>
      <c r="H3680" s="320">
        <v>0.1694</v>
      </c>
      <c r="I3680" s="321">
        <v>16.539000000000001</v>
      </c>
      <c r="J3680" s="321">
        <v>2.8010000000000002</v>
      </c>
      <c r="K3680" s="277"/>
      <c r="L3680" s="321">
        <v>20.04</v>
      </c>
      <c r="M3680" s="321">
        <v>3.39</v>
      </c>
    </row>
    <row r="3681" spans="1:13" ht="24" x14ac:dyDescent="0.2">
      <c r="A3681" s="265" t="s">
        <v>8270</v>
      </c>
      <c r="B3681" s="316" t="s">
        <v>1236</v>
      </c>
      <c r="C3681" s="317" t="s">
        <v>4255</v>
      </c>
      <c r="D3681" s="316" t="s">
        <v>103</v>
      </c>
      <c r="E3681" s="316" t="s">
        <v>1264</v>
      </c>
      <c r="F3681" s="318" t="s">
        <v>1191</v>
      </c>
      <c r="G3681" s="319" t="s">
        <v>79</v>
      </c>
      <c r="H3681" s="320">
        <v>0.1694</v>
      </c>
      <c r="I3681" s="321">
        <v>23.058</v>
      </c>
      <c r="J3681" s="321">
        <v>3.9060000000000001</v>
      </c>
      <c r="K3681" s="277"/>
      <c r="L3681" s="321">
        <v>27.94</v>
      </c>
      <c r="M3681" s="321">
        <v>4.7300000000000004</v>
      </c>
    </row>
    <row r="3682" spans="1:13" x14ac:dyDescent="0.2">
      <c r="A3682" s="265" t="s">
        <v>8271</v>
      </c>
      <c r="B3682" s="279" t="s">
        <v>1193</v>
      </c>
      <c r="C3682" s="280" t="s">
        <v>4269</v>
      </c>
      <c r="D3682" s="279" t="s">
        <v>103</v>
      </c>
      <c r="E3682" s="279" t="s">
        <v>1265</v>
      </c>
      <c r="F3682" s="281" t="s">
        <v>1209</v>
      </c>
      <c r="G3682" s="282" t="s">
        <v>133</v>
      </c>
      <c r="H3682" s="283">
        <v>2.47E-2</v>
      </c>
      <c r="I3682" s="284">
        <v>53.908000000000001</v>
      </c>
      <c r="J3682" s="284">
        <v>1.331</v>
      </c>
      <c r="K3682" s="277"/>
      <c r="L3682" s="284">
        <v>65.319999999999993</v>
      </c>
      <c r="M3682" s="284">
        <v>1.61</v>
      </c>
    </row>
    <row r="3683" spans="1:13" x14ac:dyDescent="0.2">
      <c r="A3683" s="265" t="s">
        <v>8272</v>
      </c>
      <c r="B3683" s="279" t="s">
        <v>1193</v>
      </c>
      <c r="C3683" s="280" t="s">
        <v>4279</v>
      </c>
      <c r="D3683" s="279" t="s">
        <v>103</v>
      </c>
      <c r="E3683" s="279" t="s">
        <v>4280</v>
      </c>
      <c r="F3683" s="281" t="s">
        <v>1209</v>
      </c>
      <c r="G3683" s="282" t="s">
        <v>133</v>
      </c>
      <c r="H3683" s="283">
        <v>1</v>
      </c>
      <c r="I3683" s="284">
        <v>10.02</v>
      </c>
      <c r="J3683" s="284">
        <v>10.02</v>
      </c>
      <c r="K3683" s="277"/>
      <c r="L3683" s="284">
        <v>12.17</v>
      </c>
      <c r="M3683" s="284">
        <v>12.17</v>
      </c>
    </row>
    <row r="3684" spans="1:13" x14ac:dyDescent="0.2">
      <c r="A3684" s="265" t="s">
        <v>8273</v>
      </c>
      <c r="B3684" s="279" t="s">
        <v>1193</v>
      </c>
      <c r="C3684" s="280" t="s">
        <v>4272</v>
      </c>
      <c r="D3684" s="279" t="s">
        <v>103</v>
      </c>
      <c r="E3684" s="279" t="s">
        <v>1269</v>
      </c>
      <c r="F3684" s="281" t="s">
        <v>1209</v>
      </c>
      <c r="G3684" s="282" t="s">
        <v>133</v>
      </c>
      <c r="H3684" s="283">
        <v>3.3000000000000002E-2</v>
      </c>
      <c r="I3684" s="284">
        <v>61.08</v>
      </c>
      <c r="J3684" s="284">
        <v>2.0150000000000001</v>
      </c>
      <c r="K3684" s="277"/>
      <c r="L3684" s="284">
        <v>74.010000000000005</v>
      </c>
      <c r="M3684" s="284">
        <v>2.44</v>
      </c>
    </row>
    <row r="3685" spans="1:13" x14ac:dyDescent="0.2">
      <c r="A3685" s="265" t="s">
        <v>8274</v>
      </c>
      <c r="B3685" s="279" t="s">
        <v>1193</v>
      </c>
      <c r="C3685" s="280" t="s">
        <v>4258</v>
      </c>
      <c r="D3685" s="279" t="s">
        <v>103</v>
      </c>
      <c r="E3685" s="279" t="s">
        <v>1267</v>
      </c>
      <c r="F3685" s="281" t="s">
        <v>1209</v>
      </c>
      <c r="G3685" s="282" t="s">
        <v>133</v>
      </c>
      <c r="H3685" s="283">
        <v>2.8500000000000001E-2</v>
      </c>
      <c r="I3685" s="284">
        <v>1.774</v>
      </c>
      <c r="J3685" s="284">
        <v>0.05</v>
      </c>
      <c r="K3685" s="277"/>
      <c r="L3685" s="284">
        <v>2.15</v>
      </c>
      <c r="M3685" s="284">
        <v>0.06</v>
      </c>
    </row>
    <row r="3686" spans="1:13" x14ac:dyDescent="0.2">
      <c r="A3686" s="265" t="s">
        <v>8275</v>
      </c>
      <c r="B3686" s="286" t="s">
        <v>4991</v>
      </c>
      <c r="C3686" s="287" t="s">
        <v>36</v>
      </c>
      <c r="D3686" s="286" t="s">
        <v>37</v>
      </c>
      <c r="E3686" s="286" t="s">
        <v>38</v>
      </c>
      <c r="F3686" s="288" t="s">
        <v>1188</v>
      </c>
      <c r="G3686" s="289" t="s">
        <v>39</v>
      </c>
      <c r="H3686" s="287" t="s">
        <v>1189</v>
      </c>
      <c r="I3686" s="287" t="s">
        <v>40</v>
      </c>
      <c r="J3686" s="287" t="s">
        <v>41</v>
      </c>
      <c r="L3686" s="270"/>
      <c r="M3686" s="270"/>
    </row>
    <row r="3687" spans="1:13" ht="12.75" thickBot="1" x14ac:dyDescent="0.25">
      <c r="A3687" s="265" t="s">
        <v>8276</v>
      </c>
      <c r="B3687" s="290" t="s">
        <v>1190</v>
      </c>
      <c r="C3687" s="291" t="s">
        <v>4286</v>
      </c>
      <c r="D3687" s="290" t="s">
        <v>1470</v>
      </c>
      <c r="E3687" s="290" t="s">
        <v>480</v>
      </c>
      <c r="F3687" s="292">
        <v>8</v>
      </c>
      <c r="G3687" s="293" t="s">
        <v>106</v>
      </c>
      <c r="H3687" s="294">
        <v>1</v>
      </c>
      <c r="I3687" s="278">
        <v>22.6</v>
      </c>
      <c r="J3687" s="278">
        <v>22.6</v>
      </c>
      <c r="K3687" s="277"/>
      <c r="L3687" s="278">
        <v>27.39</v>
      </c>
      <c r="M3687" s="278">
        <v>27.39</v>
      </c>
    </row>
    <row r="3688" spans="1:13" ht="12.75" thickTop="1" x14ac:dyDescent="0.2">
      <c r="A3688" s="265" t="s">
        <v>8277</v>
      </c>
      <c r="B3688" s="295" t="s">
        <v>1193</v>
      </c>
      <c r="C3688" s="296" t="s">
        <v>3137</v>
      </c>
      <c r="D3688" s="295" t="s">
        <v>1470</v>
      </c>
      <c r="E3688" s="295" t="s">
        <v>1198</v>
      </c>
      <c r="F3688" s="297" t="s">
        <v>1195</v>
      </c>
      <c r="G3688" s="298" t="s">
        <v>1196</v>
      </c>
      <c r="H3688" s="299">
        <v>0.3</v>
      </c>
      <c r="I3688" s="300">
        <v>12.429</v>
      </c>
      <c r="J3688" s="300">
        <v>3.7280000000000002</v>
      </c>
      <c r="K3688" s="277"/>
      <c r="L3688" s="300">
        <v>15.06</v>
      </c>
      <c r="M3688" s="300">
        <v>4.51</v>
      </c>
    </row>
    <row r="3689" spans="1:13" x14ac:dyDescent="0.2">
      <c r="A3689" s="265" t="s">
        <v>8278</v>
      </c>
      <c r="B3689" s="279" t="s">
        <v>1193</v>
      </c>
      <c r="C3689" s="280" t="s">
        <v>3212</v>
      </c>
      <c r="D3689" s="279" t="s">
        <v>1470</v>
      </c>
      <c r="E3689" s="279" t="s">
        <v>1364</v>
      </c>
      <c r="F3689" s="281" t="s">
        <v>1195</v>
      </c>
      <c r="G3689" s="282" t="s">
        <v>1196</v>
      </c>
      <c r="H3689" s="283">
        <v>0.3</v>
      </c>
      <c r="I3689" s="284">
        <v>18.404</v>
      </c>
      <c r="J3689" s="284">
        <v>5.5209999999999999</v>
      </c>
      <c r="K3689" s="277"/>
      <c r="L3689" s="284">
        <v>22.3</v>
      </c>
      <c r="M3689" s="284">
        <v>6.69</v>
      </c>
    </row>
    <row r="3690" spans="1:13" x14ac:dyDescent="0.2">
      <c r="A3690" s="265" t="s">
        <v>8279</v>
      </c>
      <c r="B3690" s="279" t="s">
        <v>1193</v>
      </c>
      <c r="C3690" s="280" t="s">
        <v>4287</v>
      </c>
      <c r="D3690" s="279" t="s">
        <v>1470</v>
      </c>
      <c r="E3690" s="279" t="s">
        <v>4288</v>
      </c>
      <c r="F3690" s="281" t="s">
        <v>1209</v>
      </c>
      <c r="G3690" s="282" t="s">
        <v>73</v>
      </c>
      <c r="H3690" s="283">
        <v>1</v>
      </c>
      <c r="I3690" s="284">
        <v>13.35</v>
      </c>
      <c r="J3690" s="284">
        <v>13.35</v>
      </c>
      <c r="K3690" s="277"/>
      <c r="L3690" s="284">
        <v>16.190000000000001</v>
      </c>
      <c r="M3690" s="284">
        <v>16.190000000000001</v>
      </c>
    </row>
    <row r="3691" spans="1:13" x14ac:dyDescent="0.2">
      <c r="A3691" s="265" t="s">
        <v>8280</v>
      </c>
      <c r="B3691" s="266" t="s">
        <v>4992</v>
      </c>
      <c r="C3691" s="267" t="s">
        <v>36</v>
      </c>
      <c r="D3691" s="266" t="s">
        <v>37</v>
      </c>
      <c r="E3691" s="266" t="s">
        <v>38</v>
      </c>
      <c r="F3691" s="268" t="s">
        <v>1188</v>
      </c>
      <c r="G3691" s="269" t="s">
        <v>39</v>
      </c>
      <c r="H3691" s="267" t="s">
        <v>1189</v>
      </c>
      <c r="I3691" s="267" t="s">
        <v>40</v>
      </c>
      <c r="J3691" s="267" t="s">
        <v>41</v>
      </c>
      <c r="L3691" s="334"/>
      <c r="M3691" s="334"/>
    </row>
    <row r="3692" spans="1:13" x14ac:dyDescent="0.2">
      <c r="A3692" s="265" t="s">
        <v>8281</v>
      </c>
      <c r="B3692" s="271" t="s">
        <v>1190</v>
      </c>
      <c r="C3692" s="272" t="s">
        <v>4323</v>
      </c>
      <c r="D3692" s="271" t="s">
        <v>1470</v>
      </c>
      <c r="E3692" s="271" t="s">
        <v>493</v>
      </c>
      <c r="F3692" s="273">
        <v>8</v>
      </c>
      <c r="G3692" s="274" t="s">
        <v>106</v>
      </c>
      <c r="H3692" s="275">
        <v>1</v>
      </c>
      <c r="I3692" s="276">
        <v>87.83</v>
      </c>
      <c r="J3692" s="276">
        <v>87.83</v>
      </c>
      <c r="K3692" s="277"/>
      <c r="L3692" s="276">
        <v>106.43</v>
      </c>
      <c r="M3692" s="276">
        <v>106.43</v>
      </c>
    </row>
    <row r="3693" spans="1:13" x14ac:dyDescent="0.2">
      <c r="A3693" s="265" t="s">
        <v>8282</v>
      </c>
      <c r="B3693" s="279" t="s">
        <v>1193</v>
      </c>
      <c r="C3693" s="280" t="s">
        <v>3137</v>
      </c>
      <c r="D3693" s="279" t="s">
        <v>1470</v>
      </c>
      <c r="E3693" s="279" t="s">
        <v>1198</v>
      </c>
      <c r="F3693" s="281" t="s">
        <v>1195</v>
      </c>
      <c r="G3693" s="282" t="s">
        <v>1196</v>
      </c>
      <c r="H3693" s="283">
        <v>0.61</v>
      </c>
      <c r="I3693" s="284">
        <v>12.429</v>
      </c>
      <c r="J3693" s="284">
        <v>7.5810000000000004</v>
      </c>
      <c r="K3693" s="277"/>
      <c r="L3693" s="284">
        <v>15.06</v>
      </c>
      <c r="M3693" s="284">
        <v>9.18</v>
      </c>
    </row>
    <row r="3694" spans="1:13" x14ac:dyDescent="0.2">
      <c r="A3694" s="265" t="s">
        <v>8283</v>
      </c>
      <c r="B3694" s="279" t="s">
        <v>1193</v>
      </c>
      <c r="C3694" s="280" t="s">
        <v>3212</v>
      </c>
      <c r="D3694" s="279" t="s">
        <v>1470</v>
      </c>
      <c r="E3694" s="279" t="s">
        <v>1364</v>
      </c>
      <c r="F3694" s="281" t="s">
        <v>1195</v>
      </c>
      <c r="G3694" s="282" t="s">
        <v>1196</v>
      </c>
      <c r="H3694" s="283">
        <v>0.61</v>
      </c>
      <c r="I3694" s="284">
        <v>18.404</v>
      </c>
      <c r="J3694" s="284">
        <v>11.226000000000001</v>
      </c>
      <c r="K3694" s="277"/>
      <c r="L3694" s="284">
        <v>22.3</v>
      </c>
      <c r="M3694" s="284">
        <v>13.6</v>
      </c>
    </row>
    <row r="3695" spans="1:13" x14ac:dyDescent="0.2">
      <c r="A3695" s="265" t="s">
        <v>8284</v>
      </c>
      <c r="B3695" s="301" t="s">
        <v>1193</v>
      </c>
      <c r="C3695" s="302" t="s">
        <v>4307</v>
      </c>
      <c r="D3695" s="301" t="s">
        <v>1470</v>
      </c>
      <c r="E3695" s="301" t="s">
        <v>1388</v>
      </c>
      <c r="F3695" s="303" t="s">
        <v>1209</v>
      </c>
      <c r="G3695" s="304" t="s">
        <v>61</v>
      </c>
      <c r="H3695" s="305">
        <v>0.94</v>
      </c>
      <c r="I3695" s="285">
        <v>0.371</v>
      </c>
      <c r="J3695" s="285">
        <v>0.34799999999999998</v>
      </c>
      <c r="K3695" s="277"/>
      <c r="L3695" s="285">
        <v>0.45</v>
      </c>
      <c r="M3695" s="285">
        <v>0.42</v>
      </c>
    </row>
    <row r="3696" spans="1:13" ht="12.75" thickBot="1" x14ac:dyDescent="0.25">
      <c r="A3696" s="265" t="s">
        <v>8285</v>
      </c>
      <c r="B3696" s="301" t="s">
        <v>1193</v>
      </c>
      <c r="C3696" s="302" t="s">
        <v>4324</v>
      </c>
      <c r="D3696" s="301" t="s">
        <v>1470</v>
      </c>
      <c r="E3696" s="301" t="s">
        <v>4325</v>
      </c>
      <c r="F3696" s="303" t="s">
        <v>1209</v>
      </c>
      <c r="G3696" s="304" t="s">
        <v>73</v>
      </c>
      <c r="H3696" s="305">
        <v>1</v>
      </c>
      <c r="I3696" s="285">
        <v>68.67</v>
      </c>
      <c r="J3696" s="285">
        <v>68.67</v>
      </c>
      <c r="K3696" s="277"/>
      <c r="L3696" s="285">
        <v>83.23</v>
      </c>
      <c r="M3696" s="285">
        <v>83.23</v>
      </c>
    </row>
    <row r="3697" spans="1:13" ht="12.75" thickTop="1" x14ac:dyDescent="0.2">
      <c r="A3697" s="265" t="s">
        <v>8286</v>
      </c>
      <c r="B3697" s="306" t="s">
        <v>4993</v>
      </c>
      <c r="C3697" s="307" t="s">
        <v>36</v>
      </c>
      <c r="D3697" s="306" t="s">
        <v>37</v>
      </c>
      <c r="E3697" s="306" t="s">
        <v>38</v>
      </c>
      <c r="F3697" s="308" t="s">
        <v>1188</v>
      </c>
      <c r="G3697" s="309" t="s">
        <v>39</v>
      </c>
      <c r="H3697" s="307" t="s">
        <v>1189</v>
      </c>
      <c r="I3697" s="307" t="s">
        <v>40</v>
      </c>
      <c r="J3697" s="307" t="s">
        <v>41</v>
      </c>
      <c r="L3697" s="335"/>
      <c r="M3697" s="335"/>
    </row>
    <row r="3698" spans="1:13" x14ac:dyDescent="0.2">
      <c r="A3698" s="265" t="s">
        <v>8287</v>
      </c>
      <c r="B3698" s="271" t="s">
        <v>1190</v>
      </c>
      <c r="C3698" s="272" t="s">
        <v>4994</v>
      </c>
      <c r="D3698" s="271" t="s">
        <v>1470</v>
      </c>
      <c r="E3698" s="271" t="s">
        <v>885</v>
      </c>
      <c r="F3698" s="273">
        <v>8</v>
      </c>
      <c r="G3698" s="274" t="s">
        <v>106</v>
      </c>
      <c r="H3698" s="275">
        <v>1</v>
      </c>
      <c r="I3698" s="276">
        <v>46.39</v>
      </c>
      <c r="J3698" s="276">
        <v>46.39</v>
      </c>
      <c r="K3698" s="277"/>
      <c r="L3698" s="276">
        <v>56.22</v>
      </c>
      <c r="M3698" s="276">
        <v>56.22</v>
      </c>
    </row>
    <row r="3699" spans="1:13" x14ac:dyDescent="0.2">
      <c r="A3699" s="265" t="s">
        <v>8288</v>
      </c>
      <c r="B3699" s="279" t="s">
        <v>1193</v>
      </c>
      <c r="C3699" s="280" t="s">
        <v>3137</v>
      </c>
      <c r="D3699" s="279" t="s">
        <v>1470</v>
      </c>
      <c r="E3699" s="279" t="s">
        <v>1198</v>
      </c>
      <c r="F3699" s="281" t="s">
        <v>1195</v>
      </c>
      <c r="G3699" s="282" t="s">
        <v>1196</v>
      </c>
      <c r="H3699" s="283">
        <v>0.54</v>
      </c>
      <c r="I3699" s="284">
        <v>12.429</v>
      </c>
      <c r="J3699" s="284">
        <v>6.7110000000000003</v>
      </c>
      <c r="K3699" s="277"/>
      <c r="L3699" s="284">
        <v>15.06</v>
      </c>
      <c r="M3699" s="284">
        <v>8.1300000000000008</v>
      </c>
    </row>
    <row r="3700" spans="1:13" x14ac:dyDescent="0.2">
      <c r="A3700" s="265" t="s">
        <v>8289</v>
      </c>
      <c r="B3700" s="279" t="s">
        <v>1193</v>
      </c>
      <c r="C3700" s="280" t="s">
        <v>3212</v>
      </c>
      <c r="D3700" s="279" t="s">
        <v>1470</v>
      </c>
      <c r="E3700" s="279" t="s">
        <v>1364</v>
      </c>
      <c r="F3700" s="281" t="s">
        <v>1195</v>
      </c>
      <c r="G3700" s="282" t="s">
        <v>1196</v>
      </c>
      <c r="H3700" s="283">
        <v>0.54</v>
      </c>
      <c r="I3700" s="284">
        <v>18.404</v>
      </c>
      <c r="J3700" s="284">
        <v>9.9380000000000006</v>
      </c>
      <c r="K3700" s="277"/>
      <c r="L3700" s="284">
        <v>22.3</v>
      </c>
      <c r="M3700" s="284">
        <v>12.04</v>
      </c>
    </row>
    <row r="3701" spans="1:13" x14ac:dyDescent="0.2">
      <c r="A3701" s="265" t="s">
        <v>8290</v>
      </c>
      <c r="B3701" s="279" t="s">
        <v>1193</v>
      </c>
      <c r="C3701" s="280" t="s">
        <v>4307</v>
      </c>
      <c r="D3701" s="279" t="s">
        <v>1470</v>
      </c>
      <c r="E3701" s="279" t="s">
        <v>1388</v>
      </c>
      <c r="F3701" s="281" t="s">
        <v>1209</v>
      </c>
      <c r="G3701" s="282" t="s">
        <v>61</v>
      </c>
      <c r="H3701" s="283">
        <v>0.56000000000000005</v>
      </c>
      <c r="I3701" s="284">
        <v>0.371</v>
      </c>
      <c r="J3701" s="284">
        <v>0.20699999999999999</v>
      </c>
      <c r="K3701" s="277"/>
      <c r="L3701" s="284">
        <v>0.45</v>
      </c>
      <c r="M3701" s="284">
        <v>0.25</v>
      </c>
    </row>
    <row r="3702" spans="1:13" x14ac:dyDescent="0.2">
      <c r="A3702" s="265" t="s">
        <v>8291</v>
      </c>
      <c r="B3702" s="279" t="s">
        <v>1193</v>
      </c>
      <c r="C3702" s="280" t="s">
        <v>4995</v>
      </c>
      <c r="D3702" s="279" t="s">
        <v>1470</v>
      </c>
      <c r="E3702" s="279" t="s">
        <v>4996</v>
      </c>
      <c r="F3702" s="281" t="s">
        <v>1209</v>
      </c>
      <c r="G3702" s="282" t="s">
        <v>73</v>
      </c>
      <c r="H3702" s="283">
        <v>1</v>
      </c>
      <c r="I3702" s="284">
        <v>29.53</v>
      </c>
      <c r="J3702" s="284">
        <v>29.53</v>
      </c>
      <c r="K3702" s="277"/>
      <c r="L3702" s="284">
        <v>35.799999999999997</v>
      </c>
      <c r="M3702" s="284">
        <v>35.799999999999997</v>
      </c>
    </row>
    <row r="3703" spans="1:13" x14ac:dyDescent="0.2">
      <c r="A3703" s="265" t="s">
        <v>8292</v>
      </c>
      <c r="B3703" s="266" t="s">
        <v>4997</v>
      </c>
      <c r="C3703" s="267" t="s">
        <v>36</v>
      </c>
      <c r="D3703" s="266" t="s">
        <v>37</v>
      </c>
      <c r="E3703" s="266" t="s">
        <v>38</v>
      </c>
      <c r="F3703" s="268" t="s">
        <v>1188</v>
      </c>
      <c r="G3703" s="269" t="s">
        <v>39</v>
      </c>
      <c r="H3703" s="267" t="s">
        <v>1189</v>
      </c>
      <c r="I3703" s="267" t="s">
        <v>40</v>
      </c>
      <c r="J3703" s="267" t="s">
        <v>41</v>
      </c>
      <c r="L3703" s="334"/>
      <c r="M3703" s="334"/>
    </row>
    <row r="3704" spans="1:13" ht="24" x14ac:dyDescent="0.2">
      <c r="A3704" s="265" t="s">
        <v>8293</v>
      </c>
      <c r="B3704" s="271" t="s">
        <v>1190</v>
      </c>
      <c r="C3704" s="272" t="s">
        <v>4352</v>
      </c>
      <c r="D3704" s="271" t="s">
        <v>103</v>
      </c>
      <c r="E3704" s="271" t="s">
        <v>1604</v>
      </c>
      <c r="F3704" s="273" t="s">
        <v>3019</v>
      </c>
      <c r="G3704" s="274" t="s">
        <v>289</v>
      </c>
      <c r="H3704" s="275">
        <v>1</v>
      </c>
      <c r="I3704" s="276">
        <v>22.009999999999998</v>
      </c>
      <c r="J3704" s="276">
        <v>22.009999999999998</v>
      </c>
      <c r="K3704" s="277"/>
      <c r="L3704" s="276">
        <v>26.69</v>
      </c>
      <c r="M3704" s="276">
        <v>26.69</v>
      </c>
    </row>
    <row r="3705" spans="1:13" ht="24" x14ac:dyDescent="0.2">
      <c r="A3705" s="265" t="s">
        <v>8294</v>
      </c>
      <c r="B3705" s="316" t="s">
        <v>1236</v>
      </c>
      <c r="C3705" s="317" t="s">
        <v>4253</v>
      </c>
      <c r="D3705" s="316" t="s">
        <v>103</v>
      </c>
      <c r="E3705" s="316" t="s">
        <v>4254</v>
      </c>
      <c r="F3705" s="318" t="s">
        <v>1191</v>
      </c>
      <c r="G3705" s="319" t="s">
        <v>79</v>
      </c>
      <c r="H3705" s="320">
        <v>0.31819999999999998</v>
      </c>
      <c r="I3705" s="321">
        <v>16.539000000000001</v>
      </c>
      <c r="J3705" s="321">
        <v>5.2619999999999996</v>
      </c>
      <c r="K3705" s="277"/>
      <c r="L3705" s="321">
        <v>20.04</v>
      </c>
      <c r="M3705" s="321">
        <v>6.37</v>
      </c>
    </row>
    <row r="3706" spans="1:13" ht="24" x14ac:dyDescent="0.2">
      <c r="A3706" s="265" t="s">
        <v>8295</v>
      </c>
      <c r="B3706" s="329" t="s">
        <v>1236</v>
      </c>
      <c r="C3706" s="330" t="s">
        <v>4255</v>
      </c>
      <c r="D3706" s="329" t="s">
        <v>103</v>
      </c>
      <c r="E3706" s="329" t="s">
        <v>1264</v>
      </c>
      <c r="F3706" s="331" t="s">
        <v>1191</v>
      </c>
      <c r="G3706" s="332" t="s">
        <v>79</v>
      </c>
      <c r="H3706" s="333">
        <v>0.31819999999999998</v>
      </c>
      <c r="I3706" s="322">
        <v>23.058</v>
      </c>
      <c r="J3706" s="322">
        <v>7.3369999999999997</v>
      </c>
      <c r="K3706" s="277"/>
      <c r="L3706" s="322">
        <v>27.94</v>
      </c>
      <c r="M3706" s="322">
        <v>8.89</v>
      </c>
    </row>
    <row r="3707" spans="1:13" ht="12.75" thickBot="1" x14ac:dyDescent="0.25">
      <c r="A3707" s="265" t="s">
        <v>8296</v>
      </c>
      <c r="B3707" s="301" t="s">
        <v>1193</v>
      </c>
      <c r="C3707" s="302" t="s">
        <v>4353</v>
      </c>
      <c r="D3707" s="301" t="s">
        <v>103</v>
      </c>
      <c r="E3707" s="301" t="s">
        <v>4354</v>
      </c>
      <c r="F3707" s="303" t="s">
        <v>1209</v>
      </c>
      <c r="G3707" s="304" t="s">
        <v>289</v>
      </c>
      <c r="H3707" s="305">
        <v>1.0548999999999999</v>
      </c>
      <c r="I3707" s="285">
        <v>8.8925287234042578</v>
      </c>
      <c r="J3707" s="285">
        <v>9.3800000000000008</v>
      </c>
      <c r="K3707" s="277"/>
      <c r="L3707" s="285">
        <v>10.81</v>
      </c>
      <c r="M3707" s="285">
        <v>11.4</v>
      </c>
    </row>
    <row r="3708" spans="1:13" ht="12.75" thickTop="1" x14ac:dyDescent="0.2">
      <c r="A3708" s="265" t="s">
        <v>8297</v>
      </c>
      <c r="B3708" s="295" t="s">
        <v>1193</v>
      </c>
      <c r="C3708" s="296" t="s">
        <v>4258</v>
      </c>
      <c r="D3708" s="295" t="s">
        <v>103</v>
      </c>
      <c r="E3708" s="295" t="s">
        <v>1267</v>
      </c>
      <c r="F3708" s="297" t="s">
        <v>1209</v>
      </c>
      <c r="G3708" s="298" t="s">
        <v>133</v>
      </c>
      <c r="H3708" s="299">
        <v>1.77E-2</v>
      </c>
      <c r="I3708" s="300">
        <v>1.774</v>
      </c>
      <c r="J3708" s="300">
        <v>3.1E-2</v>
      </c>
      <c r="K3708" s="277"/>
      <c r="L3708" s="300">
        <v>2.15</v>
      </c>
      <c r="M3708" s="300">
        <v>0.03</v>
      </c>
    </row>
    <row r="3709" spans="1:13" x14ac:dyDescent="0.2">
      <c r="A3709" s="265" t="s">
        <v>8298</v>
      </c>
      <c r="B3709" s="266" t="s">
        <v>4998</v>
      </c>
      <c r="C3709" s="267" t="s">
        <v>36</v>
      </c>
      <c r="D3709" s="266" t="s">
        <v>37</v>
      </c>
      <c r="E3709" s="266" t="s">
        <v>38</v>
      </c>
      <c r="F3709" s="268" t="s">
        <v>1188</v>
      </c>
      <c r="G3709" s="269" t="s">
        <v>39</v>
      </c>
      <c r="H3709" s="267" t="s">
        <v>1189</v>
      </c>
      <c r="I3709" s="267" t="s">
        <v>40</v>
      </c>
      <c r="J3709" s="267" t="s">
        <v>41</v>
      </c>
      <c r="L3709" s="334"/>
      <c r="M3709" s="334"/>
    </row>
    <row r="3710" spans="1:13" ht="24" x14ac:dyDescent="0.2">
      <c r="A3710" s="265" t="s">
        <v>8299</v>
      </c>
      <c r="B3710" s="271" t="s">
        <v>1190</v>
      </c>
      <c r="C3710" s="272" t="s">
        <v>4356</v>
      </c>
      <c r="D3710" s="271" t="s">
        <v>103</v>
      </c>
      <c r="E3710" s="271" t="s">
        <v>1607</v>
      </c>
      <c r="F3710" s="273" t="s">
        <v>3019</v>
      </c>
      <c r="G3710" s="274" t="s">
        <v>289</v>
      </c>
      <c r="H3710" s="275">
        <v>1</v>
      </c>
      <c r="I3710" s="276">
        <v>30.660000000000004</v>
      </c>
      <c r="J3710" s="276">
        <v>30.659999999999997</v>
      </c>
      <c r="K3710" s="277"/>
      <c r="L3710" s="276">
        <v>37.17</v>
      </c>
      <c r="M3710" s="276">
        <v>37.17</v>
      </c>
    </row>
    <row r="3711" spans="1:13" ht="24" x14ac:dyDescent="0.2">
      <c r="A3711" s="265" t="s">
        <v>8300</v>
      </c>
      <c r="B3711" s="316" t="s">
        <v>1236</v>
      </c>
      <c r="C3711" s="317" t="s">
        <v>4253</v>
      </c>
      <c r="D3711" s="316" t="s">
        <v>103</v>
      </c>
      <c r="E3711" s="316" t="s">
        <v>4254</v>
      </c>
      <c r="F3711" s="318" t="s">
        <v>1191</v>
      </c>
      <c r="G3711" s="319" t="s">
        <v>79</v>
      </c>
      <c r="H3711" s="320">
        <v>0.44440000000000002</v>
      </c>
      <c r="I3711" s="321">
        <v>16.539000000000001</v>
      </c>
      <c r="J3711" s="321">
        <v>7.3490000000000002</v>
      </c>
      <c r="K3711" s="277"/>
      <c r="L3711" s="321">
        <v>20.04</v>
      </c>
      <c r="M3711" s="321">
        <v>8.9</v>
      </c>
    </row>
    <row r="3712" spans="1:13" ht="24" x14ac:dyDescent="0.2">
      <c r="A3712" s="265" t="s">
        <v>8301</v>
      </c>
      <c r="B3712" s="316" t="s">
        <v>1236</v>
      </c>
      <c r="C3712" s="317" t="s">
        <v>4255</v>
      </c>
      <c r="D3712" s="316" t="s">
        <v>103</v>
      </c>
      <c r="E3712" s="316" t="s">
        <v>1264</v>
      </c>
      <c r="F3712" s="318" t="s">
        <v>1191</v>
      </c>
      <c r="G3712" s="319" t="s">
        <v>79</v>
      </c>
      <c r="H3712" s="320">
        <v>0.44440000000000002</v>
      </c>
      <c r="I3712" s="321">
        <v>23.058</v>
      </c>
      <c r="J3712" s="321">
        <v>10.246</v>
      </c>
      <c r="K3712" s="277"/>
      <c r="L3712" s="321">
        <v>27.94</v>
      </c>
      <c r="M3712" s="321">
        <v>12.41</v>
      </c>
    </row>
    <row r="3713" spans="1:13" x14ac:dyDescent="0.2">
      <c r="A3713" s="265" t="s">
        <v>8302</v>
      </c>
      <c r="B3713" s="279" t="s">
        <v>1193</v>
      </c>
      <c r="C3713" s="280" t="s">
        <v>4357</v>
      </c>
      <c r="D3713" s="279" t="s">
        <v>103</v>
      </c>
      <c r="E3713" s="279" t="s">
        <v>4358</v>
      </c>
      <c r="F3713" s="281" t="s">
        <v>1209</v>
      </c>
      <c r="G3713" s="282" t="s">
        <v>289</v>
      </c>
      <c r="H3713" s="283">
        <v>1.0548999999999999</v>
      </c>
      <c r="I3713" s="284">
        <v>12.344558167938933</v>
      </c>
      <c r="J3713" s="284">
        <v>13.022</v>
      </c>
      <c r="K3713" s="277"/>
      <c r="L3713" s="284">
        <v>14.99</v>
      </c>
      <c r="M3713" s="284">
        <v>15.81</v>
      </c>
    </row>
    <row r="3714" spans="1:13" x14ac:dyDescent="0.2">
      <c r="A3714" s="265" t="s">
        <v>8303</v>
      </c>
      <c r="B3714" s="279" t="s">
        <v>1193</v>
      </c>
      <c r="C3714" s="280" t="s">
        <v>4258</v>
      </c>
      <c r="D3714" s="279" t="s">
        <v>103</v>
      </c>
      <c r="E3714" s="279" t="s">
        <v>1267</v>
      </c>
      <c r="F3714" s="281" t="s">
        <v>1209</v>
      </c>
      <c r="G3714" s="282" t="s">
        <v>133</v>
      </c>
      <c r="H3714" s="283">
        <v>2.47E-2</v>
      </c>
      <c r="I3714" s="284">
        <v>1.774</v>
      </c>
      <c r="J3714" s="284">
        <v>4.2999999999999997E-2</v>
      </c>
      <c r="K3714" s="277"/>
      <c r="L3714" s="284">
        <v>2.15</v>
      </c>
      <c r="M3714" s="284">
        <v>0.05</v>
      </c>
    </row>
    <row r="3715" spans="1:13" x14ac:dyDescent="0.2">
      <c r="A3715" s="265" t="s">
        <v>8304</v>
      </c>
      <c r="B3715" s="266" t="s">
        <v>4999</v>
      </c>
      <c r="C3715" s="267" t="s">
        <v>36</v>
      </c>
      <c r="D3715" s="266" t="s">
        <v>37</v>
      </c>
      <c r="E3715" s="266" t="s">
        <v>38</v>
      </c>
      <c r="F3715" s="268" t="s">
        <v>1188</v>
      </c>
      <c r="G3715" s="269" t="s">
        <v>39</v>
      </c>
      <c r="H3715" s="267" t="s">
        <v>1189</v>
      </c>
      <c r="I3715" s="267" t="s">
        <v>40</v>
      </c>
      <c r="J3715" s="267" t="s">
        <v>41</v>
      </c>
      <c r="L3715" s="334"/>
      <c r="M3715" s="334"/>
    </row>
    <row r="3716" spans="1:13" x14ac:dyDescent="0.2">
      <c r="A3716" s="265" t="s">
        <v>8305</v>
      </c>
      <c r="B3716" s="271" t="s">
        <v>1190</v>
      </c>
      <c r="C3716" s="272" t="s">
        <v>4400</v>
      </c>
      <c r="D3716" s="271" t="s">
        <v>1470</v>
      </c>
      <c r="E3716" s="271" t="s">
        <v>520</v>
      </c>
      <c r="F3716" s="273">
        <v>8</v>
      </c>
      <c r="G3716" s="274" t="s">
        <v>106</v>
      </c>
      <c r="H3716" s="275">
        <v>1</v>
      </c>
      <c r="I3716" s="276">
        <v>355.53999999999996</v>
      </c>
      <c r="J3716" s="276">
        <v>355.54</v>
      </c>
      <c r="K3716" s="277"/>
      <c r="L3716" s="276">
        <v>430.81</v>
      </c>
      <c r="M3716" s="276">
        <v>430.81</v>
      </c>
    </row>
    <row r="3717" spans="1:13" x14ac:dyDescent="0.2">
      <c r="A3717" s="265" t="s">
        <v>8306</v>
      </c>
      <c r="B3717" s="301" t="s">
        <v>1193</v>
      </c>
      <c r="C3717" s="302" t="s">
        <v>3213</v>
      </c>
      <c r="D3717" s="301" t="s">
        <v>1470</v>
      </c>
      <c r="E3717" s="301" t="s">
        <v>1204</v>
      </c>
      <c r="F3717" s="303" t="s">
        <v>1195</v>
      </c>
      <c r="G3717" s="304" t="s">
        <v>1196</v>
      </c>
      <c r="H3717" s="305">
        <v>0.13880000000000001</v>
      </c>
      <c r="I3717" s="285">
        <v>13.204000000000001</v>
      </c>
      <c r="J3717" s="285">
        <v>1.8320000000000001</v>
      </c>
      <c r="K3717" s="277"/>
      <c r="L3717" s="285">
        <v>16</v>
      </c>
      <c r="M3717" s="285">
        <v>2.2200000000000002</v>
      </c>
    </row>
    <row r="3718" spans="1:13" ht="12.75" thickBot="1" x14ac:dyDescent="0.25">
      <c r="A3718" s="265" t="s">
        <v>8307</v>
      </c>
      <c r="B3718" s="301" t="s">
        <v>1193</v>
      </c>
      <c r="C3718" s="302" t="s">
        <v>3160</v>
      </c>
      <c r="D3718" s="301" t="s">
        <v>1470</v>
      </c>
      <c r="E3718" s="301" t="s">
        <v>1202</v>
      </c>
      <c r="F3718" s="303" t="s">
        <v>1195</v>
      </c>
      <c r="G3718" s="304" t="s">
        <v>1196</v>
      </c>
      <c r="H3718" s="305">
        <v>6.1721000000000004</v>
      </c>
      <c r="I3718" s="285">
        <v>18.404</v>
      </c>
      <c r="J3718" s="285">
        <v>113.59099999999999</v>
      </c>
      <c r="K3718" s="277"/>
      <c r="L3718" s="285">
        <v>22.3</v>
      </c>
      <c r="M3718" s="285">
        <v>137.63</v>
      </c>
    </row>
    <row r="3719" spans="1:13" ht="12.75" thickTop="1" x14ac:dyDescent="0.2">
      <c r="A3719" s="265" t="s">
        <v>8308</v>
      </c>
      <c r="B3719" s="295" t="s">
        <v>1193</v>
      </c>
      <c r="C3719" s="296" t="s">
        <v>3156</v>
      </c>
      <c r="D3719" s="295" t="s">
        <v>1470</v>
      </c>
      <c r="E3719" s="295" t="s">
        <v>1206</v>
      </c>
      <c r="F3719" s="297" t="s">
        <v>1195</v>
      </c>
      <c r="G3719" s="298" t="s">
        <v>1196</v>
      </c>
      <c r="H3719" s="299">
        <v>9.7096</v>
      </c>
      <c r="I3719" s="300">
        <v>11.009</v>
      </c>
      <c r="J3719" s="300">
        <v>106.892</v>
      </c>
      <c r="K3719" s="277"/>
      <c r="L3719" s="300">
        <v>13.34</v>
      </c>
      <c r="M3719" s="300">
        <v>129.52000000000001</v>
      </c>
    </row>
    <row r="3720" spans="1:13" ht="24" x14ac:dyDescent="0.2">
      <c r="A3720" s="265" t="s">
        <v>8309</v>
      </c>
      <c r="B3720" s="279" t="s">
        <v>1193</v>
      </c>
      <c r="C3720" s="280" t="s">
        <v>3740</v>
      </c>
      <c r="D3720" s="279" t="s">
        <v>1470</v>
      </c>
      <c r="E3720" s="279" t="s">
        <v>3741</v>
      </c>
      <c r="F3720" s="281" t="s">
        <v>1209</v>
      </c>
      <c r="G3720" s="282" t="s">
        <v>345</v>
      </c>
      <c r="H3720" s="283">
        <v>0.86380000000000001</v>
      </c>
      <c r="I3720" s="284">
        <v>6.2469999999999999</v>
      </c>
      <c r="J3720" s="284">
        <v>5.3959999999999999</v>
      </c>
      <c r="K3720" s="277"/>
      <c r="L3720" s="284">
        <v>7.57</v>
      </c>
      <c r="M3720" s="284">
        <v>6.53</v>
      </c>
    </row>
    <row r="3721" spans="1:13" x14ac:dyDescent="0.2">
      <c r="A3721" s="265" t="s">
        <v>8310</v>
      </c>
      <c r="B3721" s="279" t="s">
        <v>1193</v>
      </c>
      <c r="C3721" s="280" t="s">
        <v>3426</v>
      </c>
      <c r="D3721" s="279" t="s">
        <v>1470</v>
      </c>
      <c r="E3721" s="279" t="s">
        <v>1208</v>
      </c>
      <c r="F3721" s="281" t="s">
        <v>1209</v>
      </c>
      <c r="G3721" s="282" t="s">
        <v>7</v>
      </c>
      <c r="H3721" s="283">
        <v>0.13730000000000001</v>
      </c>
      <c r="I3721" s="284">
        <v>148.578</v>
      </c>
      <c r="J3721" s="284">
        <v>20.399000000000001</v>
      </c>
      <c r="K3721" s="277"/>
      <c r="L3721" s="284">
        <v>180.03</v>
      </c>
      <c r="M3721" s="284">
        <v>24.71</v>
      </c>
    </row>
    <row r="3722" spans="1:13" x14ac:dyDescent="0.2">
      <c r="A3722" s="265" t="s">
        <v>8311</v>
      </c>
      <c r="B3722" s="279" t="s">
        <v>1193</v>
      </c>
      <c r="C3722" s="280" t="s">
        <v>3167</v>
      </c>
      <c r="D3722" s="279" t="s">
        <v>1470</v>
      </c>
      <c r="E3722" s="279" t="s">
        <v>1213</v>
      </c>
      <c r="F3722" s="281" t="s">
        <v>1209</v>
      </c>
      <c r="G3722" s="282" t="s">
        <v>7</v>
      </c>
      <c r="H3722" s="283">
        <v>2.2700000000000001E-2</v>
      </c>
      <c r="I3722" s="284">
        <v>121.63200000000001</v>
      </c>
      <c r="J3722" s="284">
        <v>2.7610000000000001</v>
      </c>
      <c r="K3722" s="277"/>
      <c r="L3722" s="284">
        <v>147.38</v>
      </c>
      <c r="M3722" s="284">
        <v>3.34</v>
      </c>
    </row>
    <row r="3723" spans="1:13" x14ac:dyDescent="0.2">
      <c r="A3723" s="265" t="s">
        <v>8312</v>
      </c>
      <c r="B3723" s="279" t="s">
        <v>1193</v>
      </c>
      <c r="C3723" s="280" t="s">
        <v>3190</v>
      </c>
      <c r="D3723" s="279" t="s">
        <v>1470</v>
      </c>
      <c r="E3723" s="279" t="s">
        <v>1211</v>
      </c>
      <c r="F3723" s="281" t="s">
        <v>1209</v>
      </c>
      <c r="G3723" s="282" t="s">
        <v>7</v>
      </c>
      <c r="H3723" s="283">
        <v>2.2700000000000001E-2</v>
      </c>
      <c r="I3723" s="284">
        <v>117.539</v>
      </c>
      <c r="J3723" s="284">
        <v>2.6680000000000001</v>
      </c>
      <c r="K3723" s="277"/>
      <c r="L3723" s="284">
        <v>142.41999999999999</v>
      </c>
      <c r="M3723" s="284">
        <v>3.23</v>
      </c>
    </row>
    <row r="3724" spans="1:13" x14ac:dyDescent="0.2">
      <c r="A3724" s="265" t="s">
        <v>8313</v>
      </c>
      <c r="B3724" s="279" t="s">
        <v>1193</v>
      </c>
      <c r="C3724" s="280" t="s">
        <v>3572</v>
      </c>
      <c r="D3724" s="279" t="s">
        <v>1470</v>
      </c>
      <c r="E3724" s="279" t="s">
        <v>1224</v>
      </c>
      <c r="F3724" s="281" t="s">
        <v>1209</v>
      </c>
      <c r="G3724" s="282" t="s">
        <v>345</v>
      </c>
      <c r="H3724" s="283">
        <v>20.551400000000001</v>
      </c>
      <c r="I3724" s="284">
        <v>0.86599999999999999</v>
      </c>
      <c r="J3724" s="284">
        <v>17.797000000000001</v>
      </c>
      <c r="K3724" s="277"/>
      <c r="L3724" s="284">
        <v>1.05</v>
      </c>
      <c r="M3724" s="284">
        <v>21.57</v>
      </c>
    </row>
    <row r="3725" spans="1:13" x14ac:dyDescent="0.2">
      <c r="A3725" s="265" t="s">
        <v>8314</v>
      </c>
      <c r="B3725" s="301" t="s">
        <v>1193</v>
      </c>
      <c r="C3725" s="302" t="s">
        <v>3141</v>
      </c>
      <c r="D3725" s="301" t="s">
        <v>1470</v>
      </c>
      <c r="E3725" s="301" t="s">
        <v>1226</v>
      </c>
      <c r="F3725" s="303" t="s">
        <v>1209</v>
      </c>
      <c r="G3725" s="304" t="s">
        <v>345</v>
      </c>
      <c r="H3725" s="305">
        <v>34.553800000000003</v>
      </c>
      <c r="I3725" s="285">
        <v>0.51100000000000001</v>
      </c>
      <c r="J3725" s="285">
        <v>17.655999999999999</v>
      </c>
      <c r="K3725" s="277"/>
      <c r="L3725" s="285">
        <v>0.62</v>
      </c>
      <c r="M3725" s="285">
        <v>21.42</v>
      </c>
    </row>
    <row r="3726" spans="1:13" ht="12.75" thickBot="1" x14ac:dyDescent="0.25">
      <c r="A3726" s="265" t="s">
        <v>8315</v>
      </c>
      <c r="B3726" s="301" t="s">
        <v>1193</v>
      </c>
      <c r="C3726" s="302" t="s">
        <v>3573</v>
      </c>
      <c r="D3726" s="301" t="s">
        <v>1470</v>
      </c>
      <c r="E3726" s="301" t="s">
        <v>3574</v>
      </c>
      <c r="F3726" s="303" t="s">
        <v>1209</v>
      </c>
      <c r="G3726" s="304" t="s">
        <v>73</v>
      </c>
      <c r="H3726" s="305">
        <v>201.6</v>
      </c>
      <c r="I3726" s="285">
        <v>0.33009924812030067</v>
      </c>
      <c r="J3726" s="285">
        <v>66.548000000000002</v>
      </c>
      <c r="K3726" s="277"/>
      <c r="L3726" s="285">
        <v>0.4</v>
      </c>
      <c r="M3726" s="285">
        <v>80.64</v>
      </c>
    </row>
    <row r="3727" spans="1:13" ht="12.75" thickTop="1" x14ac:dyDescent="0.2">
      <c r="A3727" s="265" t="s">
        <v>8316</v>
      </c>
      <c r="B3727" s="306" t="s">
        <v>5000</v>
      </c>
      <c r="C3727" s="307" t="s">
        <v>36</v>
      </c>
      <c r="D3727" s="306" t="s">
        <v>37</v>
      </c>
      <c r="E3727" s="306" t="s">
        <v>38</v>
      </c>
      <c r="F3727" s="308" t="s">
        <v>1188</v>
      </c>
      <c r="G3727" s="309" t="s">
        <v>39</v>
      </c>
      <c r="H3727" s="307" t="s">
        <v>1189</v>
      </c>
      <c r="I3727" s="307" t="s">
        <v>40</v>
      </c>
      <c r="J3727" s="307" t="s">
        <v>41</v>
      </c>
      <c r="L3727" s="335"/>
      <c r="M3727" s="335"/>
    </row>
    <row r="3728" spans="1:13" x14ac:dyDescent="0.2">
      <c r="A3728" s="265" t="s">
        <v>8317</v>
      </c>
      <c r="B3728" s="271" t="s">
        <v>1190</v>
      </c>
      <c r="C3728" s="272" t="s">
        <v>4402</v>
      </c>
      <c r="D3728" s="271" t="s">
        <v>1470</v>
      </c>
      <c r="E3728" s="271" t="s">
        <v>522</v>
      </c>
      <c r="F3728" s="273">
        <v>8</v>
      </c>
      <c r="G3728" s="274" t="s">
        <v>106</v>
      </c>
      <c r="H3728" s="275">
        <v>1</v>
      </c>
      <c r="I3728" s="276">
        <v>167.14</v>
      </c>
      <c r="J3728" s="276">
        <v>167.14</v>
      </c>
      <c r="K3728" s="277"/>
      <c r="L3728" s="276">
        <v>202.53</v>
      </c>
      <c r="M3728" s="276">
        <v>202.53</v>
      </c>
    </row>
    <row r="3729" spans="1:13" x14ac:dyDescent="0.2">
      <c r="A3729" s="265" t="s">
        <v>8318</v>
      </c>
      <c r="B3729" s="279" t="s">
        <v>1193</v>
      </c>
      <c r="C3729" s="280" t="s">
        <v>3160</v>
      </c>
      <c r="D3729" s="279" t="s">
        <v>1470</v>
      </c>
      <c r="E3729" s="279" t="s">
        <v>1202</v>
      </c>
      <c r="F3729" s="281" t="s">
        <v>1195</v>
      </c>
      <c r="G3729" s="282" t="s">
        <v>1196</v>
      </c>
      <c r="H3729" s="283">
        <v>0.5</v>
      </c>
      <c r="I3729" s="284">
        <v>18.404</v>
      </c>
      <c r="J3729" s="284">
        <v>9.202</v>
      </c>
      <c r="K3729" s="277"/>
      <c r="L3729" s="284">
        <v>22.3</v>
      </c>
      <c r="M3729" s="284">
        <v>11.15</v>
      </c>
    </row>
    <row r="3730" spans="1:13" x14ac:dyDescent="0.2">
      <c r="A3730" s="265" t="s">
        <v>8319</v>
      </c>
      <c r="B3730" s="279" t="s">
        <v>1193</v>
      </c>
      <c r="C3730" s="280" t="s">
        <v>3161</v>
      </c>
      <c r="D3730" s="279" t="s">
        <v>1470</v>
      </c>
      <c r="E3730" s="279" t="s">
        <v>3162</v>
      </c>
      <c r="F3730" s="281" t="s">
        <v>1209</v>
      </c>
      <c r="G3730" s="282" t="s">
        <v>7</v>
      </c>
      <c r="H3730" s="283">
        <v>2.2800000000000001E-2</v>
      </c>
      <c r="I3730" s="284">
        <v>141.94300000000001</v>
      </c>
      <c r="J3730" s="284">
        <v>3.2360000000000002</v>
      </c>
      <c r="K3730" s="277"/>
      <c r="L3730" s="284">
        <v>171.99</v>
      </c>
      <c r="M3730" s="284">
        <v>3.92</v>
      </c>
    </row>
    <row r="3731" spans="1:13" x14ac:dyDescent="0.2">
      <c r="A3731" s="265" t="s">
        <v>8320</v>
      </c>
      <c r="B3731" s="279" t="s">
        <v>1193</v>
      </c>
      <c r="C3731" s="280" t="s">
        <v>3137</v>
      </c>
      <c r="D3731" s="279" t="s">
        <v>1470</v>
      </c>
      <c r="E3731" s="279" t="s">
        <v>1198</v>
      </c>
      <c r="F3731" s="281" t="s">
        <v>1195</v>
      </c>
      <c r="G3731" s="282" t="s">
        <v>1196</v>
      </c>
      <c r="H3731" s="283">
        <v>0.17780000000000001</v>
      </c>
      <c r="I3731" s="284">
        <v>12.429</v>
      </c>
      <c r="J3731" s="284">
        <v>2.2090000000000001</v>
      </c>
      <c r="K3731" s="277"/>
      <c r="L3731" s="284">
        <v>15.06</v>
      </c>
      <c r="M3731" s="284">
        <v>2.67</v>
      </c>
    </row>
    <row r="3732" spans="1:13" x14ac:dyDescent="0.2">
      <c r="A3732" s="265" t="s">
        <v>8321</v>
      </c>
      <c r="B3732" s="279" t="s">
        <v>1193</v>
      </c>
      <c r="C3732" s="280" t="s">
        <v>3167</v>
      </c>
      <c r="D3732" s="279" t="s">
        <v>1470</v>
      </c>
      <c r="E3732" s="279" t="s">
        <v>1213</v>
      </c>
      <c r="F3732" s="281" t="s">
        <v>1209</v>
      </c>
      <c r="G3732" s="282" t="s">
        <v>7</v>
      </c>
      <c r="H3732" s="283">
        <v>5.8999999999999999E-3</v>
      </c>
      <c r="I3732" s="284">
        <v>121.63200000000001</v>
      </c>
      <c r="J3732" s="284">
        <v>0.71699999999999997</v>
      </c>
      <c r="K3732" s="277"/>
      <c r="L3732" s="284">
        <v>147.38</v>
      </c>
      <c r="M3732" s="284">
        <v>0.86</v>
      </c>
    </row>
    <row r="3733" spans="1:13" x14ac:dyDescent="0.2">
      <c r="A3733" s="265" t="s">
        <v>8322</v>
      </c>
      <c r="B3733" s="279" t="s">
        <v>1193</v>
      </c>
      <c r="C3733" s="280" t="s">
        <v>3138</v>
      </c>
      <c r="D3733" s="279" t="s">
        <v>1470</v>
      </c>
      <c r="E3733" s="279" t="s">
        <v>1194</v>
      </c>
      <c r="F3733" s="281" t="s">
        <v>1195</v>
      </c>
      <c r="G3733" s="282" t="s">
        <v>1196</v>
      </c>
      <c r="H3733" s="283">
        <v>3.7400000000000003E-2</v>
      </c>
      <c r="I3733" s="284">
        <v>18.404</v>
      </c>
      <c r="J3733" s="284">
        <v>0.68799999999999994</v>
      </c>
      <c r="K3733" s="277"/>
      <c r="L3733" s="284">
        <v>22.3</v>
      </c>
      <c r="M3733" s="284">
        <v>0.83</v>
      </c>
    </row>
    <row r="3734" spans="1:13" x14ac:dyDescent="0.2">
      <c r="A3734" s="265" t="s">
        <v>8323</v>
      </c>
      <c r="B3734" s="279" t="s">
        <v>1193</v>
      </c>
      <c r="C3734" s="280" t="s">
        <v>3189</v>
      </c>
      <c r="D3734" s="279" t="s">
        <v>1470</v>
      </c>
      <c r="E3734" s="279" t="s">
        <v>1259</v>
      </c>
      <c r="F3734" s="281" t="s">
        <v>1195</v>
      </c>
      <c r="G3734" s="282" t="s">
        <v>1196</v>
      </c>
      <c r="H3734" s="283">
        <v>1.8100000000000002E-2</v>
      </c>
      <c r="I3734" s="284">
        <v>18.404</v>
      </c>
      <c r="J3734" s="284">
        <v>0.33300000000000002</v>
      </c>
      <c r="K3734" s="277"/>
      <c r="L3734" s="284">
        <v>22.3</v>
      </c>
      <c r="M3734" s="284">
        <v>0.4</v>
      </c>
    </row>
    <row r="3735" spans="1:13" x14ac:dyDescent="0.2">
      <c r="A3735" s="265" t="s">
        <v>8324</v>
      </c>
      <c r="B3735" s="279" t="s">
        <v>1193</v>
      </c>
      <c r="C3735" s="280" t="s">
        <v>3190</v>
      </c>
      <c r="D3735" s="279" t="s">
        <v>1470</v>
      </c>
      <c r="E3735" s="279" t="s">
        <v>1211</v>
      </c>
      <c r="F3735" s="281" t="s">
        <v>1209</v>
      </c>
      <c r="G3735" s="282" t="s">
        <v>7</v>
      </c>
      <c r="H3735" s="283">
        <v>1.77E-2</v>
      </c>
      <c r="I3735" s="284">
        <v>117.539</v>
      </c>
      <c r="J3735" s="284">
        <v>2.08</v>
      </c>
      <c r="K3735" s="277"/>
      <c r="L3735" s="284">
        <v>142.41999999999999</v>
      </c>
      <c r="M3735" s="284">
        <v>2.52</v>
      </c>
    </row>
    <row r="3736" spans="1:13" x14ac:dyDescent="0.2">
      <c r="A3736" s="265" t="s">
        <v>8325</v>
      </c>
      <c r="B3736" s="301" t="s">
        <v>1193</v>
      </c>
      <c r="C3736" s="302" t="s">
        <v>3141</v>
      </c>
      <c r="D3736" s="301" t="s">
        <v>1470</v>
      </c>
      <c r="E3736" s="301" t="s">
        <v>1226</v>
      </c>
      <c r="F3736" s="303" t="s">
        <v>1209</v>
      </c>
      <c r="G3736" s="304" t="s">
        <v>345</v>
      </c>
      <c r="H3736" s="305">
        <v>9.0068000000000001</v>
      </c>
      <c r="I3736" s="285">
        <v>0.51100000000000001</v>
      </c>
      <c r="J3736" s="285">
        <v>4.6020000000000003</v>
      </c>
      <c r="K3736" s="277"/>
      <c r="L3736" s="285">
        <v>0.62</v>
      </c>
      <c r="M3736" s="285">
        <v>5.58</v>
      </c>
    </row>
    <row r="3737" spans="1:13" ht="12.75" thickBot="1" x14ac:dyDescent="0.25">
      <c r="A3737" s="265" t="s">
        <v>8326</v>
      </c>
      <c r="B3737" s="301" t="s">
        <v>1193</v>
      </c>
      <c r="C3737" s="302" t="s">
        <v>4403</v>
      </c>
      <c r="D3737" s="301" t="s">
        <v>1470</v>
      </c>
      <c r="E3737" s="301" t="s">
        <v>4404</v>
      </c>
      <c r="F3737" s="303" t="s">
        <v>1209</v>
      </c>
      <c r="G3737" s="304" t="s">
        <v>11</v>
      </c>
      <c r="H3737" s="305">
        <v>0.12089999999999999</v>
      </c>
      <c r="I3737" s="285">
        <v>30.866</v>
      </c>
      <c r="J3737" s="285">
        <v>3.7309999999999999</v>
      </c>
      <c r="K3737" s="277"/>
      <c r="L3737" s="285">
        <v>37.4</v>
      </c>
      <c r="M3737" s="285">
        <v>4.5199999999999996</v>
      </c>
    </row>
    <row r="3738" spans="1:13" ht="12.75" thickTop="1" x14ac:dyDescent="0.2">
      <c r="A3738" s="265" t="s">
        <v>8327</v>
      </c>
      <c r="B3738" s="295" t="s">
        <v>1193</v>
      </c>
      <c r="C3738" s="296" t="s">
        <v>3853</v>
      </c>
      <c r="D3738" s="295" t="s">
        <v>1470</v>
      </c>
      <c r="E3738" s="295" t="s">
        <v>1200</v>
      </c>
      <c r="F3738" s="297" t="s">
        <v>1195</v>
      </c>
      <c r="G3738" s="298" t="s">
        <v>1196</v>
      </c>
      <c r="H3738" s="299">
        <v>0.13880000000000001</v>
      </c>
      <c r="I3738" s="300">
        <v>18.404</v>
      </c>
      <c r="J3738" s="300">
        <v>2.5539999999999998</v>
      </c>
      <c r="K3738" s="277"/>
      <c r="L3738" s="300">
        <v>22.3</v>
      </c>
      <c r="M3738" s="300">
        <v>3.09</v>
      </c>
    </row>
    <row r="3739" spans="1:13" x14ac:dyDescent="0.2">
      <c r="A3739" s="265" t="s">
        <v>8328</v>
      </c>
      <c r="B3739" s="279" t="s">
        <v>1193</v>
      </c>
      <c r="C3739" s="280" t="s">
        <v>3213</v>
      </c>
      <c r="D3739" s="279" t="s">
        <v>1470</v>
      </c>
      <c r="E3739" s="279" t="s">
        <v>1204</v>
      </c>
      <c r="F3739" s="281" t="s">
        <v>1195</v>
      </c>
      <c r="G3739" s="282" t="s">
        <v>1196</v>
      </c>
      <c r="H3739" s="283">
        <v>1.8100000000000002E-2</v>
      </c>
      <c r="I3739" s="284">
        <v>13.204000000000001</v>
      </c>
      <c r="J3739" s="284">
        <v>0.23799999999999999</v>
      </c>
      <c r="K3739" s="277"/>
      <c r="L3739" s="284">
        <v>16</v>
      </c>
      <c r="M3739" s="284">
        <v>0.28000000000000003</v>
      </c>
    </row>
    <row r="3740" spans="1:13" x14ac:dyDescent="0.2">
      <c r="A3740" s="265" t="s">
        <v>8329</v>
      </c>
      <c r="B3740" s="279" t="s">
        <v>1193</v>
      </c>
      <c r="C3740" s="280" t="s">
        <v>3156</v>
      </c>
      <c r="D3740" s="279" t="s">
        <v>1470</v>
      </c>
      <c r="E3740" s="279" t="s">
        <v>1206</v>
      </c>
      <c r="F3740" s="281" t="s">
        <v>1195</v>
      </c>
      <c r="G3740" s="282" t="s">
        <v>1196</v>
      </c>
      <c r="H3740" s="283">
        <v>0.4496</v>
      </c>
      <c r="I3740" s="284">
        <v>11.009</v>
      </c>
      <c r="J3740" s="284">
        <v>4.9489999999999998</v>
      </c>
      <c r="K3740" s="277"/>
      <c r="L3740" s="284">
        <v>13.34</v>
      </c>
      <c r="M3740" s="284">
        <v>5.99</v>
      </c>
    </row>
    <row r="3741" spans="1:13" x14ac:dyDescent="0.2">
      <c r="A3741" s="265" t="s">
        <v>8330</v>
      </c>
      <c r="B3741" s="279" t="s">
        <v>1193</v>
      </c>
      <c r="C3741" s="280" t="s">
        <v>3855</v>
      </c>
      <c r="D3741" s="279" t="s">
        <v>1470</v>
      </c>
      <c r="E3741" s="279" t="s">
        <v>1218</v>
      </c>
      <c r="F3741" s="281" t="s">
        <v>1209</v>
      </c>
      <c r="G3741" s="282" t="s">
        <v>345</v>
      </c>
      <c r="H3741" s="283">
        <v>2.2019000000000002</v>
      </c>
      <c r="I3741" s="284">
        <v>9.1519999999999992</v>
      </c>
      <c r="J3741" s="284">
        <v>20.151</v>
      </c>
      <c r="K3741" s="277"/>
      <c r="L3741" s="284">
        <v>11.09</v>
      </c>
      <c r="M3741" s="284">
        <v>24.41</v>
      </c>
    </row>
    <row r="3742" spans="1:13" x14ac:dyDescent="0.2">
      <c r="A3742" s="265" t="s">
        <v>8331</v>
      </c>
      <c r="B3742" s="279" t="s">
        <v>1193</v>
      </c>
      <c r="C3742" s="280" t="s">
        <v>3856</v>
      </c>
      <c r="D3742" s="279" t="s">
        <v>1470</v>
      </c>
      <c r="E3742" s="279" t="s">
        <v>1214</v>
      </c>
      <c r="F3742" s="281" t="s">
        <v>1209</v>
      </c>
      <c r="G3742" s="282" t="s">
        <v>345</v>
      </c>
      <c r="H3742" s="283">
        <v>4.3299999999999998E-2</v>
      </c>
      <c r="I3742" s="284">
        <v>20.228000000000002</v>
      </c>
      <c r="J3742" s="284">
        <v>0.875</v>
      </c>
      <c r="K3742" s="277"/>
      <c r="L3742" s="284">
        <v>24.51</v>
      </c>
      <c r="M3742" s="284">
        <v>1.06</v>
      </c>
    </row>
    <row r="3743" spans="1:13" x14ac:dyDescent="0.2">
      <c r="A3743" s="265" t="s">
        <v>8332</v>
      </c>
      <c r="B3743" s="279" t="s">
        <v>1193</v>
      </c>
      <c r="C3743" s="280" t="s">
        <v>3227</v>
      </c>
      <c r="D3743" s="279" t="s">
        <v>1470</v>
      </c>
      <c r="E3743" s="279" t="s">
        <v>1228</v>
      </c>
      <c r="F3743" s="281" t="s">
        <v>1209</v>
      </c>
      <c r="G3743" s="282" t="s">
        <v>345</v>
      </c>
      <c r="H3743" s="283">
        <v>7.0000000000000001E-3</v>
      </c>
      <c r="I3743" s="284">
        <v>20.995000000000001</v>
      </c>
      <c r="J3743" s="284">
        <v>0.14599999999999999</v>
      </c>
      <c r="K3743" s="277"/>
      <c r="L3743" s="284">
        <v>25.44</v>
      </c>
      <c r="M3743" s="284">
        <v>0.17</v>
      </c>
    </row>
    <row r="3744" spans="1:13" x14ac:dyDescent="0.2">
      <c r="A3744" s="265" t="s">
        <v>8333</v>
      </c>
      <c r="B3744" s="279" t="s">
        <v>1193</v>
      </c>
      <c r="C3744" s="280" t="s">
        <v>3241</v>
      </c>
      <c r="D3744" s="279" t="s">
        <v>1470</v>
      </c>
      <c r="E3744" s="279" t="s">
        <v>1234</v>
      </c>
      <c r="F3744" s="281" t="s">
        <v>1209</v>
      </c>
      <c r="G3744" s="282" t="s">
        <v>61</v>
      </c>
      <c r="H3744" s="283">
        <v>0.1426</v>
      </c>
      <c r="I3744" s="284">
        <v>12.082000000000001</v>
      </c>
      <c r="J3744" s="284">
        <v>1.722</v>
      </c>
      <c r="K3744" s="277"/>
      <c r="L3744" s="284">
        <v>14.64</v>
      </c>
      <c r="M3744" s="284">
        <v>2.08</v>
      </c>
    </row>
    <row r="3745" spans="1:13" x14ac:dyDescent="0.2">
      <c r="A3745" s="265" t="s">
        <v>8334</v>
      </c>
      <c r="B3745" s="279" t="s">
        <v>1193</v>
      </c>
      <c r="C3745" s="280" t="s">
        <v>4405</v>
      </c>
      <c r="D3745" s="279" t="s">
        <v>1470</v>
      </c>
      <c r="E3745" s="279" t="s">
        <v>4406</v>
      </c>
      <c r="F3745" s="281" t="s">
        <v>1209</v>
      </c>
      <c r="G3745" s="282" t="s">
        <v>73</v>
      </c>
      <c r="H3745" s="283">
        <v>1</v>
      </c>
      <c r="I3745" s="284">
        <v>109.70701868852457</v>
      </c>
      <c r="J3745" s="284">
        <v>109.70699999999999</v>
      </c>
      <c r="K3745" s="277"/>
      <c r="L3745" s="284">
        <v>133</v>
      </c>
      <c r="M3745" s="284">
        <v>133</v>
      </c>
    </row>
    <row r="3746" spans="1:13" x14ac:dyDescent="0.2">
      <c r="A3746" s="265" t="s">
        <v>8335</v>
      </c>
      <c r="B3746" s="266" t="s">
        <v>5001</v>
      </c>
      <c r="C3746" s="267" t="s">
        <v>36</v>
      </c>
      <c r="D3746" s="266" t="s">
        <v>37</v>
      </c>
      <c r="E3746" s="266" t="s">
        <v>38</v>
      </c>
      <c r="F3746" s="268" t="s">
        <v>1188</v>
      </c>
      <c r="G3746" s="269" t="s">
        <v>39</v>
      </c>
      <c r="H3746" s="267" t="s">
        <v>1189</v>
      </c>
      <c r="I3746" s="267" t="s">
        <v>40</v>
      </c>
      <c r="J3746" s="267" t="s">
        <v>41</v>
      </c>
      <c r="L3746" s="334"/>
      <c r="M3746" s="334"/>
    </row>
    <row r="3747" spans="1:13" x14ac:dyDescent="0.2">
      <c r="A3747" s="265" t="s">
        <v>8336</v>
      </c>
      <c r="B3747" s="290" t="s">
        <v>1190</v>
      </c>
      <c r="C3747" s="291" t="s">
        <v>3560</v>
      </c>
      <c r="D3747" s="290" t="s">
        <v>1470</v>
      </c>
      <c r="E3747" s="290" t="s">
        <v>150</v>
      </c>
      <c r="F3747" s="292">
        <v>4</v>
      </c>
      <c r="G3747" s="293" t="s">
        <v>7</v>
      </c>
      <c r="H3747" s="294">
        <v>1</v>
      </c>
      <c r="I3747" s="278">
        <v>28.25</v>
      </c>
      <c r="J3747" s="278">
        <v>28.25</v>
      </c>
      <c r="K3747" s="277"/>
      <c r="L3747" s="278">
        <v>34.229999999999997</v>
      </c>
      <c r="M3747" s="278">
        <v>34.229999999999997</v>
      </c>
    </row>
    <row r="3748" spans="1:13" ht="12.75" thickBot="1" x14ac:dyDescent="0.25">
      <c r="A3748" s="265" t="s">
        <v>8337</v>
      </c>
      <c r="B3748" s="301" t="s">
        <v>1193</v>
      </c>
      <c r="C3748" s="302" t="s">
        <v>3156</v>
      </c>
      <c r="D3748" s="301" t="s">
        <v>1470</v>
      </c>
      <c r="E3748" s="301" t="s">
        <v>1206</v>
      </c>
      <c r="F3748" s="303" t="s">
        <v>1195</v>
      </c>
      <c r="G3748" s="304" t="s">
        <v>1196</v>
      </c>
      <c r="H3748" s="305">
        <v>2.5659999999999998</v>
      </c>
      <c r="I3748" s="285">
        <v>11.009</v>
      </c>
      <c r="J3748" s="285">
        <v>28.248999999999999</v>
      </c>
      <c r="K3748" s="277"/>
      <c r="L3748" s="285">
        <v>13.34</v>
      </c>
      <c r="M3748" s="285">
        <v>34.229999999999997</v>
      </c>
    </row>
    <row r="3749" spans="1:13" ht="12.75" thickTop="1" x14ac:dyDescent="0.2">
      <c r="A3749" s="265" t="s">
        <v>8338</v>
      </c>
      <c r="B3749" s="306" t="s">
        <v>5002</v>
      </c>
      <c r="C3749" s="307" t="s">
        <v>36</v>
      </c>
      <c r="D3749" s="306" t="s">
        <v>37</v>
      </c>
      <c r="E3749" s="306" t="s">
        <v>38</v>
      </c>
      <c r="F3749" s="308" t="s">
        <v>1188</v>
      </c>
      <c r="G3749" s="309" t="s">
        <v>39</v>
      </c>
      <c r="H3749" s="307" t="s">
        <v>1189</v>
      </c>
      <c r="I3749" s="307" t="s">
        <v>40</v>
      </c>
      <c r="J3749" s="307" t="s">
        <v>41</v>
      </c>
      <c r="L3749" s="335"/>
      <c r="M3749" s="335"/>
    </row>
    <row r="3750" spans="1:13" x14ac:dyDescent="0.2">
      <c r="A3750" s="265" t="s">
        <v>8339</v>
      </c>
      <c r="B3750" s="271" t="s">
        <v>1190</v>
      </c>
      <c r="C3750" s="272" t="s">
        <v>4048</v>
      </c>
      <c r="D3750" s="271" t="s">
        <v>1470</v>
      </c>
      <c r="E3750" s="271" t="s">
        <v>359</v>
      </c>
      <c r="F3750" s="273">
        <v>4</v>
      </c>
      <c r="G3750" s="274" t="s">
        <v>7</v>
      </c>
      <c r="H3750" s="275">
        <v>1</v>
      </c>
      <c r="I3750" s="276">
        <v>18.7</v>
      </c>
      <c r="J3750" s="276">
        <v>18.7</v>
      </c>
      <c r="K3750" s="277"/>
      <c r="L3750" s="276">
        <v>22.67</v>
      </c>
      <c r="M3750" s="276">
        <v>22.67</v>
      </c>
    </row>
    <row r="3751" spans="1:13" x14ac:dyDescent="0.2">
      <c r="A3751" s="265" t="s">
        <v>8340</v>
      </c>
      <c r="B3751" s="279" t="s">
        <v>1193</v>
      </c>
      <c r="C3751" s="280" t="s">
        <v>3156</v>
      </c>
      <c r="D3751" s="279" t="s">
        <v>1470</v>
      </c>
      <c r="E3751" s="279" t="s">
        <v>1206</v>
      </c>
      <c r="F3751" s="281" t="s">
        <v>1195</v>
      </c>
      <c r="G3751" s="282" t="s">
        <v>1196</v>
      </c>
      <c r="H3751" s="283">
        <v>1.7</v>
      </c>
      <c r="I3751" s="284">
        <v>11.000169251336899</v>
      </c>
      <c r="J3751" s="284">
        <v>18.7</v>
      </c>
      <c r="K3751" s="277"/>
      <c r="L3751" s="284">
        <v>13.34</v>
      </c>
      <c r="M3751" s="284">
        <v>22.67</v>
      </c>
    </row>
    <row r="3752" spans="1:13" x14ac:dyDescent="0.2">
      <c r="A3752" s="265" t="s">
        <v>8341</v>
      </c>
      <c r="B3752" s="266" t="s">
        <v>5003</v>
      </c>
      <c r="C3752" s="267" t="s">
        <v>36</v>
      </c>
      <c r="D3752" s="266" t="s">
        <v>37</v>
      </c>
      <c r="E3752" s="266" t="s">
        <v>38</v>
      </c>
      <c r="F3752" s="268" t="s">
        <v>1188</v>
      </c>
      <c r="G3752" s="269" t="s">
        <v>39</v>
      </c>
      <c r="H3752" s="267" t="s">
        <v>1189</v>
      </c>
      <c r="I3752" s="267" t="s">
        <v>40</v>
      </c>
      <c r="J3752" s="267" t="s">
        <v>41</v>
      </c>
      <c r="L3752" s="334"/>
      <c r="M3752" s="334"/>
    </row>
    <row r="3753" spans="1:13" ht="36" x14ac:dyDescent="0.2">
      <c r="A3753" s="265" t="s">
        <v>8342</v>
      </c>
      <c r="B3753" s="271" t="s">
        <v>1190</v>
      </c>
      <c r="C3753" s="272" t="s">
        <v>5004</v>
      </c>
      <c r="D3753" s="271" t="s">
        <v>103</v>
      </c>
      <c r="E3753" s="271" t="s">
        <v>1806</v>
      </c>
      <c r="F3753" s="273" t="s">
        <v>3019</v>
      </c>
      <c r="G3753" s="274" t="s">
        <v>289</v>
      </c>
      <c r="H3753" s="275">
        <v>1</v>
      </c>
      <c r="I3753" s="276">
        <v>3.96</v>
      </c>
      <c r="J3753" s="276">
        <v>3.96</v>
      </c>
      <c r="K3753" s="277"/>
      <c r="L3753" s="276">
        <v>4.82</v>
      </c>
      <c r="M3753" s="276">
        <v>4.82</v>
      </c>
    </row>
    <row r="3754" spans="1:13" ht="24" x14ac:dyDescent="0.2">
      <c r="A3754" s="265" t="s">
        <v>8343</v>
      </c>
      <c r="B3754" s="316" t="s">
        <v>1236</v>
      </c>
      <c r="C3754" s="317" t="s">
        <v>4253</v>
      </c>
      <c r="D3754" s="316" t="s">
        <v>103</v>
      </c>
      <c r="E3754" s="316" t="s">
        <v>4254</v>
      </c>
      <c r="F3754" s="318" t="s">
        <v>1191</v>
      </c>
      <c r="G3754" s="319" t="s">
        <v>79</v>
      </c>
      <c r="H3754" s="320">
        <v>1.4999999999999999E-2</v>
      </c>
      <c r="I3754" s="321">
        <v>16.539000000000001</v>
      </c>
      <c r="J3754" s="321">
        <v>0.248</v>
      </c>
      <c r="K3754" s="277"/>
      <c r="L3754" s="321">
        <v>20.04</v>
      </c>
      <c r="M3754" s="321">
        <v>0.3</v>
      </c>
    </row>
    <row r="3755" spans="1:13" ht="24" x14ac:dyDescent="0.2">
      <c r="A3755" s="265" t="s">
        <v>8344</v>
      </c>
      <c r="B3755" s="316" t="s">
        <v>1236</v>
      </c>
      <c r="C3755" s="317" t="s">
        <v>4255</v>
      </c>
      <c r="D3755" s="316" t="s">
        <v>103</v>
      </c>
      <c r="E3755" s="316" t="s">
        <v>1264</v>
      </c>
      <c r="F3755" s="318" t="s">
        <v>1191</v>
      </c>
      <c r="G3755" s="319" t="s">
        <v>79</v>
      </c>
      <c r="H3755" s="320">
        <v>0.11</v>
      </c>
      <c r="I3755" s="321">
        <v>23.058</v>
      </c>
      <c r="J3755" s="321">
        <v>2.536</v>
      </c>
      <c r="K3755" s="277"/>
      <c r="L3755" s="321">
        <v>27.94</v>
      </c>
      <c r="M3755" s="321">
        <v>3.07</v>
      </c>
    </row>
    <row r="3756" spans="1:13" ht="24" x14ac:dyDescent="0.2">
      <c r="A3756" s="265" t="s">
        <v>8345</v>
      </c>
      <c r="B3756" s="301" t="s">
        <v>1193</v>
      </c>
      <c r="C3756" s="302" t="s">
        <v>5005</v>
      </c>
      <c r="D3756" s="301" t="s">
        <v>103</v>
      </c>
      <c r="E3756" s="301" t="s">
        <v>5006</v>
      </c>
      <c r="F3756" s="303" t="s">
        <v>1209</v>
      </c>
      <c r="G3756" s="304" t="s">
        <v>133</v>
      </c>
      <c r="H3756" s="305">
        <v>0.33300000000000002</v>
      </c>
      <c r="I3756" s="285">
        <v>3.5320366666666674</v>
      </c>
      <c r="J3756" s="285">
        <v>1.1759999999999999</v>
      </c>
      <c r="K3756" s="277"/>
      <c r="L3756" s="285">
        <v>4.3600000000000003</v>
      </c>
      <c r="M3756" s="285">
        <v>1.45</v>
      </c>
    </row>
    <row r="3757" spans="1:13" ht="12.75" thickBot="1" x14ac:dyDescent="0.25">
      <c r="A3757" s="265" t="s">
        <v>8346</v>
      </c>
      <c r="B3757" s="286" t="s">
        <v>5007</v>
      </c>
      <c r="C3757" s="287" t="s">
        <v>36</v>
      </c>
      <c r="D3757" s="286" t="s">
        <v>37</v>
      </c>
      <c r="E3757" s="286" t="s">
        <v>38</v>
      </c>
      <c r="F3757" s="288" t="s">
        <v>1188</v>
      </c>
      <c r="G3757" s="289" t="s">
        <v>39</v>
      </c>
      <c r="H3757" s="287" t="s">
        <v>1189</v>
      </c>
      <c r="I3757" s="287" t="s">
        <v>40</v>
      </c>
      <c r="J3757" s="287" t="s">
        <v>41</v>
      </c>
      <c r="L3757" s="270"/>
      <c r="M3757" s="270"/>
    </row>
    <row r="3758" spans="1:13" ht="24.75" thickTop="1" x14ac:dyDescent="0.2">
      <c r="A3758" s="265" t="s">
        <v>8347</v>
      </c>
      <c r="B3758" s="310" t="s">
        <v>1190</v>
      </c>
      <c r="C3758" s="311" t="s">
        <v>5008</v>
      </c>
      <c r="D3758" s="310" t="s">
        <v>103</v>
      </c>
      <c r="E3758" s="310" t="s">
        <v>1810</v>
      </c>
      <c r="F3758" s="312" t="s">
        <v>3633</v>
      </c>
      <c r="G3758" s="313" t="s">
        <v>289</v>
      </c>
      <c r="H3758" s="314">
        <v>1</v>
      </c>
      <c r="I3758" s="315">
        <v>66.72</v>
      </c>
      <c r="J3758" s="315">
        <v>66.72</v>
      </c>
      <c r="K3758" s="277"/>
      <c r="L3758" s="315">
        <v>80.849999999999994</v>
      </c>
      <c r="M3758" s="315">
        <v>80.849999999999994</v>
      </c>
    </row>
    <row r="3759" spans="1:13" ht="24" x14ac:dyDescent="0.2">
      <c r="A3759" s="265" t="s">
        <v>8348</v>
      </c>
      <c r="B3759" s="316" t="s">
        <v>1236</v>
      </c>
      <c r="C3759" s="317" t="s">
        <v>3433</v>
      </c>
      <c r="D3759" s="316" t="s">
        <v>103</v>
      </c>
      <c r="E3759" s="316" t="s">
        <v>1239</v>
      </c>
      <c r="F3759" s="318" t="s">
        <v>1191</v>
      </c>
      <c r="G3759" s="319" t="s">
        <v>79</v>
      </c>
      <c r="H3759" s="320">
        <v>0.371</v>
      </c>
      <c r="I3759" s="321">
        <v>16.027000000000001</v>
      </c>
      <c r="J3759" s="321">
        <v>5.9459999999999997</v>
      </c>
      <c r="K3759" s="277"/>
      <c r="L3759" s="321">
        <v>19.420000000000002</v>
      </c>
      <c r="M3759" s="321">
        <v>7.2</v>
      </c>
    </row>
    <row r="3760" spans="1:13" ht="24" x14ac:dyDescent="0.2">
      <c r="A3760" s="265" t="s">
        <v>8349</v>
      </c>
      <c r="B3760" s="316" t="s">
        <v>1236</v>
      </c>
      <c r="C3760" s="317" t="s">
        <v>3634</v>
      </c>
      <c r="D3760" s="316" t="s">
        <v>103</v>
      </c>
      <c r="E3760" s="316" t="s">
        <v>1376</v>
      </c>
      <c r="F3760" s="318" t="s">
        <v>1191</v>
      </c>
      <c r="G3760" s="319" t="s">
        <v>79</v>
      </c>
      <c r="H3760" s="320">
        <v>0.27700000000000002</v>
      </c>
      <c r="I3760" s="321">
        <v>23.116</v>
      </c>
      <c r="J3760" s="321">
        <v>6.4029999999999996</v>
      </c>
      <c r="K3760" s="277"/>
      <c r="L3760" s="321">
        <v>28.01</v>
      </c>
      <c r="M3760" s="321">
        <v>7.75</v>
      </c>
    </row>
    <row r="3761" spans="1:13" ht="48" x14ac:dyDescent="0.2">
      <c r="A3761" s="265" t="s">
        <v>8350</v>
      </c>
      <c r="B3761" s="316" t="s">
        <v>1236</v>
      </c>
      <c r="C3761" s="317" t="s">
        <v>3635</v>
      </c>
      <c r="D3761" s="316" t="s">
        <v>103</v>
      </c>
      <c r="E3761" s="316" t="s">
        <v>3636</v>
      </c>
      <c r="F3761" s="318" t="s">
        <v>3530</v>
      </c>
      <c r="G3761" s="319" t="s">
        <v>3531</v>
      </c>
      <c r="H3761" s="320">
        <v>1.32E-2</v>
      </c>
      <c r="I3761" s="321">
        <v>15.845000000000001</v>
      </c>
      <c r="J3761" s="321">
        <v>0.20899999999999999</v>
      </c>
      <c r="K3761" s="277"/>
      <c r="L3761" s="321">
        <v>19.2</v>
      </c>
      <c r="M3761" s="321">
        <v>0.25</v>
      </c>
    </row>
    <row r="3762" spans="1:13" ht="48" x14ac:dyDescent="0.2">
      <c r="A3762" s="265" t="s">
        <v>8351</v>
      </c>
      <c r="B3762" s="316" t="s">
        <v>1236</v>
      </c>
      <c r="C3762" s="317" t="s">
        <v>3637</v>
      </c>
      <c r="D3762" s="316" t="s">
        <v>103</v>
      </c>
      <c r="E3762" s="316" t="s">
        <v>3638</v>
      </c>
      <c r="F3762" s="318" t="s">
        <v>3530</v>
      </c>
      <c r="G3762" s="319" t="s">
        <v>3534</v>
      </c>
      <c r="H3762" s="320">
        <v>1.83E-2</v>
      </c>
      <c r="I3762" s="321">
        <v>15.02</v>
      </c>
      <c r="J3762" s="321">
        <v>0.27400000000000002</v>
      </c>
      <c r="K3762" s="277"/>
      <c r="L3762" s="321">
        <v>18.2</v>
      </c>
      <c r="M3762" s="321">
        <v>0.33</v>
      </c>
    </row>
    <row r="3763" spans="1:13" ht="24" x14ac:dyDescent="0.2">
      <c r="A3763" s="265" t="s">
        <v>8352</v>
      </c>
      <c r="B3763" s="279" t="s">
        <v>1193</v>
      </c>
      <c r="C3763" s="280" t="s">
        <v>5009</v>
      </c>
      <c r="D3763" s="279" t="s">
        <v>103</v>
      </c>
      <c r="E3763" s="279" t="s">
        <v>5010</v>
      </c>
      <c r="F3763" s="281" t="s">
        <v>1209</v>
      </c>
      <c r="G3763" s="282" t="s">
        <v>1281</v>
      </c>
      <c r="H3763" s="283">
        <v>8.1000000000000003E-2</v>
      </c>
      <c r="I3763" s="284">
        <v>29.917000000000002</v>
      </c>
      <c r="J3763" s="284">
        <v>2.423</v>
      </c>
      <c r="K3763" s="277"/>
      <c r="L3763" s="284">
        <v>36.25</v>
      </c>
      <c r="M3763" s="284">
        <v>2.93</v>
      </c>
    </row>
    <row r="3764" spans="1:13" x14ac:dyDescent="0.2">
      <c r="A3764" s="265" t="s">
        <v>8353</v>
      </c>
      <c r="B3764" s="279" t="s">
        <v>1193</v>
      </c>
      <c r="C3764" s="280" t="s">
        <v>5011</v>
      </c>
      <c r="D3764" s="279" t="s">
        <v>103</v>
      </c>
      <c r="E3764" s="279" t="s">
        <v>1282</v>
      </c>
      <c r="F3764" s="281" t="s">
        <v>1209</v>
      </c>
      <c r="G3764" s="282" t="s">
        <v>1283</v>
      </c>
      <c r="H3764" s="283">
        <v>1.2999999999999999E-2</v>
      </c>
      <c r="I3764" s="284">
        <v>18.155999999999999</v>
      </c>
      <c r="J3764" s="284">
        <v>0.23599999999999999</v>
      </c>
      <c r="K3764" s="277"/>
      <c r="L3764" s="284">
        <v>22</v>
      </c>
      <c r="M3764" s="284">
        <v>0.28000000000000003</v>
      </c>
    </row>
    <row r="3765" spans="1:13" x14ac:dyDescent="0.2">
      <c r="A3765" s="265" t="s">
        <v>8354</v>
      </c>
      <c r="B3765" s="301" t="s">
        <v>1193</v>
      </c>
      <c r="C3765" s="302" t="s">
        <v>5012</v>
      </c>
      <c r="D3765" s="301" t="s">
        <v>103</v>
      </c>
      <c r="E3765" s="301" t="s">
        <v>1285</v>
      </c>
      <c r="F3765" s="303" t="s">
        <v>1209</v>
      </c>
      <c r="G3765" s="304" t="s">
        <v>1283</v>
      </c>
      <c r="H3765" s="305">
        <v>2.3999999999999998E-3</v>
      </c>
      <c r="I3765" s="285">
        <v>50.680999999999997</v>
      </c>
      <c r="J3765" s="285">
        <v>0.121</v>
      </c>
      <c r="K3765" s="277"/>
      <c r="L3765" s="285">
        <v>61.41</v>
      </c>
      <c r="M3765" s="285">
        <v>0.14000000000000001</v>
      </c>
    </row>
    <row r="3766" spans="1:13" ht="12.75" thickBot="1" x14ac:dyDescent="0.25">
      <c r="A3766" s="265" t="s">
        <v>8355</v>
      </c>
      <c r="B3766" s="301" t="s">
        <v>1193</v>
      </c>
      <c r="C3766" s="302" t="s">
        <v>5013</v>
      </c>
      <c r="D3766" s="301" t="s">
        <v>103</v>
      </c>
      <c r="E3766" s="301" t="s">
        <v>1287</v>
      </c>
      <c r="F3766" s="303" t="s">
        <v>1209</v>
      </c>
      <c r="G3766" s="304" t="s">
        <v>1283</v>
      </c>
      <c r="H3766" s="305">
        <v>0.09</v>
      </c>
      <c r="I3766" s="285">
        <v>116.46599999999999</v>
      </c>
      <c r="J3766" s="285">
        <v>10.481</v>
      </c>
      <c r="K3766" s="277"/>
      <c r="L3766" s="285">
        <v>141.12</v>
      </c>
      <c r="M3766" s="285">
        <v>12.7</v>
      </c>
    </row>
    <row r="3767" spans="1:13" ht="12.75" thickTop="1" x14ac:dyDescent="0.2">
      <c r="A3767" s="265" t="s">
        <v>8356</v>
      </c>
      <c r="B3767" s="295" t="s">
        <v>1193</v>
      </c>
      <c r="C3767" s="296" t="s">
        <v>5014</v>
      </c>
      <c r="D3767" s="295" t="s">
        <v>103</v>
      </c>
      <c r="E3767" s="295" t="s">
        <v>5015</v>
      </c>
      <c r="F3767" s="297" t="s">
        <v>1209</v>
      </c>
      <c r="G3767" s="298" t="s">
        <v>289</v>
      </c>
      <c r="H3767" s="299">
        <v>1.05</v>
      </c>
      <c r="I3767" s="300">
        <v>38.69293513513513</v>
      </c>
      <c r="J3767" s="300">
        <v>40.627000000000002</v>
      </c>
      <c r="K3767" s="277"/>
      <c r="L3767" s="300">
        <v>46.93</v>
      </c>
      <c r="M3767" s="300">
        <v>49.27</v>
      </c>
    </row>
    <row r="3768" spans="1:13" x14ac:dyDescent="0.2">
      <c r="A3768" s="265" t="s">
        <v>8357</v>
      </c>
      <c r="B3768" s="266" t="s">
        <v>5016</v>
      </c>
      <c r="C3768" s="267" t="s">
        <v>36</v>
      </c>
      <c r="D3768" s="266" t="s">
        <v>37</v>
      </c>
      <c r="E3768" s="266" t="s">
        <v>38</v>
      </c>
      <c r="F3768" s="268" t="s">
        <v>1188</v>
      </c>
      <c r="G3768" s="269" t="s">
        <v>39</v>
      </c>
      <c r="H3768" s="267" t="s">
        <v>1189</v>
      </c>
      <c r="I3768" s="267" t="s">
        <v>40</v>
      </c>
      <c r="J3768" s="267" t="s">
        <v>41</v>
      </c>
      <c r="L3768" s="334"/>
      <c r="M3768" s="334"/>
    </row>
    <row r="3769" spans="1:13" ht="24" x14ac:dyDescent="0.2">
      <c r="A3769" s="265" t="s">
        <v>8358</v>
      </c>
      <c r="B3769" s="271" t="s">
        <v>1190</v>
      </c>
      <c r="C3769" s="272" t="s">
        <v>5017</v>
      </c>
      <c r="D3769" s="271" t="s">
        <v>1470</v>
      </c>
      <c r="E3769" s="271" t="s">
        <v>1811</v>
      </c>
      <c r="F3769" s="273">
        <v>8</v>
      </c>
      <c r="G3769" s="274" t="s">
        <v>106</v>
      </c>
      <c r="H3769" s="275">
        <v>1</v>
      </c>
      <c r="I3769" s="276">
        <v>565.36</v>
      </c>
      <c r="J3769" s="276">
        <v>565.36</v>
      </c>
      <c r="K3769" s="277"/>
      <c r="L3769" s="276">
        <v>685.05</v>
      </c>
      <c r="M3769" s="276">
        <v>685.05</v>
      </c>
    </row>
    <row r="3770" spans="1:13" x14ac:dyDescent="0.2">
      <c r="A3770" s="265" t="s">
        <v>8359</v>
      </c>
      <c r="B3770" s="279" t="s">
        <v>1193</v>
      </c>
      <c r="C3770" s="280" t="s">
        <v>3137</v>
      </c>
      <c r="D3770" s="279" t="s">
        <v>1470</v>
      </c>
      <c r="E3770" s="279" t="s">
        <v>1198</v>
      </c>
      <c r="F3770" s="281" t="s">
        <v>1195</v>
      </c>
      <c r="G3770" s="282" t="s">
        <v>1196</v>
      </c>
      <c r="H3770" s="283">
        <v>0.12239999999999999</v>
      </c>
      <c r="I3770" s="284">
        <v>12.429</v>
      </c>
      <c r="J3770" s="284">
        <v>1.5209999999999999</v>
      </c>
      <c r="K3770" s="277"/>
      <c r="L3770" s="284">
        <v>15.06</v>
      </c>
      <c r="M3770" s="284">
        <v>1.84</v>
      </c>
    </row>
    <row r="3771" spans="1:13" x14ac:dyDescent="0.2">
      <c r="A3771" s="265" t="s">
        <v>8360</v>
      </c>
      <c r="B3771" s="279" t="s">
        <v>1193</v>
      </c>
      <c r="C3771" s="280" t="s">
        <v>3853</v>
      </c>
      <c r="D3771" s="279" t="s">
        <v>1470</v>
      </c>
      <c r="E3771" s="279" t="s">
        <v>1200</v>
      </c>
      <c r="F3771" s="281" t="s">
        <v>1195</v>
      </c>
      <c r="G3771" s="282" t="s">
        <v>1196</v>
      </c>
      <c r="H3771" s="283">
        <v>9.5500000000000002E-2</v>
      </c>
      <c r="I3771" s="284">
        <v>18.404</v>
      </c>
      <c r="J3771" s="284">
        <v>1.7569999999999999</v>
      </c>
      <c r="K3771" s="277"/>
      <c r="L3771" s="284">
        <v>22.3</v>
      </c>
      <c r="M3771" s="284">
        <v>2.12</v>
      </c>
    </row>
    <row r="3772" spans="1:13" x14ac:dyDescent="0.2">
      <c r="A3772" s="265" t="s">
        <v>8361</v>
      </c>
      <c r="B3772" s="279" t="s">
        <v>1193</v>
      </c>
      <c r="C3772" s="280" t="s">
        <v>3138</v>
      </c>
      <c r="D3772" s="279" t="s">
        <v>1470</v>
      </c>
      <c r="E3772" s="279" t="s">
        <v>1194</v>
      </c>
      <c r="F3772" s="281" t="s">
        <v>1195</v>
      </c>
      <c r="G3772" s="282" t="s">
        <v>1196</v>
      </c>
      <c r="H3772" s="283">
        <v>2.5700000000000001E-2</v>
      </c>
      <c r="I3772" s="284">
        <v>18.404</v>
      </c>
      <c r="J3772" s="284">
        <v>0.47199999999999998</v>
      </c>
      <c r="K3772" s="277"/>
      <c r="L3772" s="284">
        <v>22.3</v>
      </c>
      <c r="M3772" s="284">
        <v>0.56999999999999995</v>
      </c>
    </row>
    <row r="3773" spans="1:13" x14ac:dyDescent="0.2">
      <c r="A3773" s="265" t="s">
        <v>8362</v>
      </c>
      <c r="B3773" s="279" t="s">
        <v>1193</v>
      </c>
      <c r="C3773" s="280" t="s">
        <v>3189</v>
      </c>
      <c r="D3773" s="279" t="s">
        <v>1470</v>
      </c>
      <c r="E3773" s="279" t="s">
        <v>1259</v>
      </c>
      <c r="F3773" s="281" t="s">
        <v>1195</v>
      </c>
      <c r="G3773" s="282" t="s">
        <v>1196</v>
      </c>
      <c r="H3773" s="283">
        <v>1.2500000000000001E-2</v>
      </c>
      <c r="I3773" s="284">
        <v>18.404</v>
      </c>
      <c r="J3773" s="284">
        <v>0.23</v>
      </c>
      <c r="K3773" s="277"/>
      <c r="L3773" s="284">
        <v>22.3</v>
      </c>
      <c r="M3773" s="284">
        <v>0.27</v>
      </c>
    </row>
    <row r="3774" spans="1:13" x14ac:dyDescent="0.2">
      <c r="A3774" s="265" t="s">
        <v>8363</v>
      </c>
      <c r="B3774" s="279" t="s">
        <v>1193</v>
      </c>
      <c r="C3774" s="280" t="s">
        <v>3213</v>
      </c>
      <c r="D3774" s="279" t="s">
        <v>1470</v>
      </c>
      <c r="E3774" s="279" t="s">
        <v>1204</v>
      </c>
      <c r="F3774" s="281" t="s">
        <v>1195</v>
      </c>
      <c r="G3774" s="282" t="s">
        <v>1196</v>
      </c>
      <c r="H3774" s="283">
        <v>1.2500000000000001E-2</v>
      </c>
      <c r="I3774" s="284">
        <v>13.204000000000001</v>
      </c>
      <c r="J3774" s="284">
        <v>0.16500000000000001</v>
      </c>
      <c r="K3774" s="277"/>
      <c r="L3774" s="284">
        <v>16</v>
      </c>
      <c r="M3774" s="284">
        <v>0.2</v>
      </c>
    </row>
    <row r="3775" spans="1:13" x14ac:dyDescent="0.2">
      <c r="A3775" s="265" t="s">
        <v>8364</v>
      </c>
      <c r="B3775" s="301" t="s">
        <v>1193</v>
      </c>
      <c r="C3775" s="302" t="s">
        <v>3160</v>
      </c>
      <c r="D3775" s="301" t="s">
        <v>1470</v>
      </c>
      <c r="E3775" s="301" t="s">
        <v>1202</v>
      </c>
      <c r="F3775" s="303" t="s">
        <v>1195</v>
      </c>
      <c r="G3775" s="304" t="s">
        <v>1196</v>
      </c>
      <c r="H3775" s="305">
        <v>6.8939000000000004</v>
      </c>
      <c r="I3775" s="285">
        <v>18.404</v>
      </c>
      <c r="J3775" s="285">
        <v>126.875</v>
      </c>
      <c r="K3775" s="277"/>
      <c r="L3775" s="285">
        <v>22.3</v>
      </c>
      <c r="M3775" s="285">
        <v>153.72999999999999</v>
      </c>
    </row>
    <row r="3776" spans="1:13" ht="12.75" thickBot="1" x14ac:dyDescent="0.25">
      <c r="A3776" s="265" t="s">
        <v>8365</v>
      </c>
      <c r="B3776" s="301" t="s">
        <v>1193</v>
      </c>
      <c r="C3776" s="302" t="s">
        <v>3156</v>
      </c>
      <c r="D3776" s="301" t="s">
        <v>1470</v>
      </c>
      <c r="E3776" s="301" t="s">
        <v>1206</v>
      </c>
      <c r="F3776" s="303" t="s">
        <v>1195</v>
      </c>
      <c r="G3776" s="304" t="s">
        <v>1196</v>
      </c>
      <c r="H3776" s="305">
        <v>9.2205999999999992</v>
      </c>
      <c r="I3776" s="285">
        <v>11.009</v>
      </c>
      <c r="J3776" s="285">
        <v>101.509</v>
      </c>
      <c r="K3776" s="277"/>
      <c r="L3776" s="285">
        <v>13.34</v>
      </c>
      <c r="M3776" s="285">
        <v>123</v>
      </c>
    </row>
    <row r="3777" spans="1:13" ht="12.75" thickTop="1" x14ac:dyDescent="0.2">
      <c r="A3777" s="265" t="s">
        <v>8366</v>
      </c>
      <c r="B3777" s="295" t="s">
        <v>1193</v>
      </c>
      <c r="C3777" s="296" t="s">
        <v>3855</v>
      </c>
      <c r="D3777" s="295" t="s">
        <v>1470</v>
      </c>
      <c r="E3777" s="295" t="s">
        <v>1218</v>
      </c>
      <c r="F3777" s="297" t="s">
        <v>1209</v>
      </c>
      <c r="G3777" s="298" t="s">
        <v>345</v>
      </c>
      <c r="H3777" s="299">
        <v>1.5157</v>
      </c>
      <c r="I3777" s="300">
        <v>9.1519999999999992</v>
      </c>
      <c r="J3777" s="300">
        <v>13.871</v>
      </c>
      <c r="K3777" s="277"/>
      <c r="L3777" s="300">
        <v>11.09</v>
      </c>
      <c r="M3777" s="300">
        <v>16.8</v>
      </c>
    </row>
    <row r="3778" spans="1:13" ht="24" x14ac:dyDescent="0.2">
      <c r="A3778" s="265" t="s">
        <v>8367</v>
      </c>
      <c r="B3778" s="279" t="s">
        <v>1193</v>
      </c>
      <c r="C3778" s="280" t="s">
        <v>3740</v>
      </c>
      <c r="D3778" s="279" t="s">
        <v>1470</v>
      </c>
      <c r="E3778" s="279" t="s">
        <v>3741</v>
      </c>
      <c r="F3778" s="281" t="s">
        <v>1209</v>
      </c>
      <c r="G3778" s="282" t="s">
        <v>345</v>
      </c>
      <c r="H3778" s="283">
        <v>0.89649999999999996</v>
      </c>
      <c r="I3778" s="284">
        <v>6.2469999999999999</v>
      </c>
      <c r="J3778" s="284">
        <v>5.6</v>
      </c>
      <c r="K3778" s="277"/>
      <c r="L3778" s="284">
        <v>7.57</v>
      </c>
      <c r="M3778" s="284">
        <v>6.78</v>
      </c>
    </row>
    <row r="3779" spans="1:13" x14ac:dyDescent="0.2">
      <c r="A3779" s="265" t="s">
        <v>8368</v>
      </c>
      <c r="B3779" s="279" t="s">
        <v>1193</v>
      </c>
      <c r="C3779" s="280" t="s">
        <v>3856</v>
      </c>
      <c r="D3779" s="279" t="s">
        <v>1470</v>
      </c>
      <c r="E3779" s="279" t="s">
        <v>1214</v>
      </c>
      <c r="F3779" s="281" t="s">
        <v>1209</v>
      </c>
      <c r="G3779" s="282" t="s">
        <v>345</v>
      </c>
      <c r="H3779" s="283">
        <v>2.98E-2</v>
      </c>
      <c r="I3779" s="284">
        <v>20.228000000000002</v>
      </c>
      <c r="J3779" s="284">
        <v>0.60199999999999998</v>
      </c>
      <c r="K3779" s="277"/>
      <c r="L3779" s="284">
        <v>24.51</v>
      </c>
      <c r="M3779" s="284">
        <v>0.73</v>
      </c>
    </row>
    <row r="3780" spans="1:13" x14ac:dyDescent="0.2">
      <c r="A3780" s="265" t="s">
        <v>8369</v>
      </c>
      <c r="B3780" s="279" t="s">
        <v>1193</v>
      </c>
      <c r="C3780" s="280" t="s">
        <v>3161</v>
      </c>
      <c r="D3780" s="279" t="s">
        <v>1470</v>
      </c>
      <c r="E3780" s="279" t="s">
        <v>3162</v>
      </c>
      <c r="F3780" s="281" t="s">
        <v>1209</v>
      </c>
      <c r="G3780" s="282" t="s">
        <v>7</v>
      </c>
      <c r="H3780" s="283">
        <v>1.5699999999999999E-2</v>
      </c>
      <c r="I3780" s="284">
        <v>141.94300000000001</v>
      </c>
      <c r="J3780" s="284">
        <v>2.2280000000000002</v>
      </c>
      <c r="K3780" s="277"/>
      <c r="L3780" s="284">
        <v>171.99</v>
      </c>
      <c r="M3780" s="284">
        <v>2.7</v>
      </c>
    </row>
    <row r="3781" spans="1:13" x14ac:dyDescent="0.2">
      <c r="A3781" s="265" t="s">
        <v>8370</v>
      </c>
      <c r="B3781" s="279" t="s">
        <v>1193</v>
      </c>
      <c r="C3781" s="280" t="s">
        <v>3426</v>
      </c>
      <c r="D3781" s="279" t="s">
        <v>1470</v>
      </c>
      <c r="E3781" s="279" t="s">
        <v>1208</v>
      </c>
      <c r="F3781" s="281" t="s">
        <v>1209</v>
      </c>
      <c r="G3781" s="282" t="s">
        <v>7</v>
      </c>
      <c r="H3781" s="283">
        <v>0.13730000000000001</v>
      </c>
      <c r="I3781" s="284">
        <v>148.578</v>
      </c>
      <c r="J3781" s="284">
        <v>20.399000000000001</v>
      </c>
      <c r="K3781" s="277"/>
      <c r="L3781" s="284">
        <v>180.03</v>
      </c>
      <c r="M3781" s="284">
        <v>24.71</v>
      </c>
    </row>
    <row r="3782" spans="1:13" x14ac:dyDescent="0.2">
      <c r="A3782" s="265" t="s">
        <v>8371</v>
      </c>
      <c r="B3782" s="279" t="s">
        <v>1193</v>
      </c>
      <c r="C3782" s="280" t="s">
        <v>3907</v>
      </c>
      <c r="D3782" s="279" t="s">
        <v>1470</v>
      </c>
      <c r="E3782" s="279" t="s">
        <v>3908</v>
      </c>
      <c r="F3782" s="281" t="s">
        <v>1209</v>
      </c>
      <c r="G3782" s="282" t="s">
        <v>7</v>
      </c>
      <c r="H3782" s="283">
        <v>4.3200000000000002E-2</v>
      </c>
      <c r="I3782" s="284">
        <v>128.07</v>
      </c>
      <c r="J3782" s="284">
        <v>5.532</v>
      </c>
      <c r="K3782" s="277"/>
      <c r="L3782" s="284">
        <v>155.18</v>
      </c>
      <c r="M3782" s="284">
        <v>6.7</v>
      </c>
    </row>
    <row r="3783" spans="1:13" x14ac:dyDescent="0.2">
      <c r="A3783" s="265" t="s">
        <v>8372</v>
      </c>
      <c r="B3783" s="279" t="s">
        <v>1193</v>
      </c>
      <c r="C3783" s="280" t="s">
        <v>3167</v>
      </c>
      <c r="D3783" s="279" t="s">
        <v>1470</v>
      </c>
      <c r="E3783" s="279" t="s">
        <v>1213</v>
      </c>
      <c r="F3783" s="281" t="s">
        <v>1209</v>
      </c>
      <c r="G3783" s="282" t="s">
        <v>7</v>
      </c>
      <c r="H3783" s="283">
        <v>4.7300000000000002E-2</v>
      </c>
      <c r="I3783" s="284">
        <v>121.63200000000001</v>
      </c>
      <c r="J3783" s="284">
        <v>5.7530000000000001</v>
      </c>
      <c r="K3783" s="277"/>
      <c r="L3783" s="284">
        <v>147.38</v>
      </c>
      <c r="M3783" s="284">
        <v>6.97</v>
      </c>
    </row>
    <row r="3784" spans="1:13" x14ac:dyDescent="0.2">
      <c r="A3784" s="265" t="s">
        <v>8373</v>
      </c>
      <c r="B3784" s="279" t="s">
        <v>1193</v>
      </c>
      <c r="C3784" s="280" t="s">
        <v>3190</v>
      </c>
      <c r="D3784" s="279" t="s">
        <v>1470</v>
      </c>
      <c r="E3784" s="279" t="s">
        <v>1211</v>
      </c>
      <c r="F3784" s="281" t="s">
        <v>1209</v>
      </c>
      <c r="G3784" s="282" t="s">
        <v>7</v>
      </c>
      <c r="H3784" s="283">
        <v>1.2200000000000001E-2</v>
      </c>
      <c r="I3784" s="284">
        <v>117.539</v>
      </c>
      <c r="J3784" s="284">
        <v>1.4330000000000001</v>
      </c>
      <c r="K3784" s="277"/>
      <c r="L3784" s="284">
        <v>142.41999999999999</v>
      </c>
      <c r="M3784" s="284">
        <v>1.73</v>
      </c>
    </row>
    <row r="3785" spans="1:13" x14ac:dyDescent="0.2">
      <c r="A3785" s="265" t="s">
        <v>8374</v>
      </c>
      <c r="B3785" s="301" t="s">
        <v>1193</v>
      </c>
      <c r="C3785" s="302" t="s">
        <v>3572</v>
      </c>
      <c r="D3785" s="301" t="s">
        <v>1470</v>
      </c>
      <c r="E3785" s="301" t="s">
        <v>1224</v>
      </c>
      <c r="F3785" s="303" t="s">
        <v>1209</v>
      </c>
      <c r="G3785" s="304" t="s">
        <v>345</v>
      </c>
      <c r="H3785" s="305">
        <v>20.551400000000001</v>
      </c>
      <c r="I3785" s="285">
        <v>0.86599999999999999</v>
      </c>
      <c r="J3785" s="285">
        <v>17.797000000000001</v>
      </c>
      <c r="K3785" s="277"/>
      <c r="L3785" s="285">
        <v>1.05</v>
      </c>
      <c r="M3785" s="285">
        <v>21.57</v>
      </c>
    </row>
    <row r="3786" spans="1:13" ht="12.75" thickBot="1" x14ac:dyDescent="0.25">
      <c r="A3786" s="265" t="s">
        <v>8375</v>
      </c>
      <c r="B3786" s="301" t="s">
        <v>1193</v>
      </c>
      <c r="C3786" s="302" t="s">
        <v>3857</v>
      </c>
      <c r="D3786" s="301" t="s">
        <v>1470</v>
      </c>
      <c r="E3786" s="301" t="s">
        <v>3858</v>
      </c>
      <c r="F3786" s="303" t="s">
        <v>1209</v>
      </c>
      <c r="G3786" s="304" t="s">
        <v>345</v>
      </c>
      <c r="H3786" s="305">
        <v>9.0660000000000007</v>
      </c>
      <c r="I3786" s="285">
        <v>7.3940000000000001</v>
      </c>
      <c r="J3786" s="285">
        <v>67.034000000000006</v>
      </c>
      <c r="K3786" s="277"/>
      <c r="L3786" s="285">
        <v>8.9600000000000009</v>
      </c>
      <c r="M3786" s="285">
        <v>81.23</v>
      </c>
    </row>
    <row r="3787" spans="1:13" ht="12.75" thickTop="1" x14ac:dyDescent="0.2">
      <c r="A3787" s="265" t="s">
        <v>8376</v>
      </c>
      <c r="B3787" s="295" t="s">
        <v>1193</v>
      </c>
      <c r="C3787" s="296" t="s">
        <v>3141</v>
      </c>
      <c r="D3787" s="295" t="s">
        <v>1470</v>
      </c>
      <c r="E3787" s="295" t="s">
        <v>1226</v>
      </c>
      <c r="F3787" s="297" t="s">
        <v>1209</v>
      </c>
      <c r="G3787" s="298" t="s">
        <v>345</v>
      </c>
      <c r="H3787" s="299">
        <v>22.411999999999999</v>
      </c>
      <c r="I3787" s="300">
        <v>0.50947596491228153</v>
      </c>
      <c r="J3787" s="300">
        <v>11.417999999999999</v>
      </c>
      <c r="K3787" s="277"/>
      <c r="L3787" s="300">
        <v>0.62</v>
      </c>
      <c r="M3787" s="300">
        <v>13.89</v>
      </c>
    </row>
    <row r="3788" spans="1:13" x14ac:dyDescent="0.2">
      <c r="A3788" s="265" t="s">
        <v>8377</v>
      </c>
      <c r="B3788" s="279" t="s">
        <v>1193</v>
      </c>
      <c r="C3788" s="280" t="s">
        <v>4403</v>
      </c>
      <c r="D3788" s="279" t="s">
        <v>1470</v>
      </c>
      <c r="E3788" s="279" t="s">
        <v>4404</v>
      </c>
      <c r="F3788" s="281" t="s">
        <v>1209</v>
      </c>
      <c r="G3788" s="282" t="s">
        <v>11</v>
      </c>
      <c r="H3788" s="283">
        <v>8.3199999999999996E-2</v>
      </c>
      <c r="I3788" s="284">
        <v>30.866</v>
      </c>
      <c r="J3788" s="284">
        <v>2.5680000000000001</v>
      </c>
      <c r="K3788" s="277"/>
      <c r="L3788" s="284">
        <v>37.4</v>
      </c>
      <c r="M3788" s="284">
        <v>3.11</v>
      </c>
    </row>
    <row r="3789" spans="1:13" x14ac:dyDescent="0.2">
      <c r="A3789" s="265" t="s">
        <v>8378</v>
      </c>
      <c r="B3789" s="279" t="s">
        <v>1193</v>
      </c>
      <c r="C3789" s="280" t="s">
        <v>3727</v>
      </c>
      <c r="D3789" s="279" t="s">
        <v>1470</v>
      </c>
      <c r="E3789" s="279" t="s">
        <v>1244</v>
      </c>
      <c r="F3789" s="281" t="s">
        <v>1209</v>
      </c>
      <c r="G3789" s="282" t="s">
        <v>73</v>
      </c>
      <c r="H3789" s="283">
        <v>9.6500000000000002E-2</v>
      </c>
      <c r="I3789" s="284">
        <v>9.7710000000000008</v>
      </c>
      <c r="J3789" s="284">
        <v>0.94199999999999995</v>
      </c>
      <c r="K3789" s="277"/>
      <c r="L3789" s="284">
        <v>11.84</v>
      </c>
      <c r="M3789" s="284">
        <v>1.1399999999999999</v>
      </c>
    </row>
    <row r="3790" spans="1:13" x14ac:dyDescent="0.2">
      <c r="A3790" s="265" t="s">
        <v>8379</v>
      </c>
      <c r="B3790" s="279" t="s">
        <v>1193</v>
      </c>
      <c r="C3790" s="280" t="s">
        <v>3775</v>
      </c>
      <c r="D3790" s="279" t="s">
        <v>1470</v>
      </c>
      <c r="E3790" s="279" t="s">
        <v>1324</v>
      </c>
      <c r="F3790" s="281" t="s">
        <v>1209</v>
      </c>
      <c r="G3790" s="282" t="s">
        <v>73</v>
      </c>
      <c r="H3790" s="283">
        <v>2.5100000000000001E-2</v>
      </c>
      <c r="I3790" s="284">
        <v>12.866</v>
      </c>
      <c r="J3790" s="284">
        <v>0.32200000000000001</v>
      </c>
      <c r="K3790" s="277"/>
      <c r="L3790" s="284">
        <v>15.59</v>
      </c>
      <c r="M3790" s="284">
        <v>0.39</v>
      </c>
    </row>
    <row r="3791" spans="1:13" x14ac:dyDescent="0.2">
      <c r="A3791" s="265" t="s">
        <v>8380</v>
      </c>
      <c r="B3791" s="279" t="s">
        <v>1193</v>
      </c>
      <c r="C3791" s="280" t="s">
        <v>3732</v>
      </c>
      <c r="D3791" s="279" t="s">
        <v>1470</v>
      </c>
      <c r="E3791" s="279" t="s">
        <v>1325</v>
      </c>
      <c r="F3791" s="281" t="s">
        <v>1209</v>
      </c>
      <c r="G3791" s="282" t="s">
        <v>345</v>
      </c>
      <c r="H3791" s="283">
        <v>7.5200000000000003E-2</v>
      </c>
      <c r="I3791" s="284">
        <v>22.603999999999999</v>
      </c>
      <c r="J3791" s="284">
        <v>1.6990000000000001</v>
      </c>
      <c r="K3791" s="277"/>
      <c r="L3791" s="284">
        <v>27.39</v>
      </c>
      <c r="M3791" s="284">
        <v>2.0499999999999998</v>
      </c>
    </row>
    <row r="3792" spans="1:13" x14ac:dyDescent="0.2">
      <c r="A3792" s="265" t="s">
        <v>8381</v>
      </c>
      <c r="B3792" s="279" t="s">
        <v>1193</v>
      </c>
      <c r="C3792" s="280" t="s">
        <v>5018</v>
      </c>
      <c r="D3792" s="279" t="s">
        <v>1470</v>
      </c>
      <c r="E3792" s="279" t="s">
        <v>1248</v>
      </c>
      <c r="F3792" s="281" t="s">
        <v>1209</v>
      </c>
      <c r="G3792" s="282" t="s">
        <v>73</v>
      </c>
      <c r="H3792" s="283">
        <v>1</v>
      </c>
      <c r="I3792" s="284">
        <v>50.805</v>
      </c>
      <c r="J3792" s="284">
        <v>50.805</v>
      </c>
      <c r="K3792" s="277"/>
      <c r="L3792" s="284">
        <v>61.56</v>
      </c>
      <c r="M3792" s="284">
        <v>61.56</v>
      </c>
    </row>
    <row r="3793" spans="1:13" x14ac:dyDescent="0.2">
      <c r="A3793" s="265" t="s">
        <v>8382</v>
      </c>
      <c r="B3793" s="301" t="s">
        <v>1193</v>
      </c>
      <c r="C3793" s="302" t="s">
        <v>5019</v>
      </c>
      <c r="D3793" s="301" t="s">
        <v>1470</v>
      </c>
      <c r="E3793" s="301" t="s">
        <v>5020</v>
      </c>
      <c r="F3793" s="303" t="s">
        <v>1209</v>
      </c>
      <c r="G3793" s="304" t="s">
        <v>345</v>
      </c>
      <c r="H3793" s="305">
        <v>3.1720999999999999</v>
      </c>
      <c r="I3793" s="285">
        <v>8.36</v>
      </c>
      <c r="J3793" s="285">
        <v>26.518000000000001</v>
      </c>
      <c r="K3793" s="277"/>
      <c r="L3793" s="285">
        <v>10.130000000000001</v>
      </c>
      <c r="M3793" s="285">
        <v>32.130000000000003</v>
      </c>
    </row>
    <row r="3794" spans="1:13" ht="12.75" thickBot="1" x14ac:dyDescent="0.25">
      <c r="A3794" s="265" t="s">
        <v>8383</v>
      </c>
      <c r="B3794" s="301" t="s">
        <v>1193</v>
      </c>
      <c r="C3794" s="302" t="s">
        <v>5021</v>
      </c>
      <c r="D3794" s="301" t="s">
        <v>1470</v>
      </c>
      <c r="E3794" s="301" t="s">
        <v>5022</v>
      </c>
      <c r="F3794" s="303" t="s">
        <v>1209</v>
      </c>
      <c r="G3794" s="304" t="s">
        <v>345</v>
      </c>
      <c r="H3794" s="305">
        <v>3.3449</v>
      </c>
      <c r="I3794" s="285">
        <v>8.2279999999999998</v>
      </c>
      <c r="J3794" s="285">
        <v>27.521000000000001</v>
      </c>
      <c r="K3794" s="277"/>
      <c r="L3794" s="285">
        <v>9.9700000000000006</v>
      </c>
      <c r="M3794" s="285">
        <v>33.340000000000003</v>
      </c>
    </row>
    <row r="3795" spans="1:13" ht="12.75" thickTop="1" x14ac:dyDescent="0.2">
      <c r="A3795" s="265" t="s">
        <v>8384</v>
      </c>
      <c r="B3795" s="295" t="s">
        <v>1193</v>
      </c>
      <c r="C3795" s="296" t="s">
        <v>3706</v>
      </c>
      <c r="D3795" s="295" t="s">
        <v>1470</v>
      </c>
      <c r="E3795" s="295" t="s">
        <v>1323</v>
      </c>
      <c r="F3795" s="297" t="s">
        <v>1209</v>
      </c>
      <c r="G3795" s="298" t="s">
        <v>73</v>
      </c>
      <c r="H3795" s="299">
        <v>0.12570000000000001</v>
      </c>
      <c r="I3795" s="300">
        <v>2.17</v>
      </c>
      <c r="J3795" s="300">
        <v>0.27200000000000002</v>
      </c>
      <c r="K3795" s="277"/>
      <c r="L3795" s="300">
        <v>2.63</v>
      </c>
      <c r="M3795" s="300">
        <v>0.33</v>
      </c>
    </row>
    <row r="3796" spans="1:13" x14ac:dyDescent="0.2">
      <c r="A3796" s="265" t="s">
        <v>8385</v>
      </c>
      <c r="B3796" s="279" t="s">
        <v>1193</v>
      </c>
      <c r="C3796" s="280" t="s">
        <v>3774</v>
      </c>
      <c r="D3796" s="279" t="s">
        <v>1470</v>
      </c>
      <c r="E3796" s="279" t="s">
        <v>1321</v>
      </c>
      <c r="F3796" s="281" t="s">
        <v>1209</v>
      </c>
      <c r="G3796" s="282" t="s">
        <v>345</v>
      </c>
      <c r="H3796" s="283">
        <v>0.10059999999999999</v>
      </c>
      <c r="I3796" s="284">
        <v>26.870999999999999</v>
      </c>
      <c r="J3796" s="284">
        <v>2.7029999999999998</v>
      </c>
      <c r="K3796" s="277"/>
      <c r="L3796" s="284">
        <v>32.56</v>
      </c>
      <c r="M3796" s="284">
        <v>3.27</v>
      </c>
    </row>
    <row r="3797" spans="1:13" x14ac:dyDescent="0.2">
      <c r="A3797" s="265" t="s">
        <v>8386</v>
      </c>
      <c r="B3797" s="279" t="s">
        <v>1193</v>
      </c>
      <c r="C3797" s="280" t="s">
        <v>3227</v>
      </c>
      <c r="D3797" s="279" t="s">
        <v>1470</v>
      </c>
      <c r="E3797" s="279" t="s">
        <v>1228</v>
      </c>
      <c r="F3797" s="281" t="s">
        <v>1209</v>
      </c>
      <c r="G3797" s="282" t="s">
        <v>345</v>
      </c>
      <c r="H3797" s="283">
        <v>4.7999999999999996E-3</v>
      </c>
      <c r="I3797" s="284">
        <v>20.995000000000001</v>
      </c>
      <c r="J3797" s="284">
        <v>0.1</v>
      </c>
      <c r="K3797" s="277"/>
      <c r="L3797" s="284">
        <v>25.44</v>
      </c>
      <c r="M3797" s="284">
        <v>0.12</v>
      </c>
    </row>
    <row r="3798" spans="1:13" x14ac:dyDescent="0.2">
      <c r="A3798" s="265" t="s">
        <v>8387</v>
      </c>
      <c r="B3798" s="279" t="s">
        <v>1193</v>
      </c>
      <c r="C3798" s="280" t="s">
        <v>3241</v>
      </c>
      <c r="D3798" s="279" t="s">
        <v>1470</v>
      </c>
      <c r="E3798" s="279" t="s">
        <v>1234</v>
      </c>
      <c r="F3798" s="281" t="s">
        <v>1209</v>
      </c>
      <c r="G3798" s="282" t="s">
        <v>61</v>
      </c>
      <c r="H3798" s="283">
        <v>9.8199999999999996E-2</v>
      </c>
      <c r="I3798" s="284">
        <v>12.082000000000001</v>
      </c>
      <c r="J3798" s="284">
        <v>1.1859999999999999</v>
      </c>
      <c r="K3798" s="277"/>
      <c r="L3798" s="284">
        <v>14.64</v>
      </c>
      <c r="M3798" s="284">
        <v>1.43</v>
      </c>
    </row>
    <row r="3799" spans="1:13" x14ac:dyDescent="0.2">
      <c r="A3799" s="265" t="s">
        <v>8388</v>
      </c>
      <c r="B3799" s="279" t="s">
        <v>1193</v>
      </c>
      <c r="C3799" s="280" t="s">
        <v>3573</v>
      </c>
      <c r="D3799" s="279" t="s">
        <v>1470</v>
      </c>
      <c r="E3799" s="279" t="s">
        <v>3574</v>
      </c>
      <c r="F3799" s="281" t="s">
        <v>1209</v>
      </c>
      <c r="G3799" s="282" t="s">
        <v>73</v>
      </c>
      <c r="H3799" s="283">
        <v>201.6</v>
      </c>
      <c r="I3799" s="284">
        <v>0.33</v>
      </c>
      <c r="J3799" s="284">
        <v>66.528000000000006</v>
      </c>
      <c r="K3799" s="277"/>
      <c r="L3799" s="284">
        <v>0.4</v>
      </c>
      <c r="M3799" s="284">
        <v>80.64</v>
      </c>
    </row>
    <row r="3800" spans="1:13" x14ac:dyDescent="0.2">
      <c r="A3800" s="265" t="s">
        <v>8389</v>
      </c>
      <c r="B3800" s="266" t="s">
        <v>5023</v>
      </c>
      <c r="C3800" s="267" t="s">
        <v>36</v>
      </c>
      <c r="D3800" s="266" t="s">
        <v>37</v>
      </c>
      <c r="E3800" s="266" t="s">
        <v>38</v>
      </c>
      <c r="F3800" s="268" t="s">
        <v>1188</v>
      </c>
      <c r="G3800" s="269" t="s">
        <v>39</v>
      </c>
      <c r="H3800" s="267" t="s">
        <v>1189</v>
      </c>
      <c r="I3800" s="267" t="s">
        <v>40</v>
      </c>
      <c r="J3800" s="267" t="s">
        <v>41</v>
      </c>
      <c r="L3800" s="334"/>
      <c r="M3800" s="334"/>
    </row>
    <row r="3801" spans="1:13" ht="24" x14ac:dyDescent="0.2">
      <c r="A3801" s="265" t="s">
        <v>8390</v>
      </c>
      <c r="B3801" s="271" t="s">
        <v>1190</v>
      </c>
      <c r="C3801" s="272" t="s">
        <v>5024</v>
      </c>
      <c r="D3801" s="271" t="s">
        <v>103</v>
      </c>
      <c r="E3801" s="271" t="s">
        <v>1814</v>
      </c>
      <c r="F3801" s="273" t="s">
        <v>3019</v>
      </c>
      <c r="G3801" s="274" t="s">
        <v>289</v>
      </c>
      <c r="H3801" s="275">
        <v>1</v>
      </c>
      <c r="I3801" s="276">
        <v>27.16</v>
      </c>
      <c r="J3801" s="276">
        <v>27.16</v>
      </c>
      <c r="K3801" s="277"/>
      <c r="L3801" s="276">
        <v>32.93</v>
      </c>
      <c r="M3801" s="276">
        <v>32.93</v>
      </c>
    </row>
    <row r="3802" spans="1:13" ht="24" x14ac:dyDescent="0.2">
      <c r="A3802" s="265" t="s">
        <v>8391</v>
      </c>
      <c r="B3802" s="316" t="s">
        <v>1236</v>
      </c>
      <c r="C3802" s="317" t="s">
        <v>4253</v>
      </c>
      <c r="D3802" s="316" t="s">
        <v>103</v>
      </c>
      <c r="E3802" s="316" t="s">
        <v>4254</v>
      </c>
      <c r="F3802" s="318" t="s">
        <v>1191</v>
      </c>
      <c r="G3802" s="319" t="s">
        <v>79</v>
      </c>
      <c r="H3802" s="320">
        <v>7.5800000000000006E-2</v>
      </c>
      <c r="I3802" s="321">
        <v>16.539000000000001</v>
      </c>
      <c r="J3802" s="321">
        <v>1.2529999999999999</v>
      </c>
      <c r="K3802" s="277"/>
      <c r="L3802" s="321">
        <v>20.04</v>
      </c>
      <c r="M3802" s="321">
        <v>1.51</v>
      </c>
    </row>
    <row r="3803" spans="1:13" ht="24" x14ac:dyDescent="0.2">
      <c r="A3803" s="265" t="s">
        <v>8392</v>
      </c>
      <c r="B3803" s="329" t="s">
        <v>1236</v>
      </c>
      <c r="C3803" s="330" t="s">
        <v>4255</v>
      </c>
      <c r="D3803" s="329" t="s">
        <v>103</v>
      </c>
      <c r="E3803" s="329" t="s">
        <v>1264</v>
      </c>
      <c r="F3803" s="331" t="s">
        <v>1191</v>
      </c>
      <c r="G3803" s="332" t="s">
        <v>79</v>
      </c>
      <c r="H3803" s="333">
        <v>7.5800000000000006E-2</v>
      </c>
      <c r="I3803" s="322">
        <v>23.058</v>
      </c>
      <c r="J3803" s="322">
        <v>1.7470000000000001</v>
      </c>
      <c r="K3803" s="277"/>
      <c r="L3803" s="322">
        <v>27.94</v>
      </c>
      <c r="M3803" s="322">
        <v>2.11</v>
      </c>
    </row>
    <row r="3804" spans="1:13" ht="24.75" thickBot="1" x14ac:dyDescent="0.25">
      <c r="A3804" s="265" t="s">
        <v>8393</v>
      </c>
      <c r="B3804" s="301" t="s">
        <v>1193</v>
      </c>
      <c r="C3804" s="302" t="s">
        <v>5025</v>
      </c>
      <c r="D3804" s="301" t="s">
        <v>103</v>
      </c>
      <c r="E3804" s="301" t="s">
        <v>5026</v>
      </c>
      <c r="F3804" s="303" t="s">
        <v>1209</v>
      </c>
      <c r="G3804" s="304" t="s">
        <v>289</v>
      </c>
      <c r="H3804" s="305">
        <v>1.0353000000000001</v>
      </c>
      <c r="I3804" s="285">
        <v>23.265131452282155</v>
      </c>
      <c r="J3804" s="285">
        <v>24.085999999999999</v>
      </c>
      <c r="K3804" s="277"/>
      <c r="L3804" s="285">
        <v>28.23</v>
      </c>
      <c r="M3804" s="285">
        <v>29.22</v>
      </c>
    </row>
    <row r="3805" spans="1:13" ht="12.75" thickTop="1" x14ac:dyDescent="0.2">
      <c r="A3805" s="265" t="s">
        <v>8394</v>
      </c>
      <c r="B3805" s="295" t="s">
        <v>1193</v>
      </c>
      <c r="C3805" s="296" t="s">
        <v>4258</v>
      </c>
      <c r="D3805" s="295" t="s">
        <v>103</v>
      </c>
      <c r="E3805" s="295" t="s">
        <v>1267</v>
      </c>
      <c r="F3805" s="297" t="s">
        <v>1209</v>
      </c>
      <c r="G3805" s="298" t="s">
        <v>133</v>
      </c>
      <c r="H3805" s="299">
        <v>4.2000000000000003E-2</v>
      </c>
      <c r="I3805" s="300">
        <v>1.774</v>
      </c>
      <c r="J3805" s="300">
        <v>7.3999999999999996E-2</v>
      </c>
      <c r="K3805" s="277"/>
      <c r="L3805" s="300">
        <v>2.15</v>
      </c>
      <c r="M3805" s="300">
        <v>0.09</v>
      </c>
    </row>
    <row r="3806" spans="1:13" x14ac:dyDescent="0.2">
      <c r="A3806" s="265" t="s">
        <v>8395</v>
      </c>
      <c r="B3806" s="266" t="s">
        <v>5027</v>
      </c>
      <c r="C3806" s="267" t="s">
        <v>36</v>
      </c>
      <c r="D3806" s="266" t="s">
        <v>37</v>
      </c>
      <c r="E3806" s="266" t="s">
        <v>38</v>
      </c>
      <c r="F3806" s="268" t="s">
        <v>1188</v>
      </c>
      <c r="G3806" s="269" t="s">
        <v>39</v>
      </c>
      <c r="H3806" s="267" t="s">
        <v>1189</v>
      </c>
      <c r="I3806" s="267" t="s">
        <v>40</v>
      </c>
      <c r="J3806" s="267" t="s">
        <v>41</v>
      </c>
      <c r="L3806" s="334"/>
      <c r="M3806" s="334"/>
    </row>
    <row r="3807" spans="1:13" ht="24" x14ac:dyDescent="0.2">
      <c r="A3807" s="265" t="s">
        <v>8396</v>
      </c>
      <c r="B3807" s="271" t="s">
        <v>1190</v>
      </c>
      <c r="C3807" s="272" t="s">
        <v>5028</v>
      </c>
      <c r="D3807" s="271" t="s">
        <v>103</v>
      </c>
      <c r="E3807" s="271" t="s">
        <v>1817</v>
      </c>
      <c r="F3807" s="273" t="s">
        <v>3019</v>
      </c>
      <c r="G3807" s="274" t="s">
        <v>289</v>
      </c>
      <c r="H3807" s="275">
        <v>1</v>
      </c>
      <c r="I3807" s="276">
        <v>56.23</v>
      </c>
      <c r="J3807" s="276">
        <v>56.23</v>
      </c>
      <c r="K3807" s="277"/>
      <c r="L3807" s="276">
        <v>68.150000000000006</v>
      </c>
      <c r="M3807" s="276">
        <v>68.150000000000006</v>
      </c>
    </row>
    <row r="3808" spans="1:13" ht="24" x14ac:dyDescent="0.2">
      <c r="A3808" s="265" t="s">
        <v>8397</v>
      </c>
      <c r="B3808" s="316" t="s">
        <v>1236</v>
      </c>
      <c r="C3808" s="317" t="s">
        <v>4253</v>
      </c>
      <c r="D3808" s="316" t="s">
        <v>103</v>
      </c>
      <c r="E3808" s="316" t="s">
        <v>4254</v>
      </c>
      <c r="F3808" s="318" t="s">
        <v>1191</v>
      </c>
      <c r="G3808" s="319" t="s">
        <v>79</v>
      </c>
      <c r="H3808" s="320">
        <v>0.13089999999999999</v>
      </c>
      <c r="I3808" s="321">
        <v>16.539000000000001</v>
      </c>
      <c r="J3808" s="321">
        <v>2.1640000000000001</v>
      </c>
      <c r="K3808" s="277"/>
      <c r="L3808" s="321">
        <v>20.04</v>
      </c>
      <c r="M3808" s="321">
        <v>2.62</v>
      </c>
    </row>
    <row r="3809" spans="1:13" ht="24" x14ac:dyDescent="0.2">
      <c r="A3809" s="265" t="s">
        <v>8398</v>
      </c>
      <c r="B3809" s="316" t="s">
        <v>1236</v>
      </c>
      <c r="C3809" s="317" t="s">
        <v>4255</v>
      </c>
      <c r="D3809" s="316" t="s">
        <v>103</v>
      </c>
      <c r="E3809" s="316" t="s">
        <v>1264</v>
      </c>
      <c r="F3809" s="318" t="s">
        <v>1191</v>
      </c>
      <c r="G3809" s="319" t="s">
        <v>79</v>
      </c>
      <c r="H3809" s="320">
        <v>0.13089999999999999</v>
      </c>
      <c r="I3809" s="321">
        <v>23.058</v>
      </c>
      <c r="J3809" s="321">
        <v>3.0179999999999998</v>
      </c>
      <c r="K3809" s="277"/>
      <c r="L3809" s="321">
        <v>27.94</v>
      </c>
      <c r="M3809" s="321">
        <v>3.65</v>
      </c>
    </row>
    <row r="3810" spans="1:13" ht="24" x14ac:dyDescent="0.2">
      <c r="A3810" s="265" t="s">
        <v>8399</v>
      </c>
      <c r="B3810" s="279" t="s">
        <v>1193</v>
      </c>
      <c r="C3810" s="280" t="s">
        <v>5029</v>
      </c>
      <c r="D3810" s="279" t="s">
        <v>103</v>
      </c>
      <c r="E3810" s="279" t="s">
        <v>5030</v>
      </c>
      <c r="F3810" s="281" t="s">
        <v>1209</v>
      </c>
      <c r="G3810" s="282" t="s">
        <v>289</v>
      </c>
      <c r="H3810" s="283">
        <v>1.0353000000000001</v>
      </c>
      <c r="I3810" s="284">
        <v>49.183051764705887</v>
      </c>
      <c r="J3810" s="284">
        <v>50.918999999999997</v>
      </c>
      <c r="K3810" s="277"/>
      <c r="L3810" s="284">
        <v>59.63</v>
      </c>
      <c r="M3810" s="284">
        <v>61.73</v>
      </c>
    </row>
    <row r="3811" spans="1:13" x14ac:dyDescent="0.2">
      <c r="A3811" s="265" t="s">
        <v>8400</v>
      </c>
      <c r="B3811" s="301" t="s">
        <v>1193</v>
      </c>
      <c r="C3811" s="302" t="s">
        <v>4258</v>
      </c>
      <c r="D3811" s="301" t="s">
        <v>103</v>
      </c>
      <c r="E3811" s="301" t="s">
        <v>1267</v>
      </c>
      <c r="F3811" s="303" t="s">
        <v>1209</v>
      </c>
      <c r="G3811" s="304" t="s">
        <v>133</v>
      </c>
      <c r="H3811" s="305">
        <v>7.2999999999999995E-2</v>
      </c>
      <c r="I3811" s="285">
        <v>1.774</v>
      </c>
      <c r="J3811" s="285">
        <v>0.129</v>
      </c>
      <c r="K3811" s="277"/>
      <c r="L3811" s="285">
        <v>2.15</v>
      </c>
      <c r="M3811" s="285">
        <v>0.15</v>
      </c>
    </row>
    <row r="3812" spans="1:13" ht="12.75" thickBot="1" x14ac:dyDescent="0.25">
      <c r="A3812" s="265" t="s">
        <v>8401</v>
      </c>
      <c r="B3812" s="286" t="s">
        <v>5031</v>
      </c>
      <c r="C3812" s="287" t="s">
        <v>36</v>
      </c>
      <c r="D3812" s="286" t="s">
        <v>37</v>
      </c>
      <c r="E3812" s="286" t="s">
        <v>38</v>
      </c>
      <c r="F3812" s="288" t="s">
        <v>1188</v>
      </c>
      <c r="G3812" s="289" t="s">
        <v>39</v>
      </c>
      <c r="H3812" s="287" t="s">
        <v>1189</v>
      </c>
      <c r="I3812" s="287" t="s">
        <v>40</v>
      </c>
      <c r="J3812" s="287" t="s">
        <v>41</v>
      </c>
    </row>
    <row r="3813" spans="1:13" ht="24.75" thickTop="1" x14ac:dyDescent="0.2">
      <c r="A3813" s="265" t="s">
        <v>8402</v>
      </c>
      <c r="B3813" s="310" t="s">
        <v>1190</v>
      </c>
      <c r="C3813" s="311" t="s">
        <v>5032</v>
      </c>
      <c r="D3813" s="310" t="s">
        <v>103</v>
      </c>
      <c r="E3813" s="310" t="s">
        <v>1820</v>
      </c>
      <c r="F3813" s="312" t="s">
        <v>3019</v>
      </c>
      <c r="G3813" s="313" t="s">
        <v>133</v>
      </c>
      <c r="H3813" s="314">
        <v>1</v>
      </c>
      <c r="I3813" s="315">
        <v>30.49</v>
      </c>
      <c r="J3813" s="315">
        <v>30.490000000000002</v>
      </c>
      <c r="K3813" s="277"/>
      <c r="L3813" s="315">
        <v>36.950000000000003</v>
      </c>
      <c r="M3813" s="315">
        <v>36.950000000000003</v>
      </c>
    </row>
    <row r="3814" spans="1:13" ht="24" x14ac:dyDescent="0.2">
      <c r="A3814" s="265" t="s">
        <v>8403</v>
      </c>
      <c r="B3814" s="316" t="s">
        <v>1236</v>
      </c>
      <c r="C3814" s="317" t="s">
        <v>4253</v>
      </c>
      <c r="D3814" s="316" t="s">
        <v>103</v>
      </c>
      <c r="E3814" s="316" t="s">
        <v>4254</v>
      </c>
      <c r="F3814" s="318" t="s">
        <v>1191</v>
      </c>
      <c r="G3814" s="319" t="s">
        <v>79</v>
      </c>
      <c r="H3814" s="320">
        <v>0.1288</v>
      </c>
      <c r="I3814" s="321">
        <v>16.539000000000001</v>
      </c>
      <c r="J3814" s="321">
        <v>2.13</v>
      </c>
      <c r="K3814" s="277"/>
      <c r="L3814" s="321">
        <v>20.04</v>
      </c>
      <c r="M3814" s="321">
        <v>2.58</v>
      </c>
    </row>
    <row r="3815" spans="1:13" ht="24" x14ac:dyDescent="0.2">
      <c r="A3815" s="265" t="s">
        <v>8404</v>
      </c>
      <c r="B3815" s="316" t="s">
        <v>1236</v>
      </c>
      <c r="C3815" s="317" t="s">
        <v>4255</v>
      </c>
      <c r="D3815" s="316" t="s">
        <v>103</v>
      </c>
      <c r="E3815" s="316" t="s">
        <v>1264</v>
      </c>
      <c r="F3815" s="318" t="s">
        <v>1191</v>
      </c>
      <c r="G3815" s="319" t="s">
        <v>79</v>
      </c>
      <c r="H3815" s="320">
        <v>0.1288</v>
      </c>
      <c r="I3815" s="321">
        <v>23.058</v>
      </c>
      <c r="J3815" s="321">
        <v>2.9689999999999999</v>
      </c>
      <c r="K3815" s="277"/>
      <c r="L3815" s="321">
        <v>27.94</v>
      </c>
      <c r="M3815" s="321">
        <v>3.59</v>
      </c>
    </row>
    <row r="3816" spans="1:13" x14ac:dyDescent="0.2">
      <c r="A3816" s="265" t="s">
        <v>8405</v>
      </c>
      <c r="B3816" s="279" t="s">
        <v>1193</v>
      </c>
      <c r="C3816" s="280" t="s">
        <v>5033</v>
      </c>
      <c r="D3816" s="279" t="s">
        <v>103</v>
      </c>
      <c r="E3816" s="279" t="s">
        <v>5034</v>
      </c>
      <c r="F3816" s="281" t="s">
        <v>1209</v>
      </c>
      <c r="G3816" s="282" t="s">
        <v>133</v>
      </c>
      <c r="H3816" s="283">
        <v>2</v>
      </c>
      <c r="I3816" s="284">
        <v>3.367</v>
      </c>
      <c r="J3816" s="284">
        <v>6.734</v>
      </c>
      <c r="K3816" s="277"/>
      <c r="L3816" s="284">
        <v>4.08</v>
      </c>
      <c r="M3816" s="284">
        <v>8.16</v>
      </c>
    </row>
    <row r="3817" spans="1:13" ht="24" x14ac:dyDescent="0.2">
      <c r="A3817" s="265" t="s">
        <v>8406</v>
      </c>
      <c r="B3817" s="279" t="s">
        <v>1193</v>
      </c>
      <c r="C3817" s="280" t="s">
        <v>4368</v>
      </c>
      <c r="D3817" s="279" t="s">
        <v>103</v>
      </c>
      <c r="E3817" s="279" t="s">
        <v>4369</v>
      </c>
      <c r="F3817" s="281" t="s">
        <v>1209</v>
      </c>
      <c r="G3817" s="282" t="s">
        <v>133</v>
      </c>
      <c r="H3817" s="283">
        <v>0.115</v>
      </c>
      <c r="I3817" s="284">
        <v>22.25</v>
      </c>
      <c r="J3817" s="284">
        <v>2.5579999999999998</v>
      </c>
      <c r="K3817" s="277"/>
      <c r="L3817" s="284">
        <v>26.96</v>
      </c>
      <c r="M3817" s="284">
        <v>3.1</v>
      </c>
    </row>
    <row r="3818" spans="1:13" x14ac:dyDescent="0.2">
      <c r="A3818" s="265" t="s">
        <v>8407</v>
      </c>
      <c r="B3818" s="279" t="s">
        <v>1193</v>
      </c>
      <c r="C3818" s="280" t="s">
        <v>5035</v>
      </c>
      <c r="D3818" s="279" t="s">
        <v>103</v>
      </c>
      <c r="E3818" s="279" t="s">
        <v>5036</v>
      </c>
      <c r="F3818" s="281" t="s">
        <v>1209</v>
      </c>
      <c r="G3818" s="282" t="s">
        <v>133</v>
      </c>
      <c r="H3818" s="283">
        <v>1</v>
      </c>
      <c r="I3818" s="284">
        <v>16.099056172839507</v>
      </c>
      <c r="J3818" s="284">
        <v>16.099</v>
      </c>
      <c r="K3818" s="277"/>
      <c r="L3818" s="284">
        <v>19.52</v>
      </c>
      <c r="M3818" s="284">
        <v>19.52</v>
      </c>
    </row>
    <row r="3819" spans="1:13" x14ac:dyDescent="0.2">
      <c r="A3819" s="265" t="s">
        <v>8408</v>
      </c>
      <c r="B3819" s="266" t="s">
        <v>5037</v>
      </c>
      <c r="C3819" s="267" t="s">
        <v>36</v>
      </c>
      <c r="D3819" s="266" t="s">
        <v>37</v>
      </c>
      <c r="E3819" s="266" t="s">
        <v>38</v>
      </c>
      <c r="F3819" s="268" t="s">
        <v>1188</v>
      </c>
      <c r="G3819" s="269" t="s">
        <v>39</v>
      </c>
      <c r="H3819" s="267" t="s">
        <v>1189</v>
      </c>
      <c r="I3819" s="267" t="s">
        <v>40</v>
      </c>
      <c r="J3819" s="267" t="s">
        <v>41</v>
      </c>
      <c r="L3819" s="334"/>
      <c r="M3819" s="334"/>
    </row>
    <row r="3820" spans="1:13" ht="24" x14ac:dyDescent="0.2">
      <c r="A3820" s="265" t="s">
        <v>8409</v>
      </c>
      <c r="B3820" s="290" t="s">
        <v>1190</v>
      </c>
      <c r="C3820" s="291" t="s">
        <v>5038</v>
      </c>
      <c r="D3820" s="290" t="s">
        <v>1470</v>
      </c>
      <c r="E3820" s="290" t="s">
        <v>1821</v>
      </c>
      <c r="F3820" s="292">
        <v>27</v>
      </c>
      <c r="G3820" s="293" t="s">
        <v>61</v>
      </c>
      <c r="H3820" s="294">
        <v>1</v>
      </c>
      <c r="I3820" s="278">
        <v>44.85</v>
      </c>
      <c r="J3820" s="278">
        <v>44.85</v>
      </c>
      <c r="K3820" s="277"/>
      <c r="L3820" s="278">
        <v>54.36</v>
      </c>
      <c r="M3820" s="278">
        <v>54.36</v>
      </c>
    </row>
    <row r="3821" spans="1:13" ht="12.75" thickBot="1" x14ac:dyDescent="0.25">
      <c r="A3821" s="265" t="s">
        <v>8410</v>
      </c>
      <c r="B3821" s="301" t="s">
        <v>1193</v>
      </c>
      <c r="C3821" s="302" t="s">
        <v>3160</v>
      </c>
      <c r="D3821" s="301" t="s">
        <v>1470</v>
      </c>
      <c r="E3821" s="301" t="s">
        <v>1202</v>
      </c>
      <c r="F3821" s="303" t="s">
        <v>1195</v>
      </c>
      <c r="G3821" s="304" t="s">
        <v>1196</v>
      </c>
      <c r="H3821" s="305">
        <v>0.6</v>
      </c>
      <c r="I3821" s="285">
        <v>18.404</v>
      </c>
      <c r="J3821" s="285">
        <v>11.042</v>
      </c>
      <c r="K3821" s="277"/>
      <c r="L3821" s="285">
        <v>22.3</v>
      </c>
      <c r="M3821" s="285">
        <v>13.38</v>
      </c>
    </row>
    <row r="3822" spans="1:13" ht="12.75" thickTop="1" x14ac:dyDescent="0.2">
      <c r="A3822" s="265" t="s">
        <v>8411</v>
      </c>
      <c r="B3822" s="295" t="s">
        <v>1193</v>
      </c>
      <c r="C3822" s="296" t="s">
        <v>3161</v>
      </c>
      <c r="D3822" s="295" t="s">
        <v>1470</v>
      </c>
      <c r="E3822" s="295" t="s">
        <v>3162</v>
      </c>
      <c r="F3822" s="297" t="s">
        <v>1209</v>
      </c>
      <c r="G3822" s="298" t="s">
        <v>7</v>
      </c>
      <c r="H3822" s="299">
        <v>2.75E-2</v>
      </c>
      <c r="I3822" s="300">
        <v>141.94300000000001</v>
      </c>
      <c r="J3822" s="300">
        <v>3.903</v>
      </c>
      <c r="K3822" s="277"/>
      <c r="L3822" s="300">
        <v>171.99</v>
      </c>
      <c r="M3822" s="300">
        <v>4.72</v>
      </c>
    </row>
    <row r="3823" spans="1:13" x14ac:dyDescent="0.2">
      <c r="A3823" s="265" t="s">
        <v>8412</v>
      </c>
      <c r="B3823" s="279" t="s">
        <v>1193</v>
      </c>
      <c r="C3823" s="280" t="s">
        <v>3167</v>
      </c>
      <c r="D3823" s="279" t="s">
        <v>1470</v>
      </c>
      <c r="E3823" s="279" t="s">
        <v>1213</v>
      </c>
      <c r="F3823" s="281" t="s">
        <v>1209</v>
      </c>
      <c r="G3823" s="282" t="s">
        <v>7</v>
      </c>
      <c r="H3823" s="283">
        <v>1.4999999999999999E-2</v>
      </c>
      <c r="I3823" s="284">
        <v>121.63200000000001</v>
      </c>
      <c r="J3823" s="284">
        <v>1.8240000000000001</v>
      </c>
      <c r="K3823" s="277"/>
      <c r="L3823" s="284">
        <v>147.38</v>
      </c>
      <c r="M3823" s="284">
        <v>2.21</v>
      </c>
    </row>
    <row r="3824" spans="1:13" x14ac:dyDescent="0.2">
      <c r="A3824" s="265" t="s">
        <v>8413</v>
      </c>
      <c r="B3824" s="279" t="s">
        <v>1193</v>
      </c>
      <c r="C3824" s="280" t="s">
        <v>3190</v>
      </c>
      <c r="D3824" s="279" t="s">
        <v>1470</v>
      </c>
      <c r="E3824" s="279" t="s">
        <v>1211</v>
      </c>
      <c r="F3824" s="281" t="s">
        <v>1209</v>
      </c>
      <c r="G3824" s="282" t="s">
        <v>7</v>
      </c>
      <c r="H3824" s="283">
        <v>1.4999999999999999E-2</v>
      </c>
      <c r="I3824" s="284">
        <v>117.539</v>
      </c>
      <c r="J3824" s="284">
        <v>1.7629999999999999</v>
      </c>
      <c r="K3824" s="277"/>
      <c r="L3824" s="284">
        <v>142.41999999999999</v>
      </c>
      <c r="M3824" s="284">
        <v>2.13</v>
      </c>
    </row>
    <row r="3825" spans="1:13" x14ac:dyDescent="0.2">
      <c r="A3825" s="265" t="s">
        <v>8414</v>
      </c>
      <c r="B3825" s="279" t="s">
        <v>1193</v>
      </c>
      <c r="C3825" s="280" t="s">
        <v>3141</v>
      </c>
      <c r="D3825" s="279" t="s">
        <v>1470</v>
      </c>
      <c r="E3825" s="279" t="s">
        <v>1226</v>
      </c>
      <c r="F3825" s="281" t="s">
        <v>1209</v>
      </c>
      <c r="G3825" s="282" t="s">
        <v>345</v>
      </c>
      <c r="H3825" s="283">
        <v>12.1595</v>
      </c>
      <c r="I3825" s="284">
        <v>0.50860983870967735</v>
      </c>
      <c r="J3825" s="284">
        <v>6.1840000000000002</v>
      </c>
      <c r="K3825" s="277"/>
      <c r="L3825" s="284">
        <v>0.62</v>
      </c>
      <c r="M3825" s="284">
        <v>7.53</v>
      </c>
    </row>
    <row r="3826" spans="1:13" x14ac:dyDescent="0.2">
      <c r="A3826" s="265" t="s">
        <v>8415</v>
      </c>
      <c r="B3826" s="279" t="s">
        <v>1193</v>
      </c>
      <c r="C3826" s="280" t="s">
        <v>3156</v>
      </c>
      <c r="D3826" s="279" t="s">
        <v>1470</v>
      </c>
      <c r="E3826" s="279" t="s">
        <v>1206</v>
      </c>
      <c r="F3826" s="281" t="s">
        <v>1195</v>
      </c>
      <c r="G3826" s="282" t="s">
        <v>1196</v>
      </c>
      <c r="H3826" s="283">
        <v>1.6855</v>
      </c>
      <c r="I3826" s="284">
        <v>11.009</v>
      </c>
      <c r="J3826" s="284">
        <v>18.555</v>
      </c>
      <c r="K3826" s="277"/>
      <c r="L3826" s="284">
        <v>13.34</v>
      </c>
      <c r="M3826" s="284">
        <v>22.48</v>
      </c>
    </row>
    <row r="3827" spans="1:13" x14ac:dyDescent="0.2">
      <c r="A3827" s="265" t="s">
        <v>8416</v>
      </c>
      <c r="B3827" s="279" t="s">
        <v>1193</v>
      </c>
      <c r="C3827" s="280" t="s">
        <v>3241</v>
      </c>
      <c r="D3827" s="279" t="s">
        <v>1470</v>
      </c>
      <c r="E3827" s="279" t="s">
        <v>1234</v>
      </c>
      <c r="F3827" s="281" t="s">
        <v>1209</v>
      </c>
      <c r="G3827" s="282" t="s">
        <v>61</v>
      </c>
      <c r="H3827" s="283">
        <v>0.13070000000000001</v>
      </c>
      <c r="I3827" s="284">
        <v>12.082000000000001</v>
      </c>
      <c r="J3827" s="284">
        <v>1.579</v>
      </c>
      <c r="K3827" s="277"/>
      <c r="L3827" s="284">
        <v>14.64</v>
      </c>
      <c r="M3827" s="284">
        <v>1.91</v>
      </c>
    </row>
    <row r="3828" spans="1:13" x14ac:dyDescent="0.2">
      <c r="A3828" s="265" t="s">
        <v>8417</v>
      </c>
      <c r="B3828" s="266" t="s">
        <v>5039</v>
      </c>
      <c r="C3828" s="267" t="s">
        <v>36</v>
      </c>
      <c r="D3828" s="266" t="s">
        <v>37</v>
      </c>
      <c r="E3828" s="266" t="s">
        <v>38</v>
      </c>
      <c r="F3828" s="268" t="s">
        <v>1188</v>
      </c>
      <c r="G3828" s="269" t="s">
        <v>39</v>
      </c>
      <c r="H3828" s="267" t="s">
        <v>1189</v>
      </c>
      <c r="I3828" s="267" t="s">
        <v>40</v>
      </c>
      <c r="J3828" s="267" t="s">
        <v>41</v>
      </c>
      <c r="L3828" s="334"/>
      <c r="M3828" s="334"/>
    </row>
    <row r="3829" spans="1:13" ht="24" x14ac:dyDescent="0.2">
      <c r="A3829" s="265" t="s">
        <v>8418</v>
      </c>
      <c r="B3829" s="290" t="s">
        <v>1190</v>
      </c>
      <c r="C3829" s="291" t="s">
        <v>5040</v>
      </c>
      <c r="D3829" s="290" t="s">
        <v>1470</v>
      </c>
      <c r="E3829" s="290" t="s">
        <v>1822</v>
      </c>
      <c r="F3829" s="292">
        <v>18</v>
      </c>
      <c r="G3829" s="293" t="s">
        <v>11</v>
      </c>
      <c r="H3829" s="294">
        <v>1</v>
      </c>
      <c r="I3829" s="278">
        <v>511.26</v>
      </c>
      <c r="J3829" s="278">
        <v>511.26000000000005</v>
      </c>
      <c r="K3829" s="277"/>
      <c r="L3829" s="278">
        <v>619.5</v>
      </c>
      <c r="M3829" s="278">
        <v>619.5</v>
      </c>
    </row>
    <row r="3830" spans="1:13" ht="12.75" thickBot="1" x14ac:dyDescent="0.25">
      <c r="A3830" s="265" t="s">
        <v>8419</v>
      </c>
      <c r="B3830" s="301" t="s">
        <v>1193</v>
      </c>
      <c r="C3830" s="302" t="s">
        <v>3160</v>
      </c>
      <c r="D3830" s="301" t="s">
        <v>1470</v>
      </c>
      <c r="E3830" s="301" t="s">
        <v>1202</v>
      </c>
      <c r="F3830" s="303" t="s">
        <v>1195</v>
      </c>
      <c r="G3830" s="304" t="s">
        <v>1196</v>
      </c>
      <c r="H3830" s="305">
        <v>2.5</v>
      </c>
      <c r="I3830" s="285">
        <v>18.404</v>
      </c>
      <c r="J3830" s="285">
        <v>46.01</v>
      </c>
      <c r="K3830" s="277"/>
      <c r="L3830" s="285">
        <v>22.3</v>
      </c>
      <c r="M3830" s="285">
        <v>55.75</v>
      </c>
    </row>
    <row r="3831" spans="1:13" ht="12.75" thickTop="1" x14ac:dyDescent="0.2">
      <c r="A3831" s="265" t="s">
        <v>8420</v>
      </c>
      <c r="B3831" s="295" t="s">
        <v>1193</v>
      </c>
      <c r="C3831" s="296" t="s">
        <v>3156</v>
      </c>
      <c r="D3831" s="295" t="s">
        <v>1470</v>
      </c>
      <c r="E3831" s="295" t="s">
        <v>1206</v>
      </c>
      <c r="F3831" s="297" t="s">
        <v>1195</v>
      </c>
      <c r="G3831" s="298" t="s">
        <v>1196</v>
      </c>
      <c r="H3831" s="299">
        <v>1</v>
      </c>
      <c r="I3831" s="300">
        <v>11.009</v>
      </c>
      <c r="J3831" s="300">
        <v>11.009</v>
      </c>
      <c r="K3831" s="277"/>
      <c r="L3831" s="300">
        <v>13.34</v>
      </c>
      <c r="M3831" s="300">
        <v>13.34</v>
      </c>
    </row>
    <row r="3832" spans="1:13" x14ac:dyDescent="0.2">
      <c r="A3832" s="265" t="s">
        <v>8421</v>
      </c>
      <c r="B3832" s="279" t="s">
        <v>1193</v>
      </c>
      <c r="C3832" s="280" t="s">
        <v>3426</v>
      </c>
      <c r="D3832" s="279" t="s">
        <v>1470</v>
      </c>
      <c r="E3832" s="279" t="s">
        <v>1208</v>
      </c>
      <c r="F3832" s="281" t="s">
        <v>1209</v>
      </c>
      <c r="G3832" s="282" t="s">
        <v>7</v>
      </c>
      <c r="H3832" s="283">
        <v>9.7000000000000003E-3</v>
      </c>
      <c r="I3832" s="284">
        <v>148.578</v>
      </c>
      <c r="J3832" s="284">
        <v>1.4410000000000001</v>
      </c>
      <c r="K3832" s="277"/>
      <c r="L3832" s="284">
        <v>180.03</v>
      </c>
      <c r="M3832" s="284">
        <v>1.74</v>
      </c>
    </row>
    <row r="3833" spans="1:13" x14ac:dyDescent="0.2">
      <c r="A3833" s="265" t="s">
        <v>8422</v>
      </c>
      <c r="B3833" s="279" t="s">
        <v>1193</v>
      </c>
      <c r="C3833" s="280" t="s">
        <v>3857</v>
      </c>
      <c r="D3833" s="279" t="s">
        <v>1470</v>
      </c>
      <c r="E3833" s="279" t="s">
        <v>3858</v>
      </c>
      <c r="F3833" s="281" t="s">
        <v>1209</v>
      </c>
      <c r="G3833" s="282" t="s">
        <v>345</v>
      </c>
      <c r="H3833" s="283">
        <v>24.319099999999999</v>
      </c>
      <c r="I3833" s="284">
        <v>7.3940000000000001</v>
      </c>
      <c r="J3833" s="284">
        <v>179.815</v>
      </c>
      <c r="K3833" s="277"/>
      <c r="L3833" s="284">
        <v>8.9600000000000009</v>
      </c>
      <c r="M3833" s="284">
        <v>217.89</v>
      </c>
    </row>
    <row r="3834" spans="1:13" x14ac:dyDescent="0.2">
      <c r="A3834" s="265" t="s">
        <v>8423</v>
      </c>
      <c r="B3834" s="279" t="s">
        <v>1193</v>
      </c>
      <c r="C3834" s="280" t="s">
        <v>3141</v>
      </c>
      <c r="D3834" s="279" t="s">
        <v>1470</v>
      </c>
      <c r="E3834" s="279" t="s">
        <v>1226</v>
      </c>
      <c r="F3834" s="281" t="s">
        <v>1209</v>
      </c>
      <c r="G3834" s="282" t="s">
        <v>345</v>
      </c>
      <c r="H3834" s="283">
        <v>3.42</v>
      </c>
      <c r="I3834" s="284">
        <v>0.51100000000000001</v>
      </c>
      <c r="J3834" s="284">
        <v>1.7470000000000001</v>
      </c>
      <c r="K3834" s="277"/>
      <c r="L3834" s="284">
        <v>0.62</v>
      </c>
      <c r="M3834" s="284">
        <v>2.12</v>
      </c>
    </row>
    <row r="3835" spans="1:13" x14ac:dyDescent="0.2">
      <c r="A3835" s="265" t="s">
        <v>8424</v>
      </c>
      <c r="B3835" s="279" t="s">
        <v>1193</v>
      </c>
      <c r="C3835" s="280" t="s">
        <v>3727</v>
      </c>
      <c r="D3835" s="279" t="s">
        <v>1470</v>
      </c>
      <c r="E3835" s="279" t="s">
        <v>1244</v>
      </c>
      <c r="F3835" s="281" t="s">
        <v>1209</v>
      </c>
      <c r="G3835" s="282" t="s">
        <v>73</v>
      </c>
      <c r="H3835" s="283">
        <v>0.2432</v>
      </c>
      <c r="I3835" s="284">
        <v>9.7710000000000008</v>
      </c>
      <c r="J3835" s="284">
        <v>2.3759999999999999</v>
      </c>
      <c r="K3835" s="277"/>
      <c r="L3835" s="284">
        <v>11.84</v>
      </c>
      <c r="M3835" s="284">
        <v>2.87</v>
      </c>
    </row>
    <row r="3836" spans="1:13" x14ac:dyDescent="0.2">
      <c r="A3836" s="265" t="s">
        <v>8425</v>
      </c>
      <c r="B3836" s="279" t="s">
        <v>1193</v>
      </c>
      <c r="C3836" s="280" t="s">
        <v>3775</v>
      </c>
      <c r="D3836" s="279" t="s">
        <v>1470</v>
      </c>
      <c r="E3836" s="279" t="s">
        <v>1324</v>
      </c>
      <c r="F3836" s="281" t="s">
        <v>1209</v>
      </c>
      <c r="G3836" s="282" t="s">
        <v>73</v>
      </c>
      <c r="H3836" s="283">
        <v>5.9499999999999997E-2</v>
      </c>
      <c r="I3836" s="284">
        <v>12.866</v>
      </c>
      <c r="J3836" s="284">
        <v>0.76500000000000001</v>
      </c>
      <c r="K3836" s="277"/>
      <c r="L3836" s="284">
        <v>15.59</v>
      </c>
      <c r="M3836" s="284">
        <v>0.92</v>
      </c>
    </row>
    <row r="3837" spans="1:13" x14ac:dyDescent="0.2">
      <c r="A3837" s="265" t="s">
        <v>8426</v>
      </c>
      <c r="B3837" s="279" t="s">
        <v>1193</v>
      </c>
      <c r="C3837" s="280" t="s">
        <v>3732</v>
      </c>
      <c r="D3837" s="279" t="s">
        <v>1470</v>
      </c>
      <c r="E3837" s="279" t="s">
        <v>1325</v>
      </c>
      <c r="F3837" s="281" t="s">
        <v>1209</v>
      </c>
      <c r="G3837" s="282" t="s">
        <v>345</v>
      </c>
      <c r="H3837" s="283">
        <v>0.18959999999999999</v>
      </c>
      <c r="I3837" s="284">
        <v>22.603999999999999</v>
      </c>
      <c r="J3837" s="284">
        <v>4.2850000000000001</v>
      </c>
      <c r="K3837" s="277"/>
      <c r="L3837" s="284">
        <v>27.39</v>
      </c>
      <c r="M3837" s="284">
        <v>5.19</v>
      </c>
    </row>
    <row r="3838" spans="1:13" x14ac:dyDescent="0.2">
      <c r="A3838" s="265" t="s">
        <v>8427</v>
      </c>
      <c r="B3838" s="301" t="s">
        <v>1193</v>
      </c>
      <c r="C3838" s="302" t="s">
        <v>5041</v>
      </c>
      <c r="D3838" s="301" t="s">
        <v>1470</v>
      </c>
      <c r="E3838" s="301" t="s">
        <v>1248</v>
      </c>
      <c r="F3838" s="303" t="s">
        <v>1209</v>
      </c>
      <c r="G3838" s="304" t="s">
        <v>73</v>
      </c>
      <c r="H3838" s="305">
        <v>1</v>
      </c>
      <c r="I3838" s="285">
        <v>128.86300242048094</v>
      </c>
      <c r="J3838" s="285">
        <v>128.863</v>
      </c>
      <c r="K3838" s="277"/>
      <c r="L3838" s="285">
        <v>156.16999999999999</v>
      </c>
      <c r="M3838" s="285">
        <v>156.16999999999999</v>
      </c>
    </row>
    <row r="3839" spans="1:13" ht="12.75" thickBot="1" x14ac:dyDescent="0.25">
      <c r="A3839" s="265" t="s">
        <v>8428</v>
      </c>
      <c r="B3839" s="301" t="s">
        <v>1193</v>
      </c>
      <c r="C3839" s="302" t="s">
        <v>5019</v>
      </c>
      <c r="D3839" s="301" t="s">
        <v>1470</v>
      </c>
      <c r="E3839" s="301" t="s">
        <v>5020</v>
      </c>
      <c r="F3839" s="303" t="s">
        <v>1209</v>
      </c>
      <c r="G3839" s="304" t="s">
        <v>345</v>
      </c>
      <c r="H3839" s="305">
        <v>7.508</v>
      </c>
      <c r="I3839" s="285">
        <v>8.36</v>
      </c>
      <c r="J3839" s="285">
        <v>62.765999999999998</v>
      </c>
      <c r="K3839" s="277"/>
      <c r="L3839" s="285">
        <v>10.130000000000001</v>
      </c>
      <c r="M3839" s="285">
        <v>76.05</v>
      </c>
    </row>
    <row r="3840" spans="1:13" ht="12.75" thickTop="1" x14ac:dyDescent="0.2">
      <c r="A3840" s="265" t="s">
        <v>8429</v>
      </c>
      <c r="B3840" s="295" t="s">
        <v>1193</v>
      </c>
      <c r="C3840" s="296" t="s">
        <v>5021</v>
      </c>
      <c r="D3840" s="295" t="s">
        <v>1470</v>
      </c>
      <c r="E3840" s="295" t="s">
        <v>5022</v>
      </c>
      <c r="F3840" s="297" t="s">
        <v>1209</v>
      </c>
      <c r="G3840" s="298" t="s">
        <v>345</v>
      </c>
      <c r="H3840" s="299">
        <v>7.9169999999999998</v>
      </c>
      <c r="I3840" s="300">
        <v>8.2279999999999998</v>
      </c>
      <c r="J3840" s="300">
        <v>65.141000000000005</v>
      </c>
      <c r="K3840" s="277"/>
      <c r="L3840" s="300">
        <v>9.9700000000000006</v>
      </c>
      <c r="M3840" s="300">
        <v>78.930000000000007</v>
      </c>
    </row>
    <row r="3841" spans="1:13" x14ac:dyDescent="0.2">
      <c r="A3841" s="265" t="s">
        <v>8430</v>
      </c>
      <c r="B3841" s="279" t="s">
        <v>1193</v>
      </c>
      <c r="C3841" s="280" t="s">
        <v>3706</v>
      </c>
      <c r="D3841" s="279" t="s">
        <v>1470</v>
      </c>
      <c r="E3841" s="279" t="s">
        <v>1323</v>
      </c>
      <c r="F3841" s="281" t="s">
        <v>1209</v>
      </c>
      <c r="G3841" s="282" t="s">
        <v>73</v>
      </c>
      <c r="H3841" s="283">
        <v>0.29759999999999998</v>
      </c>
      <c r="I3841" s="284">
        <v>2.17</v>
      </c>
      <c r="J3841" s="284">
        <v>0.64500000000000002</v>
      </c>
      <c r="K3841" s="277"/>
      <c r="L3841" s="284">
        <v>2.63</v>
      </c>
      <c r="M3841" s="284">
        <v>0.78</v>
      </c>
    </row>
    <row r="3842" spans="1:13" x14ac:dyDescent="0.2">
      <c r="A3842" s="265" t="s">
        <v>8431</v>
      </c>
      <c r="B3842" s="279" t="s">
        <v>1193</v>
      </c>
      <c r="C3842" s="280" t="s">
        <v>3774</v>
      </c>
      <c r="D3842" s="279" t="s">
        <v>1470</v>
      </c>
      <c r="E3842" s="279" t="s">
        <v>1321</v>
      </c>
      <c r="F3842" s="281" t="s">
        <v>1209</v>
      </c>
      <c r="G3842" s="282" t="s">
        <v>345</v>
      </c>
      <c r="H3842" s="283">
        <v>0.23810000000000001</v>
      </c>
      <c r="I3842" s="284">
        <v>26.870999999999999</v>
      </c>
      <c r="J3842" s="284">
        <v>6.3970000000000002</v>
      </c>
      <c r="K3842" s="277"/>
      <c r="L3842" s="284">
        <v>32.56</v>
      </c>
      <c r="M3842" s="284">
        <v>7.75</v>
      </c>
    </row>
    <row r="3843" spans="1:13" x14ac:dyDescent="0.2">
      <c r="A3843" s="265" t="s">
        <v>8432</v>
      </c>
      <c r="B3843" s="266" t="s">
        <v>5042</v>
      </c>
      <c r="C3843" s="267" t="s">
        <v>36</v>
      </c>
      <c r="D3843" s="266" t="s">
        <v>37</v>
      </c>
      <c r="E3843" s="266" t="s">
        <v>38</v>
      </c>
      <c r="F3843" s="268" t="s">
        <v>1188</v>
      </c>
      <c r="G3843" s="269" t="s">
        <v>39</v>
      </c>
      <c r="H3843" s="267" t="s">
        <v>1189</v>
      </c>
      <c r="I3843" s="267" t="s">
        <v>40</v>
      </c>
      <c r="J3843" s="267" t="s">
        <v>41</v>
      </c>
      <c r="L3843" s="334"/>
      <c r="M3843" s="334"/>
    </row>
    <row r="3844" spans="1:13" ht="24" x14ac:dyDescent="0.2">
      <c r="A3844" s="265" t="s">
        <v>8433</v>
      </c>
      <c r="B3844" s="290" t="s">
        <v>1190</v>
      </c>
      <c r="C3844" s="291" t="s">
        <v>3705</v>
      </c>
      <c r="D3844" s="290" t="s">
        <v>1470</v>
      </c>
      <c r="E3844" s="290" t="s">
        <v>1527</v>
      </c>
      <c r="F3844" s="292">
        <v>26</v>
      </c>
      <c r="G3844" s="293" t="s">
        <v>11</v>
      </c>
      <c r="H3844" s="294">
        <v>1</v>
      </c>
      <c r="I3844" s="278">
        <v>21.71</v>
      </c>
      <c r="J3844" s="278">
        <v>21.71</v>
      </c>
      <c r="K3844" s="277"/>
      <c r="L3844" s="278">
        <v>26.32</v>
      </c>
      <c r="M3844" s="278">
        <v>26.32</v>
      </c>
    </row>
    <row r="3845" spans="1:13" ht="12.75" thickBot="1" x14ac:dyDescent="0.25">
      <c r="A3845" s="265" t="s">
        <v>8434</v>
      </c>
      <c r="B3845" s="301" t="s">
        <v>1193</v>
      </c>
      <c r="C3845" s="302" t="s">
        <v>3137</v>
      </c>
      <c r="D3845" s="301" t="s">
        <v>1470</v>
      </c>
      <c r="E3845" s="301" t="s">
        <v>1198</v>
      </c>
      <c r="F3845" s="303" t="s">
        <v>1195</v>
      </c>
      <c r="G3845" s="304" t="s">
        <v>1196</v>
      </c>
      <c r="H3845" s="305">
        <v>0.27350000000000002</v>
      </c>
      <c r="I3845" s="285">
        <v>12.429</v>
      </c>
      <c r="J3845" s="285">
        <v>3.399</v>
      </c>
      <c r="K3845" s="277"/>
      <c r="L3845" s="285">
        <v>15.06</v>
      </c>
      <c r="M3845" s="285">
        <v>4.1100000000000003</v>
      </c>
    </row>
    <row r="3846" spans="1:13" ht="12.75" thickTop="1" x14ac:dyDescent="0.2">
      <c r="A3846" s="265" t="s">
        <v>8435</v>
      </c>
      <c r="B3846" s="295" t="s">
        <v>1193</v>
      </c>
      <c r="C3846" s="296" t="s">
        <v>3214</v>
      </c>
      <c r="D3846" s="295" t="s">
        <v>1470</v>
      </c>
      <c r="E3846" s="295" t="s">
        <v>3215</v>
      </c>
      <c r="F3846" s="297" t="s">
        <v>1195</v>
      </c>
      <c r="G3846" s="298" t="s">
        <v>1196</v>
      </c>
      <c r="H3846" s="299">
        <v>0.48220000000000002</v>
      </c>
      <c r="I3846" s="300">
        <v>18.404</v>
      </c>
      <c r="J3846" s="300">
        <v>8.8740000000000006</v>
      </c>
      <c r="K3846" s="277"/>
      <c r="L3846" s="300">
        <v>22.3</v>
      </c>
      <c r="M3846" s="300">
        <v>10.75</v>
      </c>
    </row>
    <row r="3847" spans="1:13" ht="36" x14ac:dyDescent="0.2">
      <c r="A3847" s="265" t="s">
        <v>8436</v>
      </c>
      <c r="B3847" s="279" t="s">
        <v>1193</v>
      </c>
      <c r="C3847" s="280" t="s">
        <v>3199</v>
      </c>
      <c r="D3847" s="279" t="s">
        <v>1470</v>
      </c>
      <c r="E3847" s="279" t="s">
        <v>3200</v>
      </c>
      <c r="F3847" s="281" t="s">
        <v>1209</v>
      </c>
      <c r="G3847" s="282" t="s">
        <v>73</v>
      </c>
      <c r="H3847" s="283">
        <v>5.3E-3</v>
      </c>
      <c r="I3847" s="284">
        <v>2.4670000000000001</v>
      </c>
      <c r="J3847" s="284">
        <v>1.2999999999999999E-2</v>
      </c>
      <c r="K3847" s="277"/>
      <c r="L3847" s="284">
        <v>2.99</v>
      </c>
      <c r="M3847" s="284">
        <v>0.01</v>
      </c>
    </row>
    <row r="3848" spans="1:13" x14ac:dyDescent="0.2">
      <c r="A3848" s="265" t="s">
        <v>8437</v>
      </c>
      <c r="B3848" s="279" t="s">
        <v>1193</v>
      </c>
      <c r="C3848" s="280" t="s">
        <v>3174</v>
      </c>
      <c r="D3848" s="279" t="s">
        <v>1470</v>
      </c>
      <c r="E3848" s="279" t="s">
        <v>3175</v>
      </c>
      <c r="F3848" s="281" t="s">
        <v>1209</v>
      </c>
      <c r="G3848" s="282" t="s">
        <v>3176</v>
      </c>
      <c r="H3848" s="283">
        <v>7.1499999999999994E-2</v>
      </c>
      <c r="I3848" s="284">
        <v>17.224</v>
      </c>
      <c r="J3848" s="284">
        <v>1.2310000000000001</v>
      </c>
      <c r="K3848" s="277"/>
      <c r="L3848" s="284">
        <v>20.87</v>
      </c>
      <c r="M3848" s="284">
        <v>1.49</v>
      </c>
    </row>
    <row r="3849" spans="1:13" x14ac:dyDescent="0.2">
      <c r="A3849" s="265" t="s">
        <v>8438</v>
      </c>
      <c r="B3849" s="279" t="s">
        <v>1193</v>
      </c>
      <c r="C3849" s="280" t="s">
        <v>3706</v>
      </c>
      <c r="D3849" s="279" t="s">
        <v>1470</v>
      </c>
      <c r="E3849" s="279" t="s">
        <v>1323</v>
      </c>
      <c r="F3849" s="281" t="s">
        <v>1209</v>
      </c>
      <c r="G3849" s="282" t="s">
        <v>73</v>
      </c>
      <c r="H3849" s="283">
        <v>0.18</v>
      </c>
      <c r="I3849" s="284">
        <v>2.17</v>
      </c>
      <c r="J3849" s="284">
        <v>0.39</v>
      </c>
      <c r="K3849" s="277"/>
      <c r="L3849" s="284">
        <v>2.63</v>
      </c>
      <c r="M3849" s="284">
        <v>0.47</v>
      </c>
    </row>
    <row r="3850" spans="1:13" x14ac:dyDescent="0.2">
      <c r="A3850" s="265" t="s">
        <v>8439</v>
      </c>
      <c r="B3850" s="301" t="s">
        <v>1193</v>
      </c>
      <c r="C3850" s="302" t="s">
        <v>3258</v>
      </c>
      <c r="D3850" s="301" t="s">
        <v>1470</v>
      </c>
      <c r="E3850" s="301" t="s">
        <v>3259</v>
      </c>
      <c r="F3850" s="303" t="s">
        <v>1209</v>
      </c>
      <c r="G3850" s="304" t="s">
        <v>3176</v>
      </c>
      <c r="H3850" s="305">
        <v>0.109</v>
      </c>
      <c r="I3850" s="285">
        <v>29.603000000000002</v>
      </c>
      <c r="J3850" s="285">
        <v>3.226</v>
      </c>
      <c r="K3850" s="277"/>
      <c r="L3850" s="285">
        <v>35.869999999999997</v>
      </c>
      <c r="M3850" s="285">
        <v>3.9</v>
      </c>
    </row>
    <row r="3851" spans="1:13" ht="12.75" thickBot="1" x14ac:dyDescent="0.25">
      <c r="A3851" s="265" t="s">
        <v>8440</v>
      </c>
      <c r="B3851" s="301" t="s">
        <v>1193</v>
      </c>
      <c r="C3851" s="302" t="s">
        <v>3707</v>
      </c>
      <c r="D3851" s="301" t="s">
        <v>1470</v>
      </c>
      <c r="E3851" s="301" t="s">
        <v>3708</v>
      </c>
      <c r="F3851" s="303" t="s">
        <v>1209</v>
      </c>
      <c r="G3851" s="304" t="s">
        <v>3176</v>
      </c>
      <c r="H3851" s="305">
        <v>0.12859999999999999</v>
      </c>
      <c r="I3851" s="285">
        <v>35.595367826086957</v>
      </c>
      <c r="J3851" s="285">
        <v>4.577</v>
      </c>
      <c r="K3851" s="277"/>
      <c r="L3851" s="285">
        <v>43.48</v>
      </c>
      <c r="M3851" s="285">
        <v>5.59</v>
      </c>
    </row>
    <row r="3852" spans="1:13" ht="12.75" thickTop="1" x14ac:dyDescent="0.2">
      <c r="A3852" s="265" t="s">
        <v>8441</v>
      </c>
      <c r="B3852" s="306" t="s">
        <v>5043</v>
      </c>
      <c r="C3852" s="307" t="s">
        <v>36</v>
      </c>
      <c r="D3852" s="306" t="s">
        <v>37</v>
      </c>
      <c r="E3852" s="306" t="s">
        <v>38</v>
      </c>
      <c r="F3852" s="308" t="s">
        <v>1188</v>
      </c>
      <c r="G3852" s="309" t="s">
        <v>39</v>
      </c>
      <c r="H3852" s="307" t="s">
        <v>1189</v>
      </c>
      <c r="I3852" s="307" t="s">
        <v>40</v>
      </c>
      <c r="J3852" s="307" t="s">
        <v>41</v>
      </c>
      <c r="L3852" s="335"/>
      <c r="M3852" s="335"/>
    </row>
    <row r="3853" spans="1:13" ht="24" x14ac:dyDescent="0.2">
      <c r="A3853" s="265" t="s">
        <v>8442</v>
      </c>
      <c r="B3853" s="271" t="s">
        <v>1190</v>
      </c>
      <c r="C3853" s="272" t="s">
        <v>3510</v>
      </c>
      <c r="D3853" s="271" t="s">
        <v>1470</v>
      </c>
      <c r="E3853" s="271" t="s">
        <v>1500</v>
      </c>
      <c r="F3853" s="273">
        <v>2</v>
      </c>
      <c r="G3853" s="274" t="s">
        <v>7</v>
      </c>
      <c r="H3853" s="275">
        <v>1</v>
      </c>
      <c r="I3853" s="276">
        <v>133.63</v>
      </c>
      <c r="J3853" s="276">
        <v>133.63</v>
      </c>
      <c r="K3853" s="277"/>
      <c r="L3853" s="276">
        <v>161.91999999999999</v>
      </c>
      <c r="M3853" s="276">
        <v>161.91999999999999</v>
      </c>
    </row>
    <row r="3854" spans="1:13" x14ac:dyDescent="0.2">
      <c r="A3854" s="265" t="s">
        <v>8443</v>
      </c>
      <c r="B3854" s="279" t="s">
        <v>1193</v>
      </c>
      <c r="C3854" s="280" t="s">
        <v>3160</v>
      </c>
      <c r="D3854" s="279" t="s">
        <v>1470</v>
      </c>
      <c r="E3854" s="279" t="s">
        <v>1202</v>
      </c>
      <c r="F3854" s="281" t="s">
        <v>1195</v>
      </c>
      <c r="G3854" s="282" t="s">
        <v>1196</v>
      </c>
      <c r="H3854" s="283">
        <v>1.04</v>
      </c>
      <c r="I3854" s="284">
        <v>18.404</v>
      </c>
      <c r="J3854" s="284">
        <v>19.14</v>
      </c>
      <c r="K3854" s="277"/>
      <c r="L3854" s="284">
        <v>22.3</v>
      </c>
      <c r="M3854" s="284">
        <v>23.19</v>
      </c>
    </row>
    <row r="3855" spans="1:13" x14ac:dyDescent="0.2">
      <c r="A3855" s="265" t="s">
        <v>8444</v>
      </c>
      <c r="B3855" s="279" t="s">
        <v>1193</v>
      </c>
      <c r="C3855" s="280" t="s">
        <v>3156</v>
      </c>
      <c r="D3855" s="279" t="s">
        <v>1470</v>
      </c>
      <c r="E3855" s="279" t="s">
        <v>1206</v>
      </c>
      <c r="F3855" s="281" t="s">
        <v>1195</v>
      </c>
      <c r="G3855" s="282" t="s">
        <v>1196</v>
      </c>
      <c r="H3855" s="283">
        <v>10.4</v>
      </c>
      <c r="I3855" s="284">
        <v>11.009</v>
      </c>
      <c r="J3855" s="284">
        <v>114.49299999999999</v>
      </c>
      <c r="K3855" s="277"/>
      <c r="L3855" s="284">
        <v>13.34</v>
      </c>
      <c r="M3855" s="284">
        <v>138.72999999999999</v>
      </c>
    </row>
    <row r="3856" spans="1:13" x14ac:dyDescent="0.2">
      <c r="A3856" s="265" t="s">
        <v>8445</v>
      </c>
      <c r="B3856" s="266" t="s">
        <v>5044</v>
      </c>
      <c r="C3856" s="267" t="s">
        <v>36</v>
      </c>
      <c r="D3856" s="266" t="s">
        <v>37</v>
      </c>
      <c r="E3856" s="266" t="s">
        <v>38</v>
      </c>
      <c r="F3856" s="268" t="s">
        <v>1188</v>
      </c>
      <c r="G3856" s="269" t="s">
        <v>39</v>
      </c>
      <c r="H3856" s="267" t="s">
        <v>1189</v>
      </c>
      <c r="I3856" s="267" t="s">
        <v>40</v>
      </c>
      <c r="J3856" s="267" t="s">
        <v>41</v>
      </c>
      <c r="L3856" s="334"/>
      <c r="M3856" s="334"/>
    </row>
    <row r="3857" spans="1:13" x14ac:dyDescent="0.2">
      <c r="A3857" s="265" t="s">
        <v>8446</v>
      </c>
      <c r="B3857" s="271" t="s">
        <v>1190</v>
      </c>
      <c r="C3857" s="272" t="s">
        <v>3556</v>
      </c>
      <c r="D3857" s="271" t="s">
        <v>1470</v>
      </c>
      <c r="E3857" s="271" t="s">
        <v>144</v>
      </c>
      <c r="F3857" s="273">
        <v>3</v>
      </c>
      <c r="G3857" s="274" t="s">
        <v>7</v>
      </c>
      <c r="H3857" s="275">
        <v>1</v>
      </c>
      <c r="I3857" s="276">
        <v>36.24</v>
      </c>
      <c r="J3857" s="276">
        <v>36.24</v>
      </c>
      <c r="K3857" s="277"/>
      <c r="L3857" s="276">
        <v>43.92</v>
      </c>
      <c r="M3857" s="276">
        <v>43.92</v>
      </c>
    </row>
    <row r="3858" spans="1:13" x14ac:dyDescent="0.2">
      <c r="A3858" s="265" t="s">
        <v>8447</v>
      </c>
      <c r="B3858" s="279" t="s">
        <v>1193</v>
      </c>
      <c r="C3858" s="280" t="s">
        <v>3156</v>
      </c>
      <c r="D3858" s="279" t="s">
        <v>1470</v>
      </c>
      <c r="E3858" s="279" t="s">
        <v>1206</v>
      </c>
      <c r="F3858" s="281" t="s">
        <v>1195</v>
      </c>
      <c r="G3858" s="282" t="s">
        <v>1196</v>
      </c>
      <c r="H3858" s="283">
        <v>0.72</v>
      </c>
      <c r="I3858" s="284">
        <v>11.009</v>
      </c>
      <c r="J3858" s="284">
        <v>7.9260000000000002</v>
      </c>
      <c r="K3858" s="277"/>
      <c r="L3858" s="284">
        <v>13.34</v>
      </c>
      <c r="M3858" s="284">
        <v>9.6</v>
      </c>
    </row>
    <row r="3859" spans="1:13" x14ac:dyDescent="0.2">
      <c r="A3859" s="265" t="s">
        <v>8448</v>
      </c>
      <c r="B3859" s="301" t="s">
        <v>1193</v>
      </c>
      <c r="C3859" s="302" t="s">
        <v>3557</v>
      </c>
      <c r="D3859" s="301" t="s">
        <v>1470</v>
      </c>
      <c r="E3859" s="301" t="s">
        <v>3558</v>
      </c>
      <c r="F3859" s="303" t="s">
        <v>1209</v>
      </c>
      <c r="G3859" s="304" t="s">
        <v>1196</v>
      </c>
      <c r="H3859" s="305">
        <v>0.4</v>
      </c>
      <c r="I3859" s="285">
        <v>70.786956466431093</v>
      </c>
      <c r="J3859" s="285">
        <v>28.314</v>
      </c>
      <c r="K3859" s="277"/>
      <c r="L3859" s="285">
        <v>85.82</v>
      </c>
      <c r="M3859" s="285">
        <v>34.32</v>
      </c>
    </row>
    <row r="3860" spans="1:13" ht="12.75" thickBot="1" x14ac:dyDescent="0.25">
      <c r="A3860" s="265" t="s">
        <v>8449</v>
      </c>
      <c r="B3860" s="286" t="s">
        <v>5045</v>
      </c>
      <c r="C3860" s="287" t="s">
        <v>36</v>
      </c>
      <c r="D3860" s="286" t="s">
        <v>37</v>
      </c>
      <c r="E3860" s="286" t="s">
        <v>38</v>
      </c>
      <c r="F3860" s="288" t="s">
        <v>1188</v>
      </c>
      <c r="G3860" s="289" t="s">
        <v>39</v>
      </c>
      <c r="H3860" s="287" t="s">
        <v>1189</v>
      </c>
      <c r="I3860" s="287" t="s">
        <v>40</v>
      </c>
      <c r="J3860" s="287" t="s">
        <v>41</v>
      </c>
    </row>
    <row r="3861" spans="1:13" ht="12.75" thickTop="1" x14ac:dyDescent="0.2">
      <c r="A3861" s="265" t="s">
        <v>8450</v>
      </c>
      <c r="B3861" s="310" t="s">
        <v>1190</v>
      </c>
      <c r="C3861" s="311" t="s">
        <v>3560</v>
      </c>
      <c r="D3861" s="310" t="s">
        <v>1470</v>
      </c>
      <c r="E3861" s="310" t="s">
        <v>150</v>
      </c>
      <c r="F3861" s="312">
        <v>4</v>
      </c>
      <c r="G3861" s="313" t="s">
        <v>7</v>
      </c>
      <c r="H3861" s="314">
        <v>1</v>
      </c>
      <c r="I3861" s="315">
        <v>28.25</v>
      </c>
      <c r="J3861" s="315">
        <v>28.25</v>
      </c>
      <c r="K3861" s="277"/>
      <c r="L3861" s="315">
        <v>34.229999999999997</v>
      </c>
      <c r="M3861" s="315">
        <v>34.229999999999997</v>
      </c>
    </row>
    <row r="3862" spans="1:13" x14ac:dyDescent="0.2">
      <c r="A3862" s="265" t="s">
        <v>8451</v>
      </c>
      <c r="B3862" s="279" t="s">
        <v>1193</v>
      </c>
      <c r="C3862" s="280" t="s">
        <v>3156</v>
      </c>
      <c r="D3862" s="279" t="s">
        <v>1470</v>
      </c>
      <c r="E3862" s="279" t="s">
        <v>1206</v>
      </c>
      <c r="F3862" s="281" t="s">
        <v>1195</v>
      </c>
      <c r="G3862" s="282" t="s">
        <v>1196</v>
      </c>
      <c r="H3862" s="283">
        <v>2.5659999999999998</v>
      </c>
      <c r="I3862" s="284">
        <v>11.009</v>
      </c>
      <c r="J3862" s="284">
        <v>28.248999999999999</v>
      </c>
      <c r="K3862" s="277"/>
      <c r="L3862" s="284">
        <v>13.34</v>
      </c>
      <c r="M3862" s="284">
        <v>34.229999999999997</v>
      </c>
    </row>
    <row r="3863" spans="1:13" x14ac:dyDescent="0.2">
      <c r="A3863" s="265" t="s">
        <v>8452</v>
      </c>
      <c r="B3863" s="266" t="s">
        <v>5046</v>
      </c>
      <c r="C3863" s="267" t="s">
        <v>36</v>
      </c>
      <c r="D3863" s="266" t="s">
        <v>37</v>
      </c>
      <c r="E3863" s="266" t="s">
        <v>38</v>
      </c>
      <c r="F3863" s="268" t="s">
        <v>1188</v>
      </c>
      <c r="G3863" s="269" t="s">
        <v>39</v>
      </c>
      <c r="H3863" s="267" t="s">
        <v>1189</v>
      </c>
      <c r="I3863" s="267" t="s">
        <v>40</v>
      </c>
      <c r="J3863" s="267" t="s">
        <v>41</v>
      </c>
      <c r="L3863" s="334"/>
      <c r="M3863" s="334"/>
    </row>
    <row r="3864" spans="1:13" x14ac:dyDescent="0.2">
      <c r="A3864" s="265" t="s">
        <v>8453</v>
      </c>
      <c r="B3864" s="271" t="s">
        <v>1190</v>
      </c>
      <c r="C3864" s="272" t="s">
        <v>4048</v>
      </c>
      <c r="D3864" s="271" t="s">
        <v>1470</v>
      </c>
      <c r="E3864" s="271" t="s">
        <v>359</v>
      </c>
      <c r="F3864" s="273">
        <v>4</v>
      </c>
      <c r="G3864" s="274" t="s">
        <v>7</v>
      </c>
      <c r="H3864" s="275">
        <v>1</v>
      </c>
      <c r="I3864" s="276">
        <v>18.7</v>
      </c>
      <c r="J3864" s="276">
        <v>18.7</v>
      </c>
      <c r="K3864" s="277"/>
      <c r="L3864" s="276">
        <v>22.67</v>
      </c>
      <c r="M3864" s="276">
        <v>22.67</v>
      </c>
    </row>
    <row r="3865" spans="1:13" x14ac:dyDescent="0.2">
      <c r="A3865" s="265" t="s">
        <v>8454</v>
      </c>
      <c r="B3865" s="279" t="s">
        <v>1193</v>
      </c>
      <c r="C3865" s="280" t="s">
        <v>3156</v>
      </c>
      <c r="D3865" s="279" t="s">
        <v>1470</v>
      </c>
      <c r="E3865" s="279" t="s">
        <v>1206</v>
      </c>
      <c r="F3865" s="281" t="s">
        <v>1195</v>
      </c>
      <c r="G3865" s="282" t="s">
        <v>1196</v>
      </c>
      <c r="H3865" s="283">
        <v>1.7</v>
      </c>
      <c r="I3865" s="284">
        <v>11.000169251336899</v>
      </c>
      <c r="J3865" s="284">
        <v>18.7</v>
      </c>
      <c r="K3865" s="277"/>
      <c r="L3865" s="284">
        <v>13.34</v>
      </c>
      <c r="M3865" s="284">
        <v>22.67</v>
      </c>
    </row>
    <row r="3866" spans="1:13" x14ac:dyDescent="0.2">
      <c r="A3866" s="265" t="s">
        <v>8455</v>
      </c>
      <c r="B3866" s="266" t="s">
        <v>5047</v>
      </c>
      <c r="C3866" s="267" t="s">
        <v>36</v>
      </c>
      <c r="D3866" s="266" t="s">
        <v>37</v>
      </c>
      <c r="E3866" s="266" t="s">
        <v>38</v>
      </c>
      <c r="F3866" s="268" t="s">
        <v>1188</v>
      </c>
      <c r="G3866" s="269" t="s">
        <v>39</v>
      </c>
      <c r="H3866" s="267" t="s">
        <v>1189</v>
      </c>
      <c r="I3866" s="267" t="s">
        <v>40</v>
      </c>
      <c r="J3866" s="267" t="s">
        <v>41</v>
      </c>
      <c r="L3866" s="334"/>
      <c r="M3866" s="334"/>
    </row>
    <row r="3867" spans="1:13" x14ac:dyDescent="0.2">
      <c r="A3867" s="265" t="s">
        <v>8456</v>
      </c>
      <c r="B3867" s="271" t="s">
        <v>1190</v>
      </c>
      <c r="C3867" s="272" t="s">
        <v>5048</v>
      </c>
      <c r="D3867" s="271" t="s">
        <v>1470</v>
      </c>
      <c r="E3867" s="271" t="s">
        <v>914</v>
      </c>
      <c r="F3867" s="273">
        <v>8</v>
      </c>
      <c r="G3867" s="274" t="s">
        <v>61</v>
      </c>
      <c r="H3867" s="275">
        <v>1</v>
      </c>
      <c r="I3867" s="276">
        <v>143.34</v>
      </c>
      <c r="J3867" s="276">
        <v>143.34</v>
      </c>
      <c r="K3867" s="277"/>
      <c r="L3867" s="276">
        <v>173.7</v>
      </c>
      <c r="M3867" s="276">
        <v>173.7</v>
      </c>
    </row>
    <row r="3868" spans="1:13" x14ac:dyDescent="0.2">
      <c r="A3868" s="265" t="s">
        <v>8457</v>
      </c>
      <c r="B3868" s="301" t="s">
        <v>1193</v>
      </c>
      <c r="C3868" s="302" t="s">
        <v>3137</v>
      </c>
      <c r="D3868" s="301" t="s">
        <v>1470</v>
      </c>
      <c r="E3868" s="301" t="s">
        <v>1198</v>
      </c>
      <c r="F3868" s="303" t="s">
        <v>1195</v>
      </c>
      <c r="G3868" s="304" t="s">
        <v>1196</v>
      </c>
      <c r="H3868" s="305">
        <v>0.83</v>
      </c>
      <c r="I3868" s="285">
        <v>12.429</v>
      </c>
      <c r="J3868" s="285">
        <v>10.316000000000001</v>
      </c>
      <c r="K3868" s="277"/>
      <c r="L3868" s="285">
        <v>15.06</v>
      </c>
      <c r="M3868" s="285">
        <v>12.49</v>
      </c>
    </row>
    <row r="3869" spans="1:13" ht="12.75" thickBot="1" x14ac:dyDescent="0.25">
      <c r="A3869" s="265" t="s">
        <v>8458</v>
      </c>
      <c r="B3869" s="301" t="s">
        <v>1193</v>
      </c>
      <c r="C3869" s="302" t="s">
        <v>3212</v>
      </c>
      <c r="D3869" s="301" t="s">
        <v>1470</v>
      </c>
      <c r="E3869" s="301" t="s">
        <v>1364</v>
      </c>
      <c r="F3869" s="303" t="s">
        <v>1195</v>
      </c>
      <c r="G3869" s="304" t="s">
        <v>1196</v>
      </c>
      <c r="H3869" s="305">
        <v>0.83</v>
      </c>
      <c r="I3869" s="285">
        <v>18.404</v>
      </c>
      <c r="J3869" s="285">
        <v>15.275</v>
      </c>
      <c r="K3869" s="277"/>
      <c r="L3869" s="285">
        <v>22.3</v>
      </c>
      <c r="M3869" s="285">
        <v>18.5</v>
      </c>
    </row>
    <row r="3870" spans="1:13" ht="12.75" thickTop="1" x14ac:dyDescent="0.2">
      <c r="A3870" s="265" t="s">
        <v>8459</v>
      </c>
      <c r="B3870" s="295" t="s">
        <v>1193</v>
      </c>
      <c r="C3870" s="296" t="s">
        <v>4307</v>
      </c>
      <c r="D3870" s="295" t="s">
        <v>1470</v>
      </c>
      <c r="E3870" s="295" t="s">
        <v>1388</v>
      </c>
      <c r="F3870" s="297" t="s">
        <v>1209</v>
      </c>
      <c r="G3870" s="298" t="s">
        <v>61</v>
      </c>
      <c r="H3870" s="299">
        <v>2.0074999999999998</v>
      </c>
      <c r="I3870" s="300">
        <v>0.371</v>
      </c>
      <c r="J3870" s="300">
        <v>0.74399999999999999</v>
      </c>
      <c r="K3870" s="277"/>
      <c r="L3870" s="300">
        <v>0.45</v>
      </c>
      <c r="M3870" s="300">
        <v>0.9</v>
      </c>
    </row>
    <row r="3871" spans="1:13" x14ac:dyDescent="0.2">
      <c r="A3871" s="265" t="s">
        <v>8460</v>
      </c>
      <c r="B3871" s="279" t="s">
        <v>1193</v>
      </c>
      <c r="C3871" s="280" t="s">
        <v>5049</v>
      </c>
      <c r="D3871" s="279" t="s">
        <v>1470</v>
      </c>
      <c r="E3871" s="279" t="s">
        <v>914</v>
      </c>
      <c r="F3871" s="281" t="s">
        <v>1209</v>
      </c>
      <c r="G3871" s="282" t="s">
        <v>61</v>
      </c>
      <c r="H3871" s="283">
        <v>1.01</v>
      </c>
      <c r="I3871" s="284">
        <v>115.84731589743591</v>
      </c>
      <c r="J3871" s="284">
        <v>117.005</v>
      </c>
      <c r="K3871" s="277"/>
      <c r="L3871" s="284">
        <v>140.41</v>
      </c>
      <c r="M3871" s="284">
        <v>141.81</v>
      </c>
    </row>
    <row r="3872" spans="1:13" x14ac:dyDescent="0.2">
      <c r="A3872" s="265" t="s">
        <v>8461</v>
      </c>
      <c r="B3872" s="266" t="s">
        <v>5050</v>
      </c>
      <c r="C3872" s="267" t="s">
        <v>36</v>
      </c>
      <c r="D3872" s="266" t="s">
        <v>37</v>
      </c>
      <c r="E3872" s="266" t="s">
        <v>38</v>
      </c>
      <c r="F3872" s="268" t="s">
        <v>1188</v>
      </c>
      <c r="G3872" s="269" t="s">
        <v>39</v>
      </c>
      <c r="H3872" s="267" t="s">
        <v>1189</v>
      </c>
      <c r="I3872" s="267" t="s">
        <v>40</v>
      </c>
      <c r="J3872" s="267" t="s">
        <v>41</v>
      </c>
      <c r="L3872" s="334"/>
      <c r="M3872" s="334"/>
    </row>
    <row r="3873" spans="1:13" x14ac:dyDescent="0.2">
      <c r="A3873" s="265" t="s">
        <v>8462</v>
      </c>
      <c r="B3873" s="271" t="s">
        <v>1190</v>
      </c>
      <c r="C3873" s="272" t="s">
        <v>5051</v>
      </c>
      <c r="D3873" s="271" t="s">
        <v>1470</v>
      </c>
      <c r="E3873" s="271" t="s">
        <v>916</v>
      </c>
      <c r="F3873" s="273">
        <v>8</v>
      </c>
      <c r="G3873" s="274" t="s">
        <v>61</v>
      </c>
      <c r="H3873" s="275">
        <v>1</v>
      </c>
      <c r="I3873" s="276">
        <v>166.57</v>
      </c>
      <c r="J3873" s="276">
        <v>166.57</v>
      </c>
      <c r="K3873" s="277"/>
      <c r="L3873" s="276">
        <v>201.84</v>
      </c>
      <c r="M3873" s="276">
        <v>201.84</v>
      </c>
    </row>
    <row r="3874" spans="1:13" x14ac:dyDescent="0.2">
      <c r="A3874" s="265" t="s">
        <v>8463</v>
      </c>
      <c r="B3874" s="279" t="s">
        <v>1193</v>
      </c>
      <c r="C3874" s="280" t="s">
        <v>3137</v>
      </c>
      <c r="D3874" s="279" t="s">
        <v>1470</v>
      </c>
      <c r="E3874" s="279" t="s">
        <v>1198</v>
      </c>
      <c r="F3874" s="281" t="s">
        <v>1195</v>
      </c>
      <c r="G3874" s="282" t="s">
        <v>1196</v>
      </c>
      <c r="H3874" s="283">
        <v>0.97</v>
      </c>
      <c r="I3874" s="284">
        <v>12.429</v>
      </c>
      <c r="J3874" s="284">
        <v>12.055999999999999</v>
      </c>
      <c r="K3874" s="277"/>
      <c r="L3874" s="284">
        <v>15.06</v>
      </c>
      <c r="M3874" s="284">
        <v>14.6</v>
      </c>
    </row>
    <row r="3875" spans="1:13" x14ac:dyDescent="0.2">
      <c r="A3875" s="265" t="s">
        <v>8464</v>
      </c>
      <c r="B3875" s="279" t="s">
        <v>1193</v>
      </c>
      <c r="C3875" s="280" t="s">
        <v>3212</v>
      </c>
      <c r="D3875" s="279" t="s">
        <v>1470</v>
      </c>
      <c r="E3875" s="279" t="s">
        <v>1364</v>
      </c>
      <c r="F3875" s="281" t="s">
        <v>1195</v>
      </c>
      <c r="G3875" s="282" t="s">
        <v>1196</v>
      </c>
      <c r="H3875" s="283">
        <v>0.97</v>
      </c>
      <c r="I3875" s="284">
        <v>18.404</v>
      </c>
      <c r="J3875" s="284">
        <v>17.850999999999999</v>
      </c>
      <c r="K3875" s="277"/>
      <c r="L3875" s="284">
        <v>22.3</v>
      </c>
      <c r="M3875" s="284">
        <v>21.63</v>
      </c>
    </row>
    <row r="3876" spans="1:13" x14ac:dyDescent="0.2">
      <c r="A3876" s="265" t="s">
        <v>8465</v>
      </c>
      <c r="B3876" s="279" t="s">
        <v>1193</v>
      </c>
      <c r="C3876" s="280" t="s">
        <v>4307</v>
      </c>
      <c r="D3876" s="279" t="s">
        <v>1470</v>
      </c>
      <c r="E3876" s="279" t="s">
        <v>1388</v>
      </c>
      <c r="F3876" s="281" t="s">
        <v>1209</v>
      </c>
      <c r="G3876" s="282" t="s">
        <v>61</v>
      </c>
      <c r="H3876" s="283">
        <v>2.4064999999999999</v>
      </c>
      <c r="I3876" s="284">
        <v>0.371</v>
      </c>
      <c r="J3876" s="284">
        <v>0.89200000000000002</v>
      </c>
      <c r="K3876" s="277"/>
      <c r="L3876" s="284">
        <v>0.45</v>
      </c>
      <c r="M3876" s="284">
        <v>1.08</v>
      </c>
    </row>
    <row r="3877" spans="1:13" x14ac:dyDescent="0.2">
      <c r="A3877" s="265" t="s">
        <v>8466</v>
      </c>
      <c r="B3877" s="301" t="s">
        <v>1193</v>
      </c>
      <c r="C3877" s="302" t="s">
        <v>3848</v>
      </c>
      <c r="D3877" s="301" t="s">
        <v>1470</v>
      </c>
      <c r="E3877" s="301" t="s">
        <v>916</v>
      </c>
      <c r="F3877" s="303" t="s">
        <v>1209</v>
      </c>
      <c r="G3877" s="304" t="s">
        <v>61</v>
      </c>
      <c r="H3877" s="305">
        <v>1.01</v>
      </c>
      <c r="I3877" s="285">
        <v>134.42721886597937</v>
      </c>
      <c r="J3877" s="285">
        <v>135.77099999999999</v>
      </c>
      <c r="K3877" s="277"/>
      <c r="L3877" s="285">
        <v>162.91</v>
      </c>
      <c r="M3877" s="285">
        <v>164.53</v>
      </c>
    </row>
    <row r="3878" spans="1:13" ht="12.75" thickBot="1" x14ac:dyDescent="0.25">
      <c r="A3878" s="265" t="s">
        <v>8467</v>
      </c>
      <c r="B3878" s="286" t="s">
        <v>5052</v>
      </c>
      <c r="C3878" s="287" t="s">
        <v>36</v>
      </c>
      <c r="D3878" s="286" t="s">
        <v>37</v>
      </c>
      <c r="E3878" s="286" t="s">
        <v>38</v>
      </c>
      <c r="F3878" s="288" t="s">
        <v>1188</v>
      </c>
      <c r="G3878" s="289" t="s">
        <v>39</v>
      </c>
      <c r="H3878" s="287" t="s">
        <v>1189</v>
      </c>
      <c r="I3878" s="287" t="s">
        <v>40</v>
      </c>
      <c r="J3878" s="287" t="s">
        <v>41</v>
      </c>
      <c r="L3878" s="270"/>
      <c r="M3878" s="270"/>
    </row>
    <row r="3879" spans="1:13" ht="12.75" thickTop="1" x14ac:dyDescent="0.2">
      <c r="A3879" s="265" t="s">
        <v>8468</v>
      </c>
      <c r="B3879" s="310" t="s">
        <v>1190</v>
      </c>
      <c r="C3879" s="311" t="s">
        <v>5053</v>
      </c>
      <c r="D3879" s="310" t="s">
        <v>1470</v>
      </c>
      <c r="E3879" s="310" t="s">
        <v>918</v>
      </c>
      <c r="F3879" s="312">
        <v>8</v>
      </c>
      <c r="G3879" s="313" t="s">
        <v>73</v>
      </c>
      <c r="H3879" s="314">
        <v>1</v>
      </c>
      <c r="I3879" s="315">
        <v>100.61999999999999</v>
      </c>
      <c r="J3879" s="315">
        <v>100.61999999999999</v>
      </c>
      <c r="K3879" s="277"/>
      <c r="L3879" s="315">
        <v>121.93</v>
      </c>
      <c r="M3879" s="315">
        <v>121.93</v>
      </c>
    </row>
    <row r="3880" spans="1:13" x14ac:dyDescent="0.2">
      <c r="A3880" s="265" t="s">
        <v>8469</v>
      </c>
      <c r="B3880" s="279" t="s">
        <v>1193</v>
      </c>
      <c r="C3880" s="280" t="s">
        <v>3137</v>
      </c>
      <c r="D3880" s="279" t="s">
        <v>1470</v>
      </c>
      <c r="E3880" s="279" t="s">
        <v>1198</v>
      </c>
      <c r="F3880" s="281" t="s">
        <v>1195</v>
      </c>
      <c r="G3880" s="282" t="s">
        <v>1196</v>
      </c>
      <c r="H3880" s="283">
        <v>0.93</v>
      </c>
      <c r="I3880" s="284">
        <v>12.429</v>
      </c>
      <c r="J3880" s="284">
        <v>11.558</v>
      </c>
      <c r="K3880" s="277"/>
      <c r="L3880" s="284">
        <v>15.06</v>
      </c>
      <c r="M3880" s="284">
        <v>14</v>
      </c>
    </row>
    <row r="3881" spans="1:13" x14ac:dyDescent="0.2">
      <c r="A3881" s="265" t="s">
        <v>8470</v>
      </c>
      <c r="B3881" s="279" t="s">
        <v>1193</v>
      </c>
      <c r="C3881" s="280" t="s">
        <v>3212</v>
      </c>
      <c r="D3881" s="279" t="s">
        <v>1470</v>
      </c>
      <c r="E3881" s="279" t="s">
        <v>1364</v>
      </c>
      <c r="F3881" s="281" t="s">
        <v>1195</v>
      </c>
      <c r="G3881" s="282" t="s">
        <v>1196</v>
      </c>
      <c r="H3881" s="283">
        <v>0.93</v>
      </c>
      <c r="I3881" s="284">
        <v>18.404</v>
      </c>
      <c r="J3881" s="284">
        <v>17.114999999999998</v>
      </c>
      <c r="K3881" s="277"/>
      <c r="L3881" s="284">
        <v>22.3</v>
      </c>
      <c r="M3881" s="284">
        <v>20.73</v>
      </c>
    </row>
    <row r="3882" spans="1:13" x14ac:dyDescent="0.2">
      <c r="A3882" s="265" t="s">
        <v>8471</v>
      </c>
      <c r="B3882" s="279" t="s">
        <v>1193</v>
      </c>
      <c r="C3882" s="280" t="s">
        <v>4307</v>
      </c>
      <c r="D3882" s="279" t="s">
        <v>1470</v>
      </c>
      <c r="E3882" s="279" t="s">
        <v>1388</v>
      </c>
      <c r="F3882" s="281" t="s">
        <v>1209</v>
      </c>
      <c r="G3882" s="282" t="s">
        <v>61</v>
      </c>
      <c r="H3882" s="283">
        <v>1.9</v>
      </c>
      <c r="I3882" s="284">
        <v>0.371</v>
      </c>
      <c r="J3882" s="284">
        <v>0.70399999999999996</v>
      </c>
      <c r="K3882" s="277"/>
      <c r="L3882" s="284">
        <v>0.45</v>
      </c>
      <c r="M3882" s="284">
        <v>0.85</v>
      </c>
    </row>
    <row r="3883" spans="1:13" x14ac:dyDescent="0.2">
      <c r="A3883" s="265" t="s">
        <v>8472</v>
      </c>
      <c r="B3883" s="279" t="s">
        <v>1193</v>
      </c>
      <c r="C3883" s="280" t="s">
        <v>5054</v>
      </c>
      <c r="D3883" s="279" t="s">
        <v>1470</v>
      </c>
      <c r="E3883" s="279" t="s">
        <v>5055</v>
      </c>
      <c r="F3883" s="281" t="s">
        <v>1209</v>
      </c>
      <c r="G3883" s="282" t="s">
        <v>73</v>
      </c>
      <c r="H3883" s="283">
        <v>1</v>
      </c>
      <c r="I3883" s="284">
        <v>71.243010603085565</v>
      </c>
      <c r="J3883" s="284">
        <v>71.242999999999995</v>
      </c>
      <c r="K3883" s="277"/>
      <c r="L3883" s="284">
        <v>86.35</v>
      </c>
      <c r="M3883" s="284">
        <v>86.35</v>
      </c>
    </row>
    <row r="3884" spans="1:13" x14ac:dyDescent="0.2">
      <c r="A3884" s="265" t="s">
        <v>8473</v>
      </c>
      <c r="B3884" s="266" t="s">
        <v>5056</v>
      </c>
      <c r="C3884" s="267" t="s">
        <v>36</v>
      </c>
      <c r="D3884" s="266" t="s">
        <v>37</v>
      </c>
      <c r="E3884" s="266" t="s">
        <v>38</v>
      </c>
      <c r="F3884" s="268" t="s">
        <v>1188</v>
      </c>
      <c r="G3884" s="269" t="s">
        <v>39</v>
      </c>
      <c r="H3884" s="267" t="s">
        <v>1189</v>
      </c>
      <c r="I3884" s="267" t="s">
        <v>40</v>
      </c>
      <c r="J3884" s="267" t="s">
        <v>41</v>
      </c>
      <c r="L3884" s="334"/>
      <c r="M3884" s="334"/>
    </row>
    <row r="3885" spans="1:13" ht="48" x14ac:dyDescent="0.2">
      <c r="A3885" s="265" t="s">
        <v>8474</v>
      </c>
      <c r="B3885" s="271" t="s">
        <v>1190</v>
      </c>
      <c r="C3885" s="272" t="s">
        <v>5057</v>
      </c>
      <c r="D3885" s="271" t="s">
        <v>103</v>
      </c>
      <c r="E3885" s="271" t="s">
        <v>1824</v>
      </c>
      <c r="F3885" s="273" t="s">
        <v>4496</v>
      </c>
      <c r="G3885" s="274" t="s">
        <v>133</v>
      </c>
      <c r="H3885" s="275">
        <v>1</v>
      </c>
      <c r="I3885" s="276">
        <v>20.09</v>
      </c>
      <c r="J3885" s="276">
        <v>20.09</v>
      </c>
      <c r="K3885" s="277"/>
      <c r="L3885" s="276">
        <v>24.36</v>
      </c>
      <c r="M3885" s="276">
        <v>24.36</v>
      </c>
    </row>
    <row r="3886" spans="1:13" ht="24" x14ac:dyDescent="0.2">
      <c r="A3886" s="265" t="s">
        <v>8475</v>
      </c>
      <c r="B3886" s="329" t="s">
        <v>1236</v>
      </c>
      <c r="C3886" s="330" t="s">
        <v>4505</v>
      </c>
      <c r="D3886" s="329" t="s">
        <v>103</v>
      </c>
      <c r="E3886" s="329" t="s">
        <v>1310</v>
      </c>
      <c r="F3886" s="331" t="s">
        <v>1191</v>
      </c>
      <c r="G3886" s="332" t="s">
        <v>79</v>
      </c>
      <c r="H3886" s="333">
        <v>7.4800000000000005E-2</v>
      </c>
      <c r="I3886" s="322">
        <v>17.331</v>
      </c>
      <c r="J3886" s="322">
        <v>1.296</v>
      </c>
      <c r="K3886" s="277"/>
      <c r="L3886" s="322">
        <v>21</v>
      </c>
      <c r="M3886" s="322">
        <v>1.57</v>
      </c>
    </row>
    <row r="3887" spans="1:13" ht="24.75" thickBot="1" x14ac:dyDescent="0.25">
      <c r="A3887" s="265" t="s">
        <v>8476</v>
      </c>
      <c r="B3887" s="329" t="s">
        <v>1236</v>
      </c>
      <c r="C3887" s="330" t="s">
        <v>4506</v>
      </c>
      <c r="D3887" s="329" t="s">
        <v>103</v>
      </c>
      <c r="E3887" s="329" t="s">
        <v>1312</v>
      </c>
      <c r="F3887" s="331" t="s">
        <v>1191</v>
      </c>
      <c r="G3887" s="332" t="s">
        <v>79</v>
      </c>
      <c r="H3887" s="333">
        <v>0.17949999999999999</v>
      </c>
      <c r="I3887" s="322">
        <v>23.983000000000001</v>
      </c>
      <c r="J3887" s="322">
        <v>4.3040000000000003</v>
      </c>
      <c r="K3887" s="277"/>
      <c r="L3887" s="322">
        <v>29.06</v>
      </c>
      <c r="M3887" s="322">
        <v>5.21</v>
      </c>
    </row>
    <row r="3888" spans="1:13" ht="24.75" thickTop="1" x14ac:dyDescent="0.2">
      <c r="A3888" s="265" t="s">
        <v>8477</v>
      </c>
      <c r="B3888" s="295" t="s">
        <v>1193</v>
      </c>
      <c r="C3888" s="296" t="s">
        <v>5058</v>
      </c>
      <c r="D3888" s="295" t="s">
        <v>103</v>
      </c>
      <c r="E3888" s="295" t="s">
        <v>5059</v>
      </c>
      <c r="F3888" s="297" t="s">
        <v>1209</v>
      </c>
      <c r="G3888" s="298" t="s">
        <v>133</v>
      </c>
      <c r="H3888" s="299">
        <v>1</v>
      </c>
      <c r="I3888" s="300">
        <v>14.49</v>
      </c>
      <c r="J3888" s="300">
        <v>14.49</v>
      </c>
      <c r="K3888" s="277"/>
      <c r="L3888" s="300">
        <v>17.579999999999998</v>
      </c>
      <c r="M3888" s="300">
        <v>17.579999999999998</v>
      </c>
    </row>
    <row r="3889" spans="1:13" x14ac:dyDescent="0.2">
      <c r="A3889" s="265" t="s">
        <v>8478</v>
      </c>
      <c r="B3889" s="266" t="s">
        <v>5060</v>
      </c>
      <c r="C3889" s="267" t="s">
        <v>36</v>
      </c>
      <c r="D3889" s="266" t="s">
        <v>37</v>
      </c>
      <c r="E3889" s="266" t="s">
        <v>38</v>
      </c>
      <c r="F3889" s="268" t="s">
        <v>1188</v>
      </c>
      <c r="G3889" s="269" t="s">
        <v>39</v>
      </c>
      <c r="H3889" s="267" t="s">
        <v>1189</v>
      </c>
      <c r="I3889" s="267" t="s">
        <v>40</v>
      </c>
      <c r="J3889" s="267" t="s">
        <v>41</v>
      </c>
      <c r="L3889" s="334"/>
      <c r="M3889" s="334"/>
    </row>
    <row r="3890" spans="1:13" ht="48" x14ac:dyDescent="0.2">
      <c r="A3890" s="265" t="s">
        <v>8479</v>
      </c>
      <c r="B3890" s="271" t="s">
        <v>1190</v>
      </c>
      <c r="C3890" s="272" t="s">
        <v>3940</v>
      </c>
      <c r="D3890" s="271" t="s">
        <v>103</v>
      </c>
      <c r="E3890" s="271" t="s">
        <v>1549</v>
      </c>
      <c r="F3890" s="273" t="s">
        <v>3941</v>
      </c>
      <c r="G3890" s="274" t="s">
        <v>289</v>
      </c>
      <c r="H3890" s="275">
        <v>1</v>
      </c>
      <c r="I3890" s="276">
        <v>415.66</v>
      </c>
      <c r="J3890" s="276">
        <v>415.65999999999997</v>
      </c>
      <c r="K3890" s="277"/>
      <c r="L3890" s="276">
        <v>503.66</v>
      </c>
      <c r="M3890" s="276">
        <v>503.66</v>
      </c>
    </row>
    <row r="3891" spans="1:13" ht="24" x14ac:dyDescent="0.2">
      <c r="A3891" s="265" t="s">
        <v>8480</v>
      </c>
      <c r="B3891" s="316" t="s">
        <v>1236</v>
      </c>
      <c r="C3891" s="317" t="s">
        <v>3942</v>
      </c>
      <c r="D3891" s="316" t="s">
        <v>103</v>
      </c>
      <c r="E3891" s="316" t="s">
        <v>3943</v>
      </c>
      <c r="F3891" s="318" t="s">
        <v>1191</v>
      </c>
      <c r="G3891" s="319" t="s">
        <v>79</v>
      </c>
      <c r="H3891" s="320">
        <v>4.7480000000000002</v>
      </c>
      <c r="I3891" s="321">
        <v>17.016999999999999</v>
      </c>
      <c r="J3891" s="321">
        <v>80.796000000000006</v>
      </c>
      <c r="K3891" s="277"/>
      <c r="L3891" s="321">
        <v>20.62</v>
      </c>
      <c r="M3891" s="321">
        <v>97.9</v>
      </c>
    </row>
    <row r="3892" spans="1:13" ht="24" x14ac:dyDescent="0.2">
      <c r="A3892" s="265" t="s">
        <v>8481</v>
      </c>
      <c r="B3892" s="316" t="s">
        <v>1236</v>
      </c>
      <c r="C3892" s="317" t="s">
        <v>3944</v>
      </c>
      <c r="D3892" s="316" t="s">
        <v>103</v>
      </c>
      <c r="E3892" s="316" t="s">
        <v>3945</v>
      </c>
      <c r="F3892" s="318" t="s">
        <v>1191</v>
      </c>
      <c r="G3892" s="319" t="s">
        <v>79</v>
      </c>
      <c r="H3892" s="320">
        <v>5.78</v>
      </c>
      <c r="I3892" s="321">
        <v>23.495999999999999</v>
      </c>
      <c r="J3892" s="321">
        <v>135.80600000000001</v>
      </c>
      <c r="K3892" s="277"/>
      <c r="L3892" s="321">
        <v>28.47</v>
      </c>
      <c r="M3892" s="321">
        <v>164.55</v>
      </c>
    </row>
    <row r="3893" spans="1:13" x14ac:dyDescent="0.2">
      <c r="A3893" s="265" t="s">
        <v>8482</v>
      </c>
      <c r="B3893" s="279" t="s">
        <v>1193</v>
      </c>
      <c r="C3893" s="280" t="s">
        <v>3946</v>
      </c>
      <c r="D3893" s="279" t="s">
        <v>103</v>
      </c>
      <c r="E3893" s="279" t="s">
        <v>3947</v>
      </c>
      <c r="F3893" s="281" t="s">
        <v>1209</v>
      </c>
      <c r="G3893" s="282" t="s">
        <v>1283</v>
      </c>
      <c r="H3893" s="283">
        <v>9.2240000000000002</v>
      </c>
      <c r="I3893" s="284">
        <v>8.5990000000000002</v>
      </c>
      <c r="J3893" s="284">
        <v>79.316999999999993</v>
      </c>
      <c r="K3893" s="277"/>
      <c r="L3893" s="284">
        <v>10.42</v>
      </c>
      <c r="M3893" s="284">
        <v>96.11</v>
      </c>
    </row>
    <row r="3894" spans="1:13" x14ac:dyDescent="0.2">
      <c r="A3894" s="265" t="s">
        <v>8483</v>
      </c>
      <c r="B3894" s="279" t="s">
        <v>1193</v>
      </c>
      <c r="C3894" s="280" t="s">
        <v>3948</v>
      </c>
      <c r="D3894" s="279" t="s">
        <v>103</v>
      </c>
      <c r="E3894" s="279" t="s">
        <v>3949</v>
      </c>
      <c r="F3894" s="281" t="s">
        <v>1209</v>
      </c>
      <c r="G3894" s="282" t="s">
        <v>1283</v>
      </c>
      <c r="H3894" s="283">
        <v>0.89600000000000002</v>
      </c>
      <c r="I3894" s="284">
        <v>7.6420000000000003</v>
      </c>
      <c r="J3894" s="284">
        <v>6.8470000000000004</v>
      </c>
      <c r="K3894" s="277"/>
      <c r="L3894" s="284">
        <v>9.26</v>
      </c>
      <c r="M3894" s="284">
        <v>8.2899999999999991</v>
      </c>
    </row>
    <row r="3895" spans="1:13" x14ac:dyDescent="0.2">
      <c r="A3895" s="265" t="s">
        <v>8484</v>
      </c>
      <c r="B3895" s="279" t="s">
        <v>1193</v>
      </c>
      <c r="C3895" s="280" t="s">
        <v>3950</v>
      </c>
      <c r="D3895" s="279" t="s">
        <v>103</v>
      </c>
      <c r="E3895" s="279" t="s">
        <v>3951</v>
      </c>
      <c r="F3895" s="281" t="s">
        <v>1209</v>
      </c>
      <c r="G3895" s="282" t="s">
        <v>1283</v>
      </c>
      <c r="H3895" s="283">
        <v>7.0999999999999994E-2</v>
      </c>
      <c r="I3895" s="284">
        <v>22.984000000000002</v>
      </c>
      <c r="J3895" s="284">
        <v>1.631</v>
      </c>
      <c r="K3895" s="277"/>
      <c r="L3895" s="284">
        <v>27.85</v>
      </c>
      <c r="M3895" s="284">
        <v>1.97</v>
      </c>
    </row>
    <row r="3896" spans="1:13" ht="24" x14ac:dyDescent="0.2">
      <c r="A3896" s="265" t="s">
        <v>8485</v>
      </c>
      <c r="B3896" s="279" t="s">
        <v>1193</v>
      </c>
      <c r="C3896" s="280" t="s">
        <v>3952</v>
      </c>
      <c r="D3896" s="279" t="s">
        <v>103</v>
      </c>
      <c r="E3896" s="279" t="s">
        <v>3953</v>
      </c>
      <c r="F3896" s="281" t="s">
        <v>1209</v>
      </c>
      <c r="G3896" s="282" t="s">
        <v>133</v>
      </c>
      <c r="H3896" s="283">
        <v>3.3330000000000002</v>
      </c>
      <c r="I3896" s="284">
        <v>2.2109999999999999</v>
      </c>
      <c r="J3896" s="284">
        <v>7.3689999999999998</v>
      </c>
      <c r="K3896" s="277"/>
      <c r="L3896" s="284">
        <v>2.68</v>
      </c>
      <c r="M3896" s="284">
        <v>8.93</v>
      </c>
    </row>
    <row r="3897" spans="1:13" ht="24" x14ac:dyDescent="0.2">
      <c r="A3897" s="265" t="s">
        <v>8486</v>
      </c>
      <c r="B3897" s="301" t="s">
        <v>1193</v>
      </c>
      <c r="C3897" s="302" t="s">
        <v>3954</v>
      </c>
      <c r="D3897" s="301" t="s">
        <v>103</v>
      </c>
      <c r="E3897" s="301" t="s">
        <v>3955</v>
      </c>
      <c r="F3897" s="303" t="s">
        <v>1209</v>
      </c>
      <c r="G3897" s="304" t="s">
        <v>289</v>
      </c>
      <c r="H3897" s="305">
        <v>0.9</v>
      </c>
      <c r="I3897" s="285">
        <v>46.332000000000001</v>
      </c>
      <c r="J3897" s="285">
        <v>41.698</v>
      </c>
      <c r="K3897" s="277"/>
      <c r="L3897" s="285">
        <v>56.14</v>
      </c>
      <c r="M3897" s="285">
        <v>50.52</v>
      </c>
    </row>
    <row r="3898" spans="1:13" ht="24.75" thickBot="1" x14ac:dyDescent="0.25">
      <c r="A3898" s="265" t="s">
        <v>8487</v>
      </c>
      <c r="B3898" s="301" t="s">
        <v>1193</v>
      </c>
      <c r="C3898" s="302" t="s">
        <v>3956</v>
      </c>
      <c r="D3898" s="301" t="s">
        <v>103</v>
      </c>
      <c r="E3898" s="301" t="s">
        <v>3957</v>
      </c>
      <c r="F3898" s="303" t="s">
        <v>1209</v>
      </c>
      <c r="G3898" s="304" t="s">
        <v>289</v>
      </c>
      <c r="H3898" s="305">
        <v>1.0289999999999999</v>
      </c>
      <c r="I3898" s="285">
        <v>60.443723569131933</v>
      </c>
      <c r="J3898" s="285">
        <v>62.195999999999998</v>
      </c>
      <c r="K3898" s="277"/>
      <c r="L3898" s="285">
        <v>73.27</v>
      </c>
      <c r="M3898" s="285">
        <v>75.39</v>
      </c>
    </row>
    <row r="3899" spans="1:13" ht="12.75" thickTop="1" x14ac:dyDescent="0.2">
      <c r="A3899" s="265" t="s">
        <v>8488</v>
      </c>
      <c r="B3899" s="306" t="s">
        <v>5061</v>
      </c>
      <c r="C3899" s="307" t="s">
        <v>36</v>
      </c>
      <c r="D3899" s="306" t="s">
        <v>37</v>
      </c>
      <c r="E3899" s="306" t="s">
        <v>38</v>
      </c>
      <c r="F3899" s="308" t="s">
        <v>1188</v>
      </c>
      <c r="G3899" s="309" t="s">
        <v>39</v>
      </c>
      <c r="H3899" s="307" t="s">
        <v>1189</v>
      </c>
      <c r="I3899" s="307" t="s">
        <v>40</v>
      </c>
      <c r="J3899" s="307" t="s">
        <v>41</v>
      </c>
      <c r="L3899" s="335"/>
      <c r="M3899" s="335"/>
    </row>
    <row r="3900" spans="1:13" ht="36" x14ac:dyDescent="0.2">
      <c r="A3900" s="265" t="s">
        <v>8489</v>
      </c>
      <c r="B3900" s="271" t="s">
        <v>1190</v>
      </c>
      <c r="C3900" s="272" t="s">
        <v>3959</v>
      </c>
      <c r="D3900" s="271" t="s">
        <v>103</v>
      </c>
      <c r="E3900" s="271" t="s">
        <v>1550</v>
      </c>
      <c r="F3900" s="273" t="s">
        <v>3941</v>
      </c>
      <c r="G3900" s="274" t="s">
        <v>289</v>
      </c>
      <c r="H3900" s="275">
        <v>1</v>
      </c>
      <c r="I3900" s="276">
        <v>91.949999999999989</v>
      </c>
      <c r="J3900" s="276">
        <v>91.950000000000017</v>
      </c>
      <c r="K3900" s="277"/>
      <c r="L3900" s="276">
        <v>111.43</v>
      </c>
      <c r="M3900" s="276">
        <v>111.43</v>
      </c>
    </row>
    <row r="3901" spans="1:13" ht="24" x14ac:dyDescent="0.2">
      <c r="A3901" s="265" t="s">
        <v>8490</v>
      </c>
      <c r="B3901" s="316" t="s">
        <v>1236</v>
      </c>
      <c r="C3901" s="317" t="s">
        <v>3942</v>
      </c>
      <c r="D3901" s="316" t="s">
        <v>103</v>
      </c>
      <c r="E3901" s="316" t="s">
        <v>3943</v>
      </c>
      <c r="F3901" s="318" t="s">
        <v>1191</v>
      </c>
      <c r="G3901" s="319" t="s">
        <v>79</v>
      </c>
      <c r="H3901" s="320">
        <v>0.77800000000000002</v>
      </c>
      <c r="I3901" s="321">
        <v>17.016999999999999</v>
      </c>
      <c r="J3901" s="321">
        <v>13.239000000000001</v>
      </c>
      <c r="K3901" s="277"/>
      <c r="L3901" s="321">
        <v>20.62</v>
      </c>
      <c r="M3901" s="321">
        <v>16.04</v>
      </c>
    </row>
    <row r="3902" spans="1:13" ht="24" x14ac:dyDescent="0.2">
      <c r="A3902" s="265" t="s">
        <v>8491</v>
      </c>
      <c r="B3902" s="316" t="s">
        <v>1236</v>
      </c>
      <c r="C3902" s="317" t="s">
        <v>3944</v>
      </c>
      <c r="D3902" s="316" t="s">
        <v>103</v>
      </c>
      <c r="E3902" s="316" t="s">
        <v>3945</v>
      </c>
      <c r="F3902" s="318" t="s">
        <v>1191</v>
      </c>
      <c r="G3902" s="319" t="s">
        <v>79</v>
      </c>
      <c r="H3902" s="320">
        <v>0.94799999999999995</v>
      </c>
      <c r="I3902" s="321">
        <v>23.495999999999999</v>
      </c>
      <c r="J3902" s="321">
        <v>22.274000000000001</v>
      </c>
      <c r="K3902" s="277"/>
      <c r="L3902" s="321">
        <v>28.47</v>
      </c>
      <c r="M3902" s="321">
        <v>26.98</v>
      </c>
    </row>
    <row r="3903" spans="1:13" ht="24" x14ac:dyDescent="0.2">
      <c r="A3903" s="265" t="s">
        <v>8492</v>
      </c>
      <c r="B3903" s="279" t="s">
        <v>1193</v>
      </c>
      <c r="C3903" s="280" t="s">
        <v>3960</v>
      </c>
      <c r="D3903" s="279" t="s">
        <v>103</v>
      </c>
      <c r="E3903" s="279" t="s">
        <v>3961</v>
      </c>
      <c r="F3903" s="281" t="s">
        <v>1209</v>
      </c>
      <c r="G3903" s="282" t="s">
        <v>133</v>
      </c>
      <c r="H3903" s="283">
        <v>3.2730000000000001</v>
      </c>
      <c r="I3903" s="284">
        <v>0.75900000000000001</v>
      </c>
      <c r="J3903" s="284">
        <v>2.484</v>
      </c>
      <c r="K3903" s="277"/>
      <c r="L3903" s="284">
        <v>0.92</v>
      </c>
      <c r="M3903" s="284">
        <v>3.01</v>
      </c>
    </row>
    <row r="3904" spans="1:13" x14ac:dyDescent="0.2">
      <c r="A3904" s="265" t="s">
        <v>8493</v>
      </c>
      <c r="B3904" s="279" t="s">
        <v>1193</v>
      </c>
      <c r="C3904" s="280" t="s">
        <v>3950</v>
      </c>
      <c r="D3904" s="279" t="s">
        <v>103</v>
      </c>
      <c r="E3904" s="279" t="s">
        <v>3951</v>
      </c>
      <c r="F3904" s="281" t="s">
        <v>1209</v>
      </c>
      <c r="G3904" s="282" t="s">
        <v>1283</v>
      </c>
      <c r="H3904" s="283">
        <v>4.0000000000000001E-3</v>
      </c>
      <c r="I3904" s="284">
        <v>22.984000000000002</v>
      </c>
      <c r="J3904" s="284">
        <v>9.0999999999999998E-2</v>
      </c>
      <c r="K3904" s="277"/>
      <c r="L3904" s="284">
        <v>27.85</v>
      </c>
      <c r="M3904" s="284">
        <v>0.11</v>
      </c>
    </row>
    <row r="3905" spans="1:13" x14ac:dyDescent="0.2">
      <c r="A3905" s="265" t="s">
        <v>8494</v>
      </c>
      <c r="B3905" s="279" t="s">
        <v>1193</v>
      </c>
      <c r="C3905" s="280" t="s">
        <v>3962</v>
      </c>
      <c r="D3905" s="279" t="s">
        <v>103</v>
      </c>
      <c r="E3905" s="279" t="s">
        <v>3963</v>
      </c>
      <c r="F3905" s="281" t="s">
        <v>1209</v>
      </c>
      <c r="G3905" s="282" t="s">
        <v>133</v>
      </c>
      <c r="H3905" s="283">
        <v>1.091</v>
      </c>
      <c r="I3905" s="284">
        <v>5.702</v>
      </c>
      <c r="J3905" s="284">
        <v>6.22</v>
      </c>
      <c r="K3905" s="277"/>
      <c r="L3905" s="284">
        <v>6.91</v>
      </c>
      <c r="M3905" s="284">
        <v>7.53</v>
      </c>
    </row>
    <row r="3906" spans="1:13" ht="24" x14ac:dyDescent="0.2">
      <c r="A3906" s="265" t="s">
        <v>8495</v>
      </c>
      <c r="B3906" s="279" t="s">
        <v>1193</v>
      </c>
      <c r="C3906" s="280" t="s">
        <v>3954</v>
      </c>
      <c r="D3906" s="279" t="s">
        <v>103</v>
      </c>
      <c r="E3906" s="279" t="s">
        <v>3955</v>
      </c>
      <c r="F3906" s="281" t="s">
        <v>1209</v>
      </c>
      <c r="G3906" s="282" t="s">
        <v>289</v>
      </c>
      <c r="H3906" s="283">
        <v>1.0289999999999999</v>
      </c>
      <c r="I3906" s="284">
        <v>46.29994641509434</v>
      </c>
      <c r="J3906" s="284">
        <v>47.642000000000003</v>
      </c>
      <c r="K3906" s="277"/>
      <c r="L3906" s="284">
        <v>56.14</v>
      </c>
      <c r="M3906" s="284">
        <v>57.76</v>
      </c>
    </row>
    <row r="3907" spans="1:13" x14ac:dyDescent="0.2">
      <c r="A3907" s="265" t="s">
        <v>8496</v>
      </c>
      <c r="B3907" s="266" t="s">
        <v>5062</v>
      </c>
      <c r="C3907" s="267" t="s">
        <v>36</v>
      </c>
      <c r="D3907" s="266" t="s">
        <v>37</v>
      </c>
      <c r="E3907" s="266" t="s">
        <v>38</v>
      </c>
      <c r="F3907" s="268" t="s">
        <v>1188</v>
      </c>
      <c r="G3907" s="269" t="s">
        <v>39</v>
      </c>
      <c r="H3907" s="267" t="s">
        <v>1189</v>
      </c>
      <c r="I3907" s="267" t="s">
        <v>40</v>
      </c>
      <c r="J3907" s="267" t="s">
        <v>41</v>
      </c>
      <c r="L3907" s="334"/>
      <c r="M3907" s="334"/>
    </row>
    <row r="3908" spans="1:13" x14ac:dyDescent="0.2">
      <c r="A3908" s="265" t="s">
        <v>8497</v>
      </c>
      <c r="B3908" s="290" t="s">
        <v>1190</v>
      </c>
      <c r="C3908" s="291" t="s">
        <v>4219</v>
      </c>
      <c r="D3908" s="290" t="s">
        <v>1470</v>
      </c>
      <c r="E3908" s="290" t="s">
        <v>446</v>
      </c>
      <c r="F3908" s="292">
        <v>22</v>
      </c>
      <c r="G3908" s="293" t="s">
        <v>11</v>
      </c>
      <c r="H3908" s="294">
        <v>1</v>
      </c>
      <c r="I3908" s="278">
        <v>28.93</v>
      </c>
      <c r="J3908" s="278">
        <v>28.93</v>
      </c>
      <c r="K3908" s="277"/>
      <c r="L3908" s="278">
        <v>35.07</v>
      </c>
      <c r="M3908" s="278">
        <v>35.07</v>
      </c>
    </row>
    <row r="3909" spans="1:13" ht="12.75" thickBot="1" x14ac:dyDescent="0.25">
      <c r="A3909" s="265" t="s">
        <v>8498</v>
      </c>
      <c r="B3909" s="301" t="s">
        <v>1193</v>
      </c>
      <c r="C3909" s="302" t="s">
        <v>3213</v>
      </c>
      <c r="D3909" s="301" t="s">
        <v>1470</v>
      </c>
      <c r="E3909" s="301" t="s">
        <v>1204</v>
      </c>
      <c r="F3909" s="303" t="s">
        <v>1195</v>
      </c>
      <c r="G3909" s="304" t="s">
        <v>1196</v>
      </c>
      <c r="H3909" s="305">
        <v>0.1109</v>
      </c>
      <c r="I3909" s="285">
        <v>13.204000000000001</v>
      </c>
      <c r="J3909" s="285">
        <v>1.464</v>
      </c>
      <c r="K3909" s="277"/>
      <c r="L3909" s="285">
        <v>16</v>
      </c>
      <c r="M3909" s="285">
        <v>1.77</v>
      </c>
    </row>
    <row r="3910" spans="1:13" ht="12.75" thickTop="1" x14ac:dyDescent="0.2">
      <c r="A3910" s="265" t="s">
        <v>8499</v>
      </c>
      <c r="B3910" s="295" t="s">
        <v>1193</v>
      </c>
      <c r="C3910" s="296" t="s">
        <v>3160</v>
      </c>
      <c r="D3910" s="295" t="s">
        <v>1470</v>
      </c>
      <c r="E3910" s="295" t="s">
        <v>1202</v>
      </c>
      <c r="F3910" s="297" t="s">
        <v>1195</v>
      </c>
      <c r="G3910" s="298" t="s">
        <v>1196</v>
      </c>
      <c r="H3910" s="299">
        <v>0.1658</v>
      </c>
      <c r="I3910" s="300">
        <v>18.404</v>
      </c>
      <c r="J3910" s="300">
        <v>3.0510000000000002</v>
      </c>
      <c r="K3910" s="277"/>
      <c r="L3910" s="300">
        <v>22.3</v>
      </c>
      <c r="M3910" s="300">
        <v>3.69</v>
      </c>
    </row>
    <row r="3911" spans="1:13" x14ac:dyDescent="0.2">
      <c r="A3911" s="265" t="s">
        <v>8500</v>
      </c>
      <c r="B3911" s="279" t="s">
        <v>1193</v>
      </c>
      <c r="C3911" s="280" t="s">
        <v>3156</v>
      </c>
      <c r="D3911" s="279" t="s">
        <v>1470</v>
      </c>
      <c r="E3911" s="279" t="s">
        <v>1206</v>
      </c>
      <c r="F3911" s="281" t="s">
        <v>1195</v>
      </c>
      <c r="G3911" s="282" t="s">
        <v>1196</v>
      </c>
      <c r="H3911" s="283">
        <v>0.54810000000000003</v>
      </c>
      <c r="I3911" s="284">
        <v>11.009</v>
      </c>
      <c r="J3911" s="284">
        <v>6.0339999999999998</v>
      </c>
      <c r="K3911" s="277"/>
      <c r="L3911" s="284">
        <v>13.34</v>
      </c>
      <c r="M3911" s="284">
        <v>7.31</v>
      </c>
    </row>
    <row r="3912" spans="1:13" x14ac:dyDescent="0.2">
      <c r="A3912" s="265" t="s">
        <v>8501</v>
      </c>
      <c r="B3912" s="279" t="s">
        <v>1193</v>
      </c>
      <c r="C3912" s="280" t="s">
        <v>3161</v>
      </c>
      <c r="D3912" s="279" t="s">
        <v>1470</v>
      </c>
      <c r="E3912" s="279" t="s">
        <v>3162</v>
      </c>
      <c r="F3912" s="281" t="s">
        <v>1209</v>
      </c>
      <c r="G3912" s="282" t="s">
        <v>7</v>
      </c>
      <c r="H3912" s="283">
        <v>3.3099999999999997E-2</v>
      </c>
      <c r="I3912" s="284">
        <v>141.94300000000001</v>
      </c>
      <c r="J3912" s="284">
        <v>4.6980000000000004</v>
      </c>
      <c r="K3912" s="277"/>
      <c r="L3912" s="284">
        <v>171.99</v>
      </c>
      <c r="M3912" s="284">
        <v>5.69</v>
      </c>
    </row>
    <row r="3913" spans="1:13" x14ac:dyDescent="0.2">
      <c r="A3913" s="265" t="s">
        <v>8502</v>
      </c>
      <c r="B3913" s="279" t="s">
        <v>1193</v>
      </c>
      <c r="C3913" s="280" t="s">
        <v>3167</v>
      </c>
      <c r="D3913" s="279" t="s">
        <v>1470</v>
      </c>
      <c r="E3913" s="279" t="s">
        <v>1213</v>
      </c>
      <c r="F3913" s="281" t="s">
        <v>1209</v>
      </c>
      <c r="G3913" s="282" t="s">
        <v>7</v>
      </c>
      <c r="H3913" s="283">
        <v>1.8100000000000002E-2</v>
      </c>
      <c r="I3913" s="284">
        <v>121.63200000000001</v>
      </c>
      <c r="J3913" s="284">
        <v>2.2010000000000001</v>
      </c>
      <c r="K3913" s="277"/>
      <c r="L3913" s="284">
        <v>147.38</v>
      </c>
      <c r="M3913" s="284">
        <v>2.66</v>
      </c>
    </row>
    <row r="3914" spans="1:13" x14ac:dyDescent="0.2">
      <c r="A3914" s="265" t="s">
        <v>8503</v>
      </c>
      <c r="B3914" s="279" t="s">
        <v>1193</v>
      </c>
      <c r="C3914" s="280" t="s">
        <v>3190</v>
      </c>
      <c r="D3914" s="279" t="s">
        <v>1470</v>
      </c>
      <c r="E3914" s="279" t="s">
        <v>1211</v>
      </c>
      <c r="F3914" s="281" t="s">
        <v>1209</v>
      </c>
      <c r="G3914" s="282" t="s">
        <v>7</v>
      </c>
      <c r="H3914" s="283">
        <v>1.8100000000000002E-2</v>
      </c>
      <c r="I3914" s="284">
        <v>117.539</v>
      </c>
      <c r="J3914" s="284">
        <v>2.1269999999999998</v>
      </c>
      <c r="K3914" s="277"/>
      <c r="L3914" s="284">
        <v>142.41999999999999</v>
      </c>
      <c r="M3914" s="284">
        <v>2.57</v>
      </c>
    </row>
    <row r="3915" spans="1:13" x14ac:dyDescent="0.2">
      <c r="A3915" s="265" t="s">
        <v>8504</v>
      </c>
      <c r="B3915" s="279" t="s">
        <v>1193</v>
      </c>
      <c r="C3915" s="280" t="s">
        <v>3141</v>
      </c>
      <c r="D3915" s="279" t="s">
        <v>1470</v>
      </c>
      <c r="E3915" s="279" t="s">
        <v>1226</v>
      </c>
      <c r="F3915" s="281" t="s">
        <v>1209</v>
      </c>
      <c r="G3915" s="282" t="s">
        <v>345</v>
      </c>
      <c r="H3915" s="283">
        <v>14.65</v>
      </c>
      <c r="I3915" s="284">
        <v>0.50875160000000008</v>
      </c>
      <c r="J3915" s="284">
        <v>7.4530000000000003</v>
      </c>
      <c r="K3915" s="277"/>
      <c r="L3915" s="284">
        <v>0.62</v>
      </c>
      <c r="M3915" s="284">
        <v>9.08</v>
      </c>
    </row>
    <row r="3916" spans="1:13" x14ac:dyDescent="0.2">
      <c r="A3916" s="265" t="s">
        <v>8505</v>
      </c>
      <c r="B3916" s="279" t="s">
        <v>1193</v>
      </c>
      <c r="C3916" s="280" t="s">
        <v>3241</v>
      </c>
      <c r="D3916" s="279" t="s">
        <v>1470</v>
      </c>
      <c r="E3916" s="279" t="s">
        <v>1234</v>
      </c>
      <c r="F3916" s="281" t="s">
        <v>1209</v>
      </c>
      <c r="G3916" s="282" t="s">
        <v>61</v>
      </c>
      <c r="H3916" s="283">
        <v>0.1575</v>
      </c>
      <c r="I3916" s="284">
        <v>12.082000000000001</v>
      </c>
      <c r="J3916" s="284">
        <v>1.9019999999999999</v>
      </c>
      <c r="K3916" s="277"/>
      <c r="L3916" s="284">
        <v>14.64</v>
      </c>
      <c r="M3916" s="284">
        <v>2.2999999999999998</v>
      </c>
    </row>
    <row r="3917" spans="1:13" x14ac:dyDescent="0.2">
      <c r="A3917" s="265" t="s">
        <v>8506</v>
      </c>
      <c r="B3917" s="266" t="s">
        <v>5063</v>
      </c>
      <c r="C3917" s="267" t="s">
        <v>36</v>
      </c>
      <c r="D3917" s="266" t="s">
        <v>37</v>
      </c>
      <c r="E3917" s="266" t="s">
        <v>38</v>
      </c>
      <c r="F3917" s="268" t="s">
        <v>1188</v>
      </c>
      <c r="G3917" s="269" t="s">
        <v>39</v>
      </c>
      <c r="H3917" s="267" t="s">
        <v>1189</v>
      </c>
      <c r="I3917" s="267" t="s">
        <v>40</v>
      </c>
      <c r="J3917" s="267" t="s">
        <v>41</v>
      </c>
      <c r="L3917" s="334"/>
      <c r="M3917" s="334"/>
    </row>
    <row r="3918" spans="1:13" ht="24" x14ac:dyDescent="0.2">
      <c r="A3918" s="265" t="s">
        <v>8507</v>
      </c>
      <c r="B3918" s="271" t="s">
        <v>1190</v>
      </c>
      <c r="C3918" s="272" t="s">
        <v>5064</v>
      </c>
      <c r="D3918" s="271" t="s">
        <v>103</v>
      </c>
      <c r="E3918" s="271" t="s">
        <v>1829</v>
      </c>
      <c r="F3918" s="273" t="s">
        <v>1254</v>
      </c>
      <c r="G3918" s="274" t="s">
        <v>133</v>
      </c>
      <c r="H3918" s="275">
        <v>1</v>
      </c>
      <c r="I3918" s="276">
        <v>204.95000000000002</v>
      </c>
      <c r="J3918" s="276">
        <v>204.95000000000002</v>
      </c>
      <c r="K3918" s="277"/>
      <c r="L3918" s="276">
        <v>248.35</v>
      </c>
      <c r="M3918" s="276">
        <v>248.35</v>
      </c>
    </row>
    <row r="3919" spans="1:13" ht="24" x14ac:dyDescent="0.2">
      <c r="A3919" s="265" t="s">
        <v>8508</v>
      </c>
      <c r="B3919" s="329" t="s">
        <v>1236</v>
      </c>
      <c r="C3919" s="330" t="s">
        <v>4253</v>
      </c>
      <c r="D3919" s="329" t="s">
        <v>103</v>
      </c>
      <c r="E3919" s="329" t="s">
        <v>4254</v>
      </c>
      <c r="F3919" s="331" t="s">
        <v>1191</v>
      </c>
      <c r="G3919" s="332" t="s">
        <v>79</v>
      </c>
      <c r="H3919" s="333">
        <v>0.45739999999999997</v>
      </c>
      <c r="I3919" s="322">
        <v>16.539000000000001</v>
      </c>
      <c r="J3919" s="322">
        <v>7.5640000000000001</v>
      </c>
      <c r="K3919" s="277"/>
      <c r="L3919" s="322">
        <v>20.04</v>
      </c>
      <c r="M3919" s="322">
        <v>9.16</v>
      </c>
    </row>
    <row r="3920" spans="1:13" ht="24.75" thickBot="1" x14ac:dyDescent="0.25">
      <c r="A3920" s="265" t="s">
        <v>8509</v>
      </c>
      <c r="B3920" s="329" t="s">
        <v>1236</v>
      </c>
      <c r="C3920" s="330" t="s">
        <v>4255</v>
      </c>
      <c r="D3920" s="329" t="s">
        <v>103</v>
      </c>
      <c r="E3920" s="329" t="s">
        <v>1264</v>
      </c>
      <c r="F3920" s="331" t="s">
        <v>1191</v>
      </c>
      <c r="G3920" s="332" t="s">
        <v>79</v>
      </c>
      <c r="H3920" s="333">
        <v>0.45739999999999997</v>
      </c>
      <c r="I3920" s="322">
        <v>23.058</v>
      </c>
      <c r="J3920" s="322">
        <v>10.545999999999999</v>
      </c>
      <c r="K3920" s="277"/>
      <c r="L3920" s="322">
        <v>27.94</v>
      </c>
      <c r="M3920" s="322">
        <v>12.77</v>
      </c>
    </row>
    <row r="3921" spans="1:13" ht="24.75" thickTop="1" x14ac:dyDescent="0.2">
      <c r="A3921" s="265" t="s">
        <v>8510</v>
      </c>
      <c r="B3921" s="295" t="s">
        <v>1193</v>
      </c>
      <c r="C3921" s="296" t="s">
        <v>5065</v>
      </c>
      <c r="D3921" s="295" t="s">
        <v>103</v>
      </c>
      <c r="E3921" s="295" t="s">
        <v>5066</v>
      </c>
      <c r="F3921" s="297" t="s">
        <v>1209</v>
      </c>
      <c r="G3921" s="298" t="s">
        <v>133</v>
      </c>
      <c r="H3921" s="299">
        <v>2</v>
      </c>
      <c r="I3921" s="300">
        <v>0.58499999999999996</v>
      </c>
      <c r="J3921" s="300">
        <v>1.17</v>
      </c>
      <c r="K3921" s="277"/>
      <c r="L3921" s="300">
        <v>0.71</v>
      </c>
      <c r="M3921" s="300">
        <v>1.42</v>
      </c>
    </row>
    <row r="3922" spans="1:13" ht="24" x14ac:dyDescent="0.2">
      <c r="A3922" s="265" t="s">
        <v>8511</v>
      </c>
      <c r="B3922" s="279" t="s">
        <v>1193</v>
      </c>
      <c r="C3922" s="280" t="s">
        <v>5067</v>
      </c>
      <c r="D3922" s="279" t="s">
        <v>103</v>
      </c>
      <c r="E3922" s="279" t="s">
        <v>5068</v>
      </c>
      <c r="F3922" s="281" t="s">
        <v>1209</v>
      </c>
      <c r="G3922" s="282" t="s">
        <v>133</v>
      </c>
      <c r="H3922" s="283">
        <v>1</v>
      </c>
      <c r="I3922" s="284">
        <v>185.67046783276899</v>
      </c>
      <c r="J3922" s="284">
        <v>185.67</v>
      </c>
      <c r="K3922" s="277"/>
      <c r="L3922" s="284">
        <v>225</v>
      </c>
      <c r="M3922" s="284">
        <v>225</v>
      </c>
    </row>
    <row r="3923" spans="1:13" x14ac:dyDescent="0.2">
      <c r="A3923" s="265" t="s">
        <v>8512</v>
      </c>
      <c r="B3923" s="266" t="s">
        <v>5069</v>
      </c>
      <c r="C3923" s="267" t="s">
        <v>36</v>
      </c>
      <c r="D3923" s="266" t="s">
        <v>37</v>
      </c>
      <c r="E3923" s="266" t="s">
        <v>38</v>
      </c>
      <c r="F3923" s="268" t="s">
        <v>1188</v>
      </c>
      <c r="G3923" s="269" t="s">
        <v>39</v>
      </c>
      <c r="H3923" s="267" t="s">
        <v>1189</v>
      </c>
      <c r="I3923" s="267" t="s">
        <v>40</v>
      </c>
      <c r="J3923" s="267" t="s">
        <v>41</v>
      </c>
      <c r="L3923" s="334"/>
      <c r="M3923" s="334"/>
    </row>
    <row r="3924" spans="1:13" ht="24" x14ac:dyDescent="0.2">
      <c r="A3924" s="265" t="s">
        <v>8513</v>
      </c>
      <c r="B3924" s="271" t="s">
        <v>1190</v>
      </c>
      <c r="C3924" s="272" t="s">
        <v>5070</v>
      </c>
      <c r="D3924" s="271" t="s">
        <v>1470</v>
      </c>
      <c r="E3924" s="271" t="s">
        <v>1830</v>
      </c>
      <c r="F3924" s="273">
        <v>8</v>
      </c>
      <c r="G3924" s="274" t="s">
        <v>73</v>
      </c>
      <c r="H3924" s="275">
        <v>1</v>
      </c>
      <c r="I3924" s="276">
        <v>182.18</v>
      </c>
      <c r="J3924" s="276">
        <v>182.18</v>
      </c>
      <c r="K3924" s="277"/>
      <c r="L3924" s="276">
        <v>220.76</v>
      </c>
      <c r="M3924" s="276">
        <v>220.76</v>
      </c>
    </row>
    <row r="3925" spans="1:13" x14ac:dyDescent="0.2">
      <c r="A3925" s="265" t="s">
        <v>8514</v>
      </c>
      <c r="B3925" s="279" t="s">
        <v>1193</v>
      </c>
      <c r="C3925" s="280" t="s">
        <v>3160</v>
      </c>
      <c r="D3925" s="279" t="s">
        <v>1470</v>
      </c>
      <c r="E3925" s="279" t="s">
        <v>1202</v>
      </c>
      <c r="F3925" s="281" t="s">
        <v>1195</v>
      </c>
      <c r="G3925" s="282" t="s">
        <v>1196</v>
      </c>
      <c r="H3925" s="283">
        <v>0.45</v>
      </c>
      <c r="I3925" s="284">
        <v>18.404</v>
      </c>
      <c r="J3925" s="284">
        <v>8.2810000000000006</v>
      </c>
      <c r="K3925" s="277"/>
      <c r="L3925" s="284">
        <v>22.3</v>
      </c>
      <c r="M3925" s="284">
        <v>10.029999999999999</v>
      </c>
    </row>
    <row r="3926" spans="1:13" x14ac:dyDescent="0.2">
      <c r="A3926" s="265" t="s">
        <v>8515</v>
      </c>
      <c r="B3926" s="279" t="s">
        <v>1193</v>
      </c>
      <c r="C3926" s="280" t="s">
        <v>3156</v>
      </c>
      <c r="D3926" s="279" t="s">
        <v>1470</v>
      </c>
      <c r="E3926" s="279" t="s">
        <v>1206</v>
      </c>
      <c r="F3926" s="281" t="s">
        <v>1195</v>
      </c>
      <c r="G3926" s="282" t="s">
        <v>1196</v>
      </c>
      <c r="H3926" s="283">
        <v>0.45</v>
      </c>
      <c r="I3926" s="284">
        <v>11.009</v>
      </c>
      <c r="J3926" s="284">
        <v>4.9539999999999997</v>
      </c>
      <c r="K3926" s="277"/>
      <c r="L3926" s="284">
        <v>13.34</v>
      </c>
      <c r="M3926" s="284">
        <v>6</v>
      </c>
    </row>
    <row r="3927" spans="1:13" x14ac:dyDescent="0.2">
      <c r="A3927" s="265" t="s">
        <v>8516</v>
      </c>
      <c r="B3927" s="279" t="s">
        <v>1193</v>
      </c>
      <c r="C3927" s="280" t="s">
        <v>3937</v>
      </c>
      <c r="D3927" s="279" t="s">
        <v>1470</v>
      </c>
      <c r="E3927" s="279" t="s">
        <v>3938</v>
      </c>
      <c r="F3927" s="281" t="s">
        <v>1209</v>
      </c>
      <c r="G3927" s="282" t="s">
        <v>73</v>
      </c>
      <c r="H3927" s="283">
        <v>2</v>
      </c>
      <c r="I3927" s="284">
        <v>0.57699999999999996</v>
      </c>
      <c r="J3927" s="284">
        <v>1.1539999999999999</v>
      </c>
      <c r="K3927" s="277"/>
      <c r="L3927" s="284">
        <v>0.7</v>
      </c>
      <c r="M3927" s="284">
        <v>1.4</v>
      </c>
    </row>
    <row r="3928" spans="1:13" ht="24" x14ac:dyDescent="0.2">
      <c r="A3928" s="265" t="s">
        <v>8517</v>
      </c>
      <c r="B3928" s="279" t="s">
        <v>1193</v>
      </c>
      <c r="C3928" s="280" t="s">
        <v>3289</v>
      </c>
      <c r="D3928" s="279" t="s">
        <v>1470</v>
      </c>
      <c r="E3928" s="279" t="s">
        <v>3290</v>
      </c>
      <c r="F3928" s="281" t="s">
        <v>1209</v>
      </c>
      <c r="G3928" s="282" t="s">
        <v>73</v>
      </c>
      <c r="H3928" s="283">
        <v>1</v>
      </c>
      <c r="I3928" s="284">
        <v>167.79</v>
      </c>
      <c r="J3928" s="284">
        <v>167.79</v>
      </c>
      <c r="K3928" s="277"/>
      <c r="L3928" s="284">
        <v>203.33</v>
      </c>
      <c r="M3928" s="284">
        <v>203.33</v>
      </c>
    </row>
    <row r="3929" spans="1:13" x14ac:dyDescent="0.2">
      <c r="A3929" s="265" t="s">
        <v>8518</v>
      </c>
      <c r="B3929" s="266" t="s">
        <v>5071</v>
      </c>
      <c r="C3929" s="267" t="s">
        <v>36</v>
      </c>
      <c r="D3929" s="266" t="s">
        <v>37</v>
      </c>
      <c r="E3929" s="266" t="s">
        <v>38</v>
      </c>
      <c r="F3929" s="268" t="s">
        <v>1188</v>
      </c>
      <c r="G3929" s="269" t="s">
        <v>39</v>
      </c>
      <c r="H3929" s="267" t="s">
        <v>1189</v>
      </c>
      <c r="I3929" s="267" t="s">
        <v>40</v>
      </c>
      <c r="J3929" s="267" t="s">
        <v>41</v>
      </c>
      <c r="L3929" s="334"/>
      <c r="M3929" s="334"/>
    </row>
    <row r="3930" spans="1:13" x14ac:dyDescent="0.2">
      <c r="A3930" s="265" t="s">
        <v>8519</v>
      </c>
      <c r="B3930" s="290" t="s">
        <v>1190</v>
      </c>
      <c r="C3930" s="291" t="s">
        <v>5072</v>
      </c>
      <c r="D3930" s="290" t="s">
        <v>1470</v>
      </c>
      <c r="E3930" s="290" t="s">
        <v>941</v>
      </c>
      <c r="F3930" s="292">
        <v>8</v>
      </c>
      <c r="G3930" s="293" t="s">
        <v>253</v>
      </c>
      <c r="H3930" s="294">
        <v>1</v>
      </c>
      <c r="I3930" s="278">
        <v>333.79</v>
      </c>
      <c r="J3930" s="278">
        <v>333.79</v>
      </c>
      <c r="K3930" s="277"/>
      <c r="L3930" s="278">
        <v>404.46</v>
      </c>
      <c r="M3930" s="278">
        <v>404.46</v>
      </c>
    </row>
    <row r="3931" spans="1:13" ht="12.75" thickBot="1" x14ac:dyDescent="0.25">
      <c r="A3931" s="265" t="s">
        <v>8520</v>
      </c>
      <c r="B3931" s="301" t="s">
        <v>1193</v>
      </c>
      <c r="C3931" s="302" t="s">
        <v>3137</v>
      </c>
      <c r="D3931" s="301" t="s">
        <v>1470</v>
      </c>
      <c r="E3931" s="301" t="s">
        <v>1198</v>
      </c>
      <c r="F3931" s="303" t="s">
        <v>1195</v>
      </c>
      <c r="G3931" s="304" t="s">
        <v>1196</v>
      </c>
      <c r="H3931" s="305">
        <v>0.2</v>
      </c>
      <c r="I3931" s="285">
        <v>12.429</v>
      </c>
      <c r="J3931" s="285">
        <v>2.4849999999999999</v>
      </c>
      <c r="K3931" s="277"/>
      <c r="L3931" s="285">
        <v>15.06</v>
      </c>
      <c r="M3931" s="285">
        <v>3.01</v>
      </c>
    </row>
    <row r="3932" spans="1:13" ht="12.75" thickTop="1" x14ac:dyDescent="0.2">
      <c r="A3932" s="265" t="s">
        <v>8521</v>
      </c>
      <c r="B3932" s="295" t="s">
        <v>1193</v>
      </c>
      <c r="C3932" s="296" t="s">
        <v>3212</v>
      </c>
      <c r="D3932" s="295" t="s">
        <v>1470</v>
      </c>
      <c r="E3932" s="295" t="s">
        <v>1364</v>
      </c>
      <c r="F3932" s="297" t="s">
        <v>1195</v>
      </c>
      <c r="G3932" s="298" t="s">
        <v>1196</v>
      </c>
      <c r="H3932" s="299">
        <v>0.2</v>
      </c>
      <c r="I3932" s="300">
        <v>18.404</v>
      </c>
      <c r="J3932" s="300">
        <v>3.68</v>
      </c>
      <c r="K3932" s="277"/>
      <c r="L3932" s="300">
        <v>22.3</v>
      </c>
      <c r="M3932" s="300">
        <v>4.46</v>
      </c>
    </row>
    <row r="3933" spans="1:13" x14ac:dyDescent="0.2">
      <c r="A3933" s="265" t="s">
        <v>8522</v>
      </c>
      <c r="B3933" s="279" t="s">
        <v>1193</v>
      </c>
      <c r="C3933" s="280" t="s">
        <v>5073</v>
      </c>
      <c r="D3933" s="279" t="s">
        <v>1470</v>
      </c>
      <c r="E3933" s="279" t="s">
        <v>5074</v>
      </c>
      <c r="F3933" s="281" t="s">
        <v>1209</v>
      </c>
      <c r="G3933" s="282" t="s">
        <v>253</v>
      </c>
      <c r="H3933" s="283">
        <v>1</v>
      </c>
      <c r="I3933" s="284">
        <v>327.62500106805004</v>
      </c>
      <c r="J3933" s="284">
        <v>327.625</v>
      </c>
      <c r="K3933" s="277"/>
      <c r="L3933" s="284">
        <v>396.99</v>
      </c>
      <c r="M3933" s="284">
        <v>396.99</v>
      </c>
    </row>
    <row r="3934" spans="1:13" x14ac:dyDescent="0.2">
      <c r="A3934" s="265" t="s">
        <v>8523</v>
      </c>
      <c r="B3934" s="266" t="s">
        <v>5075</v>
      </c>
      <c r="C3934" s="267" t="s">
        <v>36</v>
      </c>
      <c r="D3934" s="266" t="s">
        <v>37</v>
      </c>
      <c r="E3934" s="266" t="s">
        <v>38</v>
      </c>
      <c r="F3934" s="268" t="s">
        <v>1188</v>
      </c>
      <c r="G3934" s="269" t="s">
        <v>39</v>
      </c>
      <c r="H3934" s="267" t="s">
        <v>1189</v>
      </c>
      <c r="I3934" s="267" t="s">
        <v>40</v>
      </c>
      <c r="J3934" s="267" t="s">
        <v>41</v>
      </c>
      <c r="L3934" s="334"/>
      <c r="M3934" s="334"/>
    </row>
    <row r="3935" spans="1:13" x14ac:dyDescent="0.2">
      <c r="A3935" s="265" t="s">
        <v>8524</v>
      </c>
      <c r="B3935" s="271" t="s">
        <v>1190</v>
      </c>
      <c r="C3935" s="272" t="s">
        <v>5076</v>
      </c>
      <c r="D3935" s="271" t="s">
        <v>1470</v>
      </c>
      <c r="E3935" s="271" t="s">
        <v>943</v>
      </c>
      <c r="F3935" s="273">
        <v>8</v>
      </c>
      <c r="G3935" s="274" t="s">
        <v>106</v>
      </c>
      <c r="H3935" s="275">
        <v>1</v>
      </c>
      <c r="I3935" s="276">
        <v>170.74</v>
      </c>
      <c r="J3935" s="276">
        <v>170.74</v>
      </c>
      <c r="K3935" s="277"/>
      <c r="L3935" s="276">
        <v>206.9</v>
      </c>
      <c r="M3935" s="276">
        <v>206.9</v>
      </c>
    </row>
    <row r="3936" spans="1:13" x14ac:dyDescent="0.2">
      <c r="A3936" s="265" t="s">
        <v>8525</v>
      </c>
      <c r="B3936" s="279" t="s">
        <v>1193</v>
      </c>
      <c r="C3936" s="280" t="s">
        <v>3137</v>
      </c>
      <c r="D3936" s="279" t="s">
        <v>1470</v>
      </c>
      <c r="E3936" s="279" t="s">
        <v>1198</v>
      </c>
      <c r="F3936" s="281" t="s">
        <v>1195</v>
      </c>
      <c r="G3936" s="282" t="s">
        <v>1196</v>
      </c>
      <c r="H3936" s="283">
        <v>8.3299999999999999E-2</v>
      </c>
      <c r="I3936" s="284">
        <v>12.429</v>
      </c>
      <c r="J3936" s="284">
        <v>1.0349999999999999</v>
      </c>
      <c r="K3936" s="277"/>
      <c r="L3936" s="284">
        <v>15.06</v>
      </c>
      <c r="M3936" s="284">
        <v>1.25</v>
      </c>
    </row>
    <row r="3937" spans="1:13" x14ac:dyDescent="0.2">
      <c r="A3937" s="265" t="s">
        <v>8526</v>
      </c>
      <c r="B3937" s="279" t="s">
        <v>1193</v>
      </c>
      <c r="C3937" s="280" t="s">
        <v>3212</v>
      </c>
      <c r="D3937" s="279" t="s">
        <v>1470</v>
      </c>
      <c r="E3937" s="279" t="s">
        <v>1364</v>
      </c>
      <c r="F3937" s="281" t="s">
        <v>1195</v>
      </c>
      <c r="G3937" s="282" t="s">
        <v>1196</v>
      </c>
      <c r="H3937" s="283">
        <v>8.3299999999999999E-2</v>
      </c>
      <c r="I3937" s="284">
        <v>18.404</v>
      </c>
      <c r="J3937" s="284">
        <v>1.5329999999999999</v>
      </c>
      <c r="K3937" s="277"/>
      <c r="L3937" s="284">
        <v>22.3</v>
      </c>
      <c r="M3937" s="284">
        <v>1.85</v>
      </c>
    </row>
    <row r="3938" spans="1:13" x14ac:dyDescent="0.2">
      <c r="A3938" s="265" t="s">
        <v>8527</v>
      </c>
      <c r="B3938" s="279" t="s">
        <v>1193</v>
      </c>
      <c r="C3938" s="280" t="s">
        <v>5077</v>
      </c>
      <c r="D3938" s="279" t="s">
        <v>1470</v>
      </c>
      <c r="E3938" s="279" t="s">
        <v>943</v>
      </c>
      <c r="F3938" s="281" t="s">
        <v>1209</v>
      </c>
      <c r="G3938" s="282" t="s">
        <v>73</v>
      </c>
      <c r="H3938" s="283">
        <v>1</v>
      </c>
      <c r="I3938" s="284">
        <v>168.17</v>
      </c>
      <c r="J3938" s="284">
        <v>168.17</v>
      </c>
      <c r="K3938" s="277"/>
      <c r="L3938" s="284">
        <v>203.8</v>
      </c>
      <c r="M3938" s="284">
        <v>203.8</v>
      </c>
    </row>
    <row r="3939" spans="1:13" x14ac:dyDescent="0.2">
      <c r="A3939" s="265" t="s">
        <v>8528</v>
      </c>
      <c r="B3939" s="266" t="s">
        <v>5078</v>
      </c>
      <c r="C3939" s="267" t="s">
        <v>36</v>
      </c>
      <c r="D3939" s="266" t="s">
        <v>37</v>
      </c>
      <c r="E3939" s="266" t="s">
        <v>38</v>
      </c>
      <c r="F3939" s="268" t="s">
        <v>1188</v>
      </c>
      <c r="G3939" s="269" t="s">
        <v>39</v>
      </c>
      <c r="H3939" s="267" t="s">
        <v>1189</v>
      </c>
      <c r="I3939" s="267" t="s">
        <v>40</v>
      </c>
      <c r="J3939" s="267" t="s">
        <v>41</v>
      </c>
      <c r="L3939" s="334"/>
      <c r="M3939" s="334"/>
    </row>
    <row r="3940" spans="1:13" x14ac:dyDescent="0.2">
      <c r="A3940" s="265" t="s">
        <v>8529</v>
      </c>
      <c r="B3940" s="271" t="s">
        <v>1190</v>
      </c>
      <c r="C3940" s="272" t="s">
        <v>5079</v>
      </c>
      <c r="D3940" s="271" t="s">
        <v>1470</v>
      </c>
      <c r="E3940" s="271" t="s">
        <v>945</v>
      </c>
      <c r="F3940" s="273">
        <v>8</v>
      </c>
      <c r="G3940" s="274" t="s">
        <v>106</v>
      </c>
      <c r="H3940" s="275">
        <v>1</v>
      </c>
      <c r="I3940" s="276">
        <v>45.82</v>
      </c>
      <c r="J3940" s="276">
        <v>45.82</v>
      </c>
      <c r="K3940" s="277"/>
      <c r="L3940" s="276">
        <v>55.53</v>
      </c>
      <c r="M3940" s="276">
        <v>55.53</v>
      </c>
    </row>
    <row r="3941" spans="1:13" x14ac:dyDescent="0.2">
      <c r="A3941" s="265" t="s">
        <v>8530</v>
      </c>
      <c r="B3941" s="301" t="s">
        <v>1193</v>
      </c>
      <c r="C3941" s="302" t="s">
        <v>3137</v>
      </c>
      <c r="D3941" s="301" t="s">
        <v>1470</v>
      </c>
      <c r="E3941" s="301" t="s">
        <v>1198</v>
      </c>
      <c r="F3941" s="303" t="s">
        <v>1195</v>
      </c>
      <c r="G3941" s="304" t="s">
        <v>1196</v>
      </c>
      <c r="H3941" s="305">
        <v>0.15</v>
      </c>
      <c r="I3941" s="285">
        <v>12.429</v>
      </c>
      <c r="J3941" s="285">
        <v>1.8640000000000001</v>
      </c>
      <c r="K3941" s="277"/>
      <c r="L3941" s="285">
        <v>15.06</v>
      </c>
      <c r="M3941" s="285">
        <v>2.25</v>
      </c>
    </row>
    <row r="3942" spans="1:13" ht="12.75" thickBot="1" x14ac:dyDescent="0.25">
      <c r="A3942" s="265" t="s">
        <v>8531</v>
      </c>
      <c r="B3942" s="301" t="s">
        <v>1193</v>
      </c>
      <c r="C3942" s="302" t="s">
        <v>3212</v>
      </c>
      <c r="D3942" s="301" t="s">
        <v>1470</v>
      </c>
      <c r="E3942" s="301" t="s">
        <v>1364</v>
      </c>
      <c r="F3942" s="303" t="s">
        <v>1195</v>
      </c>
      <c r="G3942" s="304" t="s">
        <v>1196</v>
      </c>
      <c r="H3942" s="305">
        <v>0.15</v>
      </c>
      <c r="I3942" s="285">
        <v>18.404</v>
      </c>
      <c r="J3942" s="285">
        <v>2.76</v>
      </c>
      <c r="K3942" s="277"/>
      <c r="L3942" s="285">
        <v>22.3</v>
      </c>
      <c r="M3942" s="285">
        <v>3.34</v>
      </c>
    </row>
    <row r="3943" spans="1:13" ht="12.75" thickTop="1" x14ac:dyDescent="0.2">
      <c r="A3943" s="265" t="s">
        <v>8532</v>
      </c>
      <c r="B3943" s="295" t="s">
        <v>1193</v>
      </c>
      <c r="C3943" s="296" t="s">
        <v>5080</v>
      </c>
      <c r="D3943" s="295" t="s">
        <v>1470</v>
      </c>
      <c r="E3943" s="295" t="s">
        <v>945</v>
      </c>
      <c r="F3943" s="297" t="s">
        <v>1209</v>
      </c>
      <c r="G3943" s="298" t="s">
        <v>73</v>
      </c>
      <c r="H3943" s="299">
        <v>1</v>
      </c>
      <c r="I3943" s="300">
        <v>41.2</v>
      </c>
      <c r="J3943" s="300">
        <v>41.2</v>
      </c>
      <c r="K3943" s="277"/>
      <c r="L3943" s="300">
        <v>49.94</v>
      </c>
      <c r="M3943" s="300">
        <v>49.94</v>
      </c>
    </row>
    <row r="3944" spans="1:13" x14ac:dyDescent="0.2">
      <c r="A3944" s="265" t="s">
        <v>8533</v>
      </c>
      <c r="B3944" s="266" t="s">
        <v>5081</v>
      </c>
      <c r="C3944" s="267" t="s">
        <v>36</v>
      </c>
      <c r="D3944" s="266" t="s">
        <v>37</v>
      </c>
      <c r="E3944" s="266" t="s">
        <v>38</v>
      </c>
      <c r="F3944" s="268" t="s">
        <v>1188</v>
      </c>
      <c r="G3944" s="269" t="s">
        <v>39</v>
      </c>
      <c r="H3944" s="267" t="s">
        <v>1189</v>
      </c>
      <c r="I3944" s="267" t="s">
        <v>40</v>
      </c>
      <c r="J3944" s="267" t="s">
        <v>41</v>
      </c>
      <c r="L3944" s="334"/>
      <c r="M3944" s="334"/>
    </row>
    <row r="3945" spans="1:13" x14ac:dyDescent="0.2">
      <c r="A3945" s="265" t="s">
        <v>8534</v>
      </c>
      <c r="B3945" s="271" t="s">
        <v>1190</v>
      </c>
      <c r="C3945" s="272" t="s">
        <v>5082</v>
      </c>
      <c r="D3945" s="271" t="s">
        <v>1470</v>
      </c>
      <c r="E3945" s="271" t="s">
        <v>947</v>
      </c>
      <c r="F3945" s="273">
        <v>8</v>
      </c>
      <c r="G3945" s="274" t="s">
        <v>106</v>
      </c>
      <c r="H3945" s="275">
        <v>1</v>
      </c>
      <c r="I3945" s="276">
        <v>271.12</v>
      </c>
      <c r="J3945" s="276">
        <v>271.12</v>
      </c>
      <c r="K3945" s="277"/>
      <c r="L3945" s="276">
        <v>328.53</v>
      </c>
      <c r="M3945" s="276">
        <v>328.53</v>
      </c>
    </row>
    <row r="3946" spans="1:13" x14ac:dyDescent="0.2">
      <c r="A3946" s="265" t="s">
        <v>8535</v>
      </c>
      <c r="B3946" s="279" t="s">
        <v>1193</v>
      </c>
      <c r="C3946" s="280" t="s">
        <v>3137</v>
      </c>
      <c r="D3946" s="279" t="s">
        <v>1470</v>
      </c>
      <c r="E3946" s="279" t="s">
        <v>1198</v>
      </c>
      <c r="F3946" s="281" t="s">
        <v>1195</v>
      </c>
      <c r="G3946" s="282" t="s">
        <v>1196</v>
      </c>
      <c r="H3946" s="283">
        <v>0.5</v>
      </c>
      <c r="I3946" s="284">
        <v>12.429</v>
      </c>
      <c r="J3946" s="284">
        <v>6.2140000000000004</v>
      </c>
      <c r="K3946" s="277"/>
      <c r="L3946" s="284">
        <v>15.06</v>
      </c>
      <c r="M3946" s="284">
        <v>7.53</v>
      </c>
    </row>
    <row r="3947" spans="1:13" x14ac:dyDescent="0.2">
      <c r="A3947" s="265" t="s">
        <v>8536</v>
      </c>
      <c r="B3947" s="279" t="s">
        <v>1193</v>
      </c>
      <c r="C3947" s="280" t="s">
        <v>3212</v>
      </c>
      <c r="D3947" s="279" t="s">
        <v>1470</v>
      </c>
      <c r="E3947" s="279" t="s">
        <v>1364</v>
      </c>
      <c r="F3947" s="281" t="s">
        <v>1195</v>
      </c>
      <c r="G3947" s="282" t="s">
        <v>1196</v>
      </c>
      <c r="H3947" s="283">
        <v>0.5</v>
      </c>
      <c r="I3947" s="284">
        <v>18.404</v>
      </c>
      <c r="J3947" s="284">
        <v>9.202</v>
      </c>
      <c r="K3947" s="277"/>
      <c r="L3947" s="284">
        <v>22.3</v>
      </c>
      <c r="M3947" s="284">
        <v>11.15</v>
      </c>
    </row>
    <row r="3948" spans="1:13" x14ac:dyDescent="0.2">
      <c r="A3948" s="265" t="s">
        <v>8537</v>
      </c>
      <c r="B3948" s="279" t="s">
        <v>1193</v>
      </c>
      <c r="C3948" s="280" t="s">
        <v>4307</v>
      </c>
      <c r="D3948" s="279" t="s">
        <v>1470</v>
      </c>
      <c r="E3948" s="279" t="s">
        <v>1388</v>
      </c>
      <c r="F3948" s="281" t="s">
        <v>1209</v>
      </c>
      <c r="G3948" s="282" t="s">
        <v>61</v>
      </c>
      <c r="H3948" s="283">
        <v>1</v>
      </c>
      <c r="I3948" s="284">
        <v>0.371</v>
      </c>
      <c r="J3948" s="284">
        <v>0.371</v>
      </c>
      <c r="K3948" s="277"/>
      <c r="L3948" s="284">
        <v>0.45</v>
      </c>
      <c r="M3948" s="284">
        <v>0.45</v>
      </c>
    </row>
    <row r="3949" spans="1:13" x14ac:dyDescent="0.2">
      <c r="A3949" s="265" t="s">
        <v>8538</v>
      </c>
      <c r="B3949" s="279" t="s">
        <v>1193</v>
      </c>
      <c r="C3949" s="280" t="s">
        <v>5083</v>
      </c>
      <c r="D3949" s="279" t="s">
        <v>1470</v>
      </c>
      <c r="E3949" s="279" t="s">
        <v>947</v>
      </c>
      <c r="F3949" s="281" t="s">
        <v>1209</v>
      </c>
      <c r="G3949" s="282" t="s">
        <v>73</v>
      </c>
      <c r="H3949" s="283">
        <v>1</v>
      </c>
      <c r="I3949" s="284">
        <v>255.33</v>
      </c>
      <c r="J3949" s="284">
        <v>255.33</v>
      </c>
      <c r="K3949" s="277"/>
      <c r="L3949" s="284">
        <v>309.39999999999998</v>
      </c>
      <c r="M3949" s="284">
        <v>309.39999999999998</v>
      </c>
    </row>
    <row r="3950" spans="1:13" x14ac:dyDescent="0.2">
      <c r="A3950" s="265" t="s">
        <v>8539</v>
      </c>
      <c r="B3950" s="266" t="s">
        <v>5084</v>
      </c>
      <c r="C3950" s="267" t="s">
        <v>36</v>
      </c>
      <c r="D3950" s="266" t="s">
        <v>37</v>
      </c>
      <c r="E3950" s="266" t="s">
        <v>38</v>
      </c>
      <c r="F3950" s="268" t="s">
        <v>1188</v>
      </c>
      <c r="G3950" s="269" t="s">
        <v>39</v>
      </c>
      <c r="H3950" s="267" t="s">
        <v>1189</v>
      </c>
      <c r="I3950" s="267" t="s">
        <v>40</v>
      </c>
      <c r="J3950" s="267" t="s">
        <v>41</v>
      </c>
      <c r="L3950" s="334"/>
      <c r="M3950" s="334"/>
    </row>
    <row r="3951" spans="1:13" ht="48" x14ac:dyDescent="0.2">
      <c r="A3951" s="265" t="s">
        <v>8540</v>
      </c>
      <c r="B3951" s="271" t="s">
        <v>1190</v>
      </c>
      <c r="C3951" s="272" t="s">
        <v>5085</v>
      </c>
      <c r="D3951" s="271" t="s">
        <v>103</v>
      </c>
      <c r="E3951" s="271" t="s">
        <v>1838</v>
      </c>
      <c r="F3951" s="273" t="s">
        <v>3019</v>
      </c>
      <c r="G3951" s="274" t="s">
        <v>133</v>
      </c>
      <c r="H3951" s="275">
        <v>1</v>
      </c>
      <c r="I3951" s="276">
        <v>141.57</v>
      </c>
      <c r="J3951" s="276">
        <v>141.57</v>
      </c>
      <c r="K3951" s="277"/>
      <c r="L3951" s="276">
        <v>171.55</v>
      </c>
      <c r="M3951" s="276">
        <v>171.55</v>
      </c>
    </row>
    <row r="3952" spans="1:13" ht="24" x14ac:dyDescent="0.2">
      <c r="A3952" s="265" t="s">
        <v>8541</v>
      </c>
      <c r="B3952" s="329" t="s">
        <v>1236</v>
      </c>
      <c r="C3952" s="330" t="s">
        <v>4253</v>
      </c>
      <c r="D3952" s="329" t="s">
        <v>103</v>
      </c>
      <c r="E3952" s="329" t="s">
        <v>4254</v>
      </c>
      <c r="F3952" s="331" t="s">
        <v>1191</v>
      </c>
      <c r="G3952" s="332" t="s">
        <v>79</v>
      </c>
      <c r="H3952" s="333">
        <v>0.65200000000000002</v>
      </c>
      <c r="I3952" s="322">
        <v>16.539000000000001</v>
      </c>
      <c r="J3952" s="322">
        <v>10.782999999999999</v>
      </c>
      <c r="K3952" s="277"/>
      <c r="L3952" s="322">
        <v>20.04</v>
      </c>
      <c r="M3952" s="322">
        <v>13.06</v>
      </c>
    </row>
    <row r="3953" spans="1:13" ht="24.75" thickBot="1" x14ac:dyDescent="0.25">
      <c r="A3953" s="265" t="s">
        <v>8542</v>
      </c>
      <c r="B3953" s="329" t="s">
        <v>1236</v>
      </c>
      <c r="C3953" s="330" t="s">
        <v>4255</v>
      </c>
      <c r="D3953" s="329" t="s">
        <v>103</v>
      </c>
      <c r="E3953" s="329" t="s">
        <v>1264</v>
      </c>
      <c r="F3953" s="331" t="s">
        <v>1191</v>
      </c>
      <c r="G3953" s="332" t="s">
        <v>79</v>
      </c>
      <c r="H3953" s="333">
        <v>0.65200000000000002</v>
      </c>
      <c r="I3953" s="322">
        <v>23.058</v>
      </c>
      <c r="J3953" s="322">
        <v>15.032999999999999</v>
      </c>
      <c r="K3953" s="277"/>
      <c r="L3953" s="322">
        <v>27.94</v>
      </c>
      <c r="M3953" s="322">
        <v>18.21</v>
      </c>
    </row>
    <row r="3954" spans="1:13" ht="12.75" thickTop="1" x14ac:dyDescent="0.2">
      <c r="A3954" s="265" t="s">
        <v>8543</v>
      </c>
      <c r="B3954" s="295" t="s">
        <v>1193</v>
      </c>
      <c r="C3954" s="296" t="s">
        <v>4319</v>
      </c>
      <c r="D3954" s="295" t="s">
        <v>103</v>
      </c>
      <c r="E3954" s="295" t="s">
        <v>1436</v>
      </c>
      <c r="F3954" s="297" t="s">
        <v>1209</v>
      </c>
      <c r="G3954" s="298" t="s">
        <v>133</v>
      </c>
      <c r="H3954" s="299">
        <v>3.5000000000000003E-2</v>
      </c>
      <c r="I3954" s="300">
        <v>11.595000000000001</v>
      </c>
      <c r="J3954" s="300">
        <v>0.40500000000000003</v>
      </c>
      <c r="K3954" s="277"/>
      <c r="L3954" s="300">
        <v>14.05</v>
      </c>
      <c r="M3954" s="300">
        <v>0.49</v>
      </c>
    </row>
    <row r="3955" spans="1:13" x14ac:dyDescent="0.2">
      <c r="A3955" s="265" t="s">
        <v>8544</v>
      </c>
      <c r="B3955" s="279" t="s">
        <v>1193</v>
      </c>
      <c r="C3955" s="280" t="s">
        <v>5086</v>
      </c>
      <c r="D3955" s="279" t="s">
        <v>103</v>
      </c>
      <c r="E3955" s="279" t="s">
        <v>5087</v>
      </c>
      <c r="F3955" s="281" t="s">
        <v>1209</v>
      </c>
      <c r="G3955" s="282" t="s">
        <v>133</v>
      </c>
      <c r="H3955" s="283">
        <v>1</v>
      </c>
      <c r="I3955" s="284">
        <v>115.23</v>
      </c>
      <c r="J3955" s="284">
        <v>115.23</v>
      </c>
      <c r="K3955" s="277"/>
      <c r="L3955" s="284">
        <v>139.65</v>
      </c>
      <c r="M3955" s="284">
        <v>139.65</v>
      </c>
    </row>
    <row r="3956" spans="1:13" x14ac:dyDescent="0.2">
      <c r="A3956" s="265" t="s">
        <v>8545</v>
      </c>
      <c r="B3956" s="279" t="s">
        <v>1193</v>
      </c>
      <c r="C3956" s="280" t="s">
        <v>5088</v>
      </c>
      <c r="D3956" s="279" t="s">
        <v>103</v>
      </c>
      <c r="E3956" s="279" t="s">
        <v>5089</v>
      </c>
      <c r="F3956" s="281" t="s">
        <v>1209</v>
      </c>
      <c r="G3956" s="282" t="s">
        <v>5090</v>
      </c>
      <c r="H3956" s="283">
        <v>4.0000000000000001E-3</v>
      </c>
      <c r="I3956" s="284">
        <v>29.181999999999999</v>
      </c>
      <c r="J3956" s="284">
        <v>0.11600000000000001</v>
      </c>
      <c r="K3956" s="277"/>
      <c r="L3956" s="284">
        <v>35.36</v>
      </c>
      <c r="M3956" s="284">
        <v>0.14000000000000001</v>
      </c>
    </row>
    <row r="3957" spans="1:13" x14ac:dyDescent="0.2">
      <c r="A3957" s="265" t="s">
        <v>8546</v>
      </c>
      <c r="B3957" s="266" t="s">
        <v>5091</v>
      </c>
      <c r="C3957" s="267" t="s">
        <v>36</v>
      </c>
      <c r="D3957" s="266" t="s">
        <v>37</v>
      </c>
      <c r="E3957" s="266" t="s">
        <v>38</v>
      </c>
      <c r="F3957" s="268" t="s">
        <v>1188</v>
      </c>
      <c r="G3957" s="269" t="s">
        <v>39</v>
      </c>
      <c r="H3957" s="267" t="s">
        <v>1189</v>
      </c>
      <c r="I3957" s="267" t="s">
        <v>40</v>
      </c>
      <c r="J3957" s="267" t="s">
        <v>41</v>
      </c>
      <c r="L3957" s="334"/>
      <c r="M3957" s="334"/>
    </row>
    <row r="3958" spans="1:13" x14ac:dyDescent="0.2">
      <c r="A3958" s="265" t="s">
        <v>8547</v>
      </c>
      <c r="B3958" s="271" t="s">
        <v>1190</v>
      </c>
      <c r="C3958" s="272" t="s">
        <v>5082</v>
      </c>
      <c r="D3958" s="271" t="s">
        <v>1470</v>
      </c>
      <c r="E3958" s="271" t="s">
        <v>947</v>
      </c>
      <c r="F3958" s="273">
        <v>8</v>
      </c>
      <c r="G3958" s="274" t="s">
        <v>106</v>
      </c>
      <c r="H3958" s="275">
        <v>1</v>
      </c>
      <c r="I3958" s="276">
        <v>271.12</v>
      </c>
      <c r="J3958" s="276">
        <v>271.12</v>
      </c>
      <c r="K3958" s="277"/>
      <c r="L3958" s="276">
        <v>328.53</v>
      </c>
      <c r="M3958" s="276">
        <v>328.53</v>
      </c>
    </row>
    <row r="3959" spans="1:13" x14ac:dyDescent="0.2">
      <c r="A3959" s="265" t="s">
        <v>8548</v>
      </c>
      <c r="B3959" s="279" t="s">
        <v>1193</v>
      </c>
      <c r="C3959" s="280" t="s">
        <v>3137</v>
      </c>
      <c r="D3959" s="279" t="s">
        <v>1470</v>
      </c>
      <c r="E3959" s="279" t="s">
        <v>1198</v>
      </c>
      <c r="F3959" s="281" t="s">
        <v>1195</v>
      </c>
      <c r="G3959" s="282" t="s">
        <v>1196</v>
      </c>
      <c r="H3959" s="283">
        <v>0.5</v>
      </c>
      <c r="I3959" s="284">
        <v>12.429</v>
      </c>
      <c r="J3959" s="284">
        <v>6.2140000000000004</v>
      </c>
      <c r="K3959" s="277"/>
      <c r="L3959" s="284">
        <v>15.06</v>
      </c>
      <c r="M3959" s="284">
        <v>7.53</v>
      </c>
    </row>
    <row r="3960" spans="1:13" x14ac:dyDescent="0.2">
      <c r="A3960" s="265" t="s">
        <v>8549</v>
      </c>
      <c r="B3960" s="279" t="s">
        <v>1193</v>
      </c>
      <c r="C3960" s="280" t="s">
        <v>3212</v>
      </c>
      <c r="D3960" s="279" t="s">
        <v>1470</v>
      </c>
      <c r="E3960" s="279" t="s">
        <v>1364</v>
      </c>
      <c r="F3960" s="281" t="s">
        <v>1195</v>
      </c>
      <c r="G3960" s="282" t="s">
        <v>1196</v>
      </c>
      <c r="H3960" s="283">
        <v>0.5</v>
      </c>
      <c r="I3960" s="284">
        <v>18.404</v>
      </c>
      <c r="J3960" s="284">
        <v>9.202</v>
      </c>
      <c r="K3960" s="277"/>
      <c r="L3960" s="284">
        <v>22.3</v>
      </c>
      <c r="M3960" s="284">
        <v>11.15</v>
      </c>
    </row>
    <row r="3961" spans="1:13" x14ac:dyDescent="0.2">
      <c r="A3961" s="265" t="s">
        <v>8550</v>
      </c>
      <c r="B3961" s="279" t="s">
        <v>1193</v>
      </c>
      <c r="C3961" s="280" t="s">
        <v>4307</v>
      </c>
      <c r="D3961" s="279" t="s">
        <v>1470</v>
      </c>
      <c r="E3961" s="279" t="s">
        <v>1388</v>
      </c>
      <c r="F3961" s="281" t="s">
        <v>1209</v>
      </c>
      <c r="G3961" s="282" t="s">
        <v>61</v>
      </c>
      <c r="H3961" s="283">
        <v>1</v>
      </c>
      <c r="I3961" s="284">
        <v>0.371</v>
      </c>
      <c r="J3961" s="284">
        <v>0.371</v>
      </c>
      <c r="K3961" s="277"/>
      <c r="L3961" s="284">
        <v>0.45</v>
      </c>
      <c r="M3961" s="284">
        <v>0.45</v>
      </c>
    </row>
    <row r="3962" spans="1:13" x14ac:dyDescent="0.2">
      <c r="A3962" s="265" t="s">
        <v>8551</v>
      </c>
      <c r="B3962" s="279" t="s">
        <v>1193</v>
      </c>
      <c r="C3962" s="280" t="s">
        <v>5083</v>
      </c>
      <c r="D3962" s="279" t="s">
        <v>1470</v>
      </c>
      <c r="E3962" s="279" t="s">
        <v>947</v>
      </c>
      <c r="F3962" s="281" t="s">
        <v>1209</v>
      </c>
      <c r="G3962" s="282" t="s">
        <v>73</v>
      </c>
      <c r="H3962" s="283">
        <v>1</v>
      </c>
      <c r="I3962" s="284">
        <v>255.33</v>
      </c>
      <c r="J3962" s="284">
        <v>255.33</v>
      </c>
      <c r="K3962" s="277"/>
      <c r="L3962" s="284">
        <v>309.39999999999998</v>
      </c>
      <c r="M3962" s="284">
        <v>309.39999999999998</v>
      </c>
    </row>
    <row r="3963" spans="1:13" x14ac:dyDescent="0.2">
      <c r="A3963" s="265" t="s">
        <v>8552</v>
      </c>
      <c r="B3963" s="286" t="s">
        <v>5092</v>
      </c>
      <c r="C3963" s="287" t="s">
        <v>36</v>
      </c>
      <c r="D3963" s="286" t="s">
        <v>37</v>
      </c>
      <c r="E3963" s="286" t="s">
        <v>38</v>
      </c>
      <c r="F3963" s="288" t="s">
        <v>1188</v>
      </c>
      <c r="G3963" s="289" t="s">
        <v>39</v>
      </c>
      <c r="H3963" s="287" t="s">
        <v>1189</v>
      </c>
      <c r="I3963" s="287" t="s">
        <v>40</v>
      </c>
      <c r="J3963" s="287" t="s">
        <v>41</v>
      </c>
      <c r="L3963" s="270"/>
      <c r="M3963" s="270"/>
    </row>
    <row r="3964" spans="1:13" ht="12.75" thickBot="1" x14ac:dyDescent="0.25">
      <c r="A3964" s="265" t="s">
        <v>8553</v>
      </c>
      <c r="B3964" s="290" t="s">
        <v>1190</v>
      </c>
      <c r="C3964" s="291" t="s">
        <v>4801</v>
      </c>
      <c r="D3964" s="290" t="s">
        <v>1470</v>
      </c>
      <c r="E3964" s="290" t="s">
        <v>729</v>
      </c>
      <c r="F3964" s="292">
        <v>8</v>
      </c>
      <c r="G3964" s="293" t="s">
        <v>106</v>
      </c>
      <c r="H3964" s="294">
        <v>1</v>
      </c>
      <c r="I3964" s="278">
        <v>282.74</v>
      </c>
      <c r="J3964" s="278">
        <v>282.74</v>
      </c>
      <c r="K3964" s="277"/>
      <c r="L3964" s="278">
        <v>342.6</v>
      </c>
      <c r="M3964" s="278">
        <v>342.6</v>
      </c>
    </row>
    <row r="3965" spans="1:13" ht="12.75" thickTop="1" x14ac:dyDescent="0.2">
      <c r="A3965" s="265" t="s">
        <v>8554</v>
      </c>
      <c r="B3965" s="295" t="s">
        <v>1193</v>
      </c>
      <c r="C3965" s="296" t="s">
        <v>3137</v>
      </c>
      <c r="D3965" s="295" t="s">
        <v>1470</v>
      </c>
      <c r="E3965" s="295" t="s">
        <v>1198</v>
      </c>
      <c r="F3965" s="297" t="s">
        <v>1195</v>
      </c>
      <c r="G3965" s="298" t="s">
        <v>1196</v>
      </c>
      <c r="H3965" s="299">
        <v>1.1499999999999999</v>
      </c>
      <c r="I3965" s="300">
        <v>12.429</v>
      </c>
      <c r="J3965" s="300">
        <v>14.292999999999999</v>
      </c>
      <c r="K3965" s="277"/>
      <c r="L3965" s="300">
        <v>15.06</v>
      </c>
      <c r="M3965" s="300">
        <v>17.309999999999999</v>
      </c>
    </row>
    <row r="3966" spans="1:13" x14ac:dyDescent="0.2">
      <c r="A3966" s="265" t="s">
        <v>8555</v>
      </c>
      <c r="B3966" s="279" t="s">
        <v>1193</v>
      </c>
      <c r="C3966" s="280" t="s">
        <v>3212</v>
      </c>
      <c r="D3966" s="279" t="s">
        <v>1470</v>
      </c>
      <c r="E3966" s="279" t="s">
        <v>1364</v>
      </c>
      <c r="F3966" s="281" t="s">
        <v>1195</v>
      </c>
      <c r="G3966" s="282" t="s">
        <v>1196</v>
      </c>
      <c r="H3966" s="283">
        <v>1.1499999999999999</v>
      </c>
      <c r="I3966" s="284">
        <v>18.404</v>
      </c>
      <c r="J3966" s="284">
        <v>21.164000000000001</v>
      </c>
      <c r="K3966" s="277"/>
      <c r="L3966" s="284">
        <v>22.3</v>
      </c>
      <c r="M3966" s="284">
        <v>25.64</v>
      </c>
    </row>
    <row r="3967" spans="1:13" x14ac:dyDescent="0.2">
      <c r="A3967" s="265" t="s">
        <v>8556</v>
      </c>
      <c r="B3967" s="279" t="s">
        <v>1193</v>
      </c>
      <c r="C3967" s="280" t="s">
        <v>4307</v>
      </c>
      <c r="D3967" s="279" t="s">
        <v>1470</v>
      </c>
      <c r="E3967" s="279" t="s">
        <v>1388</v>
      </c>
      <c r="F3967" s="281" t="s">
        <v>1209</v>
      </c>
      <c r="G3967" s="282" t="s">
        <v>61</v>
      </c>
      <c r="H3967" s="283">
        <v>2.82</v>
      </c>
      <c r="I3967" s="284">
        <v>0.371</v>
      </c>
      <c r="J3967" s="284">
        <v>1.046</v>
      </c>
      <c r="K3967" s="277"/>
      <c r="L3967" s="284">
        <v>0.45</v>
      </c>
      <c r="M3967" s="284">
        <v>1.26</v>
      </c>
    </row>
    <row r="3968" spans="1:13" x14ac:dyDescent="0.2">
      <c r="A3968" s="265" t="s">
        <v>8557</v>
      </c>
      <c r="B3968" s="279" t="s">
        <v>1193</v>
      </c>
      <c r="C3968" s="280" t="s">
        <v>4802</v>
      </c>
      <c r="D3968" s="279" t="s">
        <v>1470</v>
      </c>
      <c r="E3968" s="279" t="s">
        <v>729</v>
      </c>
      <c r="F3968" s="281" t="s">
        <v>1209</v>
      </c>
      <c r="G3968" s="282" t="s">
        <v>73</v>
      </c>
      <c r="H3968" s="283">
        <v>1</v>
      </c>
      <c r="I3968" s="284">
        <v>246.24</v>
      </c>
      <c r="J3968" s="284">
        <v>246.24</v>
      </c>
      <c r="K3968" s="277"/>
      <c r="L3968" s="284">
        <v>298.39</v>
      </c>
      <c r="M3968" s="284">
        <v>298.39</v>
      </c>
    </row>
    <row r="3969" spans="1:13" x14ac:dyDescent="0.2">
      <c r="A3969" s="265" t="s">
        <v>8558</v>
      </c>
      <c r="B3969" s="266" t="s">
        <v>5093</v>
      </c>
      <c r="C3969" s="267" t="s">
        <v>36</v>
      </c>
      <c r="D3969" s="266" t="s">
        <v>37</v>
      </c>
      <c r="E3969" s="266" t="s">
        <v>38</v>
      </c>
      <c r="F3969" s="268" t="s">
        <v>1188</v>
      </c>
      <c r="G3969" s="269" t="s">
        <v>39</v>
      </c>
      <c r="H3969" s="267" t="s">
        <v>1189</v>
      </c>
      <c r="I3969" s="267" t="s">
        <v>40</v>
      </c>
      <c r="J3969" s="267" t="s">
        <v>41</v>
      </c>
      <c r="L3969" s="334"/>
      <c r="M3969" s="334"/>
    </row>
    <row r="3970" spans="1:13" x14ac:dyDescent="0.2">
      <c r="A3970" s="265" t="s">
        <v>8559</v>
      </c>
      <c r="B3970" s="271" t="s">
        <v>1190</v>
      </c>
      <c r="C3970" s="272" t="s">
        <v>3980</v>
      </c>
      <c r="D3970" s="271" t="s">
        <v>1470</v>
      </c>
      <c r="E3970" s="271" t="s">
        <v>297</v>
      </c>
      <c r="F3970" s="273">
        <v>8</v>
      </c>
      <c r="G3970" s="274" t="s">
        <v>73</v>
      </c>
      <c r="H3970" s="275">
        <v>1</v>
      </c>
      <c r="I3970" s="276">
        <v>128.92000000000002</v>
      </c>
      <c r="J3970" s="276">
        <v>128.91999999999999</v>
      </c>
      <c r="K3970" s="277"/>
      <c r="L3970" s="276">
        <v>156.22</v>
      </c>
      <c r="M3970" s="276">
        <v>156.22</v>
      </c>
    </row>
    <row r="3971" spans="1:13" x14ac:dyDescent="0.2">
      <c r="A3971" s="265" t="s">
        <v>8560</v>
      </c>
      <c r="B3971" s="279" t="s">
        <v>1193</v>
      </c>
      <c r="C3971" s="280" t="s">
        <v>3137</v>
      </c>
      <c r="D3971" s="279" t="s">
        <v>1470</v>
      </c>
      <c r="E3971" s="279" t="s">
        <v>1198</v>
      </c>
      <c r="F3971" s="281" t="s">
        <v>1195</v>
      </c>
      <c r="G3971" s="282" t="s">
        <v>1196</v>
      </c>
      <c r="H3971" s="283">
        <v>0.16669999999999999</v>
      </c>
      <c r="I3971" s="284">
        <v>12.429</v>
      </c>
      <c r="J3971" s="284">
        <v>2.0710000000000002</v>
      </c>
      <c r="K3971" s="277"/>
      <c r="L3971" s="284">
        <v>15.06</v>
      </c>
      <c r="M3971" s="284">
        <v>2.5099999999999998</v>
      </c>
    </row>
    <row r="3972" spans="1:13" x14ac:dyDescent="0.2">
      <c r="A3972" s="265" t="s">
        <v>8561</v>
      </c>
      <c r="B3972" s="279" t="s">
        <v>1193</v>
      </c>
      <c r="C3972" s="280" t="s">
        <v>3159</v>
      </c>
      <c r="D3972" s="279" t="s">
        <v>1470</v>
      </c>
      <c r="E3972" s="279" t="s">
        <v>1251</v>
      </c>
      <c r="F3972" s="281" t="s">
        <v>1195</v>
      </c>
      <c r="G3972" s="282" t="s">
        <v>1196</v>
      </c>
      <c r="H3972" s="283">
        <v>0.16669999999999999</v>
      </c>
      <c r="I3972" s="284">
        <v>18.404</v>
      </c>
      <c r="J3972" s="284">
        <v>3.0670000000000002</v>
      </c>
      <c r="K3972" s="277"/>
      <c r="L3972" s="284">
        <v>22.3</v>
      </c>
      <c r="M3972" s="284">
        <v>3.71</v>
      </c>
    </row>
    <row r="3973" spans="1:13" x14ac:dyDescent="0.2">
      <c r="A3973" s="265" t="s">
        <v>8562</v>
      </c>
      <c r="B3973" s="279" t="s">
        <v>1193</v>
      </c>
      <c r="C3973" s="280" t="s">
        <v>3981</v>
      </c>
      <c r="D3973" s="279" t="s">
        <v>1470</v>
      </c>
      <c r="E3973" s="279" t="s">
        <v>3982</v>
      </c>
      <c r="F3973" s="281" t="s">
        <v>1209</v>
      </c>
      <c r="G3973" s="282" t="s">
        <v>73</v>
      </c>
      <c r="H3973" s="283">
        <v>1</v>
      </c>
      <c r="I3973" s="284">
        <v>123.78</v>
      </c>
      <c r="J3973" s="284">
        <v>123.78</v>
      </c>
      <c r="K3973" s="277"/>
      <c r="L3973" s="284">
        <v>150</v>
      </c>
      <c r="M3973" s="284">
        <v>150</v>
      </c>
    </row>
    <row r="3974" spans="1:13" x14ac:dyDescent="0.2">
      <c r="A3974" s="265" t="s">
        <v>8563</v>
      </c>
      <c r="B3974" s="286" t="s">
        <v>5094</v>
      </c>
      <c r="C3974" s="287" t="s">
        <v>36</v>
      </c>
      <c r="D3974" s="286" t="s">
        <v>37</v>
      </c>
      <c r="E3974" s="286" t="s">
        <v>38</v>
      </c>
      <c r="F3974" s="288" t="s">
        <v>1188</v>
      </c>
      <c r="G3974" s="289" t="s">
        <v>39</v>
      </c>
      <c r="H3974" s="287" t="s">
        <v>1189</v>
      </c>
      <c r="I3974" s="287" t="s">
        <v>40</v>
      </c>
      <c r="J3974" s="287" t="s">
        <v>41</v>
      </c>
      <c r="L3974" s="270"/>
      <c r="M3974" s="270"/>
    </row>
    <row r="3975" spans="1:13" ht="12.75" thickBot="1" x14ac:dyDescent="0.25">
      <c r="A3975" s="265" t="s">
        <v>8564</v>
      </c>
      <c r="B3975" s="290" t="s">
        <v>1190</v>
      </c>
      <c r="C3975" s="291" t="s">
        <v>5095</v>
      </c>
      <c r="D3975" s="290" t="s">
        <v>1470</v>
      </c>
      <c r="E3975" s="290" t="s">
        <v>968</v>
      </c>
      <c r="F3975" s="292">
        <v>8</v>
      </c>
      <c r="G3975" s="293" t="s">
        <v>106</v>
      </c>
      <c r="H3975" s="294">
        <v>1</v>
      </c>
      <c r="I3975" s="278">
        <v>111.85</v>
      </c>
      <c r="J3975" s="278">
        <v>111.85</v>
      </c>
      <c r="K3975" s="277"/>
      <c r="L3975" s="278">
        <v>135.54</v>
      </c>
      <c r="M3975" s="278">
        <v>135.54</v>
      </c>
    </row>
    <row r="3976" spans="1:13" ht="12.75" thickTop="1" x14ac:dyDescent="0.2">
      <c r="A3976" s="265" t="s">
        <v>8565</v>
      </c>
      <c r="B3976" s="295" t="s">
        <v>1193</v>
      </c>
      <c r="C3976" s="296" t="s">
        <v>3137</v>
      </c>
      <c r="D3976" s="295" t="s">
        <v>1470</v>
      </c>
      <c r="E3976" s="295" t="s">
        <v>1198</v>
      </c>
      <c r="F3976" s="297" t="s">
        <v>1195</v>
      </c>
      <c r="G3976" s="298" t="s">
        <v>1196</v>
      </c>
      <c r="H3976" s="299">
        <v>0.15</v>
      </c>
      <c r="I3976" s="300">
        <v>12.429</v>
      </c>
      <c r="J3976" s="300">
        <v>1.8640000000000001</v>
      </c>
      <c r="K3976" s="277"/>
      <c r="L3976" s="300">
        <v>15.06</v>
      </c>
      <c r="M3976" s="300">
        <v>2.25</v>
      </c>
    </row>
    <row r="3977" spans="1:13" x14ac:dyDescent="0.2">
      <c r="A3977" s="265" t="s">
        <v>8566</v>
      </c>
      <c r="B3977" s="279" t="s">
        <v>1193</v>
      </c>
      <c r="C3977" s="280" t="s">
        <v>3212</v>
      </c>
      <c r="D3977" s="279" t="s">
        <v>1470</v>
      </c>
      <c r="E3977" s="279" t="s">
        <v>1364</v>
      </c>
      <c r="F3977" s="281" t="s">
        <v>1195</v>
      </c>
      <c r="G3977" s="282" t="s">
        <v>1196</v>
      </c>
      <c r="H3977" s="283">
        <v>0.15</v>
      </c>
      <c r="I3977" s="284">
        <v>18.404</v>
      </c>
      <c r="J3977" s="284">
        <v>2.76</v>
      </c>
      <c r="K3977" s="277"/>
      <c r="L3977" s="284">
        <v>22.3</v>
      </c>
      <c r="M3977" s="284">
        <v>3.34</v>
      </c>
    </row>
    <row r="3978" spans="1:13" x14ac:dyDescent="0.2">
      <c r="A3978" s="265" t="s">
        <v>8567</v>
      </c>
      <c r="B3978" s="279" t="s">
        <v>1193</v>
      </c>
      <c r="C3978" s="280" t="s">
        <v>5096</v>
      </c>
      <c r="D3978" s="279" t="s">
        <v>1470</v>
      </c>
      <c r="E3978" s="279" t="s">
        <v>968</v>
      </c>
      <c r="F3978" s="281" t="s">
        <v>1209</v>
      </c>
      <c r="G3978" s="282" t="s">
        <v>73</v>
      </c>
      <c r="H3978" s="283">
        <v>1</v>
      </c>
      <c r="I3978" s="284">
        <v>107.23</v>
      </c>
      <c r="J3978" s="284">
        <v>107.23</v>
      </c>
      <c r="K3978" s="277"/>
      <c r="L3978" s="284">
        <v>129.94999999999999</v>
      </c>
      <c r="M3978" s="284">
        <v>129.94999999999999</v>
      </c>
    </row>
    <row r="3979" spans="1:13" x14ac:dyDescent="0.2">
      <c r="A3979" s="265" t="s">
        <v>8568</v>
      </c>
      <c r="B3979" s="266" t="s">
        <v>5097</v>
      </c>
      <c r="C3979" s="267" t="s">
        <v>36</v>
      </c>
      <c r="D3979" s="266" t="s">
        <v>37</v>
      </c>
      <c r="E3979" s="266" t="s">
        <v>38</v>
      </c>
      <c r="F3979" s="268" t="s">
        <v>1188</v>
      </c>
      <c r="G3979" s="269" t="s">
        <v>39</v>
      </c>
      <c r="H3979" s="267" t="s">
        <v>1189</v>
      </c>
      <c r="I3979" s="267" t="s">
        <v>40</v>
      </c>
      <c r="J3979" s="267" t="s">
        <v>41</v>
      </c>
      <c r="L3979" s="334"/>
      <c r="M3979" s="334"/>
    </row>
    <row r="3980" spans="1:13" x14ac:dyDescent="0.2">
      <c r="A3980" s="265" t="s">
        <v>8569</v>
      </c>
      <c r="B3980" s="271" t="s">
        <v>1190</v>
      </c>
      <c r="C3980" s="272" t="s">
        <v>5079</v>
      </c>
      <c r="D3980" s="271" t="s">
        <v>1470</v>
      </c>
      <c r="E3980" s="271" t="s">
        <v>945</v>
      </c>
      <c r="F3980" s="273">
        <v>8</v>
      </c>
      <c r="G3980" s="274" t="s">
        <v>106</v>
      </c>
      <c r="H3980" s="275">
        <v>1</v>
      </c>
      <c r="I3980" s="276">
        <v>45.82</v>
      </c>
      <c r="J3980" s="276">
        <v>45.82</v>
      </c>
      <c r="K3980" s="277"/>
      <c r="L3980" s="276">
        <v>55.53</v>
      </c>
      <c r="M3980" s="276">
        <v>55.53</v>
      </c>
    </row>
    <row r="3981" spans="1:13" x14ac:dyDescent="0.2">
      <c r="A3981" s="265" t="s">
        <v>8570</v>
      </c>
      <c r="B3981" s="279" t="s">
        <v>1193</v>
      </c>
      <c r="C3981" s="280" t="s">
        <v>3137</v>
      </c>
      <c r="D3981" s="279" t="s">
        <v>1470</v>
      </c>
      <c r="E3981" s="279" t="s">
        <v>1198</v>
      </c>
      <c r="F3981" s="281" t="s">
        <v>1195</v>
      </c>
      <c r="G3981" s="282" t="s">
        <v>1196</v>
      </c>
      <c r="H3981" s="283">
        <v>0.15</v>
      </c>
      <c r="I3981" s="284">
        <v>12.429</v>
      </c>
      <c r="J3981" s="284">
        <v>1.8640000000000001</v>
      </c>
      <c r="K3981" s="277"/>
      <c r="L3981" s="284">
        <v>15.06</v>
      </c>
      <c r="M3981" s="284">
        <v>2.25</v>
      </c>
    </row>
    <row r="3982" spans="1:13" x14ac:dyDescent="0.2">
      <c r="A3982" s="265" t="s">
        <v>8571</v>
      </c>
      <c r="B3982" s="301" t="s">
        <v>1193</v>
      </c>
      <c r="C3982" s="302" t="s">
        <v>3212</v>
      </c>
      <c r="D3982" s="301" t="s">
        <v>1470</v>
      </c>
      <c r="E3982" s="301" t="s">
        <v>1364</v>
      </c>
      <c r="F3982" s="303" t="s">
        <v>1195</v>
      </c>
      <c r="G3982" s="304" t="s">
        <v>1196</v>
      </c>
      <c r="H3982" s="305">
        <v>0.15</v>
      </c>
      <c r="I3982" s="285">
        <v>18.404</v>
      </c>
      <c r="J3982" s="285">
        <v>2.76</v>
      </c>
      <c r="K3982" s="277"/>
      <c r="L3982" s="285">
        <v>22.3</v>
      </c>
      <c r="M3982" s="285">
        <v>3.34</v>
      </c>
    </row>
    <row r="3983" spans="1:13" ht="12.75" thickBot="1" x14ac:dyDescent="0.25">
      <c r="A3983" s="265" t="s">
        <v>8572</v>
      </c>
      <c r="B3983" s="301" t="s">
        <v>1193</v>
      </c>
      <c r="C3983" s="302" t="s">
        <v>5080</v>
      </c>
      <c r="D3983" s="301" t="s">
        <v>1470</v>
      </c>
      <c r="E3983" s="301" t="s">
        <v>945</v>
      </c>
      <c r="F3983" s="303" t="s">
        <v>1209</v>
      </c>
      <c r="G3983" s="304" t="s">
        <v>73</v>
      </c>
      <c r="H3983" s="305">
        <v>1</v>
      </c>
      <c r="I3983" s="285">
        <v>41.2</v>
      </c>
      <c r="J3983" s="285">
        <v>41.2</v>
      </c>
      <c r="K3983" s="277"/>
      <c r="L3983" s="285">
        <v>49.94</v>
      </c>
      <c r="M3983" s="285">
        <v>49.94</v>
      </c>
    </row>
    <row r="3984" spans="1:13" ht="12.75" thickTop="1" x14ac:dyDescent="0.2">
      <c r="A3984" s="265" t="s">
        <v>8573</v>
      </c>
      <c r="B3984" s="306" t="s">
        <v>5098</v>
      </c>
      <c r="C3984" s="307" t="s">
        <v>36</v>
      </c>
      <c r="D3984" s="306" t="s">
        <v>37</v>
      </c>
      <c r="E3984" s="306" t="s">
        <v>38</v>
      </c>
      <c r="F3984" s="308" t="s">
        <v>1188</v>
      </c>
      <c r="G3984" s="309" t="s">
        <v>39</v>
      </c>
      <c r="H3984" s="307" t="s">
        <v>1189</v>
      </c>
      <c r="I3984" s="307" t="s">
        <v>40</v>
      </c>
      <c r="J3984" s="307" t="s">
        <v>41</v>
      </c>
      <c r="L3984" s="335"/>
      <c r="M3984" s="335"/>
    </row>
    <row r="3985" spans="1:13" x14ac:dyDescent="0.2">
      <c r="A3985" s="265" t="s">
        <v>8574</v>
      </c>
      <c r="B3985" s="271" t="s">
        <v>1190</v>
      </c>
      <c r="C3985" s="272" t="s">
        <v>5099</v>
      </c>
      <c r="D3985" s="271" t="s">
        <v>1470</v>
      </c>
      <c r="E3985" s="271" t="s">
        <v>971</v>
      </c>
      <c r="F3985" s="273">
        <v>8</v>
      </c>
      <c r="G3985" s="274" t="s">
        <v>106</v>
      </c>
      <c r="H3985" s="275">
        <v>1</v>
      </c>
      <c r="I3985" s="276">
        <v>387.19</v>
      </c>
      <c r="J3985" s="276">
        <v>387.19</v>
      </c>
      <c r="K3985" s="277"/>
      <c r="L3985" s="276">
        <v>469.16</v>
      </c>
      <c r="M3985" s="276">
        <v>469.16</v>
      </c>
    </row>
    <row r="3986" spans="1:13" x14ac:dyDescent="0.2">
      <c r="A3986" s="265" t="s">
        <v>8575</v>
      </c>
      <c r="B3986" s="279" t="s">
        <v>1193</v>
      </c>
      <c r="C3986" s="280" t="s">
        <v>3160</v>
      </c>
      <c r="D3986" s="279" t="s">
        <v>1470</v>
      </c>
      <c r="E3986" s="279" t="s">
        <v>1202</v>
      </c>
      <c r="F3986" s="281" t="s">
        <v>1195</v>
      </c>
      <c r="G3986" s="282" t="s">
        <v>1196</v>
      </c>
      <c r="H3986" s="283">
        <v>2.19</v>
      </c>
      <c r="I3986" s="284">
        <v>18.404</v>
      </c>
      <c r="J3986" s="284">
        <v>40.304000000000002</v>
      </c>
      <c r="K3986" s="277"/>
      <c r="L3986" s="284">
        <v>22.3</v>
      </c>
      <c r="M3986" s="284">
        <v>48.83</v>
      </c>
    </row>
    <row r="3987" spans="1:13" x14ac:dyDescent="0.2">
      <c r="A3987" s="265" t="s">
        <v>8576</v>
      </c>
      <c r="B3987" s="279" t="s">
        <v>1193</v>
      </c>
      <c r="C3987" s="280" t="s">
        <v>3167</v>
      </c>
      <c r="D3987" s="279" t="s">
        <v>1470</v>
      </c>
      <c r="E3987" s="279" t="s">
        <v>1213</v>
      </c>
      <c r="F3987" s="281" t="s">
        <v>1209</v>
      </c>
      <c r="G3987" s="282" t="s">
        <v>7</v>
      </c>
      <c r="H3987" s="283">
        <v>0.02</v>
      </c>
      <c r="I3987" s="284">
        <v>121.63200000000001</v>
      </c>
      <c r="J3987" s="284">
        <v>2.4319999999999999</v>
      </c>
      <c r="K3987" s="277"/>
      <c r="L3987" s="284">
        <v>147.38</v>
      </c>
      <c r="M3987" s="284">
        <v>2.94</v>
      </c>
    </row>
    <row r="3988" spans="1:13" ht="24" x14ac:dyDescent="0.2">
      <c r="A3988" s="265" t="s">
        <v>8577</v>
      </c>
      <c r="B3988" s="279" t="s">
        <v>1193</v>
      </c>
      <c r="C3988" s="280" t="s">
        <v>3740</v>
      </c>
      <c r="D3988" s="279" t="s">
        <v>1470</v>
      </c>
      <c r="E3988" s="279" t="s">
        <v>3741</v>
      </c>
      <c r="F3988" s="281" t="s">
        <v>1209</v>
      </c>
      <c r="G3988" s="282" t="s">
        <v>345</v>
      </c>
      <c r="H3988" s="283">
        <v>0.31</v>
      </c>
      <c r="I3988" s="284">
        <v>6.2469999999999999</v>
      </c>
      <c r="J3988" s="284">
        <v>1.9359999999999999</v>
      </c>
      <c r="K3988" s="277"/>
      <c r="L3988" s="284">
        <v>7.57</v>
      </c>
      <c r="M3988" s="284">
        <v>2.34</v>
      </c>
    </row>
    <row r="3989" spans="1:13" x14ac:dyDescent="0.2">
      <c r="A3989" s="265" t="s">
        <v>8578</v>
      </c>
      <c r="B3989" s="279" t="s">
        <v>1193</v>
      </c>
      <c r="C3989" s="280" t="s">
        <v>3190</v>
      </c>
      <c r="D3989" s="279" t="s">
        <v>1470</v>
      </c>
      <c r="E3989" s="279" t="s">
        <v>1211</v>
      </c>
      <c r="F3989" s="281" t="s">
        <v>1209</v>
      </c>
      <c r="G3989" s="282" t="s">
        <v>7</v>
      </c>
      <c r="H3989" s="283">
        <v>0.02</v>
      </c>
      <c r="I3989" s="284">
        <v>117.539</v>
      </c>
      <c r="J3989" s="284">
        <v>2.35</v>
      </c>
      <c r="K3989" s="277"/>
      <c r="L3989" s="284">
        <v>142.41999999999999</v>
      </c>
      <c r="M3989" s="284">
        <v>2.84</v>
      </c>
    </row>
    <row r="3990" spans="1:13" x14ac:dyDescent="0.2">
      <c r="A3990" s="265" t="s">
        <v>8579</v>
      </c>
      <c r="B3990" s="279" t="s">
        <v>1193</v>
      </c>
      <c r="C3990" s="280" t="s">
        <v>3141</v>
      </c>
      <c r="D3990" s="279" t="s">
        <v>1470</v>
      </c>
      <c r="E3990" s="279" t="s">
        <v>1226</v>
      </c>
      <c r="F3990" s="281" t="s">
        <v>1209</v>
      </c>
      <c r="G3990" s="282" t="s">
        <v>345</v>
      </c>
      <c r="H3990" s="283">
        <v>30.64</v>
      </c>
      <c r="I3990" s="284">
        <v>0.51100000000000001</v>
      </c>
      <c r="J3990" s="284">
        <v>15.657</v>
      </c>
      <c r="K3990" s="277"/>
      <c r="L3990" s="284">
        <v>0.62</v>
      </c>
      <c r="M3990" s="284">
        <v>18.989999999999998</v>
      </c>
    </row>
    <row r="3991" spans="1:13" x14ac:dyDescent="0.2">
      <c r="A3991" s="265" t="s">
        <v>8580</v>
      </c>
      <c r="B3991" s="279" t="s">
        <v>1193</v>
      </c>
      <c r="C3991" s="280" t="s">
        <v>3213</v>
      </c>
      <c r="D3991" s="279" t="s">
        <v>1470</v>
      </c>
      <c r="E3991" s="279" t="s">
        <v>1204</v>
      </c>
      <c r="F3991" s="281" t="s">
        <v>1195</v>
      </c>
      <c r="G3991" s="282" t="s">
        <v>1196</v>
      </c>
      <c r="H3991" s="283">
        <v>0.09</v>
      </c>
      <c r="I3991" s="284">
        <v>13.204000000000001</v>
      </c>
      <c r="J3991" s="284">
        <v>1.1879999999999999</v>
      </c>
      <c r="K3991" s="277"/>
      <c r="L3991" s="284">
        <v>16</v>
      </c>
      <c r="M3991" s="284">
        <v>1.44</v>
      </c>
    </row>
    <row r="3992" spans="1:13" x14ac:dyDescent="0.2">
      <c r="A3992" s="265" t="s">
        <v>8581</v>
      </c>
      <c r="B3992" s="279" t="s">
        <v>1193</v>
      </c>
      <c r="C3992" s="280" t="s">
        <v>3156</v>
      </c>
      <c r="D3992" s="279" t="s">
        <v>1470</v>
      </c>
      <c r="E3992" s="279" t="s">
        <v>1206</v>
      </c>
      <c r="F3992" s="281" t="s">
        <v>1195</v>
      </c>
      <c r="G3992" s="282" t="s">
        <v>1196</v>
      </c>
      <c r="H3992" s="283">
        <v>4.38</v>
      </c>
      <c r="I3992" s="284">
        <v>11.009</v>
      </c>
      <c r="J3992" s="284">
        <v>48.219000000000001</v>
      </c>
      <c r="K3992" s="277"/>
      <c r="L3992" s="284">
        <v>13.34</v>
      </c>
      <c r="M3992" s="284">
        <v>58.42</v>
      </c>
    </row>
    <row r="3993" spans="1:13" x14ac:dyDescent="0.2">
      <c r="A3993" s="265" t="s">
        <v>8582</v>
      </c>
      <c r="B3993" s="301" t="s">
        <v>1193</v>
      </c>
      <c r="C3993" s="302" t="s">
        <v>3426</v>
      </c>
      <c r="D3993" s="301" t="s">
        <v>1470</v>
      </c>
      <c r="E3993" s="301" t="s">
        <v>1208</v>
      </c>
      <c r="F3993" s="303" t="s">
        <v>1209</v>
      </c>
      <c r="G3993" s="304" t="s">
        <v>7</v>
      </c>
      <c r="H3993" s="305">
        <v>0.11</v>
      </c>
      <c r="I3993" s="285">
        <v>148.578</v>
      </c>
      <c r="J3993" s="285">
        <v>16.343</v>
      </c>
      <c r="K3993" s="277"/>
      <c r="L3993" s="285">
        <v>180.03</v>
      </c>
      <c r="M3993" s="285">
        <v>19.8</v>
      </c>
    </row>
    <row r="3994" spans="1:13" ht="12.75" thickBot="1" x14ac:dyDescent="0.25">
      <c r="A3994" s="265" t="s">
        <v>8583</v>
      </c>
      <c r="B3994" s="301" t="s">
        <v>1193</v>
      </c>
      <c r="C3994" s="302" t="s">
        <v>3572</v>
      </c>
      <c r="D3994" s="301" t="s">
        <v>1470</v>
      </c>
      <c r="E3994" s="301" t="s">
        <v>1224</v>
      </c>
      <c r="F3994" s="303" t="s">
        <v>1209</v>
      </c>
      <c r="G3994" s="304" t="s">
        <v>345</v>
      </c>
      <c r="H3994" s="305">
        <v>5.32</v>
      </c>
      <c r="I3994" s="285">
        <v>0.86599999999999999</v>
      </c>
      <c r="J3994" s="285">
        <v>4.6070000000000002</v>
      </c>
      <c r="K3994" s="277"/>
      <c r="L3994" s="285">
        <v>1.05</v>
      </c>
      <c r="M3994" s="285">
        <v>5.58</v>
      </c>
    </row>
    <row r="3995" spans="1:13" ht="12.75" thickTop="1" x14ac:dyDescent="0.2">
      <c r="A3995" s="265" t="s">
        <v>8584</v>
      </c>
      <c r="B3995" s="295" t="s">
        <v>1193</v>
      </c>
      <c r="C3995" s="296" t="s">
        <v>3573</v>
      </c>
      <c r="D3995" s="295" t="s">
        <v>1470</v>
      </c>
      <c r="E3995" s="295" t="s">
        <v>3574</v>
      </c>
      <c r="F3995" s="297" t="s">
        <v>1209</v>
      </c>
      <c r="G3995" s="298" t="s">
        <v>73</v>
      </c>
      <c r="H3995" s="299">
        <v>98.28</v>
      </c>
      <c r="I3995" s="300">
        <v>0.33</v>
      </c>
      <c r="J3995" s="300">
        <v>32.432000000000002</v>
      </c>
      <c r="K3995" s="277"/>
      <c r="L3995" s="300">
        <v>0.4</v>
      </c>
      <c r="M3995" s="300">
        <v>39.31</v>
      </c>
    </row>
    <row r="3996" spans="1:13" x14ac:dyDescent="0.2">
      <c r="A3996" s="265" t="s">
        <v>8585</v>
      </c>
      <c r="B3996" s="279" t="s">
        <v>1193</v>
      </c>
      <c r="C3996" s="280" t="s">
        <v>5100</v>
      </c>
      <c r="D3996" s="279" t="s">
        <v>1470</v>
      </c>
      <c r="E3996" s="279" t="s">
        <v>5101</v>
      </c>
      <c r="F3996" s="281" t="s">
        <v>1209</v>
      </c>
      <c r="G3996" s="282" t="s">
        <v>73</v>
      </c>
      <c r="H3996" s="283">
        <v>1</v>
      </c>
      <c r="I3996" s="284">
        <v>221.72</v>
      </c>
      <c r="J3996" s="284">
        <v>221.72</v>
      </c>
      <c r="K3996" s="277"/>
      <c r="L3996" s="284">
        <v>268.67</v>
      </c>
      <c r="M3996" s="284">
        <v>268.67</v>
      </c>
    </row>
    <row r="3997" spans="1:13" x14ac:dyDescent="0.2">
      <c r="A3997" s="265" t="s">
        <v>8586</v>
      </c>
      <c r="B3997" s="266" t="s">
        <v>5102</v>
      </c>
      <c r="C3997" s="267" t="s">
        <v>36</v>
      </c>
      <c r="D3997" s="266" t="s">
        <v>37</v>
      </c>
      <c r="E3997" s="266" t="s">
        <v>38</v>
      </c>
      <c r="F3997" s="268" t="s">
        <v>1188</v>
      </c>
      <c r="G3997" s="269" t="s">
        <v>39</v>
      </c>
      <c r="H3997" s="267" t="s">
        <v>1189</v>
      </c>
      <c r="I3997" s="267" t="s">
        <v>40</v>
      </c>
      <c r="J3997" s="267" t="s">
        <v>41</v>
      </c>
      <c r="L3997" s="334"/>
      <c r="M3997" s="334"/>
    </row>
    <row r="3998" spans="1:13" x14ac:dyDescent="0.2">
      <c r="A3998" s="265" t="s">
        <v>8587</v>
      </c>
      <c r="B3998" s="271" t="s">
        <v>1190</v>
      </c>
      <c r="C3998" s="272" t="s">
        <v>5103</v>
      </c>
      <c r="D3998" s="271" t="s">
        <v>1470</v>
      </c>
      <c r="E3998" s="271" t="s">
        <v>973</v>
      </c>
      <c r="F3998" s="273">
        <v>8</v>
      </c>
      <c r="G3998" s="274" t="s">
        <v>106</v>
      </c>
      <c r="H3998" s="275">
        <v>1</v>
      </c>
      <c r="I3998" s="276">
        <v>46.74</v>
      </c>
      <c r="J3998" s="276">
        <v>46.74</v>
      </c>
      <c r="K3998" s="277"/>
      <c r="L3998" s="276">
        <v>56.65</v>
      </c>
      <c r="M3998" s="276">
        <v>56.65</v>
      </c>
    </row>
    <row r="3999" spans="1:13" x14ac:dyDescent="0.2">
      <c r="A3999" s="265" t="s">
        <v>8588</v>
      </c>
      <c r="B3999" s="279" t="s">
        <v>1193</v>
      </c>
      <c r="C3999" s="280" t="s">
        <v>3137</v>
      </c>
      <c r="D3999" s="279" t="s">
        <v>1470</v>
      </c>
      <c r="E3999" s="279" t="s">
        <v>1198</v>
      </c>
      <c r="F3999" s="281" t="s">
        <v>1195</v>
      </c>
      <c r="G3999" s="282" t="s">
        <v>1196</v>
      </c>
      <c r="H3999" s="283">
        <v>0.4</v>
      </c>
      <c r="I3999" s="284">
        <v>12.429</v>
      </c>
      <c r="J3999" s="284">
        <v>4.9710000000000001</v>
      </c>
      <c r="K3999" s="277"/>
      <c r="L3999" s="284">
        <v>15.06</v>
      </c>
      <c r="M3999" s="284">
        <v>6.02</v>
      </c>
    </row>
    <row r="4000" spans="1:13" x14ac:dyDescent="0.2">
      <c r="A4000" s="265" t="s">
        <v>8589</v>
      </c>
      <c r="B4000" s="279" t="s">
        <v>1193</v>
      </c>
      <c r="C4000" s="280" t="s">
        <v>3212</v>
      </c>
      <c r="D4000" s="279" t="s">
        <v>1470</v>
      </c>
      <c r="E4000" s="279" t="s">
        <v>1364</v>
      </c>
      <c r="F4000" s="281" t="s">
        <v>1195</v>
      </c>
      <c r="G4000" s="282" t="s">
        <v>1196</v>
      </c>
      <c r="H4000" s="283">
        <v>0.4</v>
      </c>
      <c r="I4000" s="284">
        <v>18.404</v>
      </c>
      <c r="J4000" s="284">
        <v>7.3609999999999998</v>
      </c>
      <c r="K4000" s="277"/>
      <c r="L4000" s="284">
        <v>22.3</v>
      </c>
      <c r="M4000" s="284">
        <v>8.92</v>
      </c>
    </row>
    <row r="4001" spans="1:13" x14ac:dyDescent="0.2">
      <c r="A4001" s="265" t="s">
        <v>8590</v>
      </c>
      <c r="B4001" s="279" t="s">
        <v>1193</v>
      </c>
      <c r="C4001" s="280" t="s">
        <v>4307</v>
      </c>
      <c r="D4001" s="279" t="s">
        <v>1470</v>
      </c>
      <c r="E4001" s="279" t="s">
        <v>1388</v>
      </c>
      <c r="F4001" s="281" t="s">
        <v>1209</v>
      </c>
      <c r="G4001" s="282" t="s">
        <v>61</v>
      </c>
      <c r="H4001" s="283">
        <v>1</v>
      </c>
      <c r="I4001" s="284">
        <v>0.371</v>
      </c>
      <c r="J4001" s="284">
        <v>0.371</v>
      </c>
      <c r="K4001" s="277"/>
      <c r="L4001" s="284">
        <v>0.45</v>
      </c>
      <c r="M4001" s="284">
        <v>0.45</v>
      </c>
    </row>
    <row r="4002" spans="1:13" x14ac:dyDescent="0.2">
      <c r="A4002" s="265" t="s">
        <v>8591</v>
      </c>
      <c r="B4002" s="301" t="s">
        <v>1193</v>
      </c>
      <c r="C4002" s="302" t="s">
        <v>5104</v>
      </c>
      <c r="D4002" s="301" t="s">
        <v>1470</v>
      </c>
      <c r="E4002" s="301" t="s">
        <v>5105</v>
      </c>
      <c r="F4002" s="303" t="s">
        <v>1209</v>
      </c>
      <c r="G4002" s="304" t="s">
        <v>73</v>
      </c>
      <c r="H4002" s="305">
        <v>1</v>
      </c>
      <c r="I4002" s="285">
        <v>34.04</v>
      </c>
      <c r="J4002" s="285">
        <v>34.04</v>
      </c>
      <c r="K4002" s="277"/>
      <c r="L4002" s="285">
        <v>41.26</v>
      </c>
      <c r="M4002" s="285">
        <v>41.26</v>
      </c>
    </row>
    <row r="4003" spans="1:13" ht="12.75" thickBot="1" x14ac:dyDescent="0.25">
      <c r="A4003" s="265" t="s">
        <v>8592</v>
      </c>
      <c r="B4003" s="286" t="s">
        <v>5106</v>
      </c>
      <c r="C4003" s="287" t="s">
        <v>36</v>
      </c>
      <c r="D4003" s="286" t="s">
        <v>37</v>
      </c>
      <c r="E4003" s="286" t="s">
        <v>38</v>
      </c>
      <c r="F4003" s="288" t="s">
        <v>1188</v>
      </c>
      <c r="G4003" s="289" t="s">
        <v>39</v>
      </c>
      <c r="H4003" s="287" t="s">
        <v>1189</v>
      </c>
      <c r="I4003" s="287" t="s">
        <v>40</v>
      </c>
      <c r="J4003" s="287" t="s">
        <v>41</v>
      </c>
      <c r="L4003" s="270"/>
      <c r="M4003" s="270"/>
    </row>
    <row r="4004" spans="1:13" ht="12.75" thickTop="1" x14ac:dyDescent="0.2">
      <c r="A4004" s="265" t="s">
        <v>8593</v>
      </c>
      <c r="B4004" s="310" t="s">
        <v>1190</v>
      </c>
      <c r="C4004" s="311" t="s">
        <v>5107</v>
      </c>
      <c r="D4004" s="310" t="s">
        <v>1470</v>
      </c>
      <c r="E4004" s="310" t="s">
        <v>975</v>
      </c>
      <c r="F4004" s="312">
        <v>7</v>
      </c>
      <c r="G4004" s="313" t="s">
        <v>106</v>
      </c>
      <c r="H4004" s="314">
        <v>1</v>
      </c>
      <c r="I4004" s="315">
        <v>20.830000000000002</v>
      </c>
      <c r="J4004" s="315">
        <v>20.83</v>
      </c>
      <c r="K4004" s="277"/>
      <c r="L4004" s="315">
        <v>25.25</v>
      </c>
      <c r="M4004" s="315">
        <v>25.25</v>
      </c>
    </row>
    <row r="4005" spans="1:13" x14ac:dyDescent="0.2">
      <c r="A4005" s="265" t="s">
        <v>8594</v>
      </c>
      <c r="B4005" s="279" t="s">
        <v>1193</v>
      </c>
      <c r="C4005" s="280" t="s">
        <v>3137</v>
      </c>
      <c r="D4005" s="279" t="s">
        <v>1470</v>
      </c>
      <c r="E4005" s="279" t="s">
        <v>1198</v>
      </c>
      <c r="F4005" s="281" t="s">
        <v>1195</v>
      </c>
      <c r="G4005" s="282" t="s">
        <v>1196</v>
      </c>
      <c r="H4005" s="283">
        <v>0.25</v>
      </c>
      <c r="I4005" s="284">
        <v>12.429</v>
      </c>
      <c r="J4005" s="284">
        <v>3.1070000000000002</v>
      </c>
      <c r="K4005" s="277"/>
      <c r="L4005" s="284">
        <v>15.06</v>
      </c>
      <c r="M4005" s="284">
        <v>3.76</v>
      </c>
    </row>
    <row r="4006" spans="1:13" x14ac:dyDescent="0.2">
      <c r="A4006" s="265" t="s">
        <v>8595</v>
      </c>
      <c r="B4006" s="279" t="s">
        <v>1193</v>
      </c>
      <c r="C4006" s="280" t="s">
        <v>3159</v>
      </c>
      <c r="D4006" s="279" t="s">
        <v>1470</v>
      </c>
      <c r="E4006" s="279" t="s">
        <v>1251</v>
      </c>
      <c r="F4006" s="281" t="s">
        <v>1195</v>
      </c>
      <c r="G4006" s="282" t="s">
        <v>1196</v>
      </c>
      <c r="H4006" s="283">
        <v>0.25</v>
      </c>
      <c r="I4006" s="284">
        <v>18.404</v>
      </c>
      <c r="J4006" s="284">
        <v>4.601</v>
      </c>
      <c r="K4006" s="277"/>
      <c r="L4006" s="284">
        <v>22.3</v>
      </c>
      <c r="M4006" s="284">
        <v>5.57</v>
      </c>
    </row>
    <row r="4007" spans="1:13" x14ac:dyDescent="0.2">
      <c r="A4007" s="265" t="s">
        <v>8596</v>
      </c>
      <c r="B4007" s="279" t="s">
        <v>1193</v>
      </c>
      <c r="C4007" s="280" t="s">
        <v>5108</v>
      </c>
      <c r="D4007" s="279" t="s">
        <v>1470</v>
      </c>
      <c r="E4007" s="279" t="s">
        <v>5109</v>
      </c>
      <c r="F4007" s="281" t="s">
        <v>1209</v>
      </c>
      <c r="G4007" s="282" t="s">
        <v>73</v>
      </c>
      <c r="H4007" s="283">
        <v>1</v>
      </c>
      <c r="I4007" s="284">
        <v>13.12</v>
      </c>
      <c r="J4007" s="284">
        <v>13.12</v>
      </c>
      <c r="K4007" s="277"/>
      <c r="L4007" s="284">
        <v>15.92</v>
      </c>
      <c r="M4007" s="284">
        <v>15.92</v>
      </c>
    </row>
    <row r="4008" spans="1:13" x14ac:dyDescent="0.2">
      <c r="A4008" s="265" t="s">
        <v>8597</v>
      </c>
      <c r="B4008" s="266" t="s">
        <v>5110</v>
      </c>
      <c r="C4008" s="267" t="s">
        <v>36</v>
      </c>
      <c r="D4008" s="266" t="s">
        <v>37</v>
      </c>
      <c r="E4008" s="266" t="s">
        <v>38</v>
      </c>
      <c r="F4008" s="268" t="s">
        <v>1188</v>
      </c>
      <c r="G4008" s="269" t="s">
        <v>39</v>
      </c>
      <c r="H4008" s="267" t="s">
        <v>1189</v>
      </c>
      <c r="I4008" s="267" t="s">
        <v>40</v>
      </c>
      <c r="J4008" s="267" t="s">
        <v>41</v>
      </c>
      <c r="L4008" s="334"/>
      <c r="M4008" s="334"/>
    </row>
    <row r="4009" spans="1:13" x14ac:dyDescent="0.2">
      <c r="A4009" s="265" t="s">
        <v>8598</v>
      </c>
      <c r="B4009" s="271" t="s">
        <v>1190</v>
      </c>
      <c r="C4009" s="272" t="s">
        <v>5082</v>
      </c>
      <c r="D4009" s="271" t="s">
        <v>1470</v>
      </c>
      <c r="E4009" s="271" t="s">
        <v>947</v>
      </c>
      <c r="F4009" s="273">
        <v>8</v>
      </c>
      <c r="G4009" s="274" t="s">
        <v>106</v>
      </c>
      <c r="H4009" s="275">
        <v>1</v>
      </c>
      <c r="I4009" s="276">
        <v>271.12</v>
      </c>
      <c r="J4009" s="276">
        <v>271.12</v>
      </c>
      <c r="K4009" s="277"/>
      <c r="L4009" s="276">
        <v>328.53</v>
      </c>
      <c r="M4009" s="276">
        <v>328.53</v>
      </c>
    </row>
    <row r="4010" spans="1:13" x14ac:dyDescent="0.2">
      <c r="A4010" s="265" t="s">
        <v>8599</v>
      </c>
      <c r="B4010" s="301" t="s">
        <v>1193</v>
      </c>
      <c r="C4010" s="302" t="s">
        <v>3137</v>
      </c>
      <c r="D4010" s="301" t="s">
        <v>1470</v>
      </c>
      <c r="E4010" s="301" t="s">
        <v>1198</v>
      </c>
      <c r="F4010" s="303" t="s">
        <v>1195</v>
      </c>
      <c r="G4010" s="304" t="s">
        <v>1196</v>
      </c>
      <c r="H4010" s="305">
        <v>0.5</v>
      </c>
      <c r="I4010" s="285">
        <v>12.429</v>
      </c>
      <c r="J4010" s="285">
        <v>6.2140000000000004</v>
      </c>
      <c r="K4010" s="277"/>
      <c r="L4010" s="285">
        <v>15.06</v>
      </c>
      <c r="M4010" s="285">
        <v>7.53</v>
      </c>
    </row>
    <row r="4011" spans="1:13" ht="12.75" thickBot="1" x14ac:dyDescent="0.25">
      <c r="A4011" s="265" t="s">
        <v>8600</v>
      </c>
      <c r="B4011" s="301" t="s">
        <v>1193</v>
      </c>
      <c r="C4011" s="302" t="s">
        <v>3212</v>
      </c>
      <c r="D4011" s="301" t="s">
        <v>1470</v>
      </c>
      <c r="E4011" s="301" t="s">
        <v>1364</v>
      </c>
      <c r="F4011" s="303" t="s">
        <v>1195</v>
      </c>
      <c r="G4011" s="304" t="s">
        <v>1196</v>
      </c>
      <c r="H4011" s="305">
        <v>0.5</v>
      </c>
      <c r="I4011" s="285">
        <v>18.404</v>
      </c>
      <c r="J4011" s="285">
        <v>9.202</v>
      </c>
      <c r="K4011" s="277"/>
      <c r="L4011" s="285">
        <v>22.3</v>
      </c>
      <c r="M4011" s="285">
        <v>11.15</v>
      </c>
    </row>
    <row r="4012" spans="1:13" ht="12.75" thickTop="1" x14ac:dyDescent="0.2">
      <c r="A4012" s="265" t="s">
        <v>8601</v>
      </c>
      <c r="B4012" s="295" t="s">
        <v>1193</v>
      </c>
      <c r="C4012" s="296" t="s">
        <v>4307</v>
      </c>
      <c r="D4012" s="295" t="s">
        <v>1470</v>
      </c>
      <c r="E4012" s="295" t="s">
        <v>1388</v>
      </c>
      <c r="F4012" s="297" t="s">
        <v>1209</v>
      </c>
      <c r="G4012" s="298" t="s">
        <v>61</v>
      </c>
      <c r="H4012" s="299">
        <v>1</v>
      </c>
      <c r="I4012" s="300">
        <v>0.371</v>
      </c>
      <c r="J4012" s="300">
        <v>0.371</v>
      </c>
      <c r="K4012" s="277"/>
      <c r="L4012" s="300">
        <v>0.45</v>
      </c>
      <c r="M4012" s="300">
        <v>0.45</v>
      </c>
    </row>
    <row r="4013" spans="1:13" x14ac:dyDescent="0.2">
      <c r="A4013" s="265" t="s">
        <v>8602</v>
      </c>
      <c r="B4013" s="279" t="s">
        <v>1193</v>
      </c>
      <c r="C4013" s="280" t="s">
        <v>5083</v>
      </c>
      <c r="D4013" s="279" t="s">
        <v>1470</v>
      </c>
      <c r="E4013" s="279" t="s">
        <v>947</v>
      </c>
      <c r="F4013" s="281" t="s">
        <v>1209</v>
      </c>
      <c r="G4013" s="282" t="s">
        <v>73</v>
      </c>
      <c r="H4013" s="283">
        <v>1</v>
      </c>
      <c r="I4013" s="284">
        <v>255.33</v>
      </c>
      <c r="J4013" s="284">
        <v>255.33</v>
      </c>
      <c r="K4013" s="277"/>
      <c r="L4013" s="284">
        <v>309.39999999999998</v>
      </c>
      <c r="M4013" s="284">
        <v>309.39999999999998</v>
      </c>
    </row>
    <row r="4014" spans="1:13" x14ac:dyDescent="0.2">
      <c r="A4014" s="265" t="s">
        <v>8603</v>
      </c>
      <c r="B4014" s="266" t="s">
        <v>5111</v>
      </c>
      <c r="C4014" s="267" t="s">
        <v>36</v>
      </c>
      <c r="D4014" s="266" t="s">
        <v>37</v>
      </c>
      <c r="E4014" s="266" t="s">
        <v>38</v>
      </c>
      <c r="F4014" s="268" t="s">
        <v>1188</v>
      </c>
      <c r="G4014" s="269" t="s">
        <v>39</v>
      </c>
      <c r="H4014" s="267" t="s">
        <v>1189</v>
      </c>
      <c r="I4014" s="267" t="s">
        <v>40</v>
      </c>
      <c r="J4014" s="267" t="s">
        <v>41</v>
      </c>
      <c r="L4014" s="334"/>
      <c r="M4014" s="334"/>
    </row>
    <row r="4015" spans="1:13" x14ac:dyDescent="0.2">
      <c r="A4015" s="265" t="s">
        <v>8604</v>
      </c>
      <c r="B4015" s="271" t="s">
        <v>1190</v>
      </c>
      <c r="C4015" s="272" t="s">
        <v>4801</v>
      </c>
      <c r="D4015" s="271" t="s">
        <v>1470</v>
      </c>
      <c r="E4015" s="271" t="s">
        <v>729</v>
      </c>
      <c r="F4015" s="273">
        <v>8</v>
      </c>
      <c r="G4015" s="274" t="s">
        <v>106</v>
      </c>
      <c r="H4015" s="275">
        <v>1</v>
      </c>
      <c r="I4015" s="276">
        <v>282.74</v>
      </c>
      <c r="J4015" s="276">
        <v>282.74</v>
      </c>
      <c r="K4015" s="277"/>
      <c r="L4015" s="276">
        <v>342.6</v>
      </c>
      <c r="M4015" s="276">
        <v>342.6</v>
      </c>
    </row>
    <row r="4016" spans="1:13" x14ac:dyDescent="0.2">
      <c r="A4016" s="265" t="s">
        <v>8605</v>
      </c>
      <c r="B4016" s="279" t="s">
        <v>1193</v>
      </c>
      <c r="C4016" s="280" t="s">
        <v>3137</v>
      </c>
      <c r="D4016" s="279" t="s">
        <v>1470</v>
      </c>
      <c r="E4016" s="279" t="s">
        <v>1198</v>
      </c>
      <c r="F4016" s="281" t="s">
        <v>1195</v>
      </c>
      <c r="G4016" s="282" t="s">
        <v>1196</v>
      </c>
      <c r="H4016" s="283">
        <v>1.1499999999999999</v>
      </c>
      <c r="I4016" s="284">
        <v>12.429</v>
      </c>
      <c r="J4016" s="284">
        <v>14.292999999999999</v>
      </c>
      <c r="K4016" s="277"/>
      <c r="L4016" s="284">
        <v>15.06</v>
      </c>
      <c r="M4016" s="284">
        <v>17.309999999999999</v>
      </c>
    </row>
    <row r="4017" spans="1:13" x14ac:dyDescent="0.2">
      <c r="A4017" s="265" t="s">
        <v>8606</v>
      </c>
      <c r="B4017" s="279" t="s">
        <v>1193</v>
      </c>
      <c r="C4017" s="280" t="s">
        <v>3212</v>
      </c>
      <c r="D4017" s="279" t="s">
        <v>1470</v>
      </c>
      <c r="E4017" s="279" t="s">
        <v>1364</v>
      </c>
      <c r="F4017" s="281" t="s">
        <v>1195</v>
      </c>
      <c r="G4017" s="282" t="s">
        <v>1196</v>
      </c>
      <c r="H4017" s="283">
        <v>1.1499999999999999</v>
      </c>
      <c r="I4017" s="284">
        <v>18.404</v>
      </c>
      <c r="J4017" s="284">
        <v>21.164000000000001</v>
      </c>
      <c r="K4017" s="277"/>
      <c r="L4017" s="284">
        <v>22.3</v>
      </c>
      <c r="M4017" s="284">
        <v>25.64</v>
      </c>
    </row>
    <row r="4018" spans="1:13" x14ac:dyDescent="0.2">
      <c r="A4018" s="265" t="s">
        <v>8607</v>
      </c>
      <c r="B4018" s="301" t="s">
        <v>1193</v>
      </c>
      <c r="C4018" s="302" t="s">
        <v>4307</v>
      </c>
      <c r="D4018" s="301" t="s">
        <v>1470</v>
      </c>
      <c r="E4018" s="301" t="s">
        <v>1388</v>
      </c>
      <c r="F4018" s="303" t="s">
        <v>1209</v>
      </c>
      <c r="G4018" s="304" t="s">
        <v>61</v>
      </c>
      <c r="H4018" s="305">
        <v>2.82</v>
      </c>
      <c r="I4018" s="285">
        <v>0.371</v>
      </c>
      <c r="J4018" s="285">
        <v>1.046</v>
      </c>
      <c r="K4018" s="277"/>
      <c r="L4018" s="285">
        <v>0.45</v>
      </c>
      <c r="M4018" s="285">
        <v>1.26</v>
      </c>
    </row>
    <row r="4019" spans="1:13" ht="12.75" thickBot="1" x14ac:dyDescent="0.25">
      <c r="A4019" s="265" t="s">
        <v>8608</v>
      </c>
      <c r="B4019" s="301" t="s">
        <v>1193</v>
      </c>
      <c r="C4019" s="302" t="s">
        <v>4802</v>
      </c>
      <c r="D4019" s="301" t="s">
        <v>1470</v>
      </c>
      <c r="E4019" s="301" t="s">
        <v>729</v>
      </c>
      <c r="F4019" s="303" t="s">
        <v>1209</v>
      </c>
      <c r="G4019" s="304" t="s">
        <v>73</v>
      </c>
      <c r="H4019" s="305">
        <v>1</v>
      </c>
      <c r="I4019" s="285">
        <v>246.24</v>
      </c>
      <c r="J4019" s="285">
        <v>246.24</v>
      </c>
      <c r="K4019" s="277"/>
      <c r="L4019" s="285">
        <v>298.39</v>
      </c>
      <c r="M4019" s="285">
        <v>298.39</v>
      </c>
    </row>
    <row r="4020" spans="1:13" ht="12.75" thickTop="1" x14ac:dyDescent="0.2">
      <c r="A4020" s="265" t="s">
        <v>8609</v>
      </c>
      <c r="B4020" s="306" t="s">
        <v>5112</v>
      </c>
      <c r="C4020" s="307" t="s">
        <v>36</v>
      </c>
      <c r="D4020" s="306" t="s">
        <v>37</v>
      </c>
      <c r="E4020" s="306" t="s">
        <v>38</v>
      </c>
      <c r="F4020" s="308" t="s">
        <v>1188</v>
      </c>
      <c r="G4020" s="309" t="s">
        <v>39</v>
      </c>
      <c r="H4020" s="307" t="s">
        <v>1189</v>
      </c>
      <c r="I4020" s="307" t="s">
        <v>40</v>
      </c>
      <c r="J4020" s="307" t="s">
        <v>41</v>
      </c>
      <c r="L4020" s="335"/>
      <c r="M4020" s="335"/>
    </row>
    <row r="4021" spans="1:13" x14ac:dyDescent="0.2">
      <c r="A4021" s="265" t="s">
        <v>8610</v>
      </c>
      <c r="B4021" s="271" t="s">
        <v>1190</v>
      </c>
      <c r="C4021" s="272" t="s">
        <v>5103</v>
      </c>
      <c r="D4021" s="271" t="s">
        <v>1470</v>
      </c>
      <c r="E4021" s="271" t="s">
        <v>973</v>
      </c>
      <c r="F4021" s="273">
        <v>8</v>
      </c>
      <c r="G4021" s="274" t="s">
        <v>106</v>
      </c>
      <c r="H4021" s="275">
        <v>1</v>
      </c>
      <c r="I4021" s="276">
        <v>46.74</v>
      </c>
      <c r="J4021" s="276">
        <v>46.74</v>
      </c>
      <c r="K4021" s="277"/>
      <c r="L4021" s="276">
        <v>56.65</v>
      </c>
      <c r="M4021" s="276">
        <v>56.65</v>
      </c>
    </row>
    <row r="4022" spans="1:13" x14ac:dyDescent="0.2">
      <c r="A4022" s="265" t="s">
        <v>8611</v>
      </c>
      <c r="B4022" s="279" t="s">
        <v>1193</v>
      </c>
      <c r="C4022" s="280" t="s">
        <v>3137</v>
      </c>
      <c r="D4022" s="279" t="s">
        <v>1470</v>
      </c>
      <c r="E4022" s="279" t="s">
        <v>1198</v>
      </c>
      <c r="F4022" s="281" t="s">
        <v>1195</v>
      </c>
      <c r="G4022" s="282" t="s">
        <v>1196</v>
      </c>
      <c r="H4022" s="283">
        <v>0.4</v>
      </c>
      <c r="I4022" s="284">
        <v>12.429</v>
      </c>
      <c r="J4022" s="284">
        <v>4.9710000000000001</v>
      </c>
      <c r="K4022" s="277"/>
      <c r="L4022" s="284">
        <v>15.06</v>
      </c>
      <c r="M4022" s="284">
        <v>6.02</v>
      </c>
    </row>
    <row r="4023" spans="1:13" x14ac:dyDescent="0.2">
      <c r="A4023" s="265" t="s">
        <v>8612</v>
      </c>
      <c r="B4023" s="279" t="s">
        <v>1193</v>
      </c>
      <c r="C4023" s="280" t="s">
        <v>3212</v>
      </c>
      <c r="D4023" s="279" t="s">
        <v>1470</v>
      </c>
      <c r="E4023" s="279" t="s">
        <v>1364</v>
      </c>
      <c r="F4023" s="281" t="s">
        <v>1195</v>
      </c>
      <c r="G4023" s="282" t="s">
        <v>1196</v>
      </c>
      <c r="H4023" s="283">
        <v>0.4</v>
      </c>
      <c r="I4023" s="284">
        <v>18.404</v>
      </c>
      <c r="J4023" s="284">
        <v>7.3609999999999998</v>
      </c>
      <c r="K4023" s="277"/>
      <c r="L4023" s="284">
        <v>22.3</v>
      </c>
      <c r="M4023" s="284">
        <v>8.92</v>
      </c>
    </row>
    <row r="4024" spans="1:13" x14ac:dyDescent="0.2">
      <c r="A4024" s="265" t="s">
        <v>8613</v>
      </c>
      <c r="B4024" s="279" t="s">
        <v>1193</v>
      </c>
      <c r="C4024" s="280" t="s">
        <v>4307</v>
      </c>
      <c r="D4024" s="279" t="s">
        <v>1470</v>
      </c>
      <c r="E4024" s="279" t="s">
        <v>1388</v>
      </c>
      <c r="F4024" s="281" t="s">
        <v>1209</v>
      </c>
      <c r="G4024" s="282" t="s">
        <v>61</v>
      </c>
      <c r="H4024" s="283">
        <v>1</v>
      </c>
      <c r="I4024" s="284">
        <v>0.371</v>
      </c>
      <c r="J4024" s="284">
        <v>0.371</v>
      </c>
      <c r="K4024" s="277"/>
      <c r="L4024" s="284">
        <v>0.45</v>
      </c>
      <c r="M4024" s="284">
        <v>0.45</v>
      </c>
    </row>
    <row r="4025" spans="1:13" x14ac:dyDescent="0.2">
      <c r="A4025" s="265" t="s">
        <v>8614</v>
      </c>
      <c r="B4025" s="279" t="s">
        <v>1193</v>
      </c>
      <c r="C4025" s="280" t="s">
        <v>5104</v>
      </c>
      <c r="D4025" s="279" t="s">
        <v>1470</v>
      </c>
      <c r="E4025" s="279" t="s">
        <v>5105</v>
      </c>
      <c r="F4025" s="281" t="s">
        <v>1209</v>
      </c>
      <c r="G4025" s="282" t="s">
        <v>73</v>
      </c>
      <c r="H4025" s="283">
        <v>1</v>
      </c>
      <c r="I4025" s="284">
        <v>34.04</v>
      </c>
      <c r="J4025" s="284">
        <v>34.04</v>
      </c>
      <c r="K4025" s="277"/>
      <c r="L4025" s="284">
        <v>41.26</v>
      </c>
      <c r="M4025" s="284">
        <v>41.26</v>
      </c>
    </row>
    <row r="4026" spans="1:13" x14ac:dyDescent="0.2">
      <c r="A4026" s="265" t="s">
        <v>8615</v>
      </c>
      <c r="B4026" s="286" t="s">
        <v>5113</v>
      </c>
      <c r="C4026" s="287" t="s">
        <v>36</v>
      </c>
      <c r="D4026" s="286" t="s">
        <v>37</v>
      </c>
      <c r="E4026" s="286" t="s">
        <v>38</v>
      </c>
      <c r="F4026" s="288" t="s">
        <v>1188</v>
      </c>
      <c r="G4026" s="289" t="s">
        <v>39</v>
      </c>
      <c r="H4026" s="287" t="s">
        <v>1189</v>
      </c>
      <c r="I4026" s="287" t="s">
        <v>40</v>
      </c>
      <c r="J4026" s="287" t="s">
        <v>41</v>
      </c>
      <c r="L4026" s="270"/>
      <c r="M4026" s="270"/>
    </row>
    <row r="4027" spans="1:13" ht="12.75" thickBot="1" x14ac:dyDescent="0.25">
      <c r="A4027" s="265" t="s">
        <v>8616</v>
      </c>
      <c r="B4027" s="290" t="s">
        <v>1190</v>
      </c>
      <c r="C4027" s="291" t="s">
        <v>5114</v>
      </c>
      <c r="D4027" s="290" t="s">
        <v>1470</v>
      </c>
      <c r="E4027" s="290" t="s">
        <v>987</v>
      </c>
      <c r="F4027" s="292">
        <v>8</v>
      </c>
      <c r="G4027" s="293" t="s">
        <v>106</v>
      </c>
      <c r="H4027" s="294">
        <v>1</v>
      </c>
      <c r="I4027" s="278">
        <v>399.78</v>
      </c>
      <c r="J4027" s="278">
        <v>399.78</v>
      </c>
      <c r="K4027" s="277"/>
      <c r="L4027" s="278">
        <v>484.42</v>
      </c>
      <c r="M4027" s="278">
        <v>484.42</v>
      </c>
    </row>
    <row r="4028" spans="1:13" ht="12.75" thickTop="1" x14ac:dyDescent="0.2">
      <c r="A4028" s="265" t="s">
        <v>8617</v>
      </c>
      <c r="B4028" s="295" t="s">
        <v>1193</v>
      </c>
      <c r="C4028" s="296" t="s">
        <v>3137</v>
      </c>
      <c r="D4028" s="295" t="s">
        <v>1470</v>
      </c>
      <c r="E4028" s="295" t="s">
        <v>1198</v>
      </c>
      <c r="F4028" s="297" t="s">
        <v>1195</v>
      </c>
      <c r="G4028" s="298" t="s">
        <v>1196</v>
      </c>
      <c r="H4028" s="299">
        <v>1.1499999999999999</v>
      </c>
      <c r="I4028" s="300">
        <v>12.429</v>
      </c>
      <c r="J4028" s="300">
        <v>14.292999999999999</v>
      </c>
      <c r="K4028" s="277"/>
      <c r="L4028" s="300">
        <v>15.06</v>
      </c>
      <c r="M4028" s="300">
        <v>17.309999999999999</v>
      </c>
    </row>
    <row r="4029" spans="1:13" x14ac:dyDescent="0.2">
      <c r="A4029" s="265" t="s">
        <v>8618</v>
      </c>
      <c r="B4029" s="279" t="s">
        <v>1193</v>
      </c>
      <c r="C4029" s="280" t="s">
        <v>3212</v>
      </c>
      <c r="D4029" s="279" t="s">
        <v>1470</v>
      </c>
      <c r="E4029" s="279" t="s">
        <v>1364</v>
      </c>
      <c r="F4029" s="281" t="s">
        <v>1195</v>
      </c>
      <c r="G4029" s="282" t="s">
        <v>1196</v>
      </c>
      <c r="H4029" s="283">
        <v>1.1499999999999999</v>
      </c>
      <c r="I4029" s="284">
        <v>18.404</v>
      </c>
      <c r="J4029" s="284">
        <v>21.164000000000001</v>
      </c>
      <c r="K4029" s="277"/>
      <c r="L4029" s="284">
        <v>22.3</v>
      </c>
      <c r="M4029" s="284">
        <v>25.64</v>
      </c>
    </row>
    <row r="4030" spans="1:13" x14ac:dyDescent="0.2">
      <c r="A4030" s="265" t="s">
        <v>8619</v>
      </c>
      <c r="B4030" s="279" t="s">
        <v>1193</v>
      </c>
      <c r="C4030" s="280" t="s">
        <v>4307</v>
      </c>
      <c r="D4030" s="279" t="s">
        <v>1470</v>
      </c>
      <c r="E4030" s="279" t="s">
        <v>1388</v>
      </c>
      <c r="F4030" s="281" t="s">
        <v>1209</v>
      </c>
      <c r="G4030" s="282" t="s">
        <v>61</v>
      </c>
      <c r="H4030" s="283">
        <v>1</v>
      </c>
      <c r="I4030" s="284">
        <v>0.371</v>
      </c>
      <c r="J4030" s="284">
        <v>0.371</v>
      </c>
      <c r="K4030" s="277"/>
      <c r="L4030" s="284">
        <v>0.45</v>
      </c>
      <c r="M4030" s="284">
        <v>0.45</v>
      </c>
    </row>
    <row r="4031" spans="1:13" x14ac:dyDescent="0.2">
      <c r="A4031" s="265" t="s">
        <v>8620</v>
      </c>
      <c r="B4031" s="279" t="s">
        <v>1193</v>
      </c>
      <c r="C4031" s="280" t="s">
        <v>5115</v>
      </c>
      <c r="D4031" s="279" t="s">
        <v>1470</v>
      </c>
      <c r="E4031" s="279" t="s">
        <v>987</v>
      </c>
      <c r="F4031" s="281" t="s">
        <v>1209</v>
      </c>
      <c r="G4031" s="282" t="s">
        <v>73</v>
      </c>
      <c r="H4031" s="283">
        <v>1</v>
      </c>
      <c r="I4031" s="284">
        <v>363.95</v>
      </c>
      <c r="J4031" s="284">
        <v>363.95</v>
      </c>
      <c r="K4031" s="277"/>
      <c r="L4031" s="284">
        <v>441.02</v>
      </c>
      <c r="M4031" s="284">
        <v>441.02</v>
      </c>
    </row>
    <row r="4032" spans="1:13" x14ac:dyDescent="0.2">
      <c r="A4032" s="265" t="s">
        <v>8621</v>
      </c>
      <c r="B4032" s="266" t="s">
        <v>5116</v>
      </c>
      <c r="C4032" s="267" t="s">
        <v>36</v>
      </c>
      <c r="D4032" s="266" t="s">
        <v>37</v>
      </c>
      <c r="E4032" s="266" t="s">
        <v>38</v>
      </c>
      <c r="F4032" s="268" t="s">
        <v>1188</v>
      </c>
      <c r="G4032" s="269" t="s">
        <v>39</v>
      </c>
      <c r="H4032" s="267" t="s">
        <v>1189</v>
      </c>
      <c r="I4032" s="267" t="s">
        <v>40</v>
      </c>
      <c r="J4032" s="267" t="s">
        <v>41</v>
      </c>
      <c r="L4032" s="334"/>
      <c r="M4032" s="334"/>
    </row>
    <row r="4033" spans="1:13" ht="36" x14ac:dyDescent="0.2">
      <c r="A4033" s="265" t="s">
        <v>8622</v>
      </c>
      <c r="B4033" s="271" t="s">
        <v>1190</v>
      </c>
      <c r="C4033" s="272" t="s">
        <v>5117</v>
      </c>
      <c r="D4033" s="271" t="s">
        <v>103</v>
      </c>
      <c r="E4033" s="271" t="s">
        <v>1845</v>
      </c>
      <c r="F4033" s="273" t="s">
        <v>3019</v>
      </c>
      <c r="G4033" s="274" t="s">
        <v>133</v>
      </c>
      <c r="H4033" s="275">
        <v>1</v>
      </c>
      <c r="I4033" s="276">
        <v>181.31</v>
      </c>
      <c r="J4033" s="276">
        <v>181.31</v>
      </c>
      <c r="K4033" s="277"/>
      <c r="L4033" s="276">
        <v>219.7</v>
      </c>
      <c r="M4033" s="276">
        <v>219.7</v>
      </c>
    </row>
    <row r="4034" spans="1:13" ht="24" x14ac:dyDescent="0.2">
      <c r="A4034" s="265" t="s">
        <v>8623</v>
      </c>
      <c r="B4034" s="329" t="s">
        <v>1236</v>
      </c>
      <c r="C4034" s="330" t="s">
        <v>4253</v>
      </c>
      <c r="D4034" s="329" t="s">
        <v>103</v>
      </c>
      <c r="E4034" s="329" t="s">
        <v>4254</v>
      </c>
      <c r="F4034" s="331" t="s">
        <v>1191</v>
      </c>
      <c r="G4034" s="332" t="s">
        <v>79</v>
      </c>
      <c r="H4034" s="333">
        <v>0.73599999999999999</v>
      </c>
      <c r="I4034" s="322">
        <v>16.539000000000001</v>
      </c>
      <c r="J4034" s="322">
        <v>12.172000000000001</v>
      </c>
      <c r="K4034" s="277"/>
      <c r="L4034" s="322">
        <v>20.04</v>
      </c>
      <c r="M4034" s="322">
        <v>14.74</v>
      </c>
    </row>
    <row r="4035" spans="1:13" ht="24.75" thickBot="1" x14ac:dyDescent="0.25">
      <c r="A4035" s="265" t="s">
        <v>8624</v>
      </c>
      <c r="B4035" s="329" t="s">
        <v>1236</v>
      </c>
      <c r="C4035" s="330" t="s">
        <v>4255</v>
      </c>
      <c r="D4035" s="329" t="s">
        <v>103</v>
      </c>
      <c r="E4035" s="329" t="s">
        <v>1264</v>
      </c>
      <c r="F4035" s="331" t="s">
        <v>1191</v>
      </c>
      <c r="G4035" s="332" t="s">
        <v>79</v>
      </c>
      <c r="H4035" s="333">
        <v>0.73599999999999999</v>
      </c>
      <c r="I4035" s="322">
        <v>23.058</v>
      </c>
      <c r="J4035" s="322">
        <v>16.97</v>
      </c>
      <c r="K4035" s="277"/>
      <c r="L4035" s="322">
        <v>27.94</v>
      </c>
      <c r="M4035" s="322">
        <v>20.56</v>
      </c>
    </row>
    <row r="4036" spans="1:13" ht="12.75" thickTop="1" x14ac:dyDescent="0.2">
      <c r="A4036" s="265" t="s">
        <v>8625</v>
      </c>
      <c r="B4036" s="295" t="s">
        <v>1193</v>
      </c>
      <c r="C4036" s="296" t="s">
        <v>4319</v>
      </c>
      <c r="D4036" s="295" t="s">
        <v>103</v>
      </c>
      <c r="E4036" s="295" t="s">
        <v>1436</v>
      </c>
      <c r="F4036" s="297" t="s">
        <v>1209</v>
      </c>
      <c r="G4036" s="298" t="s">
        <v>133</v>
      </c>
      <c r="H4036" s="299">
        <v>0.03</v>
      </c>
      <c r="I4036" s="300">
        <v>11.595000000000001</v>
      </c>
      <c r="J4036" s="300">
        <v>0.34699999999999998</v>
      </c>
      <c r="K4036" s="277"/>
      <c r="L4036" s="300">
        <v>14.05</v>
      </c>
      <c r="M4036" s="300">
        <v>0.42</v>
      </c>
    </row>
    <row r="4037" spans="1:13" x14ac:dyDescent="0.2">
      <c r="A4037" s="265" t="s">
        <v>8626</v>
      </c>
      <c r="B4037" s="279" t="s">
        <v>1193</v>
      </c>
      <c r="C4037" s="280" t="s">
        <v>5088</v>
      </c>
      <c r="D4037" s="279" t="s">
        <v>103</v>
      </c>
      <c r="E4037" s="279" t="s">
        <v>5089</v>
      </c>
      <c r="F4037" s="281" t="s">
        <v>1209</v>
      </c>
      <c r="G4037" s="282" t="s">
        <v>5090</v>
      </c>
      <c r="H4037" s="283">
        <v>7.0000000000000001E-3</v>
      </c>
      <c r="I4037" s="284">
        <v>29.181999999999999</v>
      </c>
      <c r="J4037" s="284">
        <v>0.20399999999999999</v>
      </c>
      <c r="K4037" s="277"/>
      <c r="L4037" s="284">
        <v>35.36</v>
      </c>
      <c r="M4037" s="284">
        <v>0.24</v>
      </c>
    </row>
    <row r="4038" spans="1:13" x14ac:dyDescent="0.2">
      <c r="A4038" s="265" t="s">
        <v>8627</v>
      </c>
      <c r="B4038" s="279" t="s">
        <v>1193</v>
      </c>
      <c r="C4038" s="280" t="s">
        <v>5118</v>
      </c>
      <c r="D4038" s="279" t="s">
        <v>103</v>
      </c>
      <c r="E4038" s="279" t="s">
        <v>5119</v>
      </c>
      <c r="F4038" s="281" t="s">
        <v>1209</v>
      </c>
      <c r="G4038" s="282" t="s">
        <v>133</v>
      </c>
      <c r="H4038" s="283">
        <v>1</v>
      </c>
      <c r="I4038" s="284">
        <v>151.62</v>
      </c>
      <c r="J4038" s="284">
        <v>151.62</v>
      </c>
      <c r="K4038" s="277"/>
      <c r="L4038" s="284">
        <v>183.74</v>
      </c>
      <c r="M4038" s="284">
        <v>183.74</v>
      </c>
    </row>
    <row r="4039" spans="1:13" x14ac:dyDescent="0.2">
      <c r="A4039" s="265" t="s">
        <v>8628</v>
      </c>
      <c r="B4039" s="266" t="s">
        <v>5120</v>
      </c>
      <c r="C4039" s="267" t="s">
        <v>36</v>
      </c>
      <c r="D4039" s="266" t="s">
        <v>37</v>
      </c>
      <c r="E4039" s="266" t="s">
        <v>38</v>
      </c>
      <c r="F4039" s="268" t="s">
        <v>1188</v>
      </c>
      <c r="G4039" s="269" t="s">
        <v>39</v>
      </c>
      <c r="H4039" s="267" t="s">
        <v>1189</v>
      </c>
      <c r="I4039" s="267" t="s">
        <v>40</v>
      </c>
      <c r="J4039" s="267" t="s">
        <v>41</v>
      </c>
      <c r="L4039" s="334"/>
      <c r="M4039" s="334"/>
    </row>
    <row r="4040" spans="1:13" x14ac:dyDescent="0.2">
      <c r="A4040" s="265" t="s">
        <v>8629</v>
      </c>
      <c r="B4040" s="271" t="s">
        <v>1190</v>
      </c>
      <c r="C4040" s="272" t="s">
        <v>5121</v>
      </c>
      <c r="D4040" s="271" t="s">
        <v>1470</v>
      </c>
      <c r="E4040" s="271" t="s">
        <v>995</v>
      </c>
      <c r="F4040" s="273">
        <v>8</v>
      </c>
      <c r="G4040" s="274" t="s">
        <v>106</v>
      </c>
      <c r="H4040" s="275">
        <v>1</v>
      </c>
      <c r="I4040" s="276">
        <v>218.17000000000002</v>
      </c>
      <c r="J4040" s="276">
        <v>218.17</v>
      </c>
      <c r="K4040" s="277"/>
      <c r="L4040" s="276">
        <v>264.36</v>
      </c>
      <c r="M4040" s="276">
        <v>264.36</v>
      </c>
    </row>
    <row r="4041" spans="1:13" x14ac:dyDescent="0.2">
      <c r="A4041" s="265" t="s">
        <v>8630</v>
      </c>
      <c r="B4041" s="279" t="s">
        <v>1193</v>
      </c>
      <c r="C4041" s="280" t="s">
        <v>3137</v>
      </c>
      <c r="D4041" s="279" t="s">
        <v>1470</v>
      </c>
      <c r="E4041" s="279" t="s">
        <v>1198</v>
      </c>
      <c r="F4041" s="281" t="s">
        <v>1195</v>
      </c>
      <c r="G4041" s="282" t="s">
        <v>1196</v>
      </c>
      <c r="H4041" s="283">
        <v>0.65</v>
      </c>
      <c r="I4041" s="284">
        <v>12.429</v>
      </c>
      <c r="J4041" s="284">
        <v>8.0779999999999994</v>
      </c>
      <c r="K4041" s="277"/>
      <c r="L4041" s="284">
        <v>15.06</v>
      </c>
      <c r="M4041" s="284">
        <v>9.7799999999999994</v>
      </c>
    </row>
    <row r="4042" spans="1:13" x14ac:dyDescent="0.2">
      <c r="A4042" s="265" t="s">
        <v>8631</v>
      </c>
      <c r="B4042" s="301" t="s">
        <v>1193</v>
      </c>
      <c r="C4042" s="302" t="s">
        <v>3212</v>
      </c>
      <c r="D4042" s="301" t="s">
        <v>1470</v>
      </c>
      <c r="E4042" s="301" t="s">
        <v>1364</v>
      </c>
      <c r="F4042" s="303" t="s">
        <v>1195</v>
      </c>
      <c r="G4042" s="304" t="s">
        <v>1196</v>
      </c>
      <c r="H4042" s="305">
        <v>0.65</v>
      </c>
      <c r="I4042" s="285">
        <v>18.404</v>
      </c>
      <c r="J4042" s="285">
        <v>11.962</v>
      </c>
      <c r="K4042" s="277"/>
      <c r="L4042" s="285">
        <v>22.3</v>
      </c>
      <c r="M4042" s="285">
        <v>14.49</v>
      </c>
    </row>
    <row r="4043" spans="1:13" ht="12.75" thickBot="1" x14ac:dyDescent="0.25">
      <c r="A4043" s="265" t="s">
        <v>8632</v>
      </c>
      <c r="B4043" s="301" t="s">
        <v>1193</v>
      </c>
      <c r="C4043" s="302" t="s">
        <v>4307</v>
      </c>
      <c r="D4043" s="301" t="s">
        <v>1470</v>
      </c>
      <c r="E4043" s="301" t="s">
        <v>1388</v>
      </c>
      <c r="F4043" s="303" t="s">
        <v>1209</v>
      </c>
      <c r="G4043" s="304" t="s">
        <v>61</v>
      </c>
      <c r="H4043" s="305">
        <v>0.2</v>
      </c>
      <c r="I4043" s="285">
        <v>0.371</v>
      </c>
      <c r="J4043" s="285">
        <v>7.3999999999999996E-2</v>
      </c>
      <c r="K4043" s="277"/>
      <c r="L4043" s="285">
        <v>0.45</v>
      </c>
      <c r="M4043" s="285">
        <v>0.09</v>
      </c>
    </row>
    <row r="4044" spans="1:13" ht="12.75" thickTop="1" x14ac:dyDescent="0.2">
      <c r="A4044" s="265" t="s">
        <v>8633</v>
      </c>
      <c r="B4044" s="295" t="s">
        <v>1193</v>
      </c>
      <c r="C4044" s="296" t="s">
        <v>5122</v>
      </c>
      <c r="D4044" s="295" t="s">
        <v>1470</v>
      </c>
      <c r="E4044" s="295" t="s">
        <v>995</v>
      </c>
      <c r="F4044" s="297" t="s">
        <v>1209</v>
      </c>
      <c r="G4044" s="298" t="s">
        <v>73</v>
      </c>
      <c r="H4044" s="299">
        <v>1</v>
      </c>
      <c r="I4044" s="300">
        <v>198.06</v>
      </c>
      <c r="J4044" s="300">
        <v>198.06</v>
      </c>
      <c r="K4044" s="277"/>
      <c r="L4044" s="300">
        <v>240</v>
      </c>
      <c r="M4044" s="300">
        <v>240</v>
      </c>
    </row>
    <row r="4045" spans="1:13" x14ac:dyDescent="0.2">
      <c r="A4045" s="265" t="s">
        <v>8634</v>
      </c>
      <c r="B4045" s="266" t="s">
        <v>5123</v>
      </c>
      <c r="C4045" s="267" t="s">
        <v>36</v>
      </c>
      <c r="D4045" s="266" t="s">
        <v>37</v>
      </c>
      <c r="E4045" s="266" t="s">
        <v>38</v>
      </c>
      <c r="F4045" s="268" t="s">
        <v>1188</v>
      </c>
      <c r="G4045" s="269" t="s">
        <v>39</v>
      </c>
      <c r="H4045" s="267" t="s">
        <v>1189</v>
      </c>
      <c r="I4045" s="267" t="s">
        <v>40</v>
      </c>
      <c r="J4045" s="267" t="s">
        <v>41</v>
      </c>
      <c r="L4045" s="334"/>
      <c r="M4045" s="334"/>
    </row>
    <row r="4046" spans="1:13" x14ac:dyDescent="0.2">
      <c r="A4046" s="265" t="s">
        <v>8635</v>
      </c>
      <c r="B4046" s="271" t="s">
        <v>1190</v>
      </c>
      <c r="C4046" s="272" t="s">
        <v>5124</v>
      </c>
      <c r="D4046" s="271" t="s">
        <v>1470</v>
      </c>
      <c r="E4046" s="271" t="s">
        <v>997</v>
      </c>
      <c r="F4046" s="273">
        <v>8</v>
      </c>
      <c r="G4046" s="274" t="s">
        <v>106</v>
      </c>
      <c r="H4046" s="275">
        <v>1</v>
      </c>
      <c r="I4046" s="276">
        <v>97.25</v>
      </c>
      <c r="J4046" s="276">
        <v>97.25</v>
      </c>
      <c r="K4046" s="277"/>
      <c r="L4046" s="276">
        <v>117.84</v>
      </c>
      <c r="M4046" s="276">
        <v>117.84</v>
      </c>
    </row>
    <row r="4047" spans="1:13" x14ac:dyDescent="0.2">
      <c r="A4047" s="265" t="s">
        <v>8636</v>
      </c>
      <c r="B4047" s="279" t="s">
        <v>1193</v>
      </c>
      <c r="C4047" s="280" t="s">
        <v>3137</v>
      </c>
      <c r="D4047" s="279" t="s">
        <v>1470</v>
      </c>
      <c r="E4047" s="279" t="s">
        <v>1198</v>
      </c>
      <c r="F4047" s="281" t="s">
        <v>1195</v>
      </c>
      <c r="G4047" s="282" t="s">
        <v>1196</v>
      </c>
      <c r="H4047" s="283">
        <v>0.65</v>
      </c>
      <c r="I4047" s="284">
        <v>12.429</v>
      </c>
      <c r="J4047" s="284">
        <v>8.0779999999999994</v>
      </c>
      <c r="K4047" s="277"/>
      <c r="L4047" s="284">
        <v>15.06</v>
      </c>
      <c r="M4047" s="284">
        <v>9.7799999999999994</v>
      </c>
    </row>
    <row r="4048" spans="1:13" x14ac:dyDescent="0.2">
      <c r="A4048" s="265" t="s">
        <v>8637</v>
      </c>
      <c r="B4048" s="279" t="s">
        <v>1193</v>
      </c>
      <c r="C4048" s="280" t="s">
        <v>3212</v>
      </c>
      <c r="D4048" s="279" t="s">
        <v>1470</v>
      </c>
      <c r="E4048" s="279" t="s">
        <v>1364</v>
      </c>
      <c r="F4048" s="281" t="s">
        <v>1195</v>
      </c>
      <c r="G4048" s="282" t="s">
        <v>1196</v>
      </c>
      <c r="H4048" s="283">
        <v>0.65</v>
      </c>
      <c r="I4048" s="284">
        <v>18.404</v>
      </c>
      <c r="J4048" s="284">
        <v>11.962</v>
      </c>
      <c r="K4048" s="277"/>
      <c r="L4048" s="284">
        <v>22.3</v>
      </c>
      <c r="M4048" s="284">
        <v>14.49</v>
      </c>
    </row>
    <row r="4049" spans="1:13" x14ac:dyDescent="0.2">
      <c r="A4049" s="265" t="s">
        <v>8638</v>
      </c>
      <c r="B4049" s="279" t="s">
        <v>1193</v>
      </c>
      <c r="C4049" s="280" t="s">
        <v>4307</v>
      </c>
      <c r="D4049" s="279" t="s">
        <v>1470</v>
      </c>
      <c r="E4049" s="279" t="s">
        <v>1388</v>
      </c>
      <c r="F4049" s="281" t="s">
        <v>1209</v>
      </c>
      <c r="G4049" s="282" t="s">
        <v>61</v>
      </c>
      <c r="H4049" s="283">
        <v>0.2</v>
      </c>
      <c r="I4049" s="284">
        <v>0.371</v>
      </c>
      <c r="J4049" s="284">
        <v>7.3999999999999996E-2</v>
      </c>
      <c r="K4049" s="277"/>
      <c r="L4049" s="284">
        <v>0.45</v>
      </c>
      <c r="M4049" s="284">
        <v>0.09</v>
      </c>
    </row>
    <row r="4050" spans="1:13" x14ac:dyDescent="0.2">
      <c r="A4050" s="265" t="s">
        <v>8639</v>
      </c>
      <c r="B4050" s="279" t="s">
        <v>1193</v>
      </c>
      <c r="C4050" s="280" t="s">
        <v>5125</v>
      </c>
      <c r="D4050" s="279" t="s">
        <v>1470</v>
      </c>
      <c r="E4050" s="279" t="s">
        <v>997</v>
      </c>
      <c r="F4050" s="281" t="s">
        <v>1209</v>
      </c>
      <c r="G4050" s="282" t="s">
        <v>73</v>
      </c>
      <c r="H4050" s="283">
        <v>1</v>
      </c>
      <c r="I4050" s="284">
        <v>77.14</v>
      </c>
      <c r="J4050" s="284">
        <v>77.14</v>
      </c>
      <c r="K4050" s="277"/>
      <c r="L4050" s="284">
        <v>93.48</v>
      </c>
      <c r="M4050" s="284">
        <v>93.48</v>
      </c>
    </row>
    <row r="4051" spans="1:13" x14ac:dyDescent="0.2">
      <c r="A4051" s="265" t="s">
        <v>8640</v>
      </c>
      <c r="B4051" s="286" t="s">
        <v>5126</v>
      </c>
      <c r="C4051" s="287" t="s">
        <v>36</v>
      </c>
      <c r="D4051" s="286" t="s">
        <v>37</v>
      </c>
      <c r="E4051" s="286" t="s">
        <v>38</v>
      </c>
      <c r="F4051" s="288" t="s">
        <v>1188</v>
      </c>
      <c r="G4051" s="289" t="s">
        <v>39</v>
      </c>
      <c r="H4051" s="287" t="s">
        <v>1189</v>
      </c>
      <c r="I4051" s="287" t="s">
        <v>40</v>
      </c>
      <c r="J4051" s="287" t="s">
        <v>41</v>
      </c>
      <c r="L4051" s="270"/>
      <c r="M4051" s="270"/>
    </row>
    <row r="4052" spans="1:13" ht="12.75" thickBot="1" x14ac:dyDescent="0.25">
      <c r="A4052" s="265" t="s">
        <v>8641</v>
      </c>
      <c r="B4052" s="290" t="s">
        <v>1190</v>
      </c>
      <c r="C4052" s="291" t="s">
        <v>5127</v>
      </c>
      <c r="D4052" s="290" t="s">
        <v>1470</v>
      </c>
      <c r="E4052" s="290" t="s">
        <v>999</v>
      </c>
      <c r="F4052" s="292">
        <v>8</v>
      </c>
      <c r="G4052" s="293" t="s">
        <v>106</v>
      </c>
      <c r="H4052" s="294">
        <v>1</v>
      </c>
      <c r="I4052" s="278">
        <v>150.24</v>
      </c>
      <c r="J4052" s="278">
        <v>150.24</v>
      </c>
      <c r="K4052" s="277"/>
      <c r="L4052" s="278">
        <v>182.05</v>
      </c>
      <c r="M4052" s="278">
        <v>182.05</v>
      </c>
    </row>
    <row r="4053" spans="1:13" ht="12.75" thickTop="1" x14ac:dyDescent="0.2">
      <c r="A4053" s="265" t="s">
        <v>8642</v>
      </c>
      <c r="B4053" s="295" t="s">
        <v>1193</v>
      </c>
      <c r="C4053" s="296" t="s">
        <v>3137</v>
      </c>
      <c r="D4053" s="295" t="s">
        <v>1470</v>
      </c>
      <c r="E4053" s="295" t="s">
        <v>1198</v>
      </c>
      <c r="F4053" s="297" t="s">
        <v>1195</v>
      </c>
      <c r="G4053" s="298" t="s">
        <v>1196</v>
      </c>
      <c r="H4053" s="299">
        <v>0.65</v>
      </c>
      <c r="I4053" s="300">
        <v>12.429</v>
      </c>
      <c r="J4053" s="300">
        <v>8.0779999999999994</v>
      </c>
      <c r="K4053" s="277"/>
      <c r="L4053" s="300">
        <v>15.06</v>
      </c>
      <c r="M4053" s="300">
        <v>9.7799999999999994</v>
      </c>
    </row>
    <row r="4054" spans="1:13" x14ac:dyDescent="0.2">
      <c r="A4054" s="265" t="s">
        <v>8643</v>
      </c>
      <c r="B4054" s="279" t="s">
        <v>1193</v>
      </c>
      <c r="C4054" s="280" t="s">
        <v>3212</v>
      </c>
      <c r="D4054" s="279" t="s">
        <v>1470</v>
      </c>
      <c r="E4054" s="279" t="s">
        <v>1364</v>
      </c>
      <c r="F4054" s="281" t="s">
        <v>1195</v>
      </c>
      <c r="G4054" s="282" t="s">
        <v>1196</v>
      </c>
      <c r="H4054" s="283">
        <v>0.65</v>
      </c>
      <c r="I4054" s="284">
        <v>18.404</v>
      </c>
      <c r="J4054" s="284">
        <v>11.962</v>
      </c>
      <c r="K4054" s="277"/>
      <c r="L4054" s="284">
        <v>22.3</v>
      </c>
      <c r="M4054" s="284">
        <v>14.49</v>
      </c>
    </row>
    <row r="4055" spans="1:13" x14ac:dyDescent="0.2">
      <c r="A4055" s="265" t="s">
        <v>8644</v>
      </c>
      <c r="B4055" s="279" t="s">
        <v>1193</v>
      </c>
      <c r="C4055" s="280" t="s">
        <v>4307</v>
      </c>
      <c r="D4055" s="279" t="s">
        <v>1470</v>
      </c>
      <c r="E4055" s="279" t="s">
        <v>1388</v>
      </c>
      <c r="F4055" s="281" t="s">
        <v>1209</v>
      </c>
      <c r="G4055" s="282" t="s">
        <v>61</v>
      </c>
      <c r="H4055" s="283">
        <v>0.2</v>
      </c>
      <c r="I4055" s="284">
        <v>0.371</v>
      </c>
      <c r="J4055" s="284">
        <v>7.3999999999999996E-2</v>
      </c>
      <c r="K4055" s="277"/>
      <c r="L4055" s="284">
        <v>0.45</v>
      </c>
      <c r="M4055" s="284">
        <v>0.09</v>
      </c>
    </row>
    <row r="4056" spans="1:13" x14ac:dyDescent="0.2">
      <c r="A4056" s="265" t="s">
        <v>8645</v>
      </c>
      <c r="B4056" s="279" t="s">
        <v>1193</v>
      </c>
      <c r="C4056" s="280" t="s">
        <v>5128</v>
      </c>
      <c r="D4056" s="279" t="s">
        <v>1470</v>
      </c>
      <c r="E4056" s="279" t="s">
        <v>999</v>
      </c>
      <c r="F4056" s="281" t="s">
        <v>1209</v>
      </c>
      <c r="G4056" s="282" t="s">
        <v>73</v>
      </c>
      <c r="H4056" s="283">
        <v>1</v>
      </c>
      <c r="I4056" s="284">
        <v>130.12600679723502</v>
      </c>
      <c r="J4056" s="284">
        <v>130.126</v>
      </c>
      <c r="K4056" s="277"/>
      <c r="L4056" s="284">
        <v>157.69</v>
      </c>
      <c r="M4056" s="284">
        <v>157.69</v>
      </c>
    </row>
    <row r="4057" spans="1:13" x14ac:dyDescent="0.2">
      <c r="A4057" s="265" t="s">
        <v>8646</v>
      </c>
      <c r="B4057" s="266" t="s">
        <v>5129</v>
      </c>
      <c r="C4057" s="267" t="s">
        <v>36</v>
      </c>
      <c r="D4057" s="266" t="s">
        <v>37</v>
      </c>
      <c r="E4057" s="266" t="s">
        <v>38</v>
      </c>
      <c r="F4057" s="268" t="s">
        <v>1188</v>
      </c>
      <c r="G4057" s="269" t="s">
        <v>39</v>
      </c>
      <c r="H4057" s="267" t="s">
        <v>1189</v>
      </c>
      <c r="I4057" s="267" t="s">
        <v>40</v>
      </c>
      <c r="J4057" s="267" t="s">
        <v>41</v>
      </c>
      <c r="L4057" s="334"/>
      <c r="M4057" s="334"/>
    </row>
    <row r="4058" spans="1:13" ht="24" x14ac:dyDescent="0.2">
      <c r="A4058" s="265" t="s">
        <v>8647</v>
      </c>
      <c r="B4058" s="271" t="s">
        <v>1190</v>
      </c>
      <c r="C4058" s="272" t="s">
        <v>4488</v>
      </c>
      <c r="D4058" s="271" t="s">
        <v>103</v>
      </c>
      <c r="E4058" s="271" t="s">
        <v>1656</v>
      </c>
      <c r="F4058" s="273" t="s">
        <v>4489</v>
      </c>
      <c r="G4058" s="274" t="s">
        <v>7</v>
      </c>
      <c r="H4058" s="275">
        <v>1</v>
      </c>
      <c r="I4058" s="276">
        <v>63.39</v>
      </c>
      <c r="J4058" s="276">
        <v>63.39</v>
      </c>
      <c r="K4058" s="277"/>
      <c r="L4058" s="276">
        <v>76.819999999999993</v>
      </c>
      <c r="M4058" s="276">
        <v>76.819999999999993</v>
      </c>
    </row>
    <row r="4059" spans="1:13" ht="24" x14ac:dyDescent="0.2">
      <c r="A4059" s="265" t="s">
        <v>8648</v>
      </c>
      <c r="B4059" s="316" t="s">
        <v>1236</v>
      </c>
      <c r="C4059" s="317" t="s">
        <v>3433</v>
      </c>
      <c r="D4059" s="316" t="s">
        <v>103</v>
      </c>
      <c r="E4059" s="316" t="s">
        <v>1239</v>
      </c>
      <c r="F4059" s="318" t="s">
        <v>1191</v>
      </c>
      <c r="G4059" s="319" t="s">
        <v>79</v>
      </c>
      <c r="H4059" s="320">
        <v>3.956</v>
      </c>
      <c r="I4059" s="321">
        <v>16.023966498422713</v>
      </c>
      <c r="J4059" s="321">
        <v>63.39</v>
      </c>
      <c r="K4059" s="277"/>
      <c r="L4059" s="321">
        <v>19.420000000000002</v>
      </c>
      <c r="M4059" s="321">
        <v>76.819999999999993</v>
      </c>
    </row>
    <row r="4060" spans="1:13" x14ac:dyDescent="0.2">
      <c r="A4060" s="265" t="s">
        <v>8649</v>
      </c>
      <c r="B4060" s="286" t="s">
        <v>5130</v>
      </c>
      <c r="C4060" s="287" t="s">
        <v>36</v>
      </c>
      <c r="D4060" s="286" t="s">
        <v>37</v>
      </c>
      <c r="E4060" s="286" t="s">
        <v>38</v>
      </c>
      <c r="F4060" s="288" t="s">
        <v>1188</v>
      </c>
      <c r="G4060" s="289" t="s">
        <v>39</v>
      </c>
      <c r="H4060" s="287" t="s">
        <v>1189</v>
      </c>
      <c r="I4060" s="287" t="s">
        <v>40</v>
      </c>
      <c r="J4060" s="287" t="s">
        <v>41</v>
      </c>
      <c r="L4060" s="270"/>
      <c r="M4060" s="270"/>
    </row>
    <row r="4061" spans="1:13" ht="24.75" thickBot="1" x14ac:dyDescent="0.25">
      <c r="A4061" s="265" t="s">
        <v>8650</v>
      </c>
      <c r="B4061" s="290" t="s">
        <v>1190</v>
      </c>
      <c r="C4061" s="291" t="s">
        <v>5131</v>
      </c>
      <c r="D4061" s="290" t="s">
        <v>103</v>
      </c>
      <c r="E4061" s="290" t="s">
        <v>1848</v>
      </c>
      <c r="F4061" s="292" t="s">
        <v>4489</v>
      </c>
      <c r="G4061" s="293" t="s">
        <v>7</v>
      </c>
      <c r="H4061" s="294">
        <v>1</v>
      </c>
      <c r="I4061" s="278">
        <v>23.560000000000002</v>
      </c>
      <c r="J4061" s="278">
        <v>23.560000000000002</v>
      </c>
      <c r="K4061" s="277"/>
      <c r="L4061" s="278">
        <v>28.56</v>
      </c>
      <c r="M4061" s="278">
        <v>28.56</v>
      </c>
    </row>
    <row r="4062" spans="1:13" ht="24.75" thickTop="1" x14ac:dyDescent="0.2">
      <c r="A4062" s="265" t="s">
        <v>8651</v>
      </c>
      <c r="B4062" s="323" t="s">
        <v>1236</v>
      </c>
      <c r="C4062" s="324" t="s">
        <v>3433</v>
      </c>
      <c r="D4062" s="323" t="s">
        <v>103</v>
      </c>
      <c r="E4062" s="323" t="s">
        <v>1239</v>
      </c>
      <c r="F4062" s="325" t="s">
        <v>1191</v>
      </c>
      <c r="G4062" s="326" t="s">
        <v>79</v>
      </c>
      <c r="H4062" s="327">
        <v>0.65</v>
      </c>
      <c r="I4062" s="328">
        <v>16.027000000000001</v>
      </c>
      <c r="J4062" s="328">
        <v>10.417</v>
      </c>
      <c r="K4062" s="277"/>
      <c r="L4062" s="328">
        <v>19.420000000000002</v>
      </c>
      <c r="M4062" s="328">
        <v>12.62</v>
      </c>
    </row>
    <row r="4063" spans="1:13" ht="48" x14ac:dyDescent="0.2">
      <c r="A4063" s="265" t="s">
        <v>8652</v>
      </c>
      <c r="B4063" s="316" t="s">
        <v>1236</v>
      </c>
      <c r="C4063" s="317" t="s">
        <v>5132</v>
      </c>
      <c r="D4063" s="316" t="s">
        <v>103</v>
      </c>
      <c r="E4063" s="316" t="s">
        <v>5133</v>
      </c>
      <c r="F4063" s="318" t="s">
        <v>3530</v>
      </c>
      <c r="G4063" s="319" t="s">
        <v>3531</v>
      </c>
      <c r="H4063" s="320">
        <v>0.27400000000000002</v>
      </c>
      <c r="I4063" s="321">
        <v>24.155999999999999</v>
      </c>
      <c r="J4063" s="321">
        <v>6.6180000000000003</v>
      </c>
      <c r="K4063" s="277"/>
      <c r="L4063" s="321">
        <v>29.27</v>
      </c>
      <c r="M4063" s="321">
        <v>8.01</v>
      </c>
    </row>
    <row r="4064" spans="1:13" ht="48" x14ac:dyDescent="0.2">
      <c r="A4064" s="265" t="s">
        <v>8653</v>
      </c>
      <c r="B4064" s="316" t="s">
        <v>1236</v>
      </c>
      <c r="C4064" s="317" t="s">
        <v>5134</v>
      </c>
      <c r="D4064" s="316" t="s">
        <v>103</v>
      </c>
      <c r="E4064" s="316" t="s">
        <v>5135</v>
      </c>
      <c r="F4064" s="318" t="s">
        <v>3530</v>
      </c>
      <c r="G4064" s="319" t="s">
        <v>3534</v>
      </c>
      <c r="H4064" s="320">
        <v>0.254</v>
      </c>
      <c r="I4064" s="321">
        <v>18.948</v>
      </c>
      <c r="J4064" s="321">
        <v>4.8120000000000003</v>
      </c>
      <c r="K4064" s="277"/>
      <c r="L4064" s="321">
        <v>22.96</v>
      </c>
      <c r="M4064" s="321">
        <v>5.83</v>
      </c>
    </row>
    <row r="4065" spans="1:13" ht="24" x14ac:dyDescent="0.2">
      <c r="A4065" s="265" t="s">
        <v>8654</v>
      </c>
      <c r="B4065" s="316" t="s">
        <v>1236</v>
      </c>
      <c r="C4065" s="317" t="s">
        <v>5136</v>
      </c>
      <c r="D4065" s="316" t="s">
        <v>103</v>
      </c>
      <c r="E4065" s="316" t="s">
        <v>5137</v>
      </c>
      <c r="F4065" s="318" t="s">
        <v>4489</v>
      </c>
      <c r="G4065" s="319" t="s">
        <v>7</v>
      </c>
      <c r="H4065" s="320">
        <v>1</v>
      </c>
      <c r="I4065" s="321">
        <v>1.7137444444444423</v>
      </c>
      <c r="J4065" s="321">
        <v>1.7130000000000001</v>
      </c>
      <c r="K4065" s="277"/>
      <c r="L4065" s="321">
        <v>2.1</v>
      </c>
      <c r="M4065" s="321">
        <v>2.1</v>
      </c>
    </row>
    <row r="4066" spans="1:13" x14ac:dyDescent="0.2">
      <c r="A4066" s="265" t="s">
        <v>8655</v>
      </c>
      <c r="B4066" s="266" t="s">
        <v>5138</v>
      </c>
      <c r="C4066" s="267" t="s">
        <v>36</v>
      </c>
      <c r="D4066" s="266" t="s">
        <v>37</v>
      </c>
      <c r="E4066" s="266" t="s">
        <v>38</v>
      </c>
      <c r="F4066" s="268" t="s">
        <v>1188</v>
      </c>
      <c r="G4066" s="269" t="s">
        <v>39</v>
      </c>
      <c r="H4066" s="267" t="s">
        <v>1189</v>
      </c>
      <c r="I4066" s="267" t="s">
        <v>40</v>
      </c>
      <c r="J4066" s="267" t="s">
        <v>41</v>
      </c>
      <c r="L4066" s="334"/>
      <c r="M4066" s="334"/>
    </row>
    <row r="4067" spans="1:13" ht="24" x14ac:dyDescent="0.2">
      <c r="A4067" s="265" t="s">
        <v>8656</v>
      </c>
      <c r="B4067" s="271" t="s">
        <v>1190</v>
      </c>
      <c r="C4067" s="272" t="s">
        <v>5139</v>
      </c>
      <c r="D4067" s="271" t="s">
        <v>1470</v>
      </c>
      <c r="E4067" s="271" t="s">
        <v>1849</v>
      </c>
      <c r="F4067" s="273">
        <v>9</v>
      </c>
      <c r="G4067" s="274" t="s">
        <v>106</v>
      </c>
      <c r="H4067" s="275">
        <v>1</v>
      </c>
      <c r="I4067" s="276">
        <v>9027.77</v>
      </c>
      <c r="J4067" s="276">
        <v>9027.77</v>
      </c>
      <c r="K4067" s="277"/>
      <c r="L4067" s="276">
        <v>10938.78</v>
      </c>
      <c r="M4067" s="276">
        <v>10938.78</v>
      </c>
    </row>
    <row r="4068" spans="1:13" x14ac:dyDescent="0.2">
      <c r="A4068" s="265" t="s">
        <v>8657</v>
      </c>
      <c r="B4068" s="279" t="s">
        <v>1193</v>
      </c>
      <c r="C4068" s="280" t="s">
        <v>3137</v>
      </c>
      <c r="D4068" s="279" t="s">
        <v>1470</v>
      </c>
      <c r="E4068" s="279" t="s">
        <v>1198</v>
      </c>
      <c r="F4068" s="281" t="s">
        <v>1195</v>
      </c>
      <c r="G4068" s="282" t="s">
        <v>1196</v>
      </c>
      <c r="H4068" s="283">
        <v>25.656099999999999</v>
      </c>
      <c r="I4068" s="284">
        <v>12.429</v>
      </c>
      <c r="J4068" s="284">
        <v>318.87900000000002</v>
      </c>
      <c r="K4068" s="277"/>
      <c r="L4068" s="284">
        <v>15.06</v>
      </c>
      <c r="M4068" s="284">
        <v>386.38</v>
      </c>
    </row>
    <row r="4069" spans="1:13" x14ac:dyDescent="0.2">
      <c r="A4069" s="265" t="s">
        <v>8658</v>
      </c>
      <c r="B4069" s="301" t="s">
        <v>1193</v>
      </c>
      <c r="C4069" s="302" t="s">
        <v>3853</v>
      </c>
      <c r="D4069" s="301" t="s">
        <v>1470</v>
      </c>
      <c r="E4069" s="301" t="s">
        <v>1200</v>
      </c>
      <c r="F4069" s="303" t="s">
        <v>1195</v>
      </c>
      <c r="G4069" s="304" t="s">
        <v>1196</v>
      </c>
      <c r="H4069" s="305">
        <v>17.420000000000002</v>
      </c>
      <c r="I4069" s="285">
        <v>18.404</v>
      </c>
      <c r="J4069" s="285">
        <v>320.59699999999998</v>
      </c>
      <c r="K4069" s="277"/>
      <c r="L4069" s="285">
        <v>22.3</v>
      </c>
      <c r="M4069" s="285">
        <v>388.46</v>
      </c>
    </row>
    <row r="4070" spans="1:13" ht="12.75" thickBot="1" x14ac:dyDescent="0.25">
      <c r="A4070" s="265" t="s">
        <v>8659</v>
      </c>
      <c r="B4070" s="301" t="s">
        <v>1193</v>
      </c>
      <c r="C4070" s="302" t="s">
        <v>3138</v>
      </c>
      <c r="D4070" s="301" t="s">
        <v>1470</v>
      </c>
      <c r="E4070" s="301" t="s">
        <v>1194</v>
      </c>
      <c r="F4070" s="303" t="s">
        <v>1195</v>
      </c>
      <c r="G4070" s="304" t="s">
        <v>1196</v>
      </c>
      <c r="H4070" s="305">
        <v>30.981300000000001</v>
      </c>
      <c r="I4070" s="285">
        <v>18.404</v>
      </c>
      <c r="J4070" s="285">
        <v>570.17899999999997</v>
      </c>
      <c r="K4070" s="277"/>
      <c r="L4070" s="285">
        <v>22.3</v>
      </c>
      <c r="M4070" s="285">
        <v>690.88</v>
      </c>
    </row>
    <row r="4071" spans="1:13" ht="12.75" thickTop="1" x14ac:dyDescent="0.2">
      <c r="A4071" s="265" t="s">
        <v>8660</v>
      </c>
      <c r="B4071" s="295" t="s">
        <v>1193</v>
      </c>
      <c r="C4071" s="296" t="s">
        <v>3189</v>
      </c>
      <c r="D4071" s="295" t="s">
        <v>1470</v>
      </c>
      <c r="E4071" s="295" t="s">
        <v>1259</v>
      </c>
      <c r="F4071" s="297" t="s">
        <v>1195</v>
      </c>
      <c r="G4071" s="298" t="s">
        <v>1196</v>
      </c>
      <c r="H4071" s="299">
        <v>3.2791999999999999</v>
      </c>
      <c r="I4071" s="300">
        <v>18.404</v>
      </c>
      <c r="J4071" s="300">
        <v>60.35</v>
      </c>
      <c r="K4071" s="277"/>
      <c r="L4071" s="300">
        <v>22.3</v>
      </c>
      <c r="M4071" s="300">
        <v>73.12</v>
      </c>
    </row>
    <row r="4072" spans="1:13" x14ac:dyDescent="0.2">
      <c r="A4072" s="265" t="s">
        <v>8661</v>
      </c>
      <c r="B4072" s="279" t="s">
        <v>1193</v>
      </c>
      <c r="C4072" s="280" t="s">
        <v>3213</v>
      </c>
      <c r="D4072" s="279" t="s">
        <v>1470</v>
      </c>
      <c r="E4072" s="279" t="s">
        <v>1204</v>
      </c>
      <c r="F4072" s="281" t="s">
        <v>1195</v>
      </c>
      <c r="G4072" s="282" t="s">
        <v>1196</v>
      </c>
      <c r="H4072" s="283">
        <v>3.1331000000000002</v>
      </c>
      <c r="I4072" s="284">
        <v>13.204000000000001</v>
      </c>
      <c r="J4072" s="284">
        <v>41.369</v>
      </c>
      <c r="K4072" s="277"/>
      <c r="L4072" s="284">
        <v>16</v>
      </c>
      <c r="M4072" s="284">
        <v>50.12</v>
      </c>
    </row>
    <row r="4073" spans="1:13" x14ac:dyDescent="0.2">
      <c r="A4073" s="265" t="s">
        <v>8662</v>
      </c>
      <c r="B4073" s="279" t="s">
        <v>1193</v>
      </c>
      <c r="C4073" s="280" t="s">
        <v>3160</v>
      </c>
      <c r="D4073" s="279" t="s">
        <v>1470</v>
      </c>
      <c r="E4073" s="279" t="s">
        <v>1202</v>
      </c>
      <c r="F4073" s="281" t="s">
        <v>1195</v>
      </c>
      <c r="G4073" s="282" t="s">
        <v>1196</v>
      </c>
      <c r="H4073" s="283">
        <v>25.348099999999999</v>
      </c>
      <c r="I4073" s="284">
        <v>18.404</v>
      </c>
      <c r="J4073" s="284">
        <v>466.50599999999997</v>
      </c>
      <c r="K4073" s="277"/>
      <c r="L4073" s="284">
        <v>22.3</v>
      </c>
      <c r="M4073" s="284">
        <v>565.26</v>
      </c>
    </row>
    <row r="4074" spans="1:13" x14ac:dyDescent="0.2">
      <c r="A4074" s="265" t="s">
        <v>8663</v>
      </c>
      <c r="B4074" s="279" t="s">
        <v>1193</v>
      </c>
      <c r="C4074" s="280" t="s">
        <v>3214</v>
      </c>
      <c r="D4074" s="279" t="s">
        <v>1470</v>
      </c>
      <c r="E4074" s="279" t="s">
        <v>3215</v>
      </c>
      <c r="F4074" s="281" t="s">
        <v>1195</v>
      </c>
      <c r="G4074" s="282" t="s">
        <v>1196</v>
      </c>
      <c r="H4074" s="283">
        <v>10.3535</v>
      </c>
      <c r="I4074" s="284">
        <v>18.404</v>
      </c>
      <c r="J4074" s="284">
        <v>190.54499999999999</v>
      </c>
      <c r="K4074" s="277"/>
      <c r="L4074" s="284">
        <v>22.3</v>
      </c>
      <c r="M4074" s="284">
        <v>230.88</v>
      </c>
    </row>
    <row r="4075" spans="1:13" x14ac:dyDescent="0.2">
      <c r="A4075" s="265" t="s">
        <v>8664</v>
      </c>
      <c r="B4075" s="279" t="s">
        <v>1193</v>
      </c>
      <c r="C4075" s="280" t="s">
        <v>3156</v>
      </c>
      <c r="D4075" s="279" t="s">
        <v>1470</v>
      </c>
      <c r="E4075" s="279" t="s">
        <v>1206</v>
      </c>
      <c r="F4075" s="281" t="s">
        <v>1195</v>
      </c>
      <c r="G4075" s="282" t="s">
        <v>1196</v>
      </c>
      <c r="H4075" s="283">
        <v>98.923199999999994</v>
      </c>
      <c r="I4075" s="284">
        <v>11.009</v>
      </c>
      <c r="J4075" s="284">
        <v>1089.0450000000001</v>
      </c>
      <c r="K4075" s="277"/>
      <c r="L4075" s="284">
        <v>13.34</v>
      </c>
      <c r="M4075" s="284">
        <v>1319.63</v>
      </c>
    </row>
    <row r="4076" spans="1:13" x14ac:dyDescent="0.2">
      <c r="A4076" s="265" t="s">
        <v>8665</v>
      </c>
      <c r="B4076" s="279" t="s">
        <v>1193</v>
      </c>
      <c r="C4076" s="280" t="s">
        <v>4035</v>
      </c>
      <c r="D4076" s="279" t="s">
        <v>1470</v>
      </c>
      <c r="E4076" s="279" t="s">
        <v>1222</v>
      </c>
      <c r="F4076" s="281" t="s">
        <v>1209</v>
      </c>
      <c r="G4076" s="282" t="s">
        <v>345</v>
      </c>
      <c r="H4076" s="283">
        <v>30.8</v>
      </c>
      <c r="I4076" s="284">
        <v>6.9160000000000004</v>
      </c>
      <c r="J4076" s="284">
        <v>213.012</v>
      </c>
      <c r="K4076" s="277"/>
      <c r="L4076" s="284">
        <v>8.3800000000000008</v>
      </c>
      <c r="M4076" s="284">
        <v>258.10000000000002</v>
      </c>
    </row>
    <row r="4077" spans="1:13" x14ac:dyDescent="0.2">
      <c r="A4077" s="265" t="s">
        <v>8666</v>
      </c>
      <c r="B4077" s="279" t="s">
        <v>1193</v>
      </c>
      <c r="C4077" s="280" t="s">
        <v>3854</v>
      </c>
      <c r="D4077" s="279" t="s">
        <v>1470</v>
      </c>
      <c r="E4077" s="279" t="s">
        <v>1220</v>
      </c>
      <c r="F4077" s="281" t="s">
        <v>1209</v>
      </c>
      <c r="G4077" s="282" t="s">
        <v>345</v>
      </c>
      <c r="H4077" s="283">
        <v>13.2</v>
      </c>
      <c r="I4077" s="284">
        <v>6.6760000000000002</v>
      </c>
      <c r="J4077" s="284">
        <v>88.123000000000005</v>
      </c>
      <c r="K4077" s="277"/>
      <c r="L4077" s="284">
        <v>8.09</v>
      </c>
      <c r="M4077" s="284">
        <v>106.78</v>
      </c>
    </row>
    <row r="4078" spans="1:13" x14ac:dyDescent="0.2">
      <c r="A4078" s="265" t="s">
        <v>8667</v>
      </c>
      <c r="B4078" s="301" t="s">
        <v>1193</v>
      </c>
      <c r="C4078" s="302" t="s">
        <v>4040</v>
      </c>
      <c r="D4078" s="301" t="s">
        <v>1470</v>
      </c>
      <c r="E4078" s="301" t="s">
        <v>4041</v>
      </c>
      <c r="F4078" s="303" t="s">
        <v>1209</v>
      </c>
      <c r="G4078" s="304" t="s">
        <v>345</v>
      </c>
      <c r="H4078" s="305">
        <v>132</v>
      </c>
      <c r="I4078" s="285">
        <v>6.387182090261323</v>
      </c>
      <c r="J4078" s="285">
        <v>843.10799999999995</v>
      </c>
      <c r="K4078" s="277"/>
      <c r="L4078" s="285">
        <v>7.73</v>
      </c>
      <c r="M4078" s="285">
        <v>1020.36</v>
      </c>
    </row>
    <row r="4079" spans="1:13" ht="12.75" thickBot="1" x14ac:dyDescent="0.25">
      <c r="A4079" s="265" t="s">
        <v>8668</v>
      </c>
      <c r="B4079" s="301" t="s">
        <v>1193</v>
      </c>
      <c r="C4079" s="302" t="s">
        <v>3855</v>
      </c>
      <c r="D4079" s="301" t="s">
        <v>1470</v>
      </c>
      <c r="E4079" s="301" t="s">
        <v>1218</v>
      </c>
      <c r="F4079" s="303" t="s">
        <v>1209</v>
      </c>
      <c r="G4079" s="304" t="s">
        <v>345</v>
      </c>
      <c r="H4079" s="305">
        <v>72.599999999999994</v>
      </c>
      <c r="I4079" s="285">
        <v>9.1519999999999992</v>
      </c>
      <c r="J4079" s="285">
        <v>664.43499999999995</v>
      </c>
      <c r="K4079" s="277"/>
      <c r="L4079" s="285">
        <v>11.09</v>
      </c>
      <c r="M4079" s="285">
        <v>805.13</v>
      </c>
    </row>
    <row r="4080" spans="1:13" ht="24.75" thickTop="1" x14ac:dyDescent="0.2">
      <c r="A4080" s="265" t="s">
        <v>8669</v>
      </c>
      <c r="B4080" s="295" t="s">
        <v>1193</v>
      </c>
      <c r="C4080" s="296" t="s">
        <v>3740</v>
      </c>
      <c r="D4080" s="295" t="s">
        <v>1470</v>
      </c>
      <c r="E4080" s="295" t="s">
        <v>3741</v>
      </c>
      <c r="F4080" s="297" t="s">
        <v>1209</v>
      </c>
      <c r="G4080" s="298" t="s">
        <v>345</v>
      </c>
      <c r="H4080" s="299">
        <v>2.7181000000000002</v>
      </c>
      <c r="I4080" s="300">
        <v>6.2469999999999999</v>
      </c>
      <c r="J4080" s="300">
        <v>16.978999999999999</v>
      </c>
      <c r="K4080" s="277"/>
      <c r="L4080" s="300">
        <v>7.57</v>
      </c>
      <c r="M4080" s="300">
        <v>20.57</v>
      </c>
    </row>
    <row r="4081" spans="1:13" x14ac:dyDescent="0.2">
      <c r="A4081" s="265" t="s">
        <v>8670</v>
      </c>
      <c r="B4081" s="279" t="s">
        <v>1193</v>
      </c>
      <c r="C4081" s="280" t="s">
        <v>3856</v>
      </c>
      <c r="D4081" s="279" t="s">
        <v>1470</v>
      </c>
      <c r="E4081" s="279" t="s">
        <v>1214</v>
      </c>
      <c r="F4081" s="281" t="s">
        <v>1209</v>
      </c>
      <c r="G4081" s="282" t="s">
        <v>345</v>
      </c>
      <c r="H4081" s="283">
        <v>4.5199999999999996</v>
      </c>
      <c r="I4081" s="284">
        <v>20.228000000000002</v>
      </c>
      <c r="J4081" s="284">
        <v>91.43</v>
      </c>
      <c r="K4081" s="277"/>
      <c r="L4081" s="284">
        <v>24.51</v>
      </c>
      <c r="M4081" s="284">
        <v>110.78</v>
      </c>
    </row>
    <row r="4082" spans="1:13" x14ac:dyDescent="0.2">
      <c r="A4082" s="265" t="s">
        <v>8671</v>
      </c>
      <c r="B4082" s="279" t="s">
        <v>1193</v>
      </c>
      <c r="C4082" s="280" t="s">
        <v>3161</v>
      </c>
      <c r="D4082" s="279" t="s">
        <v>1470</v>
      </c>
      <c r="E4082" s="279" t="s">
        <v>3162</v>
      </c>
      <c r="F4082" s="281" t="s">
        <v>1209</v>
      </c>
      <c r="G4082" s="282" t="s">
        <v>7</v>
      </c>
      <c r="H4082" s="283">
        <v>1.9816</v>
      </c>
      <c r="I4082" s="284">
        <v>141.94300000000001</v>
      </c>
      <c r="J4082" s="284">
        <v>281.274</v>
      </c>
      <c r="K4082" s="277"/>
      <c r="L4082" s="284">
        <v>171.99</v>
      </c>
      <c r="M4082" s="284">
        <v>340.81</v>
      </c>
    </row>
    <row r="4083" spans="1:13" x14ac:dyDescent="0.2">
      <c r="A4083" s="265" t="s">
        <v>8672</v>
      </c>
      <c r="B4083" s="279" t="s">
        <v>1193</v>
      </c>
      <c r="C4083" s="280" t="s">
        <v>3426</v>
      </c>
      <c r="D4083" s="279" t="s">
        <v>1470</v>
      </c>
      <c r="E4083" s="279" t="s">
        <v>1208</v>
      </c>
      <c r="F4083" s="281" t="s">
        <v>1209</v>
      </c>
      <c r="G4083" s="282" t="s">
        <v>7</v>
      </c>
      <c r="H4083" s="283">
        <v>0.99419999999999997</v>
      </c>
      <c r="I4083" s="284">
        <v>148.578</v>
      </c>
      <c r="J4083" s="284">
        <v>147.71600000000001</v>
      </c>
      <c r="K4083" s="277"/>
      <c r="L4083" s="284">
        <v>180.03</v>
      </c>
      <c r="M4083" s="284">
        <v>178.98</v>
      </c>
    </row>
    <row r="4084" spans="1:13" x14ac:dyDescent="0.2">
      <c r="A4084" s="265" t="s">
        <v>8673</v>
      </c>
      <c r="B4084" s="279" t="s">
        <v>1193</v>
      </c>
      <c r="C4084" s="280" t="s">
        <v>3907</v>
      </c>
      <c r="D4084" s="279" t="s">
        <v>1470</v>
      </c>
      <c r="E4084" s="279" t="s">
        <v>3908</v>
      </c>
      <c r="F4084" s="281" t="s">
        <v>1209</v>
      </c>
      <c r="G4084" s="282" t="s">
        <v>7</v>
      </c>
      <c r="H4084" s="283">
        <v>2.5700000000000001E-2</v>
      </c>
      <c r="I4084" s="284">
        <v>128.07</v>
      </c>
      <c r="J4084" s="284">
        <v>3.2909999999999999</v>
      </c>
      <c r="K4084" s="277"/>
      <c r="L4084" s="284">
        <v>155.18</v>
      </c>
      <c r="M4084" s="284">
        <v>3.98</v>
      </c>
    </row>
    <row r="4085" spans="1:13" x14ac:dyDescent="0.2">
      <c r="A4085" s="265" t="s">
        <v>8674</v>
      </c>
      <c r="B4085" s="279" t="s">
        <v>1193</v>
      </c>
      <c r="C4085" s="280" t="s">
        <v>3167</v>
      </c>
      <c r="D4085" s="279" t="s">
        <v>1470</v>
      </c>
      <c r="E4085" s="279" t="s">
        <v>1213</v>
      </c>
      <c r="F4085" s="281" t="s">
        <v>1209</v>
      </c>
      <c r="G4085" s="282" t="s">
        <v>7</v>
      </c>
      <c r="H4085" s="283">
        <v>1.9343999999999999</v>
      </c>
      <c r="I4085" s="284">
        <v>121.63200000000001</v>
      </c>
      <c r="J4085" s="284">
        <v>235.28399999999999</v>
      </c>
      <c r="K4085" s="277"/>
      <c r="L4085" s="284">
        <v>147.38</v>
      </c>
      <c r="M4085" s="284">
        <v>285.08999999999997</v>
      </c>
    </row>
    <row r="4086" spans="1:13" x14ac:dyDescent="0.2">
      <c r="A4086" s="265" t="s">
        <v>8675</v>
      </c>
      <c r="B4086" s="279" t="s">
        <v>1193</v>
      </c>
      <c r="C4086" s="280" t="s">
        <v>3190</v>
      </c>
      <c r="D4086" s="279" t="s">
        <v>1470</v>
      </c>
      <c r="E4086" s="279" t="s">
        <v>1211</v>
      </c>
      <c r="F4086" s="281" t="s">
        <v>1209</v>
      </c>
      <c r="G4086" s="282" t="s">
        <v>7</v>
      </c>
      <c r="H4086" s="283">
        <v>0.48120000000000002</v>
      </c>
      <c r="I4086" s="284">
        <v>117.539</v>
      </c>
      <c r="J4086" s="284">
        <v>56.558999999999997</v>
      </c>
      <c r="K4086" s="277"/>
      <c r="L4086" s="284">
        <v>142.41999999999999</v>
      </c>
      <c r="M4086" s="284">
        <v>68.53</v>
      </c>
    </row>
    <row r="4087" spans="1:13" x14ac:dyDescent="0.2">
      <c r="A4087" s="265" t="s">
        <v>8676</v>
      </c>
      <c r="B4087" s="301" t="s">
        <v>1193</v>
      </c>
      <c r="C4087" s="302" t="s">
        <v>3394</v>
      </c>
      <c r="D4087" s="301" t="s">
        <v>1470</v>
      </c>
      <c r="E4087" s="301" t="s">
        <v>3395</v>
      </c>
      <c r="F4087" s="303" t="s">
        <v>1209</v>
      </c>
      <c r="G4087" s="304" t="s">
        <v>73</v>
      </c>
      <c r="H4087" s="305">
        <v>1</v>
      </c>
      <c r="I4087" s="285">
        <v>21.423999999999999</v>
      </c>
      <c r="J4087" s="285">
        <v>21.423999999999999</v>
      </c>
      <c r="K4087" s="277"/>
      <c r="L4087" s="285">
        <v>25.96</v>
      </c>
      <c r="M4087" s="285">
        <v>25.96</v>
      </c>
    </row>
    <row r="4088" spans="1:13" ht="12.75" thickBot="1" x14ac:dyDescent="0.25">
      <c r="A4088" s="265" t="s">
        <v>8677</v>
      </c>
      <c r="B4088" s="301" t="s">
        <v>1193</v>
      </c>
      <c r="C4088" s="302" t="s">
        <v>3572</v>
      </c>
      <c r="D4088" s="301" t="s">
        <v>1470</v>
      </c>
      <c r="E4088" s="301" t="s">
        <v>1224</v>
      </c>
      <c r="F4088" s="303" t="s">
        <v>1209</v>
      </c>
      <c r="G4088" s="304" t="s">
        <v>345</v>
      </c>
      <c r="H4088" s="305">
        <v>79.298299999999998</v>
      </c>
      <c r="I4088" s="285">
        <v>0.86599999999999999</v>
      </c>
      <c r="J4088" s="285">
        <v>68.671999999999997</v>
      </c>
      <c r="K4088" s="277"/>
      <c r="L4088" s="285">
        <v>1.05</v>
      </c>
      <c r="M4088" s="285">
        <v>83.26</v>
      </c>
    </row>
    <row r="4089" spans="1:13" ht="12.75" thickTop="1" x14ac:dyDescent="0.2">
      <c r="A4089" s="265" t="s">
        <v>8678</v>
      </c>
      <c r="B4089" s="295" t="s">
        <v>1193</v>
      </c>
      <c r="C4089" s="296" t="s">
        <v>4175</v>
      </c>
      <c r="D4089" s="295" t="s">
        <v>1470</v>
      </c>
      <c r="E4089" s="295" t="s">
        <v>4176</v>
      </c>
      <c r="F4089" s="297" t="s">
        <v>1209</v>
      </c>
      <c r="G4089" s="298" t="s">
        <v>345</v>
      </c>
      <c r="H4089" s="299">
        <v>3.6318999999999999</v>
      </c>
      <c r="I4089" s="300">
        <v>8.3190000000000008</v>
      </c>
      <c r="J4089" s="300">
        <v>30.213000000000001</v>
      </c>
      <c r="K4089" s="277"/>
      <c r="L4089" s="300">
        <v>10.08</v>
      </c>
      <c r="M4089" s="300">
        <v>36.6</v>
      </c>
    </row>
    <row r="4090" spans="1:13" x14ac:dyDescent="0.2">
      <c r="A4090" s="265" t="s">
        <v>8679</v>
      </c>
      <c r="B4090" s="279" t="s">
        <v>1193</v>
      </c>
      <c r="C4090" s="280" t="s">
        <v>3141</v>
      </c>
      <c r="D4090" s="279" t="s">
        <v>1470</v>
      </c>
      <c r="E4090" s="279" t="s">
        <v>1226</v>
      </c>
      <c r="F4090" s="281" t="s">
        <v>1209</v>
      </c>
      <c r="G4090" s="282" t="s">
        <v>345</v>
      </c>
      <c r="H4090" s="283">
        <v>1267.4069999999999</v>
      </c>
      <c r="I4090" s="284">
        <v>0.51100000000000001</v>
      </c>
      <c r="J4090" s="284">
        <v>647.64400000000001</v>
      </c>
      <c r="K4090" s="277"/>
      <c r="L4090" s="284">
        <v>0.62</v>
      </c>
      <c r="M4090" s="284">
        <v>785.79</v>
      </c>
    </row>
    <row r="4091" spans="1:13" x14ac:dyDescent="0.2">
      <c r="A4091" s="265" t="s">
        <v>8680</v>
      </c>
      <c r="B4091" s="279" t="s">
        <v>1193</v>
      </c>
      <c r="C4091" s="280" t="s">
        <v>4403</v>
      </c>
      <c r="D4091" s="279" t="s">
        <v>1470</v>
      </c>
      <c r="E4091" s="279" t="s">
        <v>4404</v>
      </c>
      <c r="F4091" s="281" t="s">
        <v>1209</v>
      </c>
      <c r="G4091" s="282" t="s">
        <v>11</v>
      </c>
      <c r="H4091" s="283">
        <v>9.4961000000000002</v>
      </c>
      <c r="I4091" s="284">
        <v>30.866</v>
      </c>
      <c r="J4091" s="284">
        <v>293.10599999999999</v>
      </c>
      <c r="K4091" s="277"/>
      <c r="L4091" s="284">
        <v>37.4</v>
      </c>
      <c r="M4091" s="284">
        <v>355.15</v>
      </c>
    </row>
    <row r="4092" spans="1:13" ht="36" x14ac:dyDescent="0.2">
      <c r="A4092" s="265" t="s">
        <v>8681</v>
      </c>
      <c r="B4092" s="279" t="s">
        <v>1193</v>
      </c>
      <c r="C4092" s="280" t="s">
        <v>3199</v>
      </c>
      <c r="D4092" s="279" t="s">
        <v>1470</v>
      </c>
      <c r="E4092" s="279" t="s">
        <v>3200</v>
      </c>
      <c r="F4092" s="281" t="s">
        <v>1209</v>
      </c>
      <c r="G4092" s="282" t="s">
        <v>73</v>
      </c>
      <c r="H4092" s="283">
        <v>4.36E-2</v>
      </c>
      <c r="I4092" s="284">
        <v>2.4670000000000001</v>
      </c>
      <c r="J4092" s="284">
        <v>0.107</v>
      </c>
      <c r="K4092" s="277"/>
      <c r="L4092" s="284">
        <v>2.99</v>
      </c>
      <c r="M4092" s="284">
        <v>0.13</v>
      </c>
    </row>
    <row r="4093" spans="1:13" x14ac:dyDescent="0.2">
      <c r="A4093" s="265" t="s">
        <v>8682</v>
      </c>
      <c r="B4093" s="279" t="s">
        <v>1193</v>
      </c>
      <c r="C4093" s="280" t="s">
        <v>4397</v>
      </c>
      <c r="D4093" s="279" t="s">
        <v>1470</v>
      </c>
      <c r="E4093" s="279" t="s">
        <v>4398</v>
      </c>
      <c r="F4093" s="281" t="s">
        <v>1209</v>
      </c>
      <c r="G4093" s="282" t="s">
        <v>3176</v>
      </c>
      <c r="H4093" s="283">
        <v>3.3492000000000002</v>
      </c>
      <c r="I4093" s="284">
        <v>7.3120000000000003</v>
      </c>
      <c r="J4093" s="284">
        <v>24.489000000000001</v>
      </c>
      <c r="K4093" s="277"/>
      <c r="L4093" s="284">
        <v>8.86</v>
      </c>
      <c r="M4093" s="284">
        <v>29.67</v>
      </c>
    </row>
    <row r="4094" spans="1:13" x14ac:dyDescent="0.2">
      <c r="A4094" s="265" t="s">
        <v>8683</v>
      </c>
      <c r="B4094" s="279" t="s">
        <v>1193</v>
      </c>
      <c r="C4094" s="280" t="s">
        <v>3174</v>
      </c>
      <c r="D4094" s="279" t="s">
        <v>1470</v>
      </c>
      <c r="E4094" s="279" t="s">
        <v>3175</v>
      </c>
      <c r="F4094" s="281" t="s">
        <v>1209</v>
      </c>
      <c r="G4094" s="282" t="s">
        <v>3176</v>
      </c>
      <c r="H4094" s="283">
        <v>0.58750000000000002</v>
      </c>
      <c r="I4094" s="284">
        <v>17.224</v>
      </c>
      <c r="J4094" s="284">
        <v>10.119</v>
      </c>
      <c r="K4094" s="277"/>
      <c r="L4094" s="284">
        <v>20.87</v>
      </c>
      <c r="M4094" s="284">
        <v>12.26</v>
      </c>
    </row>
    <row r="4095" spans="1:13" x14ac:dyDescent="0.2">
      <c r="A4095" s="265" t="s">
        <v>8684</v>
      </c>
      <c r="B4095" s="279" t="s">
        <v>1193</v>
      </c>
      <c r="C4095" s="280" t="s">
        <v>3727</v>
      </c>
      <c r="D4095" s="279" t="s">
        <v>1470</v>
      </c>
      <c r="E4095" s="279" t="s">
        <v>1244</v>
      </c>
      <c r="F4095" s="281" t="s">
        <v>1209</v>
      </c>
      <c r="G4095" s="282" t="s">
        <v>73</v>
      </c>
      <c r="H4095" s="283">
        <v>3.8464</v>
      </c>
      <c r="I4095" s="284">
        <v>9.7710000000000008</v>
      </c>
      <c r="J4095" s="284">
        <v>37.582999999999998</v>
      </c>
      <c r="K4095" s="277"/>
      <c r="L4095" s="284">
        <v>11.84</v>
      </c>
      <c r="M4095" s="284">
        <v>45.54</v>
      </c>
    </row>
    <row r="4096" spans="1:13" x14ac:dyDescent="0.2">
      <c r="A4096" s="265" t="s">
        <v>8685</v>
      </c>
      <c r="B4096" s="301" t="s">
        <v>1193</v>
      </c>
      <c r="C4096" s="302" t="s">
        <v>3775</v>
      </c>
      <c r="D4096" s="301" t="s">
        <v>1470</v>
      </c>
      <c r="E4096" s="301" t="s">
        <v>1324</v>
      </c>
      <c r="F4096" s="303" t="s">
        <v>1209</v>
      </c>
      <c r="G4096" s="304" t="s">
        <v>73</v>
      </c>
      <c r="H4096" s="305">
        <v>6.4999999999999997E-3</v>
      </c>
      <c r="I4096" s="285">
        <v>12.866</v>
      </c>
      <c r="J4096" s="285">
        <v>8.3000000000000004E-2</v>
      </c>
      <c r="K4096" s="277"/>
      <c r="L4096" s="285">
        <v>15.59</v>
      </c>
      <c r="M4096" s="285">
        <v>0.1</v>
      </c>
    </row>
    <row r="4097" spans="1:13" ht="12.75" thickBot="1" x14ac:dyDescent="0.25">
      <c r="A4097" s="265" t="s">
        <v>8686</v>
      </c>
      <c r="B4097" s="301" t="s">
        <v>1193</v>
      </c>
      <c r="C4097" s="302" t="s">
        <v>3732</v>
      </c>
      <c r="D4097" s="301" t="s">
        <v>1470</v>
      </c>
      <c r="E4097" s="301" t="s">
        <v>1325</v>
      </c>
      <c r="F4097" s="303" t="s">
        <v>1209</v>
      </c>
      <c r="G4097" s="304" t="s">
        <v>345</v>
      </c>
      <c r="H4097" s="305">
        <v>0.31740000000000002</v>
      </c>
      <c r="I4097" s="285">
        <v>22.603999999999999</v>
      </c>
      <c r="J4097" s="285">
        <v>7.1740000000000004</v>
      </c>
      <c r="K4097" s="277"/>
      <c r="L4097" s="285">
        <v>27.39</v>
      </c>
      <c r="M4097" s="285">
        <v>8.69</v>
      </c>
    </row>
    <row r="4098" spans="1:13" ht="12.75" thickTop="1" x14ac:dyDescent="0.2">
      <c r="A4098" s="265" t="s">
        <v>8687</v>
      </c>
      <c r="B4098" s="295" t="s">
        <v>1193</v>
      </c>
      <c r="C4098" s="296" t="s">
        <v>3201</v>
      </c>
      <c r="D4098" s="295" t="s">
        <v>1470</v>
      </c>
      <c r="E4098" s="295" t="s">
        <v>3202</v>
      </c>
      <c r="F4098" s="297" t="s">
        <v>1209</v>
      </c>
      <c r="G4098" s="298" t="s">
        <v>61</v>
      </c>
      <c r="H4098" s="299">
        <v>44.167999999999999</v>
      </c>
      <c r="I4098" s="300">
        <v>2.9870000000000001</v>
      </c>
      <c r="J4098" s="300">
        <v>131.929</v>
      </c>
      <c r="K4098" s="277"/>
      <c r="L4098" s="300">
        <v>3.62</v>
      </c>
      <c r="M4098" s="300">
        <v>159.88</v>
      </c>
    </row>
    <row r="4099" spans="1:13" x14ac:dyDescent="0.2">
      <c r="A4099" s="265" t="s">
        <v>8688</v>
      </c>
      <c r="B4099" s="279" t="s">
        <v>1193</v>
      </c>
      <c r="C4099" s="280" t="s">
        <v>5140</v>
      </c>
      <c r="D4099" s="279" t="s">
        <v>1470</v>
      </c>
      <c r="E4099" s="279" t="s">
        <v>1248</v>
      </c>
      <c r="F4099" s="281" t="s">
        <v>1209</v>
      </c>
      <c r="G4099" s="282" t="s">
        <v>73</v>
      </c>
      <c r="H4099" s="283">
        <v>1</v>
      </c>
      <c r="I4099" s="284">
        <v>362.1</v>
      </c>
      <c r="J4099" s="284">
        <v>362.1</v>
      </c>
      <c r="K4099" s="277"/>
      <c r="L4099" s="284">
        <v>438.75</v>
      </c>
      <c r="M4099" s="284">
        <v>438.75</v>
      </c>
    </row>
    <row r="4100" spans="1:13" x14ac:dyDescent="0.2">
      <c r="A4100" s="265" t="s">
        <v>8689</v>
      </c>
      <c r="B4100" s="279" t="s">
        <v>1193</v>
      </c>
      <c r="C4100" s="280" t="s">
        <v>3824</v>
      </c>
      <c r="D4100" s="279" t="s">
        <v>1470</v>
      </c>
      <c r="E4100" s="279" t="s">
        <v>3825</v>
      </c>
      <c r="F4100" s="281" t="s">
        <v>1209</v>
      </c>
      <c r="G4100" s="282" t="s">
        <v>73</v>
      </c>
      <c r="H4100" s="283">
        <v>2</v>
      </c>
      <c r="I4100" s="284">
        <v>3.54</v>
      </c>
      <c r="J4100" s="284">
        <v>7.08</v>
      </c>
      <c r="K4100" s="277"/>
      <c r="L4100" s="284">
        <v>4.29</v>
      </c>
      <c r="M4100" s="284">
        <v>8.58</v>
      </c>
    </row>
    <row r="4101" spans="1:13" x14ac:dyDescent="0.2">
      <c r="A4101" s="265" t="s">
        <v>8690</v>
      </c>
      <c r="B4101" s="279" t="s">
        <v>1193</v>
      </c>
      <c r="C4101" s="280" t="s">
        <v>5141</v>
      </c>
      <c r="D4101" s="279" t="s">
        <v>1470</v>
      </c>
      <c r="E4101" s="279" t="s">
        <v>5142</v>
      </c>
      <c r="F4101" s="281" t="s">
        <v>1209</v>
      </c>
      <c r="G4101" s="282" t="s">
        <v>345</v>
      </c>
      <c r="H4101" s="283">
        <v>19.1419</v>
      </c>
      <c r="I4101" s="284">
        <v>9.6219999999999999</v>
      </c>
      <c r="J4101" s="284">
        <v>184.18299999999999</v>
      </c>
      <c r="K4101" s="277"/>
      <c r="L4101" s="284">
        <v>11.66</v>
      </c>
      <c r="M4101" s="284">
        <v>223.19</v>
      </c>
    </row>
    <row r="4102" spans="1:13" x14ac:dyDescent="0.2">
      <c r="A4102" s="265" t="s">
        <v>8691</v>
      </c>
      <c r="B4102" s="279" t="s">
        <v>1193</v>
      </c>
      <c r="C4102" s="280" t="s">
        <v>3706</v>
      </c>
      <c r="D4102" s="279" t="s">
        <v>1470</v>
      </c>
      <c r="E4102" s="279" t="s">
        <v>1323</v>
      </c>
      <c r="F4102" s="281" t="s">
        <v>1209</v>
      </c>
      <c r="G4102" s="282" t="s">
        <v>73</v>
      </c>
      <c r="H4102" s="283">
        <v>1.5114000000000001</v>
      </c>
      <c r="I4102" s="284">
        <v>2.17</v>
      </c>
      <c r="J4102" s="284">
        <v>3.2789999999999999</v>
      </c>
      <c r="K4102" s="277"/>
      <c r="L4102" s="284">
        <v>2.63</v>
      </c>
      <c r="M4102" s="284">
        <v>3.97</v>
      </c>
    </row>
    <row r="4103" spans="1:13" x14ac:dyDescent="0.2">
      <c r="A4103" s="265" t="s">
        <v>8692</v>
      </c>
      <c r="B4103" s="279" t="s">
        <v>1193</v>
      </c>
      <c r="C4103" s="280" t="s">
        <v>3681</v>
      </c>
      <c r="D4103" s="279" t="s">
        <v>1470</v>
      </c>
      <c r="E4103" s="279" t="s">
        <v>3682</v>
      </c>
      <c r="F4103" s="281" t="s">
        <v>1209</v>
      </c>
      <c r="G4103" s="282" t="s">
        <v>73</v>
      </c>
      <c r="H4103" s="283">
        <v>2.4582000000000002</v>
      </c>
      <c r="I4103" s="284">
        <v>0.88300000000000001</v>
      </c>
      <c r="J4103" s="284">
        <v>2.17</v>
      </c>
      <c r="K4103" s="277"/>
      <c r="L4103" s="284">
        <v>1.07</v>
      </c>
      <c r="M4103" s="284">
        <v>2.63</v>
      </c>
    </row>
    <row r="4104" spans="1:13" x14ac:dyDescent="0.2">
      <c r="A4104" s="265" t="s">
        <v>8693</v>
      </c>
      <c r="B4104" s="279" t="s">
        <v>1193</v>
      </c>
      <c r="C4104" s="280" t="s">
        <v>3774</v>
      </c>
      <c r="D4104" s="279" t="s">
        <v>1470</v>
      </c>
      <c r="E4104" s="279" t="s">
        <v>1321</v>
      </c>
      <c r="F4104" s="281" t="s">
        <v>1209</v>
      </c>
      <c r="G4104" s="282" t="s">
        <v>345</v>
      </c>
      <c r="H4104" s="283">
        <v>0.97840000000000005</v>
      </c>
      <c r="I4104" s="284">
        <v>26.870999999999999</v>
      </c>
      <c r="J4104" s="284">
        <v>26.29</v>
      </c>
      <c r="K4104" s="277"/>
      <c r="L4104" s="284">
        <v>32.56</v>
      </c>
      <c r="M4104" s="284">
        <v>31.85</v>
      </c>
    </row>
    <row r="4105" spans="1:13" x14ac:dyDescent="0.2">
      <c r="A4105" s="265" t="s">
        <v>8694</v>
      </c>
      <c r="B4105" s="301" t="s">
        <v>1193</v>
      </c>
      <c r="C4105" s="302" t="s">
        <v>3227</v>
      </c>
      <c r="D4105" s="301" t="s">
        <v>1470</v>
      </c>
      <c r="E4105" s="301" t="s">
        <v>1228</v>
      </c>
      <c r="F4105" s="303" t="s">
        <v>1209</v>
      </c>
      <c r="G4105" s="304" t="s">
        <v>345</v>
      </c>
      <c r="H4105" s="305">
        <v>5.5209999999999999</v>
      </c>
      <c r="I4105" s="285">
        <v>20.995000000000001</v>
      </c>
      <c r="J4105" s="285">
        <v>115.913</v>
      </c>
      <c r="K4105" s="277"/>
      <c r="L4105" s="285">
        <v>25.44</v>
      </c>
      <c r="M4105" s="285">
        <v>140.44999999999999</v>
      </c>
    </row>
    <row r="4106" spans="1:13" ht="12.75" thickBot="1" x14ac:dyDescent="0.25">
      <c r="A4106" s="265" t="s">
        <v>8695</v>
      </c>
      <c r="B4106" s="301" t="s">
        <v>1193</v>
      </c>
      <c r="C4106" s="302" t="s">
        <v>3228</v>
      </c>
      <c r="D4106" s="301" t="s">
        <v>1470</v>
      </c>
      <c r="E4106" s="301" t="s">
        <v>3229</v>
      </c>
      <c r="F4106" s="303" t="s">
        <v>1209</v>
      </c>
      <c r="G4106" s="304" t="s">
        <v>345</v>
      </c>
      <c r="H4106" s="305">
        <v>0.42780000000000001</v>
      </c>
      <c r="I4106" s="285">
        <v>21.045000000000002</v>
      </c>
      <c r="J4106" s="285">
        <v>9.0030000000000001</v>
      </c>
      <c r="K4106" s="277"/>
      <c r="L4106" s="285">
        <v>25.5</v>
      </c>
      <c r="M4106" s="285">
        <v>10.9</v>
      </c>
    </row>
    <row r="4107" spans="1:13" ht="12.75" thickTop="1" x14ac:dyDescent="0.2">
      <c r="A4107" s="265" t="s">
        <v>8696</v>
      </c>
      <c r="B4107" s="295" t="s">
        <v>1193</v>
      </c>
      <c r="C4107" s="296" t="s">
        <v>3252</v>
      </c>
      <c r="D4107" s="295" t="s">
        <v>1470</v>
      </c>
      <c r="E4107" s="295" t="s">
        <v>3253</v>
      </c>
      <c r="F4107" s="297" t="s">
        <v>1209</v>
      </c>
      <c r="G4107" s="298" t="s">
        <v>61</v>
      </c>
      <c r="H4107" s="299">
        <v>0.30620000000000003</v>
      </c>
      <c r="I4107" s="300">
        <v>6.3540000000000001</v>
      </c>
      <c r="J4107" s="300">
        <v>1.9450000000000001</v>
      </c>
      <c r="K4107" s="277"/>
      <c r="L4107" s="300">
        <v>7.7</v>
      </c>
      <c r="M4107" s="300">
        <v>2.35</v>
      </c>
    </row>
    <row r="4108" spans="1:13" x14ac:dyDescent="0.2">
      <c r="A4108" s="265" t="s">
        <v>8697</v>
      </c>
      <c r="B4108" s="279" t="s">
        <v>1193</v>
      </c>
      <c r="C4108" s="280" t="s">
        <v>3150</v>
      </c>
      <c r="D4108" s="279" t="s">
        <v>1470</v>
      </c>
      <c r="E4108" s="279" t="s">
        <v>3151</v>
      </c>
      <c r="F4108" s="281" t="s">
        <v>1209</v>
      </c>
      <c r="G4108" s="282" t="s">
        <v>61</v>
      </c>
      <c r="H4108" s="283">
        <v>25.709599999999998</v>
      </c>
      <c r="I4108" s="284">
        <v>6.7670000000000003</v>
      </c>
      <c r="J4108" s="284">
        <v>173.976</v>
      </c>
      <c r="K4108" s="277"/>
      <c r="L4108" s="284">
        <v>8.1999999999999993</v>
      </c>
      <c r="M4108" s="284">
        <v>210.81</v>
      </c>
    </row>
    <row r="4109" spans="1:13" x14ac:dyDescent="0.2">
      <c r="A4109" s="265" t="s">
        <v>8698</v>
      </c>
      <c r="B4109" s="279" t="s">
        <v>1193</v>
      </c>
      <c r="C4109" s="280" t="s">
        <v>3691</v>
      </c>
      <c r="D4109" s="279" t="s">
        <v>1470</v>
      </c>
      <c r="E4109" s="279" t="s">
        <v>3692</v>
      </c>
      <c r="F4109" s="281" t="s">
        <v>1209</v>
      </c>
      <c r="G4109" s="282" t="s">
        <v>3176</v>
      </c>
      <c r="H4109" s="283">
        <v>2.9498000000000002</v>
      </c>
      <c r="I4109" s="284">
        <v>7.6909999999999998</v>
      </c>
      <c r="J4109" s="284">
        <v>22.686</v>
      </c>
      <c r="K4109" s="277"/>
      <c r="L4109" s="284">
        <v>9.32</v>
      </c>
      <c r="M4109" s="284">
        <v>27.49</v>
      </c>
    </row>
    <row r="4110" spans="1:13" x14ac:dyDescent="0.2">
      <c r="A4110" s="265" t="s">
        <v>8699</v>
      </c>
      <c r="B4110" s="279" t="s">
        <v>1193</v>
      </c>
      <c r="C4110" s="280" t="s">
        <v>3241</v>
      </c>
      <c r="D4110" s="279" t="s">
        <v>1470</v>
      </c>
      <c r="E4110" s="279" t="s">
        <v>1234</v>
      </c>
      <c r="F4110" s="281" t="s">
        <v>1209</v>
      </c>
      <c r="G4110" s="282" t="s">
        <v>61</v>
      </c>
      <c r="H4110" s="283">
        <v>29.296700000000001</v>
      </c>
      <c r="I4110" s="284">
        <v>12.082000000000001</v>
      </c>
      <c r="J4110" s="284">
        <v>353.96199999999999</v>
      </c>
      <c r="K4110" s="277"/>
      <c r="L4110" s="284">
        <v>14.64</v>
      </c>
      <c r="M4110" s="284">
        <v>428.9</v>
      </c>
    </row>
    <row r="4111" spans="1:13" x14ac:dyDescent="0.2">
      <c r="A4111" s="265" t="s">
        <v>8700</v>
      </c>
      <c r="B4111" s="279" t="s">
        <v>1193</v>
      </c>
      <c r="C4111" s="280" t="s">
        <v>5143</v>
      </c>
      <c r="D4111" s="279" t="s">
        <v>1470</v>
      </c>
      <c r="E4111" s="279" t="s">
        <v>5144</v>
      </c>
      <c r="F4111" s="281" t="s">
        <v>1209</v>
      </c>
      <c r="G4111" s="282" t="s">
        <v>11</v>
      </c>
      <c r="H4111" s="283">
        <v>2.5133000000000001</v>
      </c>
      <c r="I4111" s="284">
        <v>54.453000000000003</v>
      </c>
      <c r="J4111" s="284">
        <v>136.85599999999999</v>
      </c>
      <c r="K4111" s="277"/>
      <c r="L4111" s="284">
        <v>65.98</v>
      </c>
      <c r="M4111" s="284">
        <v>165.82</v>
      </c>
    </row>
    <row r="4112" spans="1:13" x14ac:dyDescent="0.2">
      <c r="A4112" s="265" t="s">
        <v>8701</v>
      </c>
      <c r="B4112" s="279" t="s">
        <v>1193</v>
      </c>
      <c r="C4112" s="280" t="s">
        <v>4096</v>
      </c>
      <c r="D4112" s="279" t="s">
        <v>1470</v>
      </c>
      <c r="E4112" s="279" t="s">
        <v>4097</v>
      </c>
      <c r="F4112" s="281" t="s">
        <v>1209</v>
      </c>
      <c r="G4112" s="282" t="s">
        <v>73</v>
      </c>
      <c r="H4112" s="283">
        <v>35.926000000000002</v>
      </c>
      <c r="I4112" s="284">
        <v>0.66</v>
      </c>
      <c r="J4112" s="284">
        <v>23.710999999999999</v>
      </c>
      <c r="K4112" s="277"/>
      <c r="L4112" s="284">
        <v>0.8</v>
      </c>
      <c r="M4112" s="284">
        <v>28.74</v>
      </c>
    </row>
    <row r="4113" spans="1:13" x14ac:dyDescent="0.2">
      <c r="A4113" s="265" t="s">
        <v>8702</v>
      </c>
      <c r="B4113" s="279" t="s">
        <v>1193</v>
      </c>
      <c r="C4113" s="280" t="s">
        <v>3258</v>
      </c>
      <c r="D4113" s="279" t="s">
        <v>1470</v>
      </c>
      <c r="E4113" s="279" t="s">
        <v>3259</v>
      </c>
      <c r="F4113" s="281" t="s">
        <v>1209</v>
      </c>
      <c r="G4113" s="282" t="s">
        <v>3176</v>
      </c>
      <c r="H4113" s="283">
        <v>0.89570000000000005</v>
      </c>
      <c r="I4113" s="284">
        <v>29.603000000000002</v>
      </c>
      <c r="J4113" s="284">
        <v>26.515000000000001</v>
      </c>
      <c r="K4113" s="277"/>
      <c r="L4113" s="284">
        <v>35.869999999999997</v>
      </c>
      <c r="M4113" s="284">
        <v>32.119999999999997</v>
      </c>
    </row>
    <row r="4114" spans="1:13" x14ac:dyDescent="0.2">
      <c r="A4114" s="265" t="s">
        <v>8703</v>
      </c>
      <c r="B4114" s="279" t="s">
        <v>1193</v>
      </c>
      <c r="C4114" s="280" t="s">
        <v>5145</v>
      </c>
      <c r="D4114" s="279" t="s">
        <v>1470</v>
      </c>
      <c r="E4114" s="279" t="s">
        <v>5146</v>
      </c>
      <c r="F4114" s="281" t="s">
        <v>1209</v>
      </c>
      <c r="G4114" s="282" t="s">
        <v>345</v>
      </c>
      <c r="H4114" s="283">
        <v>25.383400000000002</v>
      </c>
      <c r="I4114" s="284">
        <v>4.6379999999999999</v>
      </c>
      <c r="J4114" s="284">
        <v>117.72799999999999</v>
      </c>
      <c r="K4114" s="277"/>
      <c r="L4114" s="284">
        <v>5.62</v>
      </c>
      <c r="M4114" s="284">
        <v>142.65</v>
      </c>
    </row>
    <row r="4115" spans="1:13" x14ac:dyDescent="0.2">
      <c r="A4115" s="265" t="s">
        <v>8704</v>
      </c>
      <c r="B4115" s="279" t="s">
        <v>1193</v>
      </c>
      <c r="C4115" s="280" t="s">
        <v>3971</v>
      </c>
      <c r="D4115" s="279" t="s">
        <v>1470</v>
      </c>
      <c r="E4115" s="279" t="s">
        <v>3972</v>
      </c>
      <c r="F4115" s="281" t="s">
        <v>1209</v>
      </c>
      <c r="G4115" s="282" t="s">
        <v>345</v>
      </c>
      <c r="H4115" s="283">
        <v>50.003300000000003</v>
      </c>
      <c r="I4115" s="284">
        <v>9.02</v>
      </c>
      <c r="J4115" s="284">
        <v>451.029</v>
      </c>
      <c r="K4115" s="277"/>
      <c r="L4115" s="284">
        <v>10.93</v>
      </c>
      <c r="M4115" s="284">
        <v>546.53</v>
      </c>
    </row>
    <row r="4116" spans="1:13" ht="36" x14ac:dyDescent="0.2">
      <c r="A4116" s="265" t="s">
        <v>8705</v>
      </c>
      <c r="B4116" s="301" t="s">
        <v>1193</v>
      </c>
      <c r="C4116" s="302" t="s">
        <v>5147</v>
      </c>
      <c r="D4116" s="301" t="s">
        <v>1470</v>
      </c>
      <c r="E4116" s="301" t="s">
        <v>5148</v>
      </c>
      <c r="F4116" s="303" t="s">
        <v>1209</v>
      </c>
      <c r="G4116" s="304" t="s">
        <v>73</v>
      </c>
      <c r="H4116" s="305">
        <v>9.8199999999999996E-2</v>
      </c>
      <c r="I4116" s="285">
        <v>2.0630000000000002</v>
      </c>
      <c r="J4116" s="285">
        <v>0.20200000000000001</v>
      </c>
      <c r="K4116" s="277"/>
      <c r="L4116" s="285">
        <v>2.5</v>
      </c>
      <c r="M4116" s="285">
        <v>0.24</v>
      </c>
    </row>
    <row r="4117" spans="1:13" ht="12.75" thickBot="1" x14ac:dyDescent="0.25">
      <c r="A4117" s="265" t="s">
        <v>8706</v>
      </c>
      <c r="B4117" s="301" t="s">
        <v>1193</v>
      </c>
      <c r="C4117" s="302" t="s">
        <v>3707</v>
      </c>
      <c r="D4117" s="301" t="s">
        <v>1470</v>
      </c>
      <c r="E4117" s="301" t="s">
        <v>3708</v>
      </c>
      <c r="F4117" s="303" t="s">
        <v>1209</v>
      </c>
      <c r="G4117" s="304" t="s">
        <v>3176</v>
      </c>
      <c r="H4117" s="305">
        <v>1.0567</v>
      </c>
      <c r="I4117" s="285">
        <v>35.884</v>
      </c>
      <c r="J4117" s="285">
        <v>37.917999999999999</v>
      </c>
      <c r="K4117" s="277"/>
      <c r="L4117" s="285">
        <v>43.48</v>
      </c>
      <c r="M4117" s="285">
        <v>45.94</v>
      </c>
    </row>
    <row r="4118" spans="1:13" ht="12.75" thickTop="1" x14ac:dyDescent="0.2">
      <c r="A4118" s="265" t="s">
        <v>8707</v>
      </c>
      <c r="B4118" s="306" t="s">
        <v>5149</v>
      </c>
      <c r="C4118" s="307" t="s">
        <v>36</v>
      </c>
      <c r="D4118" s="306" t="s">
        <v>37</v>
      </c>
      <c r="E4118" s="306" t="s">
        <v>38</v>
      </c>
      <c r="F4118" s="308" t="s">
        <v>1188</v>
      </c>
      <c r="G4118" s="309" t="s">
        <v>39</v>
      </c>
      <c r="H4118" s="307" t="s">
        <v>1189</v>
      </c>
      <c r="I4118" s="307" t="s">
        <v>40</v>
      </c>
      <c r="J4118" s="307" t="s">
        <v>41</v>
      </c>
      <c r="L4118" s="335"/>
      <c r="M4118" s="335"/>
    </row>
    <row r="4119" spans="1:13" ht="36" x14ac:dyDescent="0.2">
      <c r="A4119" s="265" t="s">
        <v>8708</v>
      </c>
      <c r="B4119" s="271" t="s">
        <v>1190</v>
      </c>
      <c r="C4119" s="272" t="s">
        <v>5150</v>
      </c>
      <c r="D4119" s="271" t="s">
        <v>103</v>
      </c>
      <c r="E4119" s="271" t="s">
        <v>1852</v>
      </c>
      <c r="F4119" s="273" t="s">
        <v>3019</v>
      </c>
      <c r="G4119" s="274" t="s">
        <v>289</v>
      </c>
      <c r="H4119" s="275">
        <v>1</v>
      </c>
      <c r="I4119" s="276">
        <v>24.35</v>
      </c>
      <c r="J4119" s="276">
        <v>24.35</v>
      </c>
      <c r="K4119" s="277"/>
      <c r="L4119" s="276">
        <v>29.52</v>
      </c>
      <c r="M4119" s="276">
        <v>29.52</v>
      </c>
    </row>
    <row r="4120" spans="1:13" ht="24" x14ac:dyDescent="0.2">
      <c r="A4120" s="265" t="s">
        <v>8709</v>
      </c>
      <c r="B4120" s="316" t="s">
        <v>1236</v>
      </c>
      <c r="C4120" s="317" t="s">
        <v>4253</v>
      </c>
      <c r="D4120" s="316" t="s">
        <v>103</v>
      </c>
      <c r="E4120" s="316" t="s">
        <v>4254</v>
      </c>
      <c r="F4120" s="318" t="s">
        <v>1191</v>
      </c>
      <c r="G4120" s="319" t="s">
        <v>79</v>
      </c>
      <c r="H4120" s="320">
        <v>0.17299999999999999</v>
      </c>
      <c r="I4120" s="321">
        <v>16.539000000000001</v>
      </c>
      <c r="J4120" s="321">
        <v>2.8610000000000002</v>
      </c>
      <c r="K4120" s="277"/>
      <c r="L4120" s="321">
        <v>20.04</v>
      </c>
      <c r="M4120" s="321">
        <v>3.46</v>
      </c>
    </row>
    <row r="4121" spans="1:13" ht="24" x14ac:dyDescent="0.2">
      <c r="A4121" s="265" t="s">
        <v>8710</v>
      </c>
      <c r="B4121" s="316" t="s">
        <v>1236</v>
      </c>
      <c r="C4121" s="317" t="s">
        <v>4255</v>
      </c>
      <c r="D4121" s="316" t="s">
        <v>103</v>
      </c>
      <c r="E4121" s="316" t="s">
        <v>1264</v>
      </c>
      <c r="F4121" s="318" t="s">
        <v>1191</v>
      </c>
      <c r="G4121" s="319" t="s">
        <v>79</v>
      </c>
      <c r="H4121" s="320">
        <v>0.17299999999999999</v>
      </c>
      <c r="I4121" s="321">
        <v>23.058</v>
      </c>
      <c r="J4121" s="321">
        <v>3.9889999999999999</v>
      </c>
      <c r="K4121" s="277"/>
      <c r="L4121" s="321">
        <v>27.94</v>
      </c>
      <c r="M4121" s="321">
        <v>4.83</v>
      </c>
    </row>
    <row r="4122" spans="1:13" ht="24" x14ac:dyDescent="0.2">
      <c r="A4122" s="265" t="s">
        <v>8711</v>
      </c>
      <c r="B4122" s="279" t="s">
        <v>1193</v>
      </c>
      <c r="C4122" s="280" t="s">
        <v>5151</v>
      </c>
      <c r="D4122" s="279" t="s">
        <v>103</v>
      </c>
      <c r="E4122" s="279" t="s">
        <v>5152</v>
      </c>
      <c r="F4122" s="281" t="s">
        <v>1209</v>
      </c>
      <c r="G4122" s="282" t="s">
        <v>289</v>
      </c>
      <c r="H4122" s="283">
        <v>1.0389999999999999</v>
      </c>
      <c r="I4122" s="284">
        <v>16.843191444507188</v>
      </c>
      <c r="J4122" s="284">
        <v>17.5</v>
      </c>
      <c r="K4122" s="277"/>
      <c r="L4122" s="284">
        <v>20.440000000000001</v>
      </c>
      <c r="M4122" s="284">
        <v>21.23</v>
      </c>
    </row>
    <row r="4123" spans="1:13" x14ac:dyDescent="0.2">
      <c r="A4123" s="265" t="s">
        <v>8712</v>
      </c>
      <c r="B4123" s="266" t="s">
        <v>5153</v>
      </c>
      <c r="C4123" s="267" t="s">
        <v>36</v>
      </c>
      <c r="D4123" s="266" t="s">
        <v>37</v>
      </c>
      <c r="E4123" s="266" t="s">
        <v>38</v>
      </c>
      <c r="F4123" s="268" t="s">
        <v>1188</v>
      </c>
      <c r="G4123" s="269" t="s">
        <v>39</v>
      </c>
      <c r="H4123" s="267" t="s">
        <v>1189</v>
      </c>
      <c r="I4123" s="267" t="s">
        <v>40</v>
      </c>
      <c r="J4123" s="267" t="s">
        <v>41</v>
      </c>
      <c r="L4123" s="334"/>
      <c r="M4123" s="334"/>
    </row>
    <row r="4124" spans="1:13" ht="36" x14ac:dyDescent="0.2">
      <c r="A4124" s="265" t="s">
        <v>8713</v>
      </c>
      <c r="B4124" s="271" t="s">
        <v>1190</v>
      </c>
      <c r="C4124" s="272" t="s">
        <v>5154</v>
      </c>
      <c r="D4124" s="271" t="s">
        <v>103</v>
      </c>
      <c r="E4124" s="271" t="s">
        <v>1855</v>
      </c>
      <c r="F4124" s="273" t="s">
        <v>3019</v>
      </c>
      <c r="G4124" s="274" t="s">
        <v>133</v>
      </c>
      <c r="H4124" s="275">
        <v>1</v>
      </c>
      <c r="I4124" s="276">
        <v>16.63</v>
      </c>
      <c r="J4124" s="276">
        <v>16.63</v>
      </c>
      <c r="K4124" s="277"/>
      <c r="L4124" s="276">
        <v>20.16</v>
      </c>
      <c r="M4124" s="276">
        <v>20.16</v>
      </c>
    </row>
    <row r="4125" spans="1:13" ht="24" x14ac:dyDescent="0.2">
      <c r="A4125" s="265" t="s">
        <v>8714</v>
      </c>
      <c r="B4125" s="316" t="s">
        <v>1236</v>
      </c>
      <c r="C4125" s="317" t="s">
        <v>4253</v>
      </c>
      <c r="D4125" s="316" t="s">
        <v>103</v>
      </c>
      <c r="E4125" s="316" t="s">
        <v>4254</v>
      </c>
      <c r="F4125" s="318" t="s">
        <v>1191</v>
      </c>
      <c r="G4125" s="319" t="s">
        <v>79</v>
      </c>
      <c r="H4125" s="320">
        <v>0.25900000000000001</v>
      </c>
      <c r="I4125" s="321">
        <v>16.539000000000001</v>
      </c>
      <c r="J4125" s="321">
        <v>4.2830000000000004</v>
      </c>
      <c r="K4125" s="277"/>
      <c r="L4125" s="321">
        <v>20.04</v>
      </c>
      <c r="M4125" s="321">
        <v>5.19</v>
      </c>
    </row>
    <row r="4126" spans="1:13" ht="24" x14ac:dyDescent="0.2">
      <c r="A4126" s="265" t="s">
        <v>8715</v>
      </c>
      <c r="B4126" s="329" t="s">
        <v>1236</v>
      </c>
      <c r="C4126" s="330" t="s">
        <v>4255</v>
      </c>
      <c r="D4126" s="329" t="s">
        <v>103</v>
      </c>
      <c r="E4126" s="329" t="s">
        <v>1264</v>
      </c>
      <c r="F4126" s="331" t="s">
        <v>1191</v>
      </c>
      <c r="G4126" s="332" t="s">
        <v>79</v>
      </c>
      <c r="H4126" s="333">
        <v>0.25900000000000001</v>
      </c>
      <c r="I4126" s="322">
        <v>23.058</v>
      </c>
      <c r="J4126" s="322">
        <v>5.9720000000000004</v>
      </c>
      <c r="K4126" s="277"/>
      <c r="L4126" s="322">
        <v>27.94</v>
      </c>
      <c r="M4126" s="322">
        <v>7.23</v>
      </c>
    </row>
    <row r="4127" spans="1:13" ht="12.75" thickBot="1" x14ac:dyDescent="0.25">
      <c r="A4127" s="265" t="s">
        <v>8716</v>
      </c>
      <c r="B4127" s="301" t="s">
        <v>1193</v>
      </c>
      <c r="C4127" s="302" t="s">
        <v>4319</v>
      </c>
      <c r="D4127" s="301" t="s">
        <v>103</v>
      </c>
      <c r="E4127" s="301" t="s">
        <v>1436</v>
      </c>
      <c r="F4127" s="303" t="s">
        <v>1209</v>
      </c>
      <c r="G4127" s="304" t="s">
        <v>133</v>
      </c>
      <c r="H4127" s="305">
        <v>8.0000000000000002E-3</v>
      </c>
      <c r="I4127" s="285">
        <v>11.595000000000001</v>
      </c>
      <c r="J4127" s="285">
        <v>9.1999999999999998E-2</v>
      </c>
      <c r="K4127" s="277"/>
      <c r="L4127" s="285">
        <v>14.05</v>
      </c>
      <c r="M4127" s="285">
        <v>0.11</v>
      </c>
    </row>
    <row r="4128" spans="1:13" ht="12.75" thickTop="1" x14ac:dyDescent="0.2">
      <c r="A4128" s="265" t="s">
        <v>8717</v>
      </c>
      <c r="B4128" s="295" t="s">
        <v>1193</v>
      </c>
      <c r="C4128" s="296" t="s">
        <v>5155</v>
      </c>
      <c r="D4128" s="295" t="s">
        <v>103</v>
      </c>
      <c r="E4128" s="295" t="s">
        <v>5156</v>
      </c>
      <c r="F4128" s="297" t="s">
        <v>1209</v>
      </c>
      <c r="G4128" s="298" t="s">
        <v>133</v>
      </c>
      <c r="H4128" s="299">
        <v>1</v>
      </c>
      <c r="I4128" s="300">
        <v>6.22</v>
      </c>
      <c r="J4128" s="300">
        <v>6.22</v>
      </c>
      <c r="K4128" s="277"/>
      <c r="L4128" s="300">
        <v>7.56</v>
      </c>
      <c r="M4128" s="300">
        <v>7.56</v>
      </c>
    </row>
    <row r="4129" spans="1:13" x14ac:dyDescent="0.2">
      <c r="A4129" s="265" t="s">
        <v>8718</v>
      </c>
      <c r="B4129" s="279" t="s">
        <v>1193</v>
      </c>
      <c r="C4129" s="280" t="s">
        <v>5088</v>
      </c>
      <c r="D4129" s="279" t="s">
        <v>103</v>
      </c>
      <c r="E4129" s="279" t="s">
        <v>5089</v>
      </c>
      <c r="F4129" s="281" t="s">
        <v>1209</v>
      </c>
      <c r="G4129" s="282" t="s">
        <v>5090</v>
      </c>
      <c r="H4129" s="283">
        <v>2E-3</v>
      </c>
      <c r="I4129" s="284">
        <v>29.181999999999999</v>
      </c>
      <c r="J4129" s="284">
        <v>5.8000000000000003E-2</v>
      </c>
      <c r="K4129" s="277"/>
      <c r="L4129" s="284">
        <v>35.36</v>
      </c>
      <c r="M4129" s="284">
        <v>7.0000000000000007E-2</v>
      </c>
    </row>
    <row r="4130" spans="1:13" x14ac:dyDescent="0.2">
      <c r="A4130" s="265" t="s">
        <v>8719</v>
      </c>
      <c r="B4130" s="266" t="s">
        <v>5157</v>
      </c>
      <c r="C4130" s="267" t="s">
        <v>36</v>
      </c>
      <c r="D4130" s="266" t="s">
        <v>37</v>
      </c>
      <c r="E4130" s="266" t="s">
        <v>38</v>
      </c>
      <c r="F4130" s="268" t="s">
        <v>1188</v>
      </c>
      <c r="G4130" s="269" t="s">
        <v>39</v>
      </c>
      <c r="H4130" s="267" t="s">
        <v>1189</v>
      </c>
      <c r="I4130" s="267" t="s">
        <v>40</v>
      </c>
      <c r="J4130" s="267" t="s">
        <v>41</v>
      </c>
      <c r="L4130" s="334"/>
      <c r="M4130" s="334"/>
    </row>
    <row r="4131" spans="1:13" ht="36" x14ac:dyDescent="0.2">
      <c r="A4131" s="265" t="s">
        <v>8720</v>
      </c>
      <c r="B4131" s="271" t="s">
        <v>1190</v>
      </c>
      <c r="C4131" s="272" t="s">
        <v>5158</v>
      </c>
      <c r="D4131" s="271" t="s">
        <v>103</v>
      </c>
      <c r="E4131" s="271" t="s">
        <v>1858</v>
      </c>
      <c r="F4131" s="273" t="s">
        <v>3019</v>
      </c>
      <c r="G4131" s="274" t="s">
        <v>133</v>
      </c>
      <c r="H4131" s="275">
        <v>1</v>
      </c>
      <c r="I4131" s="276">
        <v>22.38</v>
      </c>
      <c r="J4131" s="276">
        <v>22.38</v>
      </c>
      <c r="K4131" s="277"/>
      <c r="L4131" s="276">
        <v>27.14</v>
      </c>
      <c r="M4131" s="276">
        <v>27.14</v>
      </c>
    </row>
    <row r="4132" spans="1:13" ht="24" x14ac:dyDescent="0.2">
      <c r="A4132" s="265" t="s">
        <v>8721</v>
      </c>
      <c r="B4132" s="316" t="s">
        <v>1236</v>
      </c>
      <c r="C4132" s="317" t="s">
        <v>4253</v>
      </c>
      <c r="D4132" s="316" t="s">
        <v>103</v>
      </c>
      <c r="E4132" s="316" t="s">
        <v>4254</v>
      </c>
      <c r="F4132" s="318" t="s">
        <v>1191</v>
      </c>
      <c r="G4132" s="319" t="s">
        <v>79</v>
      </c>
      <c r="H4132" s="320">
        <v>0.34599999999999997</v>
      </c>
      <c r="I4132" s="321">
        <v>16.539000000000001</v>
      </c>
      <c r="J4132" s="321">
        <v>5.7220000000000004</v>
      </c>
      <c r="K4132" s="277"/>
      <c r="L4132" s="321">
        <v>20.04</v>
      </c>
      <c r="M4132" s="321">
        <v>6.93</v>
      </c>
    </row>
    <row r="4133" spans="1:13" ht="24" x14ac:dyDescent="0.2">
      <c r="A4133" s="265" t="s">
        <v>8722</v>
      </c>
      <c r="B4133" s="316" t="s">
        <v>1236</v>
      </c>
      <c r="C4133" s="317" t="s">
        <v>4255</v>
      </c>
      <c r="D4133" s="316" t="s">
        <v>103</v>
      </c>
      <c r="E4133" s="316" t="s">
        <v>1264</v>
      </c>
      <c r="F4133" s="318" t="s">
        <v>1191</v>
      </c>
      <c r="G4133" s="319" t="s">
        <v>79</v>
      </c>
      <c r="H4133" s="320">
        <v>0.34599999999999997</v>
      </c>
      <c r="I4133" s="321">
        <v>23.058</v>
      </c>
      <c r="J4133" s="321">
        <v>7.9779999999999998</v>
      </c>
      <c r="K4133" s="277"/>
      <c r="L4133" s="321">
        <v>27.94</v>
      </c>
      <c r="M4133" s="321">
        <v>9.66</v>
      </c>
    </row>
    <row r="4134" spans="1:13" x14ac:dyDescent="0.2">
      <c r="A4134" s="265" t="s">
        <v>8723</v>
      </c>
      <c r="B4134" s="301" t="s">
        <v>1193</v>
      </c>
      <c r="C4134" s="302" t="s">
        <v>4319</v>
      </c>
      <c r="D4134" s="301" t="s">
        <v>103</v>
      </c>
      <c r="E4134" s="301" t="s">
        <v>1436</v>
      </c>
      <c r="F4134" s="303" t="s">
        <v>1209</v>
      </c>
      <c r="G4134" s="304" t="s">
        <v>133</v>
      </c>
      <c r="H4134" s="305">
        <v>1.2999999999999999E-2</v>
      </c>
      <c r="I4134" s="285">
        <v>11.595000000000001</v>
      </c>
      <c r="J4134" s="285">
        <v>0.15</v>
      </c>
      <c r="K4134" s="277"/>
      <c r="L4134" s="285">
        <v>14.05</v>
      </c>
      <c r="M4134" s="285">
        <v>0.18</v>
      </c>
    </row>
    <row r="4135" spans="1:13" ht="12.75" thickBot="1" x14ac:dyDescent="0.25">
      <c r="A4135" s="265" t="s">
        <v>8724</v>
      </c>
      <c r="B4135" s="301" t="s">
        <v>1193</v>
      </c>
      <c r="C4135" s="302" t="s">
        <v>5159</v>
      </c>
      <c r="D4135" s="301" t="s">
        <v>103</v>
      </c>
      <c r="E4135" s="301" t="s">
        <v>5160</v>
      </c>
      <c r="F4135" s="303" t="s">
        <v>1209</v>
      </c>
      <c r="G4135" s="304" t="s">
        <v>133</v>
      </c>
      <c r="H4135" s="305">
        <v>1</v>
      </c>
      <c r="I4135" s="285">
        <v>8.44</v>
      </c>
      <c r="J4135" s="285">
        <v>8.44</v>
      </c>
      <c r="K4135" s="277"/>
      <c r="L4135" s="285">
        <v>10.27</v>
      </c>
      <c r="M4135" s="285">
        <v>10.27</v>
      </c>
    </row>
    <row r="4136" spans="1:13" ht="12.75" thickTop="1" x14ac:dyDescent="0.2">
      <c r="A4136" s="265" t="s">
        <v>8725</v>
      </c>
      <c r="B4136" s="295" t="s">
        <v>1193</v>
      </c>
      <c r="C4136" s="296" t="s">
        <v>5088</v>
      </c>
      <c r="D4136" s="295" t="s">
        <v>103</v>
      </c>
      <c r="E4136" s="295" t="s">
        <v>5089</v>
      </c>
      <c r="F4136" s="297" t="s">
        <v>1209</v>
      </c>
      <c r="G4136" s="298" t="s">
        <v>5090</v>
      </c>
      <c r="H4136" s="299">
        <v>3.0000000000000001E-3</v>
      </c>
      <c r="I4136" s="300">
        <v>29.181999999999999</v>
      </c>
      <c r="J4136" s="300">
        <v>8.6999999999999994E-2</v>
      </c>
      <c r="K4136" s="277"/>
      <c r="L4136" s="300">
        <v>35.36</v>
      </c>
      <c r="M4136" s="300">
        <v>0.1</v>
      </c>
    </row>
    <row r="4137" spans="1:13" x14ac:dyDescent="0.2">
      <c r="A4137" s="265" t="s">
        <v>8726</v>
      </c>
      <c r="B4137" s="266" t="s">
        <v>5161</v>
      </c>
      <c r="C4137" s="267" t="s">
        <v>36</v>
      </c>
      <c r="D4137" s="266" t="s">
        <v>37</v>
      </c>
      <c r="E4137" s="266" t="s">
        <v>38</v>
      </c>
      <c r="F4137" s="268" t="s">
        <v>1188</v>
      </c>
      <c r="G4137" s="269" t="s">
        <v>39</v>
      </c>
      <c r="H4137" s="267" t="s">
        <v>1189</v>
      </c>
      <c r="I4137" s="267" t="s">
        <v>40</v>
      </c>
      <c r="J4137" s="267" t="s">
        <v>41</v>
      </c>
      <c r="L4137" s="334"/>
      <c r="M4137" s="334"/>
    </row>
    <row r="4138" spans="1:13" ht="36" x14ac:dyDescent="0.2">
      <c r="A4138" s="265" t="s">
        <v>8727</v>
      </c>
      <c r="B4138" s="271" t="s">
        <v>1190</v>
      </c>
      <c r="C4138" s="272" t="s">
        <v>5162</v>
      </c>
      <c r="D4138" s="271" t="s">
        <v>103</v>
      </c>
      <c r="E4138" s="271" t="s">
        <v>1861</v>
      </c>
      <c r="F4138" s="273" t="s">
        <v>3019</v>
      </c>
      <c r="G4138" s="274" t="s">
        <v>133</v>
      </c>
      <c r="H4138" s="275">
        <v>1</v>
      </c>
      <c r="I4138" s="276">
        <v>12.059999999999999</v>
      </c>
      <c r="J4138" s="276">
        <v>12.059999999999999</v>
      </c>
      <c r="K4138" s="277"/>
      <c r="L4138" s="276">
        <v>14.63</v>
      </c>
      <c r="M4138" s="276">
        <v>14.63</v>
      </c>
    </row>
    <row r="4139" spans="1:13" ht="24" x14ac:dyDescent="0.2">
      <c r="A4139" s="265" t="s">
        <v>8728</v>
      </c>
      <c r="B4139" s="316" t="s">
        <v>1236</v>
      </c>
      <c r="C4139" s="317" t="s">
        <v>4253</v>
      </c>
      <c r="D4139" s="316" t="s">
        <v>103</v>
      </c>
      <c r="E4139" s="316" t="s">
        <v>4254</v>
      </c>
      <c r="F4139" s="318" t="s">
        <v>1191</v>
      </c>
      <c r="G4139" s="319" t="s">
        <v>79</v>
      </c>
      <c r="H4139" s="320">
        <v>0.17299999999999999</v>
      </c>
      <c r="I4139" s="321">
        <v>16.539000000000001</v>
      </c>
      <c r="J4139" s="321">
        <v>2.8610000000000002</v>
      </c>
      <c r="K4139" s="277"/>
      <c r="L4139" s="321">
        <v>20.04</v>
      </c>
      <c r="M4139" s="321">
        <v>3.46</v>
      </c>
    </row>
    <row r="4140" spans="1:13" ht="24" x14ac:dyDescent="0.2">
      <c r="A4140" s="265" t="s">
        <v>8729</v>
      </c>
      <c r="B4140" s="316" t="s">
        <v>1236</v>
      </c>
      <c r="C4140" s="317" t="s">
        <v>4255</v>
      </c>
      <c r="D4140" s="316" t="s">
        <v>103</v>
      </c>
      <c r="E4140" s="316" t="s">
        <v>1264</v>
      </c>
      <c r="F4140" s="318" t="s">
        <v>1191</v>
      </c>
      <c r="G4140" s="319" t="s">
        <v>79</v>
      </c>
      <c r="H4140" s="320">
        <v>0.17299999999999999</v>
      </c>
      <c r="I4140" s="321">
        <v>23.058</v>
      </c>
      <c r="J4140" s="321">
        <v>3.9889999999999999</v>
      </c>
      <c r="K4140" s="277"/>
      <c r="L4140" s="321">
        <v>27.94</v>
      </c>
      <c r="M4140" s="321">
        <v>4.83</v>
      </c>
    </row>
    <row r="4141" spans="1:13" x14ac:dyDescent="0.2">
      <c r="A4141" s="265" t="s">
        <v>8730</v>
      </c>
      <c r="B4141" s="279" t="s">
        <v>1193</v>
      </c>
      <c r="C4141" s="280" t="s">
        <v>4319</v>
      </c>
      <c r="D4141" s="279" t="s">
        <v>103</v>
      </c>
      <c r="E4141" s="279" t="s">
        <v>1436</v>
      </c>
      <c r="F4141" s="281" t="s">
        <v>1209</v>
      </c>
      <c r="G4141" s="282" t="s">
        <v>133</v>
      </c>
      <c r="H4141" s="283">
        <v>8.0000000000000002E-3</v>
      </c>
      <c r="I4141" s="284">
        <v>11.595000000000001</v>
      </c>
      <c r="J4141" s="284">
        <v>9.1999999999999998E-2</v>
      </c>
      <c r="K4141" s="277"/>
      <c r="L4141" s="284">
        <v>14.05</v>
      </c>
      <c r="M4141" s="284">
        <v>0.11</v>
      </c>
    </row>
    <row r="4142" spans="1:13" x14ac:dyDescent="0.2">
      <c r="A4142" s="265" t="s">
        <v>8731</v>
      </c>
      <c r="B4142" s="279" t="s">
        <v>1193</v>
      </c>
      <c r="C4142" s="280" t="s">
        <v>5163</v>
      </c>
      <c r="D4142" s="279" t="s">
        <v>103</v>
      </c>
      <c r="E4142" s="279" t="s">
        <v>5164</v>
      </c>
      <c r="F4142" s="281" t="s">
        <v>1209</v>
      </c>
      <c r="G4142" s="282" t="s">
        <v>133</v>
      </c>
      <c r="H4142" s="283">
        <v>1</v>
      </c>
      <c r="I4142" s="284">
        <v>5.0599999999999996</v>
      </c>
      <c r="J4142" s="284">
        <v>5.0599999999999996</v>
      </c>
      <c r="K4142" s="277"/>
      <c r="L4142" s="284">
        <v>6.16</v>
      </c>
      <c r="M4142" s="284">
        <v>6.16</v>
      </c>
    </row>
    <row r="4143" spans="1:13" x14ac:dyDescent="0.2">
      <c r="A4143" s="265" t="s">
        <v>8732</v>
      </c>
      <c r="B4143" s="279" t="s">
        <v>1193</v>
      </c>
      <c r="C4143" s="280" t="s">
        <v>5088</v>
      </c>
      <c r="D4143" s="279" t="s">
        <v>103</v>
      </c>
      <c r="E4143" s="279" t="s">
        <v>5089</v>
      </c>
      <c r="F4143" s="281" t="s">
        <v>1209</v>
      </c>
      <c r="G4143" s="282" t="s">
        <v>5090</v>
      </c>
      <c r="H4143" s="283">
        <v>2E-3</v>
      </c>
      <c r="I4143" s="284">
        <v>29.181999999999999</v>
      </c>
      <c r="J4143" s="284">
        <v>5.8000000000000003E-2</v>
      </c>
      <c r="K4143" s="277"/>
      <c r="L4143" s="284">
        <v>35.36</v>
      </c>
      <c r="M4143" s="284">
        <v>7.0000000000000007E-2</v>
      </c>
    </row>
    <row r="4144" spans="1:13" x14ac:dyDescent="0.2">
      <c r="A4144" s="265" t="s">
        <v>8733</v>
      </c>
      <c r="B4144" s="286" t="s">
        <v>5165</v>
      </c>
      <c r="C4144" s="287" t="s">
        <v>36</v>
      </c>
      <c r="D4144" s="286" t="s">
        <v>37</v>
      </c>
      <c r="E4144" s="286" t="s">
        <v>38</v>
      </c>
      <c r="F4144" s="288" t="s">
        <v>1188</v>
      </c>
      <c r="G4144" s="289" t="s">
        <v>39</v>
      </c>
      <c r="H4144" s="287" t="s">
        <v>1189</v>
      </c>
      <c r="I4144" s="287" t="s">
        <v>40</v>
      </c>
      <c r="J4144" s="287" t="s">
        <v>41</v>
      </c>
      <c r="L4144" s="270"/>
      <c r="M4144" s="270"/>
    </row>
    <row r="4145" spans="1:13" ht="36.75" thickBot="1" x14ac:dyDescent="0.25">
      <c r="A4145" s="265" t="s">
        <v>8734</v>
      </c>
      <c r="B4145" s="290" t="s">
        <v>1190</v>
      </c>
      <c r="C4145" s="291" t="s">
        <v>5166</v>
      </c>
      <c r="D4145" s="290" t="s">
        <v>1470</v>
      </c>
      <c r="E4145" s="290" t="s">
        <v>1864</v>
      </c>
      <c r="F4145" s="292">
        <v>9</v>
      </c>
      <c r="G4145" s="293" t="s">
        <v>106</v>
      </c>
      <c r="H4145" s="294">
        <v>1</v>
      </c>
      <c r="I4145" s="278">
        <v>29.869999999999997</v>
      </c>
      <c r="J4145" s="278">
        <v>29.87</v>
      </c>
      <c r="K4145" s="277"/>
      <c r="L4145" s="278">
        <v>36.200000000000003</v>
      </c>
      <c r="M4145" s="278">
        <v>36.200000000000003</v>
      </c>
    </row>
    <row r="4146" spans="1:13" ht="12.75" thickTop="1" x14ac:dyDescent="0.2">
      <c r="A4146" s="265" t="s">
        <v>8735</v>
      </c>
      <c r="B4146" s="295" t="s">
        <v>1193</v>
      </c>
      <c r="C4146" s="296" t="s">
        <v>3137</v>
      </c>
      <c r="D4146" s="295" t="s">
        <v>1470</v>
      </c>
      <c r="E4146" s="295" t="s">
        <v>1198</v>
      </c>
      <c r="F4146" s="297" t="s">
        <v>1195</v>
      </c>
      <c r="G4146" s="298" t="s">
        <v>1196</v>
      </c>
      <c r="H4146" s="299">
        <v>0.28000000000000003</v>
      </c>
      <c r="I4146" s="300">
        <v>12.429</v>
      </c>
      <c r="J4146" s="300">
        <v>3.48</v>
      </c>
      <c r="K4146" s="277"/>
      <c r="L4146" s="300">
        <v>15.06</v>
      </c>
      <c r="M4146" s="300">
        <v>4.21</v>
      </c>
    </row>
    <row r="4147" spans="1:13" x14ac:dyDescent="0.2">
      <c r="A4147" s="265" t="s">
        <v>8736</v>
      </c>
      <c r="B4147" s="279" t="s">
        <v>1193</v>
      </c>
      <c r="C4147" s="280" t="s">
        <v>3212</v>
      </c>
      <c r="D4147" s="279" t="s">
        <v>1470</v>
      </c>
      <c r="E4147" s="279" t="s">
        <v>1364</v>
      </c>
      <c r="F4147" s="281" t="s">
        <v>1195</v>
      </c>
      <c r="G4147" s="282" t="s">
        <v>1196</v>
      </c>
      <c r="H4147" s="283">
        <v>0.28000000000000003</v>
      </c>
      <c r="I4147" s="284">
        <v>18.404</v>
      </c>
      <c r="J4147" s="284">
        <v>5.1529999999999996</v>
      </c>
      <c r="K4147" s="277"/>
      <c r="L4147" s="284">
        <v>22.3</v>
      </c>
      <c r="M4147" s="284">
        <v>6.24</v>
      </c>
    </row>
    <row r="4148" spans="1:13" x14ac:dyDescent="0.2">
      <c r="A4148" s="265" t="s">
        <v>8737</v>
      </c>
      <c r="B4148" s="279" t="s">
        <v>1193</v>
      </c>
      <c r="C4148" s="280" t="s">
        <v>4307</v>
      </c>
      <c r="D4148" s="279" t="s">
        <v>1470</v>
      </c>
      <c r="E4148" s="279" t="s">
        <v>1388</v>
      </c>
      <c r="F4148" s="281" t="s">
        <v>1209</v>
      </c>
      <c r="G4148" s="282" t="s">
        <v>61</v>
      </c>
      <c r="H4148" s="283">
        <v>0.55859999999999999</v>
      </c>
      <c r="I4148" s="284">
        <v>0.371</v>
      </c>
      <c r="J4148" s="284">
        <v>0.20699999999999999</v>
      </c>
      <c r="K4148" s="277"/>
      <c r="L4148" s="284">
        <v>0.45</v>
      </c>
      <c r="M4148" s="284">
        <v>0.25</v>
      </c>
    </row>
    <row r="4149" spans="1:13" ht="36" x14ac:dyDescent="0.2">
      <c r="A4149" s="265" t="s">
        <v>8738</v>
      </c>
      <c r="B4149" s="279" t="s">
        <v>1193</v>
      </c>
      <c r="C4149" s="280" t="s">
        <v>5167</v>
      </c>
      <c r="D4149" s="279" t="s">
        <v>1470</v>
      </c>
      <c r="E4149" s="279" t="s">
        <v>5168</v>
      </c>
      <c r="F4149" s="281" t="s">
        <v>1209</v>
      </c>
      <c r="G4149" s="282" t="s">
        <v>73</v>
      </c>
      <c r="H4149" s="283">
        <v>1</v>
      </c>
      <c r="I4149" s="284">
        <v>21.03</v>
      </c>
      <c r="J4149" s="284">
        <v>21.03</v>
      </c>
      <c r="K4149" s="277"/>
      <c r="L4149" s="284">
        <v>25.5</v>
      </c>
      <c r="M4149" s="284">
        <v>25.5</v>
      </c>
    </row>
    <row r="4150" spans="1:13" x14ac:dyDescent="0.2">
      <c r="A4150" s="265" t="s">
        <v>8739</v>
      </c>
      <c r="B4150" s="266" t="s">
        <v>5169</v>
      </c>
      <c r="C4150" s="267" t="s">
        <v>36</v>
      </c>
      <c r="D4150" s="266" t="s">
        <v>37</v>
      </c>
      <c r="E4150" s="266" t="s">
        <v>38</v>
      </c>
      <c r="F4150" s="268" t="s">
        <v>1188</v>
      </c>
      <c r="G4150" s="269" t="s">
        <v>39</v>
      </c>
      <c r="H4150" s="267" t="s">
        <v>1189</v>
      </c>
      <c r="I4150" s="267" t="s">
        <v>40</v>
      </c>
      <c r="J4150" s="267" t="s">
        <v>41</v>
      </c>
      <c r="L4150" s="334"/>
      <c r="M4150" s="334"/>
    </row>
    <row r="4151" spans="1:13" x14ac:dyDescent="0.2">
      <c r="A4151" s="265" t="s">
        <v>8740</v>
      </c>
      <c r="B4151" s="271" t="s">
        <v>1190</v>
      </c>
      <c r="C4151" s="272" t="s">
        <v>5170</v>
      </c>
      <c r="D4151" s="271" t="s">
        <v>1470</v>
      </c>
      <c r="E4151" s="271" t="s">
        <v>1010</v>
      </c>
      <c r="F4151" s="273">
        <v>7</v>
      </c>
      <c r="G4151" s="274" t="s">
        <v>106</v>
      </c>
      <c r="H4151" s="275">
        <v>1</v>
      </c>
      <c r="I4151" s="276">
        <v>0.7</v>
      </c>
      <c r="J4151" s="276">
        <v>0.7</v>
      </c>
      <c r="K4151" s="277"/>
      <c r="L4151" s="276">
        <v>0.86</v>
      </c>
      <c r="M4151" s="276">
        <v>0.86</v>
      </c>
    </row>
    <row r="4152" spans="1:13" x14ac:dyDescent="0.2">
      <c r="A4152" s="265" t="s">
        <v>8741</v>
      </c>
      <c r="B4152" s="279" t="s">
        <v>1193</v>
      </c>
      <c r="C4152" s="280" t="s">
        <v>3137</v>
      </c>
      <c r="D4152" s="279" t="s">
        <v>1470</v>
      </c>
      <c r="E4152" s="279" t="s">
        <v>1198</v>
      </c>
      <c r="F4152" s="281" t="s">
        <v>1195</v>
      </c>
      <c r="G4152" s="282" t="s">
        <v>1196</v>
      </c>
      <c r="H4152" s="283">
        <v>1.6E-2</v>
      </c>
      <c r="I4152" s="284">
        <v>12.429</v>
      </c>
      <c r="J4152" s="284">
        <v>0.19800000000000001</v>
      </c>
      <c r="K4152" s="277"/>
      <c r="L4152" s="284">
        <v>15.06</v>
      </c>
      <c r="M4152" s="284">
        <v>0.24</v>
      </c>
    </row>
    <row r="4153" spans="1:13" x14ac:dyDescent="0.2">
      <c r="A4153" s="265" t="s">
        <v>8742</v>
      </c>
      <c r="B4153" s="279" t="s">
        <v>1193</v>
      </c>
      <c r="C4153" s="280" t="s">
        <v>3159</v>
      </c>
      <c r="D4153" s="279" t="s">
        <v>1470</v>
      </c>
      <c r="E4153" s="279" t="s">
        <v>1251</v>
      </c>
      <c r="F4153" s="281" t="s">
        <v>1195</v>
      </c>
      <c r="G4153" s="282" t="s">
        <v>1196</v>
      </c>
      <c r="H4153" s="283">
        <v>1.6E-2</v>
      </c>
      <c r="I4153" s="284">
        <v>18.404</v>
      </c>
      <c r="J4153" s="284">
        <v>0.29399999999999998</v>
      </c>
      <c r="K4153" s="277"/>
      <c r="L4153" s="284">
        <v>22.3</v>
      </c>
      <c r="M4153" s="284">
        <v>0.35</v>
      </c>
    </row>
    <row r="4154" spans="1:13" x14ac:dyDescent="0.2">
      <c r="A4154" s="265" t="s">
        <v>8743</v>
      </c>
      <c r="B4154" s="279" t="s">
        <v>1193</v>
      </c>
      <c r="C4154" s="280" t="s">
        <v>5171</v>
      </c>
      <c r="D4154" s="279" t="s">
        <v>1470</v>
      </c>
      <c r="E4154" s="279" t="s">
        <v>1010</v>
      </c>
      <c r="F4154" s="281" t="s">
        <v>1209</v>
      </c>
      <c r="G4154" s="282" t="s">
        <v>73</v>
      </c>
      <c r="H4154" s="283">
        <v>1</v>
      </c>
      <c r="I4154" s="284">
        <v>0.21</v>
      </c>
      <c r="J4154" s="284">
        <v>0.21</v>
      </c>
      <c r="K4154" s="277"/>
      <c r="L4154" s="284">
        <v>0.27</v>
      </c>
      <c r="M4154" s="284">
        <v>0.27</v>
      </c>
    </row>
    <row r="4155" spans="1:13" x14ac:dyDescent="0.2">
      <c r="A4155" s="265" t="s">
        <v>8744</v>
      </c>
      <c r="B4155" s="286" t="s">
        <v>5172</v>
      </c>
      <c r="C4155" s="287" t="s">
        <v>36</v>
      </c>
      <c r="D4155" s="286" t="s">
        <v>37</v>
      </c>
      <c r="E4155" s="286" t="s">
        <v>38</v>
      </c>
      <c r="F4155" s="288" t="s">
        <v>1188</v>
      </c>
      <c r="G4155" s="289" t="s">
        <v>39</v>
      </c>
      <c r="H4155" s="287" t="s">
        <v>1189</v>
      </c>
      <c r="I4155" s="287" t="s">
        <v>40</v>
      </c>
      <c r="J4155" s="287" t="s">
        <v>41</v>
      </c>
      <c r="L4155" s="270"/>
      <c r="M4155" s="270"/>
    </row>
    <row r="4156" spans="1:13" ht="12.75" thickBot="1" x14ac:dyDescent="0.25">
      <c r="A4156" s="265" t="s">
        <v>8745</v>
      </c>
      <c r="B4156" s="290" t="s">
        <v>1190</v>
      </c>
      <c r="C4156" s="291" t="s">
        <v>5173</v>
      </c>
      <c r="D4156" s="290" t="s">
        <v>1470</v>
      </c>
      <c r="E4156" s="290" t="s">
        <v>1012</v>
      </c>
      <c r="F4156" s="292">
        <v>9</v>
      </c>
      <c r="G4156" s="293" t="s">
        <v>106</v>
      </c>
      <c r="H4156" s="294">
        <v>1</v>
      </c>
      <c r="I4156" s="278">
        <v>25.02</v>
      </c>
      <c r="J4156" s="278">
        <v>25.02</v>
      </c>
      <c r="K4156" s="277"/>
      <c r="L4156" s="278">
        <v>30.33</v>
      </c>
      <c r="M4156" s="278">
        <v>30.33</v>
      </c>
    </row>
    <row r="4157" spans="1:13" ht="12.75" thickTop="1" x14ac:dyDescent="0.2">
      <c r="A4157" s="265" t="s">
        <v>8746</v>
      </c>
      <c r="B4157" s="295" t="s">
        <v>1193</v>
      </c>
      <c r="C4157" s="296" t="s">
        <v>3137</v>
      </c>
      <c r="D4157" s="295" t="s">
        <v>1470</v>
      </c>
      <c r="E4157" s="295" t="s">
        <v>1198</v>
      </c>
      <c r="F4157" s="297" t="s">
        <v>1195</v>
      </c>
      <c r="G4157" s="298" t="s">
        <v>1196</v>
      </c>
      <c r="H4157" s="299">
        <v>0.16</v>
      </c>
      <c r="I4157" s="300">
        <v>12.429</v>
      </c>
      <c r="J4157" s="300">
        <v>1.988</v>
      </c>
      <c r="K4157" s="277"/>
      <c r="L4157" s="300">
        <v>15.06</v>
      </c>
      <c r="M4157" s="300">
        <v>2.4</v>
      </c>
    </row>
    <row r="4158" spans="1:13" x14ac:dyDescent="0.2">
      <c r="A4158" s="265" t="s">
        <v>8747</v>
      </c>
      <c r="B4158" s="279" t="s">
        <v>1193</v>
      </c>
      <c r="C4158" s="280" t="s">
        <v>3212</v>
      </c>
      <c r="D4158" s="279" t="s">
        <v>1470</v>
      </c>
      <c r="E4158" s="279" t="s">
        <v>1364</v>
      </c>
      <c r="F4158" s="281" t="s">
        <v>1195</v>
      </c>
      <c r="G4158" s="282" t="s">
        <v>1196</v>
      </c>
      <c r="H4158" s="283">
        <v>0.16</v>
      </c>
      <c r="I4158" s="284">
        <v>18.404</v>
      </c>
      <c r="J4158" s="284">
        <v>2.944</v>
      </c>
      <c r="K4158" s="277"/>
      <c r="L4158" s="284">
        <v>22.3</v>
      </c>
      <c r="M4158" s="284">
        <v>3.56</v>
      </c>
    </row>
    <row r="4159" spans="1:13" x14ac:dyDescent="0.2">
      <c r="A4159" s="265" t="s">
        <v>8748</v>
      </c>
      <c r="B4159" s="279" t="s">
        <v>1193</v>
      </c>
      <c r="C4159" s="280" t="s">
        <v>4307</v>
      </c>
      <c r="D4159" s="279" t="s">
        <v>1470</v>
      </c>
      <c r="E4159" s="279" t="s">
        <v>1388</v>
      </c>
      <c r="F4159" s="281" t="s">
        <v>1209</v>
      </c>
      <c r="G4159" s="282" t="s">
        <v>61</v>
      </c>
      <c r="H4159" s="283">
        <v>0.19950000000000001</v>
      </c>
      <c r="I4159" s="284">
        <v>0.371</v>
      </c>
      <c r="J4159" s="284">
        <v>7.3999999999999996E-2</v>
      </c>
      <c r="K4159" s="277"/>
      <c r="L4159" s="284">
        <v>0.45</v>
      </c>
      <c r="M4159" s="284">
        <v>0.08</v>
      </c>
    </row>
    <row r="4160" spans="1:13" x14ac:dyDescent="0.2">
      <c r="A4160" s="265" t="s">
        <v>8749</v>
      </c>
      <c r="B4160" s="279" t="s">
        <v>1193</v>
      </c>
      <c r="C4160" s="280" t="s">
        <v>5174</v>
      </c>
      <c r="D4160" s="279" t="s">
        <v>1470</v>
      </c>
      <c r="E4160" s="279" t="s">
        <v>1012</v>
      </c>
      <c r="F4160" s="281" t="s">
        <v>1209</v>
      </c>
      <c r="G4160" s="282" t="s">
        <v>73</v>
      </c>
      <c r="H4160" s="283">
        <v>1</v>
      </c>
      <c r="I4160" s="284">
        <v>20.010000000000002</v>
      </c>
      <c r="J4160" s="284">
        <v>20.010000000000002</v>
      </c>
      <c r="K4160" s="277"/>
      <c r="L4160" s="284">
        <v>24.29</v>
      </c>
      <c r="M4160" s="284">
        <v>24.29</v>
      </c>
    </row>
    <row r="4161" spans="1:13" x14ac:dyDescent="0.2">
      <c r="A4161" s="265" t="s">
        <v>8750</v>
      </c>
      <c r="B4161" s="266" t="s">
        <v>5175</v>
      </c>
      <c r="C4161" s="267" t="s">
        <v>36</v>
      </c>
      <c r="D4161" s="266" t="s">
        <v>37</v>
      </c>
      <c r="E4161" s="266" t="s">
        <v>38</v>
      </c>
      <c r="F4161" s="268" t="s">
        <v>1188</v>
      </c>
      <c r="G4161" s="269" t="s">
        <v>39</v>
      </c>
      <c r="H4161" s="267" t="s">
        <v>1189</v>
      </c>
      <c r="I4161" s="267" t="s">
        <v>40</v>
      </c>
      <c r="J4161" s="267" t="s">
        <v>41</v>
      </c>
      <c r="L4161" s="334"/>
      <c r="M4161" s="334"/>
    </row>
    <row r="4162" spans="1:13" ht="24" x14ac:dyDescent="0.2">
      <c r="A4162" s="265" t="s">
        <v>8751</v>
      </c>
      <c r="B4162" s="271" t="s">
        <v>1190</v>
      </c>
      <c r="C4162" s="272" t="s">
        <v>5176</v>
      </c>
      <c r="D4162" s="271" t="s">
        <v>103</v>
      </c>
      <c r="E4162" s="271" t="s">
        <v>1865</v>
      </c>
      <c r="F4162" s="273" t="s">
        <v>3019</v>
      </c>
      <c r="G4162" s="274" t="s">
        <v>133</v>
      </c>
      <c r="H4162" s="275">
        <v>1</v>
      </c>
      <c r="I4162" s="276">
        <v>45.940000000000005</v>
      </c>
      <c r="J4162" s="276">
        <v>45.94</v>
      </c>
      <c r="K4162" s="277"/>
      <c r="L4162" s="276">
        <v>55.67</v>
      </c>
      <c r="M4162" s="276">
        <v>55.67</v>
      </c>
    </row>
    <row r="4163" spans="1:13" ht="24" x14ac:dyDescent="0.2">
      <c r="A4163" s="265" t="s">
        <v>8752</v>
      </c>
      <c r="B4163" s="316" t="s">
        <v>1236</v>
      </c>
      <c r="C4163" s="317" t="s">
        <v>4253</v>
      </c>
      <c r="D4163" s="316" t="s">
        <v>103</v>
      </c>
      <c r="E4163" s="316" t="s">
        <v>4254</v>
      </c>
      <c r="F4163" s="318" t="s">
        <v>1191</v>
      </c>
      <c r="G4163" s="319" t="s">
        <v>79</v>
      </c>
      <c r="H4163" s="320">
        <v>7.1900000000000006E-2</v>
      </c>
      <c r="I4163" s="321">
        <v>16.539000000000001</v>
      </c>
      <c r="J4163" s="321">
        <v>1.1890000000000001</v>
      </c>
      <c r="K4163" s="277"/>
      <c r="L4163" s="321">
        <v>20.04</v>
      </c>
      <c r="M4163" s="321">
        <v>1.44</v>
      </c>
    </row>
    <row r="4164" spans="1:13" ht="24" x14ac:dyDescent="0.2">
      <c r="A4164" s="265" t="s">
        <v>8753</v>
      </c>
      <c r="B4164" s="316" t="s">
        <v>1236</v>
      </c>
      <c r="C4164" s="317" t="s">
        <v>4255</v>
      </c>
      <c r="D4164" s="316" t="s">
        <v>103</v>
      </c>
      <c r="E4164" s="316" t="s">
        <v>1264</v>
      </c>
      <c r="F4164" s="318" t="s">
        <v>1191</v>
      </c>
      <c r="G4164" s="319" t="s">
        <v>79</v>
      </c>
      <c r="H4164" s="320">
        <v>7.1900000000000006E-2</v>
      </c>
      <c r="I4164" s="321">
        <v>23.058</v>
      </c>
      <c r="J4164" s="321">
        <v>1.657</v>
      </c>
      <c r="K4164" s="277"/>
      <c r="L4164" s="321">
        <v>27.94</v>
      </c>
      <c r="M4164" s="321">
        <v>2</v>
      </c>
    </row>
    <row r="4165" spans="1:13" x14ac:dyDescent="0.2">
      <c r="A4165" s="265" t="s">
        <v>8754</v>
      </c>
      <c r="B4165" s="301" t="s">
        <v>1193</v>
      </c>
      <c r="C4165" s="302" t="s">
        <v>4319</v>
      </c>
      <c r="D4165" s="301" t="s">
        <v>103</v>
      </c>
      <c r="E4165" s="301" t="s">
        <v>1436</v>
      </c>
      <c r="F4165" s="303" t="s">
        <v>1209</v>
      </c>
      <c r="G4165" s="304" t="s">
        <v>133</v>
      </c>
      <c r="H4165" s="305">
        <v>8.3999999999999995E-3</v>
      </c>
      <c r="I4165" s="285">
        <v>11.595000000000001</v>
      </c>
      <c r="J4165" s="285">
        <v>9.7000000000000003E-2</v>
      </c>
      <c r="K4165" s="277"/>
      <c r="L4165" s="285">
        <v>14.05</v>
      </c>
      <c r="M4165" s="285">
        <v>0.11</v>
      </c>
    </row>
    <row r="4166" spans="1:13" ht="12.75" thickBot="1" x14ac:dyDescent="0.25">
      <c r="A4166" s="265" t="s">
        <v>8755</v>
      </c>
      <c r="B4166" s="301" t="s">
        <v>1193</v>
      </c>
      <c r="C4166" s="302" t="s">
        <v>5177</v>
      </c>
      <c r="D4166" s="301" t="s">
        <v>103</v>
      </c>
      <c r="E4166" s="301" t="s">
        <v>5178</v>
      </c>
      <c r="F4166" s="303" t="s">
        <v>1209</v>
      </c>
      <c r="G4166" s="304" t="s">
        <v>133</v>
      </c>
      <c r="H4166" s="305">
        <v>1</v>
      </c>
      <c r="I4166" s="285">
        <v>43</v>
      </c>
      <c r="J4166" s="285">
        <v>43</v>
      </c>
      <c r="K4166" s="277"/>
      <c r="L4166" s="285">
        <v>52.12</v>
      </c>
      <c r="M4166" s="285">
        <v>52.12</v>
      </c>
    </row>
    <row r="4167" spans="1:13" ht="12.75" thickTop="1" x14ac:dyDescent="0.2">
      <c r="A4167" s="265" t="s">
        <v>8756</v>
      </c>
      <c r="B4167" s="306" t="s">
        <v>5179</v>
      </c>
      <c r="C4167" s="307" t="s">
        <v>36</v>
      </c>
      <c r="D4167" s="306" t="s">
        <v>37</v>
      </c>
      <c r="E4167" s="306" t="s">
        <v>38</v>
      </c>
      <c r="F4167" s="308" t="s">
        <v>1188</v>
      </c>
      <c r="G4167" s="309" t="s">
        <v>39</v>
      </c>
      <c r="H4167" s="307" t="s">
        <v>1189</v>
      </c>
      <c r="I4167" s="307" t="s">
        <v>40</v>
      </c>
      <c r="J4167" s="307" t="s">
        <v>41</v>
      </c>
      <c r="L4167" s="335"/>
      <c r="M4167" s="335"/>
    </row>
    <row r="4168" spans="1:13" ht="36" x14ac:dyDescent="0.2">
      <c r="A4168" s="265" t="s">
        <v>8757</v>
      </c>
      <c r="B4168" s="271" t="s">
        <v>1190</v>
      </c>
      <c r="C4168" s="272" t="s">
        <v>5180</v>
      </c>
      <c r="D4168" s="271" t="s">
        <v>103</v>
      </c>
      <c r="E4168" s="271" t="s">
        <v>1871</v>
      </c>
      <c r="F4168" s="273" t="s">
        <v>3019</v>
      </c>
      <c r="G4168" s="274" t="s">
        <v>133</v>
      </c>
      <c r="H4168" s="275">
        <v>1</v>
      </c>
      <c r="I4168" s="276">
        <v>40.879999999999995</v>
      </c>
      <c r="J4168" s="276">
        <v>40.880000000000003</v>
      </c>
      <c r="K4168" s="277"/>
      <c r="L4168" s="276">
        <v>49.55</v>
      </c>
      <c r="M4168" s="276">
        <v>49.55</v>
      </c>
    </row>
    <row r="4169" spans="1:13" ht="24" x14ac:dyDescent="0.2">
      <c r="A4169" s="265" t="s">
        <v>8758</v>
      </c>
      <c r="B4169" s="316" t="s">
        <v>1236</v>
      </c>
      <c r="C4169" s="317" t="s">
        <v>4253</v>
      </c>
      <c r="D4169" s="316" t="s">
        <v>103</v>
      </c>
      <c r="E4169" s="316" t="s">
        <v>4254</v>
      </c>
      <c r="F4169" s="318" t="s">
        <v>1191</v>
      </c>
      <c r="G4169" s="319" t="s">
        <v>79</v>
      </c>
      <c r="H4169" s="320">
        <v>0.29699999999999999</v>
      </c>
      <c r="I4169" s="321">
        <v>16.539000000000001</v>
      </c>
      <c r="J4169" s="321">
        <v>4.9119999999999999</v>
      </c>
      <c r="K4169" s="277"/>
      <c r="L4169" s="321">
        <v>20.04</v>
      </c>
      <c r="M4169" s="321">
        <v>5.95</v>
      </c>
    </row>
    <row r="4170" spans="1:13" ht="24" x14ac:dyDescent="0.2">
      <c r="A4170" s="265" t="s">
        <v>8759</v>
      </c>
      <c r="B4170" s="316" t="s">
        <v>1236</v>
      </c>
      <c r="C4170" s="317" t="s">
        <v>4255</v>
      </c>
      <c r="D4170" s="316" t="s">
        <v>103</v>
      </c>
      <c r="E4170" s="316" t="s">
        <v>1264</v>
      </c>
      <c r="F4170" s="318" t="s">
        <v>1191</v>
      </c>
      <c r="G4170" s="319" t="s">
        <v>79</v>
      </c>
      <c r="H4170" s="320">
        <v>0.29699999999999999</v>
      </c>
      <c r="I4170" s="321">
        <v>23.058</v>
      </c>
      <c r="J4170" s="321">
        <v>6.8479999999999999</v>
      </c>
      <c r="K4170" s="277"/>
      <c r="L4170" s="321">
        <v>27.94</v>
      </c>
      <c r="M4170" s="321">
        <v>8.2899999999999991</v>
      </c>
    </row>
    <row r="4171" spans="1:13" x14ac:dyDescent="0.2">
      <c r="A4171" s="265" t="s">
        <v>8760</v>
      </c>
      <c r="B4171" s="279" t="s">
        <v>1193</v>
      </c>
      <c r="C4171" s="280" t="s">
        <v>4319</v>
      </c>
      <c r="D4171" s="279" t="s">
        <v>103</v>
      </c>
      <c r="E4171" s="279" t="s">
        <v>1436</v>
      </c>
      <c r="F4171" s="281" t="s">
        <v>1209</v>
      </c>
      <c r="G4171" s="282" t="s">
        <v>133</v>
      </c>
      <c r="H4171" s="283">
        <v>1.0999999999999999E-2</v>
      </c>
      <c r="I4171" s="284">
        <v>11.595000000000001</v>
      </c>
      <c r="J4171" s="284">
        <v>0.127</v>
      </c>
      <c r="K4171" s="277"/>
      <c r="L4171" s="284">
        <v>14.05</v>
      </c>
      <c r="M4171" s="284">
        <v>0.15</v>
      </c>
    </row>
    <row r="4172" spans="1:13" x14ac:dyDescent="0.2">
      <c r="A4172" s="265" t="s">
        <v>8761</v>
      </c>
      <c r="B4172" s="279" t="s">
        <v>1193</v>
      </c>
      <c r="C4172" s="280" t="s">
        <v>5088</v>
      </c>
      <c r="D4172" s="279" t="s">
        <v>103</v>
      </c>
      <c r="E4172" s="279" t="s">
        <v>5089</v>
      </c>
      <c r="F4172" s="281" t="s">
        <v>1209</v>
      </c>
      <c r="G4172" s="282" t="s">
        <v>5090</v>
      </c>
      <c r="H4172" s="283">
        <v>3.0000000000000001E-3</v>
      </c>
      <c r="I4172" s="284">
        <v>29.181999999999999</v>
      </c>
      <c r="J4172" s="284">
        <v>8.6999999999999994E-2</v>
      </c>
      <c r="K4172" s="277"/>
      <c r="L4172" s="284">
        <v>35.36</v>
      </c>
      <c r="M4172" s="284">
        <v>0.1</v>
      </c>
    </row>
    <row r="4173" spans="1:13" x14ac:dyDescent="0.2">
      <c r="A4173" s="265" t="s">
        <v>8762</v>
      </c>
      <c r="B4173" s="279" t="s">
        <v>1193</v>
      </c>
      <c r="C4173" s="280" t="s">
        <v>5181</v>
      </c>
      <c r="D4173" s="279" t="s">
        <v>103</v>
      </c>
      <c r="E4173" s="279" t="s">
        <v>5182</v>
      </c>
      <c r="F4173" s="281" t="s">
        <v>1209</v>
      </c>
      <c r="G4173" s="282" t="s">
        <v>133</v>
      </c>
      <c r="H4173" s="283">
        <v>1</v>
      </c>
      <c r="I4173" s="284">
        <v>28.91</v>
      </c>
      <c r="J4173" s="284">
        <v>28.91</v>
      </c>
      <c r="K4173" s="277"/>
      <c r="L4173" s="284">
        <v>35.06</v>
      </c>
      <c r="M4173" s="284">
        <v>35.06</v>
      </c>
    </row>
    <row r="4174" spans="1:13" x14ac:dyDescent="0.2">
      <c r="A4174" s="265" t="s">
        <v>8763</v>
      </c>
      <c r="B4174" s="266" t="s">
        <v>5183</v>
      </c>
      <c r="C4174" s="267" t="s">
        <v>36</v>
      </c>
      <c r="D4174" s="266" t="s">
        <v>37</v>
      </c>
      <c r="E4174" s="266" t="s">
        <v>38</v>
      </c>
      <c r="F4174" s="268" t="s">
        <v>1188</v>
      </c>
      <c r="G4174" s="269" t="s">
        <v>39</v>
      </c>
      <c r="H4174" s="267" t="s">
        <v>1189</v>
      </c>
      <c r="I4174" s="267" t="s">
        <v>40</v>
      </c>
      <c r="J4174" s="267" t="s">
        <v>41</v>
      </c>
      <c r="L4174" s="334"/>
      <c r="M4174" s="334"/>
    </row>
    <row r="4175" spans="1:13" ht="36" x14ac:dyDescent="0.2">
      <c r="A4175" s="265" t="s">
        <v>8764</v>
      </c>
      <c r="B4175" s="290" t="s">
        <v>1190</v>
      </c>
      <c r="C4175" s="291" t="s">
        <v>5184</v>
      </c>
      <c r="D4175" s="290" t="s">
        <v>103</v>
      </c>
      <c r="E4175" s="290" t="s">
        <v>1874</v>
      </c>
      <c r="F4175" s="292" t="s">
        <v>3019</v>
      </c>
      <c r="G4175" s="293" t="s">
        <v>133</v>
      </c>
      <c r="H4175" s="294">
        <v>1</v>
      </c>
      <c r="I4175" s="278">
        <v>20.56</v>
      </c>
      <c r="J4175" s="278">
        <v>20.560000000000002</v>
      </c>
      <c r="K4175" s="277"/>
      <c r="L4175" s="278">
        <v>24.93</v>
      </c>
      <c r="M4175" s="278">
        <v>24.93</v>
      </c>
    </row>
    <row r="4176" spans="1:13" ht="24.75" thickBot="1" x14ac:dyDescent="0.25">
      <c r="A4176" s="265" t="s">
        <v>8765</v>
      </c>
      <c r="B4176" s="329" t="s">
        <v>1236</v>
      </c>
      <c r="C4176" s="330" t="s">
        <v>4253</v>
      </c>
      <c r="D4176" s="329" t="s">
        <v>103</v>
      </c>
      <c r="E4176" s="329" t="s">
        <v>4254</v>
      </c>
      <c r="F4176" s="331" t="s">
        <v>1191</v>
      </c>
      <c r="G4176" s="332" t="s">
        <v>79</v>
      </c>
      <c r="H4176" s="333">
        <v>0.29699999999999999</v>
      </c>
      <c r="I4176" s="322">
        <v>16.539000000000001</v>
      </c>
      <c r="J4176" s="322">
        <v>4.9119999999999999</v>
      </c>
      <c r="K4176" s="277"/>
      <c r="L4176" s="322">
        <v>20.04</v>
      </c>
      <c r="M4176" s="322">
        <v>5.95</v>
      </c>
    </row>
    <row r="4177" spans="1:13" ht="24.75" thickTop="1" x14ac:dyDescent="0.2">
      <c r="A4177" s="265" t="s">
        <v>8766</v>
      </c>
      <c r="B4177" s="323" t="s">
        <v>1236</v>
      </c>
      <c r="C4177" s="324" t="s">
        <v>4255</v>
      </c>
      <c r="D4177" s="323" t="s">
        <v>103</v>
      </c>
      <c r="E4177" s="323" t="s">
        <v>1264</v>
      </c>
      <c r="F4177" s="325" t="s">
        <v>1191</v>
      </c>
      <c r="G4177" s="326" t="s">
        <v>79</v>
      </c>
      <c r="H4177" s="327">
        <v>0.29699999999999999</v>
      </c>
      <c r="I4177" s="328">
        <v>23.058</v>
      </c>
      <c r="J4177" s="328">
        <v>6.8479999999999999</v>
      </c>
      <c r="K4177" s="277"/>
      <c r="L4177" s="328">
        <v>27.94</v>
      </c>
      <c r="M4177" s="328">
        <v>8.2899999999999991</v>
      </c>
    </row>
    <row r="4178" spans="1:13" x14ac:dyDescent="0.2">
      <c r="A4178" s="265" t="s">
        <v>8767</v>
      </c>
      <c r="B4178" s="279" t="s">
        <v>1193</v>
      </c>
      <c r="C4178" s="280" t="s">
        <v>4319</v>
      </c>
      <c r="D4178" s="279" t="s">
        <v>103</v>
      </c>
      <c r="E4178" s="279" t="s">
        <v>1436</v>
      </c>
      <c r="F4178" s="281" t="s">
        <v>1209</v>
      </c>
      <c r="G4178" s="282" t="s">
        <v>133</v>
      </c>
      <c r="H4178" s="283">
        <v>1.0999999999999999E-2</v>
      </c>
      <c r="I4178" s="284">
        <v>11.595000000000001</v>
      </c>
      <c r="J4178" s="284">
        <v>0.127</v>
      </c>
      <c r="K4178" s="277"/>
      <c r="L4178" s="284">
        <v>14.05</v>
      </c>
      <c r="M4178" s="284">
        <v>0.15</v>
      </c>
    </row>
    <row r="4179" spans="1:13" x14ac:dyDescent="0.2">
      <c r="A4179" s="265" t="s">
        <v>8768</v>
      </c>
      <c r="B4179" s="279" t="s">
        <v>1193</v>
      </c>
      <c r="C4179" s="280" t="s">
        <v>5088</v>
      </c>
      <c r="D4179" s="279" t="s">
        <v>103</v>
      </c>
      <c r="E4179" s="279" t="s">
        <v>5089</v>
      </c>
      <c r="F4179" s="281" t="s">
        <v>1209</v>
      </c>
      <c r="G4179" s="282" t="s">
        <v>5090</v>
      </c>
      <c r="H4179" s="283">
        <v>3.0000000000000001E-3</v>
      </c>
      <c r="I4179" s="284">
        <v>29.181999999999999</v>
      </c>
      <c r="J4179" s="284">
        <v>8.6999999999999994E-2</v>
      </c>
      <c r="K4179" s="277"/>
      <c r="L4179" s="284">
        <v>35.36</v>
      </c>
      <c r="M4179" s="284">
        <v>0.1</v>
      </c>
    </row>
    <row r="4180" spans="1:13" x14ac:dyDescent="0.2">
      <c r="A4180" s="265" t="s">
        <v>8769</v>
      </c>
      <c r="B4180" s="279" t="s">
        <v>1193</v>
      </c>
      <c r="C4180" s="280" t="s">
        <v>5185</v>
      </c>
      <c r="D4180" s="279" t="s">
        <v>103</v>
      </c>
      <c r="E4180" s="279" t="s">
        <v>5186</v>
      </c>
      <c r="F4180" s="281" t="s">
        <v>1209</v>
      </c>
      <c r="G4180" s="282" t="s">
        <v>133</v>
      </c>
      <c r="H4180" s="283">
        <v>1</v>
      </c>
      <c r="I4180" s="284">
        <v>8.586289655172413</v>
      </c>
      <c r="J4180" s="284">
        <v>8.5860000000000003</v>
      </c>
      <c r="K4180" s="277"/>
      <c r="L4180" s="284">
        <v>10.44</v>
      </c>
      <c r="M4180" s="284">
        <v>10.44</v>
      </c>
    </row>
    <row r="4181" spans="1:13" x14ac:dyDescent="0.2">
      <c r="A4181" s="265" t="s">
        <v>8770</v>
      </c>
      <c r="B4181" s="266" t="s">
        <v>5187</v>
      </c>
      <c r="C4181" s="267" t="s">
        <v>36</v>
      </c>
      <c r="D4181" s="266" t="s">
        <v>37</v>
      </c>
      <c r="E4181" s="266" t="s">
        <v>38</v>
      </c>
      <c r="F4181" s="268" t="s">
        <v>1188</v>
      </c>
      <c r="G4181" s="269" t="s">
        <v>39</v>
      </c>
      <c r="H4181" s="267" t="s">
        <v>1189</v>
      </c>
      <c r="I4181" s="267" t="s">
        <v>40</v>
      </c>
      <c r="J4181" s="267" t="s">
        <v>41</v>
      </c>
      <c r="L4181" s="334"/>
      <c r="M4181" s="334"/>
    </row>
    <row r="4182" spans="1:13" ht="24" x14ac:dyDescent="0.2">
      <c r="A4182" s="265" t="s">
        <v>8771</v>
      </c>
      <c r="B4182" s="271" t="s">
        <v>1190</v>
      </c>
      <c r="C4182" s="272" t="s">
        <v>5188</v>
      </c>
      <c r="D4182" s="271" t="s">
        <v>1470</v>
      </c>
      <c r="E4182" s="271" t="s">
        <v>1875</v>
      </c>
      <c r="F4182" s="273">
        <v>9</v>
      </c>
      <c r="G4182" s="274" t="s">
        <v>106</v>
      </c>
      <c r="H4182" s="275">
        <v>1</v>
      </c>
      <c r="I4182" s="276">
        <v>10.93</v>
      </c>
      <c r="J4182" s="276">
        <v>10.93</v>
      </c>
      <c r="K4182" s="277"/>
      <c r="L4182" s="276">
        <v>13.26</v>
      </c>
      <c r="M4182" s="276">
        <v>13.26</v>
      </c>
    </row>
    <row r="4183" spans="1:13" x14ac:dyDescent="0.2">
      <c r="A4183" s="265" t="s">
        <v>8772</v>
      </c>
      <c r="B4183" s="279" t="s">
        <v>1193</v>
      </c>
      <c r="C4183" s="280" t="s">
        <v>3137</v>
      </c>
      <c r="D4183" s="279" t="s">
        <v>1470</v>
      </c>
      <c r="E4183" s="279" t="s">
        <v>1198</v>
      </c>
      <c r="F4183" s="281" t="s">
        <v>1195</v>
      </c>
      <c r="G4183" s="282" t="s">
        <v>1196</v>
      </c>
      <c r="H4183" s="283">
        <v>0.16</v>
      </c>
      <c r="I4183" s="284">
        <v>12.429</v>
      </c>
      <c r="J4183" s="284">
        <v>1.988</v>
      </c>
      <c r="K4183" s="277"/>
      <c r="L4183" s="284">
        <v>15.06</v>
      </c>
      <c r="M4183" s="284">
        <v>2.4</v>
      </c>
    </row>
    <row r="4184" spans="1:13" x14ac:dyDescent="0.2">
      <c r="A4184" s="265" t="s">
        <v>8773</v>
      </c>
      <c r="B4184" s="279" t="s">
        <v>1193</v>
      </c>
      <c r="C4184" s="280" t="s">
        <v>3212</v>
      </c>
      <c r="D4184" s="279" t="s">
        <v>1470</v>
      </c>
      <c r="E4184" s="279" t="s">
        <v>1364</v>
      </c>
      <c r="F4184" s="281" t="s">
        <v>1195</v>
      </c>
      <c r="G4184" s="282" t="s">
        <v>1196</v>
      </c>
      <c r="H4184" s="283">
        <v>0.16</v>
      </c>
      <c r="I4184" s="284">
        <v>18.404</v>
      </c>
      <c r="J4184" s="284">
        <v>2.944</v>
      </c>
      <c r="K4184" s="277"/>
      <c r="L4184" s="284">
        <v>22.3</v>
      </c>
      <c r="M4184" s="284">
        <v>3.56</v>
      </c>
    </row>
    <row r="4185" spans="1:13" x14ac:dyDescent="0.2">
      <c r="A4185" s="265" t="s">
        <v>8774</v>
      </c>
      <c r="B4185" s="279" t="s">
        <v>1193</v>
      </c>
      <c r="C4185" s="280" t="s">
        <v>4307</v>
      </c>
      <c r="D4185" s="279" t="s">
        <v>1470</v>
      </c>
      <c r="E4185" s="279" t="s">
        <v>1388</v>
      </c>
      <c r="F4185" s="281" t="s">
        <v>1209</v>
      </c>
      <c r="G4185" s="282" t="s">
        <v>61</v>
      </c>
      <c r="H4185" s="283">
        <v>0.59850000000000003</v>
      </c>
      <c r="I4185" s="284">
        <v>0.371</v>
      </c>
      <c r="J4185" s="284">
        <v>0.222</v>
      </c>
      <c r="K4185" s="277"/>
      <c r="L4185" s="284">
        <v>0.45</v>
      </c>
      <c r="M4185" s="284">
        <v>0.26</v>
      </c>
    </row>
    <row r="4186" spans="1:13" ht="24" x14ac:dyDescent="0.2">
      <c r="A4186" s="265" t="s">
        <v>8775</v>
      </c>
      <c r="B4186" s="301" t="s">
        <v>1193</v>
      </c>
      <c r="C4186" s="302" t="s">
        <v>5189</v>
      </c>
      <c r="D4186" s="301" t="s">
        <v>1470</v>
      </c>
      <c r="E4186" s="301" t="s">
        <v>5190</v>
      </c>
      <c r="F4186" s="303" t="s">
        <v>1209</v>
      </c>
      <c r="G4186" s="304" t="s">
        <v>73</v>
      </c>
      <c r="H4186" s="305">
        <v>1</v>
      </c>
      <c r="I4186" s="285">
        <v>5.7765186440677949</v>
      </c>
      <c r="J4186" s="285">
        <v>5.7759999999999998</v>
      </c>
      <c r="K4186" s="277"/>
      <c r="L4186" s="285">
        <v>7.04</v>
      </c>
      <c r="M4186" s="285">
        <v>7.04</v>
      </c>
    </row>
    <row r="4187" spans="1:13" ht="12.75" thickBot="1" x14ac:dyDescent="0.25">
      <c r="A4187" s="265" t="s">
        <v>8776</v>
      </c>
      <c r="B4187" s="286" t="s">
        <v>5191</v>
      </c>
      <c r="C4187" s="287" t="s">
        <v>36</v>
      </c>
      <c r="D4187" s="286" t="s">
        <v>37</v>
      </c>
      <c r="E4187" s="286" t="s">
        <v>38</v>
      </c>
      <c r="F4187" s="288" t="s">
        <v>1188</v>
      </c>
      <c r="G4187" s="289" t="s">
        <v>39</v>
      </c>
      <c r="H4187" s="287" t="s">
        <v>1189</v>
      </c>
      <c r="I4187" s="287" t="s">
        <v>40</v>
      </c>
      <c r="J4187" s="287" t="s">
        <v>41</v>
      </c>
      <c r="L4187" s="270"/>
      <c r="M4187" s="270"/>
    </row>
    <row r="4188" spans="1:13" ht="24.75" thickTop="1" x14ac:dyDescent="0.2">
      <c r="A4188" s="265" t="s">
        <v>8777</v>
      </c>
      <c r="B4188" s="310" t="s">
        <v>1190</v>
      </c>
      <c r="C4188" s="311" t="s">
        <v>5192</v>
      </c>
      <c r="D4188" s="310" t="s">
        <v>1470</v>
      </c>
      <c r="E4188" s="310" t="s">
        <v>1876</v>
      </c>
      <c r="F4188" s="312">
        <v>9</v>
      </c>
      <c r="G4188" s="313" t="s">
        <v>106</v>
      </c>
      <c r="H4188" s="314">
        <v>1</v>
      </c>
      <c r="I4188" s="315">
        <v>119.67</v>
      </c>
      <c r="J4188" s="315">
        <v>119.67</v>
      </c>
      <c r="K4188" s="277"/>
      <c r="L4188" s="315">
        <v>145.01</v>
      </c>
      <c r="M4188" s="315">
        <v>145.01</v>
      </c>
    </row>
    <row r="4189" spans="1:13" x14ac:dyDescent="0.2">
      <c r="A4189" s="265" t="s">
        <v>8778</v>
      </c>
      <c r="B4189" s="279" t="s">
        <v>1193</v>
      </c>
      <c r="C4189" s="280" t="s">
        <v>3137</v>
      </c>
      <c r="D4189" s="279" t="s">
        <v>1470</v>
      </c>
      <c r="E4189" s="279" t="s">
        <v>1198</v>
      </c>
      <c r="F4189" s="281" t="s">
        <v>1195</v>
      </c>
      <c r="G4189" s="282" t="s">
        <v>1196</v>
      </c>
      <c r="H4189" s="283">
        <v>0.432</v>
      </c>
      <c r="I4189" s="284">
        <v>12.429</v>
      </c>
      <c r="J4189" s="284">
        <v>5.3689999999999998</v>
      </c>
      <c r="K4189" s="277"/>
      <c r="L4189" s="284">
        <v>15.06</v>
      </c>
      <c r="M4189" s="284">
        <v>6.5</v>
      </c>
    </row>
    <row r="4190" spans="1:13" x14ac:dyDescent="0.2">
      <c r="A4190" s="265" t="s">
        <v>8779</v>
      </c>
      <c r="B4190" s="279" t="s">
        <v>1193</v>
      </c>
      <c r="C4190" s="280" t="s">
        <v>3212</v>
      </c>
      <c r="D4190" s="279" t="s">
        <v>1470</v>
      </c>
      <c r="E4190" s="279" t="s">
        <v>1364</v>
      </c>
      <c r="F4190" s="281" t="s">
        <v>1195</v>
      </c>
      <c r="G4190" s="282" t="s">
        <v>1196</v>
      </c>
      <c r="H4190" s="283">
        <v>0.432</v>
      </c>
      <c r="I4190" s="284">
        <v>18.404</v>
      </c>
      <c r="J4190" s="284">
        <v>7.95</v>
      </c>
      <c r="K4190" s="277"/>
      <c r="L4190" s="284">
        <v>22.3</v>
      </c>
      <c r="M4190" s="284">
        <v>9.6300000000000008</v>
      </c>
    </row>
    <row r="4191" spans="1:13" ht="24" x14ac:dyDescent="0.2">
      <c r="A4191" s="265" t="s">
        <v>8780</v>
      </c>
      <c r="B4191" s="279" t="s">
        <v>1193</v>
      </c>
      <c r="C4191" s="280" t="s">
        <v>5193</v>
      </c>
      <c r="D4191" s="279" t="s">
        <v>1470</v>
      </c>
      <c r="E4191" s="279" t="s">
        <v>5194</v>
      </c>
      <c r="F4191" s="281" t="s">
        <v>1209</v>
      </c>
      <c r="G4191" s="282" t="s">
        <v>73</v>
      </c>
      <c r="H4191" s="283">
        <v>1</v>
      </c>
      <c r="I4191" s="284">
        <v>106.35</v>
      </c>
      <c r="J4191" s="284">
        <v>106.35</v>
      </c>
      <c r="K4191" s="277"/>
      <c r="L4191" s="284">
        <v>128.88</v>
      </c>
      <c r="M4191" s="284">
        <v>128.88</v>
      </c>
    </row>
    <row r="4192" spans="1:13" x14ac:dyDescent="0.2">
      <c r="A4192" s="265" t="s">
        <v>8781</v>
      </c>
      <c r="B4192" s="266" t="s">
        <v>5195</v>
      </c>
      <c r="C4192" s="267" t="s">
        <v>36</v>
      </c>
      <c r="D4192" s="266" t="s">
        <v>37</v>
      </c>
      <c r="E4192" s="266" t="s">
        <v>38</v>
      </c>
      <c r="F4192" s="268" t="s">
        <v>1188</v>
      </c>
      <c r="G4192" s="269" t="s">
        <v>39</v>
      </c>
      <c r="H4192" s="267" t="s">
        <v>1189</v>
      </c>
      <c r="I4192" s="267" t="s">
        <v>40</v>
      </c>
      <c r="J4192" s="267" t="s">
        <v>41</v>
      </c>
      <c r="L4192" s="334"/>
      <c r="M4192" s="334"/>
    </row>
    <row r="4193" spans="1:13" x14ac:dyDescent="0.2">
      <c r="A4193" s="265" t="s">
        <v>8782</v>
      </c>
      <c r="B4193" s="271" t="s">
        <v>1190</v>
      </c>
      <c r="C4193" s="272" t="s">
        <v>5196</v>
      </c>
      <c r="D4193" s="271" t="s">
        <v>1470</v>
      </c>
      <c r="E4193" s="271" t="s">
        <v>1044</v>
      </c>
      <c r="F4193" s="273">
        <v>7</v>
      </c>
      <c r="G4193" s="274" t="s">
        <v>106</v>
      </c>
      <c r="H4193" s="275">
        <v>1</v>
      </c>
      <c r="I4193" s="276">
        <v>1.51</v>
      </c>
      <c r="J4193" s="276">
        <v>1.51</v>
      </c>
      <c r="K4193" s="277"/>
      <c r="L4193" s="276">
        <v>1.84</v>
      </c>
      <c r="M4193" s="276">
        <v>1.84</v>
      </c>
    </row>
    <row r="4194" spans="1:13" x14ac:dyDescent="0.2">
      <c r="A4194" s="265" t="s">
        <v>8783</v>
      </c>
      <c r="B4194" s="301" t="s">
        <v>1193</v>
      </c>
      <c r="C4194" s="302" t="s">
        <v>3159</v>
      </c>
      <c r="D4194" s="301" t="s">
        <v>1470</v>
      </c>
      <c r="E4194" s="301" t="s">
        <v>1251</v>
      </c>
      <c r="F4194" s="303" t="s">
        <v>1195</v>
      </c>
      <c r="G4194" s="304" t="s">
        <v>1196</v>
      </c>
      <c r="H4194" s="305">
        <v>0.01</v>
      </c>
      <c r="I4194" s="285">
        <v>18.404</v>
      </c>
      <c r="J4194" s="285">
        <v>0.184</v>
      </c>
      <c r="K4194" s="277"/>
      <c r="L4194" s="285">
        <v>22.3</v>
      </c>
      <c r="M4194" s="285">
        <v>0.22</v>
      </c>
    </row>
    <row r="4195" spans="1:13" ht="12.75" thickBot="1" x14ac:dyDescent="0.25">
      <c r="A4195" s="265" t="s">
        <v>8784</v>
      </c>
      <c r="B4195" s="301" t="s">
        <v>1193</v>
      </c>
      <c r="C4195" s="302" t="s">
        <v>3137</v>
      </c>
      <c r="D4195" s="301" t="s">
        <v>1470</v>
      </c>
      <c r="E4195" s="301" t="s">
        <v>1198</v>
      </c>
      <c r="F4195" s="303" t="s">
        <v>1195</v>
      </c>
      <c r="G4195" s="304" t="s">
        <v>1196</v>
      </c>
      <c r="H4195" s="305">
        <v>0.01</v>
      </c>
      <c r="I4195" s="285">
        <v>12.429</v>
      </c>
      <c r="J4195" s="285">
        <v>0.124</v>
      </c>
      <c r="K4195" s="277"/>
      <c r="L4195" s="285">
        <v>15.06</v>
      </c>
      <c r="M4195" s="285">
        <v>0.15</v>
      </c>
    </row>
    <row r="4196" spans="1:13" ht="12.75" thickTop="1" x14ac:dyDescent="0.2">
      <c r="A4196" s="265" t="s">
        <v>8785</v>
      </c>
      <c r="B4196" s="295" t="s">
        <v>1193</v>
      </c>
      <c r="C4196" s="296" t="s">
        <v>3234</v>
      </c>
      <c r="D4196" s="295" t="s">
        <v>1470</v>
      </c>
      <c r="E4196" s="295" t="s">
        <v>3235</v>
      </c>
      <c r="F4196" s="297" t="s">
        <v>1209</v>
      </c>
      <c r="G4196" s="298" t="s">
        <v>73</v>
      </c>
      <c r="H4196" s="299">
        <v>1</v>
      </c>
      <c r="I4196" s="300">
        <v>1.2</v>
      </c>
      <c r="J4196" s="300">
        <v>1.2</v>
      </c>
      <c r="K4196" s="277"/>
      <c r="L4196" s="300">
        <v>1.47</v>
      </c>
      <c r="M4196" s="300">
        <v>1.47</v>
      </c>
    </row>
    <row r="4197" spans="1:13" x14ac:dyDescent="0.2">
      <c r="A4197" s="265" t="s">
        <v>8786</v>
      </c>
      <c r="B4197" s="266" t="s">
        <v>5197</v>
      </c>
      <c r="C4197" s="267" t="s">
        <v>36</v>
      </c>
      <c r="D4197" s="266" t="s">
        <v>37</v>
      </c>
      <c r="E4197" s="266" t="s">
        <v>38</v>
      </c>
      <c r="F4197" s="268" t="s">
        <v>1188</v>
      </c>
      <c r="G4197" s="269" t="s">
        <v>39</v>
      </c>
      <c r="H4197" s="267" t="s">
        <v>1189</v>
      </c>
      <c r="I4197" s="267" t="s">
        <v>40</v>
      </c>
      <c r="J4197" s="267" t="s">
        <v>41</v>
      </c>
      <c r="L4197" s="334"/>
      <c r="M4197" s="334"/>
    </row>
    <row r="4198" spans="1:13" x14ac:dyDescent="0.2">
      <c r="A4198" s="265" t="s">
        <v>8787</v>
      </c>
      <c r="B4198" s="271" t="s">
        <v>1190</v>
      </c>
      <c r="C4198" s="272" t="s">
        <v>5198</v>
      </c>
      <c r="D4198" s="271" t="s">
        <v>1470</v>
      </c>
      <c r="E4198" s="271" t="s">
        <v>1049</v>
      </c>
      <c r="F4198" s="273">
        <v>7</v>
      </c>
      <c r="G4198" s="274" t="s">
        <v>106</v>
      </c>
      <c r="H4198" s="275">
        <v>1</v>
      </c>
      <c r="I4198" s="276">
        <v>1.33</v>
      </c>
      <c r="J4198" s="276">
        <v>1.33</v>
      </c>
      <c r="K4198" s="277"/>
      <c r="L4198" s="276">
        <v>1.62</v>
      </c>
      <c r="M4198" s="276">
        <v>1.62</v>
      </c>
    </row>
    <row r="4199" spans="1:13" x14ac:dyDescent="0.2">
      <c r="A4199" s="265" t="s">
        <v>8788</v>
      </c>
      <c r="B4199" s="279" t="s">
        <v>1193</v>
      </c>
      <c r="C4199" s="280" t="s">
        <v>3159</v>
      </c>
      <c r="D4199" s="279" t="s">
        <v>1470</v>
      </c>
      <c r="E4199" s="279" t="s">
        <v>1251</v>
      </c>
      <c r="F4199" s="281" t="s">
        <v>1195</v>
      </c>
      <c r="G4199" s="282" t="s">
        <v>1196</v>
      </c>
      <c r="H4199" s="283">
        <v>2.8299999999999999E-2</v>
      </c>
      <c r="I4199" s="284">
        <v>18.404</v>
      </c>
      <c r="J4199" s="284">
        <v>0.52</v>
      </c>
      <c r="K4199" s="277"/>
      <c r="L4199" s="284">
        <v>22.3</v>
      </c>
      <c r="M4199" s="284">
        <v>0.63</v>
      </c>
    </row>
    <row r="4200" spans="1:13" x14ac:dyDescent="0.2">
      <c r="A4200" s="265" t="s">
        <v>8789</v>
      </c>
      <c r="B4200" s="279" t="s">
        <v>1193</v>
      </c>
      <c r="C4200" s="280" t="s">
        <v>3137</v>
      </c>
      <c r="D4200" s="279" t="s">
        <v>1470</v>
      </c>
      <c r="E4200" s="279" t="s">
        <v>1198</v>
      </c>
      <c r="F4200" s="281" t="s">
        <v>1195</v>
      </c>
      <c r="G4200" s="282" t="s">
        <v>1196</v>
      </c>
      <c r="H4200" s="283">
        <v>2.8299999999999999E-2</v>
      </c>
      <c r="I4200" s="284">
        <v>12.429</v>
      </c>
      <c r="J4200" s="284">
        <v>0.35099999999999998</v>
      </c>
      <c r="K4200" s="277"/>
      <c r="L4200" s="284">
        <v>15.06</v>
      </c>
      <c r="M4200" s="284">
        <v>0.42</v>
      </c>
    </row>
    <row r="4201" spans="1:13" x14ac:dyDescent="0.2">
      <c r="A4201" s="265" t="s">
        <v>8790</v>
      </c>
      <c r="B4201" s="279" t="s">
        <v>1193</v>
      </c>
      <c r="C4201" s="280" t="s">
        <v>5199</v>
      </c>
      <c r="D4201" s="279" t="s">
        <v>1470</v>
      </c>
      <c r="E4201" s="279" t="s">
        <v>1049</v>
      </c>
      <c r="F4201" s="281" t="s">
        <v>1209</v>
      </c>
      <c r="G4201" s="282" t="s">
        <v>73</v>
      </c>
      <c r="H4201" s="283">
        <v>1</v>
      </c>
      <c r="I4201" s="284">
        <v>0.46</v>
      </c>
      <c r="J4201" s="284">
        <v>0.46</v>
      </c>
      <c r="K4201" s="277"/>
      <c r="L4201" s="284">
        <v>0.56999999999999995</v>
      </c>
      <c r="M4201" s="284">
        <v>0.56999999999999995</v>
      </c>
    </row>
    <row r="4202" spans="1:13" x14ac:dyDescent="0.2">
      <c r="A4202" s="265" t="s">
        <v>8791</v>
      </c>
      <c r="B4202" s="286" t="s">
        <v>5200</v>
      </c>
      <c r="C4202" s="287" t="s">
        <v>36</v>
      </c>
      <c r="D4202" s="286" t="s">
        <v>37</v>
      </c>
      <c r="E4202" s="286" t="s">
        <v>38</v>
      </c>
      <c r="F4202" s="288" t="s">
        <v>1188</v>
      </c>
      <c r="G4202" s="289" t="s">
        <v>39</v>
      </c>
      <c r="H4202" s="287" t="s">
        <v>1189</v>
      </c>
      <c r="I4202" s="287" t="s">
        <v>40</v>
      </c>
      <c r="J4202" s="287" t="s">
        <v>41</v>
      </c>
      <c r="L4202" s="270"/>
      <c r="M4202" s="270"/>
    </row>
    <row r="4203" spans="1:13" ht="48.75" thickBot="1" x14ac:dyDescent="0.25">
      <c r="A4203" s="265" t="s">
        <v>8792</v>
      </c>
      <c r="B4203" s="290" t="s">
        <v>1190</v>
      </c>
      <c r="C4203" s="291" t="s">
        <v>5201</v>
      </c>
      <c r="D4203" s="290" t="s">
        <v>1470</v>
      </c>
      <c r="E4203" s="290" t="s">
        <v>1879</v>
      </c>
      <c r="F4203" s="292">
        <v>9</v>
      </c>
      <c r="G4203" s="293" t="s">
        <v>106</v>
      </c>
      <c r="H4203" s="294">
        <v>1</v>
      </c>
      <c r="I4203" s="278">
        <v>14.55</v>
      </c>
      <c r="J4203" s="278">
        <v>14.550000000000002</v>
      </c>
      <c r="K4203" s="277"/>
      <c r="L4203" s="278">
        <v>17.649999999999999</v>
      </c>
      <c r="M4203" s="278">
        <v>17.649999999999999</v>
      </c>
    </row>
    <row r="4204" spans="1:13" ht="12.75" thickTop="1" x14ac:dyDescent="0.2">
      <c r="A4204" s="265" t="s">
        <v>8793</v>
      </c>
      <c r="B4204" s="295" t="s">
        <v>1193</v>
      </c>
      <c r="C4204" s="296" t="s">
        <v>3137</v>
      </c>
      <c r="D4204" s="295" t="s">
        <v>1470</v>
      </c>
      <c r="E4204" s="295" t="s">
        <v>1198</v>
      </c>
      <c r="F4204" s="297" t="s">
        <v>1195</v>
      </c>
      <c r="G4204" s="298" t="s">
        <v>1196</v>
      </c>
      <c r="H4204" s="299">
        <v>0.25659999999999999</v>
      </c>
      <c r="I4204" s="300">
        <v>12.429</v>
      </c>
      <c r="J4204" s="300">
        <v>3.1890000000000001</v>
      </c>
      <c r="K4204" s="277"/>
      <c r="L4204" s="300">
        <v>15.06</v>
      </c>
      <c r="M4204" s="300">
        <v>3.86</v>
      </c>
    </row>
    <row r="4205" spans="1:13" x14ac:dyDescent="0.2">
      <c r="A4205" s="265" t="s">
        <v>8794</v>
      </c>
      <c r="B4205" s="279" t="s">
        <v>1193</v>
      </c>
      <c r="C4205" s="280" t="s">
        <v>3174</v>
      </c>
      <c r="D4205" s="279" t="s">
        <v>1470</v>
      </c>
      <c r="E4205" s="279" t="s">
        <v>3175</v>
      </c>
      <c r="F4205" s="281" t="s">
        <v>1209</v>
      </c>
      <c r="G4205" s="282" t="s">
        <v>3176</v>
      </c>
      <c r="H4205" s="283">
        <v>1.6999999999999999E-3</v>
      </c>
      <c r="I4205" s="284">
        <v>17.224</v>
      </c>
      <c r="J4205" s="284">
        <v>2.9000000000000001E-2</v>
      </c>
      <c r="K4205" s="277"/>
      <c r="L4205" s="284">
        <v>20.87</v>
      </c>
      <c r="M4205" s="284">
        <v>0.03</v>
      </c>
    </row>
    <row r="4206" spans="1:13" x14ac:dyDescent="0.2">
      <c r="A4206" s="265" t="s">
        <v>8795</v>
      </c>
      <c r="B4206" s="279" t="s">
        <v>1193</v>
      </c>
      <c r="C4206" s="280" t="s">
        <v>3727</v>
      </c>
      <c r="D4206" s="279" t="s">
        <v>1470</v>
      </c>
      <c r="E4206" s="279" t="s">
        <v>1244</v>
      </c>
      <c r="F4206" s="281" t="s">
        <v>1209</v>
      </c>
      <c r="G4206" s="282" t="s">
        <v>73</v>
      </c>
      <c r="H4206" s="283">
        <v>1.2699999999999999E-2</v>
      </c>
      <c r="I4206" s="284">
        <v>9.7710000000000008</v>
      </c>
      <c r="J4206" s="284">
        <v>0.124</v>
      </c>
      <c r="K4206" s="277"/>
      <c r="L4206" s="284">
        <v>11.84</v>
      </c>
      <c r="M4206" s="284">
        <v>0.15</v>
      </c>
    </row>
    <row r="4207" spans="1:13" x14ac:dyDescent="0.2">
      <c r="A4207" s="265" t="s">
        <v>8796</v>
      </c>
      <c r="B4207" s="279" t="s">
        <v>1193</v>
      </c>
      <c r="C4207" s="280" t="s">
        <v>3706</v>
      </c>
      <c r="D4207" s="279" t="s">
        <v>1470</v>
      </c>
      <c r="E4207" s="279" t="s">
        <v>1323</v>
      </c>
      <c r="F4207" s="281" t="s">
        <v>1209</v>
      </c>
      <c r="G4207" s="282" t="s">
        <v>73</v>
      </c>
      <c r="H4207" s="283">
        <v>1.14E-2</v>
      </c>
      <c r="I4207" s="284">
        <v>2.17</v>
      </c>
      <c r="J4207" s="284">
        <v>2.4E-2</v>
      </c>
      <c r="K4207" s="277"/>
      <c r="L4207" s="284">
        <v>2.63</v>
      </c>
      <c r="M4207" s="284">
        <v>0.02</v>
      </c>
    </row>
    <row r="4208" spans="1:13" x14ac:dyDescent="0.2">
      <c r="A4208" s="265" t="s">
        <v>8797</v>
      </c>
      <c r="B4208" s="279" t="s">
        <v>1193</v>
      </c>
      <c r="C4208" s="280" t="s">
        <v>3189</v>
      </c>
      <c r="D4208" s="279" t="s">
        <v>1470</v>
      </c>
      <c r="E4208" s="279" t="s">
        <v>1259</v>
      </c>
      <c r="F4208" s="281" t="s">
        <v>1195</v>
      </c>
      <c r="G4208" s="282" t="s">
        <v>1196</v>
      </c>
      <c r="H4208" s="283">
        <v>0.25</v>
      </c>
      <c r="I4208" s="284">
        <v>18.404</v>
      </c>
      <c r="J4208" s="284">
        <v>4.601</v>
      </c>
      <c r="K4208" s="277"/>
      <c r="L4208" s="284">
        <v>22.3</v>
      </c>
      <c r="M4208" s="284">
        <v>5.57</v>
      </c>
    </row>
    <row r="4209" spans="1:13" x14ac:dyDescent="0.2">
      <c r="A4209" s="265" t="s">
        <v>8798</v>
      </c>
      <c r="B4209" s="279" t="s">
        <v>1193</v>
      </c>
      <c r="C4209" s="280" t="s">
        <v>3772</v>
      </c>
      <c r="D4209" s="279" t="s">
        <v>1470</v>
      </c>
      <c r="E4209" s="279" t="s">
        <v>3773</v>
      </c>
      <c r="F4209" s="281" t="s">
        <v>1209</v>
      </c>
      <c r="G4209" s="282" t="s">
        <v>345</v>
      </c>
      <c r="H4209" s="283">
        <v>0.29199999999999998</v>
      </c>
      <c r="I4209" s="284">
        <v>9.5069999999999997</v>
      </c>
      <c r="J4209" s="284">
        <v>2.7759999999999998</v>
      </c>
      <c r="K4209" s="277"/>
      <c r="L4209" s="284">
        <v>11.52</v>
      </c>
      <c r="M4209" s="284">
        <v>3.36</v>
      </c>
    </row>
    <row r="4210" spans="1:13" x14ac:dyDescent="0.2">
      <c r="A4210" s="265" t="s">
        <v>8799</v>
      </c>
      <c r="B4210" s="301" t="s">
        <v>1193</v>
      </c>
      <c r="C4210" s="302" t="s">
        <v>3214</v>
      </c>
      <c r="D4210" s="301" t="s">
        <v>1470</v>
      </c>
      <c r="E4210" s="301" t="s">
        <v>3215</v>
      </c>
      <c r="F4210" s="303" t="s">
        <v>1195</v>
      </c>
      <c r="G4210" s="304" t="s">
        <v>1196</v>
      </c>
      <c r="H4210" s="305">
        <v>1.1599999999999999E-2</v>
      </c>
      <c r="I4210" s="285">
        <v>18.404</v>
      </c>
      <c r="J4210" s="285">
        <v>0.21299999999999999</v>
      </c>
      <c r="K4210" s="277"/>
      <c r="L4210" s="285">
        <v>22.3</v>
      </c>
      <c r="M4210" s="285">
        <v>0.25</v>
      </c>
    </row>
    <row r="4211" spans="1:13" ht="12.75" thickBot="1" x14ac:dyDescent="0.25">
      <c r="A4211" s="265" t="s">
        <v>8800</v>
      </c>
      <c r="B4211" s="301" t="s">
        <v>1193</v>
      </c>
      <c r="C4211" s="302" t="s">
        <v>3775</v>
      </c>
      <c r="D4211" s="301" t="s">
        <v>1470</v>
      </c>
      <c r="E4211" s="301" t="s">
        <v>1324</v>
      </c>
      <c r="F4211" s="303" t="s">
        <v>1209</v>
      </c>
      <c r="G4211" s="304" t="s">
        <v>73</v>
      </c>
      <c r="H4211" s="305">
        <v>1.4E-3</v>
      </c>
      <c r="I4211" s="285">
        <v>12.866</v>
      </c>
      <c r="J4211" s="285">
        <v>1.7999999999999999E-2</v>
      </c>
      <c r="K4211" s="277"/>
      <c r="L4211" s="285">
        <v>15.59</v>
      </c>
      <c r="M4211" s="285">
        <v>0.02</v>
      </c>
    </row>
    <row r="4212" spans="1:13" ht="12.75" thickTop="1" x14ac:dyDescent="0.2">
      <c r="A4212" s="265" t="s">
        <v>8801</v>
      </c>
      <c r="B4212" s="295" t="s">
        <v>1193</v>
      </c>
      <c r="C4212" s="296" t="s">
        <v>5202</v>
      </c>
      <c r="D4212" s="295" t="s">
        <v>1470</v>
      </c>
      <c r="E4212" s="295" t="s">
        <v>1248</v>
      </c>
      <c r="F4212" s="297" t="s">
        <v>1209</v>
      </c>
      <c r="G4212" s="298" t="s">
        <v>73</v>
      </c>
      <c r="H4212" s="299">
        <v>1</v>
      </c>
      <c r="I4212" s="300">
        <v>1.171</v>
      </c>
      <c r="J4212" s="300">
        <v>1.171</v>
      </c>
      <c r="K4212" s="277"/>
      <c r="L4212" s="300">
        <v>1.42</v>
      </c>
      <c r="M4212" s="300">
        <v>1.42</v>
      </c>
    </row>
    <row r="4213" spans="1:13" x14ac:dyDescent="0.2">
      <c r="A4213" s="265" t="s">
        <v>8802</v>
      </c>
      <c r="B4213" s="279" t="s">
        <v>1193</v>
      </c>
      <c r="C4213" s="280" t="s">
        <v>3707</v>
      </c>
      <c r="D4213" s="279" t="s">
        <v>1470</v>
      </c>
      <c r="E4213" s="279" t="s">
        <v>3708</v>
      </c>
      <c r="F4213" s="281" t="s">
        <v>1209</v>
      </c>
      <c r="G4213" s="282" t="s">
        <v>3176</v>
      </c>
      <c r="H4213" s="283">
        <v>3.0999999999999999E-3</v>
      </c>
      <c r="I4213" s="284">
        <v>35.884</v>
      </c>
      <c r="J4213" s="284">
        <v>0.111</v>
      </c>
      <c r="K4213" s="277"/>
      <c r="L4213" s="284">
        <v>43.48</v>
      </c>
      <c r="M4213" s="284">
        <v>0.13</v>
      </c>
    </row>
    <row r="4214" spans="1:13" x14ac:dyDescent="0.2">
      <c r="A4214" s="265" t="s">
        <v>8803</v>
      </c>
      <c r="B4214" s="279" t="s">
        <v>1193</v>
      </c>
      <c r="C4214" s="280" t="s">
        <v>5203</v>
      </c>
      <c r="D4214" s="279" t="s">
        <v>1470</v>
      </c>
      <c r="E4214" s="279" t="s">
        <v>5204</v>
      </c>
      <c r="F4214" s="281" t="s">
        <v>1209</v>
      </c>
      <c r="G4214" s="282" t="s">
        <v>73</v>
      </c>
      <c r="H4214" s="283">
        <v>1</v>
      </c>
      <c r="I4214" s="284">
        <v>0.50669621621621508</v>
      </c>
      <c r="J4214" s="284">
        <v>0.50600000000000001</v>
      </c>
      <c r="K4214" s="277"/>
      <c r="L4214" s="284">
        <v>0.67</v>
      </c>
      <c r="M4214" s="284">
        <v>0.67</v>
      </c>
    </row>
    <row r="4215" spans="1:13" x14ac:dyDescent="0.2">
      <c r="A4215" s="265" t="s">
        <v>8804</v>
      </c>
      <c r="B4215" s="279" t="s">
        <v>1193</v>
      </c>
      <c r="C4215" s="280" t="s">
        <v>5205</v>
      </c>
      <c r="D4215" s="279" t="s">
        <v>1470</v>
      </c>
      <c r="E4215" s="279" t="s">
        <v>5206</v>
      </c>
      <c r="F4215" s="281" t="s">
        <v>1209</v>
      </c>
      <c r="G4215" s="282" t="s">
        <v>73</v>
      </c>
      <c r="H4215" s="283">
        <v>2</v>
      </c>
      <c r="I4215" s="284">
        <v>6.6000000000000003E-2</v>
      </c>
      <c r="J4215" s="284">
        <v>0.13200000000000001</v>
      </c>
      <c r="K4215" s="277"/>
      <c r="L4215" s="284">
        <v>0.08</v>
      </c>
      <c r="M4215" s="284">
        <v>0.16</v>
      </c>
    </row>
    <row r="4216" spans="1:13" x14ac:dyDescent="0.2">
      <c r="A4216" s="265" t="s">
        <v>8805</v>
      </c>
      <c r="B4216" s="279" t="s">
        <v>1193</v>
      </c>
      <c r="C4216" s="280" t="s">
        <v>5171</v>
      </c>
      <c r="D4216" s="279" t="s">
        <v>1470</v>
      </c>
      <c r="E4216" s="279" t="s">
        <v>1010</v>
      </c>
      <c r="F4216" s="281" t="s">
        <v>1209</v>
      </c>
      <c r="G4216" s="282" t="s">
        <v>73</v>
      </c>
      <c r="H4216" s="283">
        <v>2</v>
      </c>
      <c r="I4216" s="284">
        <v>0.222</v>
      </c>
      <c r="J4216" s="284">
        <v>0.44400000000000001</v>
      </c>
      <c r="K4216" s="277"/>
      <c r="L4216" s="284">
        <v>0.27</v>
      </c>
      <c r="M4216" s="284">
        <v>0.54</v>
      </c>
    </row>
    <row r="4217" spans="1:13" x14ac:dyDescent="0.2">
      <c r="A4217" s="265" t="s">
        <v>8806</v>
      </c>
      <c r="B4217" s="279" t="s">
        <v>1193</v>
      </c>
      <c r="C4217" s="280" t="s">
        <v>3258</v>
      </c>
      <c r="D4217" s="279" t="s">
        <v>1470</v>
      </c>
      <c r="E4217" s="279" t="s">
        <v>3259</v>
      </c>
      <c r="F4217" s="281" t="s">
        <v>1209</v>
      </c>
      <c r="G4217" s="282" t="s">
        <v>3176</v>
      </c>
      <c r="H4217" s="283">
        <v>2.5999999999999999E-3</v>
      </c>
      <c r="I4217" s="284">
        <v>29.603000000000002</v>
      </c>
      <c r="J4217" s="284">
        <v>7.5999999999999998E-2</v>
      </c>
      <c r="K4217" s="277"/>
      <c r="L4217" s="284">
        <v>35.869999999999997</v>
      </c>
      <c r="M4217" s="284">
        <v>0.09</v>
      </c>
    </row>
    <row r="4218" spans="1:13" x14ac:dyDescent="0.2">
      <c r="A4218" s="265" t="s">
        <v>8807</v>
      </c>
      <c r="B4218" s="279" t="s">
        <v>1193</v>
      </c>
      <c r="C4218" s="280" t="s">
        <v>5207</v>
      </c>
      <c r="D4218" s="279" t="s">
        <v>1470</v>
      </c>
      <c r="E4218" s="279" t="s">
        <v>5208</v>
      </c>
      <c r="F4218" s="281" t="s">
        <v>1209</v>
      </c>
      <c r="G4218" s="282" t="s">
        <v>73</v>
      </c>
      <c r="H4218" s="283">
        <v>2</v>
      </c>
      <c r="I4218" s="284">
        <v>0.23100000000000001</v>
      </c>
      <c r="J4218" s="284">
        <v>0.46200000000000002</v>
      </c>
      <c r="K4218" s="277"/>
      <c r="L4218" s="284">
        <v>0.28000000000000003</v>
      </c>
      <c r="M4218" s="284">
        <v>0.56000000000000005</v>
      </c>
    </row>
    <row r="4219" spans="1:13" x14ac:dyDescent="0.2">
      <c r="A4219" s="265" t="s">
        <v>8808</v>
      </c>
      <c r="B4219" s="279" t="s">
        <v>1193</v>
      </c>
      <c r="C4219" s="280" t="s">
        <v>5209</v>
      </c>
      <c r="D4219" s="279" t="s">
        <v>1470</v>
      </c>
      <c r="E4219" s="279" t="s">
        <v>5210</v>
      </c>
      <c r="F4219" s="281" t="s">
        <v>1209</v>
      </c>
      <c r="G4219" s="282" t="s">
        <v>73</v>
      </c>
      <c r="H4219" s="283">
        <v>2</v>
      </c>
      <c r="I4219" s="284">
        <v>0.123</v>
      </c>
      <c r="J4219" s="284">
        <v>0.246</v>
      </c>
      <c r="K4219" s="277"/>
      <c r="L4219" s="284">
        <v>0.15</v>
      </c>
      <c r="M4219" s="284">
        <v>0.3</v>
      </c>
    </row>
    <row r="4220" spans="1:13" x14ac:dyDescent="0.2">
      <c r="A4220" s="265" t="s">
        <v>8809</v>
      </c>
      <c r="B4220" s="279" t="s">
        <v>1193</v>
      </c>
      <c r="C4220" s="280" t="s">
        <v>5211</v>
      </c>
      <c r="D4220" s="279" t="s">
        <v>1470</v>
      </c>
      <c r="E4220" s="279" t="s">
        <v>5212</v>
      </c>
      <c r="F4220" s="281" t="s">
        <v>1209</v>
      </c>
      <c r="G4220" s="282" t="s">
        <v>73</v>
      </c>
      <c r="H4220" s="283">
        <v>2</v>
      </c>
      <c r="I4220" s="284">
        <v>0.214</v>
      </c>
      <c r="J4220" s="284">
        <v>0.42799999999999999</v>
      </c>
      <c r="K4220" s="277"/>
      <c r="L4220" s="284">
        <v>0.26</v>
      </c>
      <c r="M4220" s="284">
        <v>0.52</v>
      </c>
    </row>
    <row r="4221" spans="1:13" x14ac:dyDescent="0.2">
      <c r="A4221" s="265" t="s">
        <v>8810</v>
      </c>
      <c r="B4221" s="286" t="s">
        <v>5213</v>
      </c>
      <c r="C4221" s="287" t="s">
        <v>36</v>
      </c>
      <c r="D4221" s="286" t="s">
        <v>37</v>
      </c>
      <c r="E4221" s="286" t="s">
        <v>38</v>
      </c>
      <c r="F4221" s="288" t="s">
        <v>1188</v>
      </c>
      <c r="G4221" s="289" t="s">
        <v>39</v>
      </c>
      <c r="H4221" s="287" t="s">
        <v>1189</v>
      </c>
      <c r="I4221" s="287" t="s">
        <v>40</v>
      </c>
      <c r="J4221" s="287" t="s">
        <v>41</v>
      </c>
      <c r="L4221" s="270"/>
      <c r="M4221" s="270"/>
    </row>
    <row r="4222" spans="1:13" ht="12.75" thickBot="1" x14ac:dyDescent="0.25">
      <c r="A4222" s="265" t="s">
        <v>8811</v>
      </c>
      <c r="B4222" s="290" t="s">
        <v>1190</v>
      </c>
      <c r="C4222" s="291" t="s">
        <v>5214</v>
      </c>
      <c r="D4222" s="290" t="s">
        <v>1470</v>
      </c>
      <c r="E4222" s="290" t="s">
        <v>1054</v>
      </c>
      <c r="F4222" s="292">
        <v>5</v>
      </c>
      <c r="G4222" s="293" t="s">
        <v>289</v>
      </c>
      <c r="H4222" s="294">
        <v>1</v>
      </c>
      <c r="I4222" s="278">
        <v>39.67</v>
      </c>
      <c r="J4222" s="278">
        <v>39.669999999999995</v>
      </c>
      <c r="K4222" s="277"/>
      <c r="L4222" s="278">
        <v>48.08</v>
      </c>
      <c r="M4222" s="278">
        <v>48.08</v>
      </c>
    </row>
    <row r="4223" spans="1:13" ht="12.75" thickTop="1" x14ac:dyDescent="0.2">
      <c r="A4223" s="265" t="s">
        <v>8812</v>
      </c>
      <c r="B4223" s="295" t="s">
        <v>1193</v>
      </c>
      <c r="C4223" s="296" t="s">
        <v>3213</v>
      </c>
      <c r="D4223" s="295" t="s">
        <v>1470</v>
      </c>
      <c r="E4223" s="295" t="s">
        <v>1204</v>
      </c>
      <c r="F4223" s="297" t="s">
        <v>1195</v>
      </c>
      <c r="G4223" s="298" t="s">
        <v>1196</v>
      </c>
      <c r="H4223" s="299">
        <v>0.09</v>
      </c>
      <c r="I4223" s="300">
        <v>13.204000000000001</v>
      </c>
      <c r="J4223" s="300">
        <v>1.1879999999999999</v>
      </c>
      <c r="K4223" s="277"/>
      <c r="L4223" s="300">
        <v>16</v>
      </c>
      <c r="M4223" s="300">
        <v>1.44</v>
      </c>
    </row>
    <row r="4224" spans="1:13" x14ac:dyDescent="0.2">
      <c r="A4224" s="265" t="s">
        <v>8813</v>
      </c>
      <c r="B4224" s="279" t="s">
        <v>1193</v>
      </c>
      <c r="C4224" s="280" t="s">
        <v>3160</v>
      </c>
      <c r="D4224" s="279" t="s">
        <v>1470</v>
      </c>
      <c r="E4224" s="279" t="s">
        <v>1202</v>
      </c>
      <c r="F4224" s="281" t="s">
        <v>1195</v>
      </c>
      <c r="G4224" s="282" t="s">
        <v>1196</v>
      </c>
      <c r="H4224" s="283">
        <v>0.19639999999999999</v>
      </c>
      <c r="I4224" s="284">
        <v>18.404</v>
      </c>
      <c r="J4224" s="284">
        <v>3.6139999999999999</v>
      </c>
      <c r="K4224" s="277"/>
      <c r="L4224" s="284">
        <v>22.3</v>
      </c>
      <c r="M4224" s="284">
        <v>4.37</v>
      </c>
    </row>
    <row r="4225" spans="1:13" x14ac:dyDescent="0.2">
      <c r="A4225" s="265" t="s">
        <v>8814</v>
      </c>
      <c r="B4225" s="279" t="s">
        <v>1193</v>
      </c>
      <c r="C4225" s="280" t="s">
        <v>3156</v>
      </c>
      <c r="D4225" s="279" t="s">
        <v>1470</v>
      </c>
      <c r="E4225" s="279" t="s">
        <v>1206</v>
      </c>
      <c r="F4225" s="281" t="s">
        <v>1195</v>
      </c>
      <c r="G4225" s="282" t="s">
        <v>1196</v>
      </c>
      <c r="H4225" s="283">
        <v>1.5148999999999999</v>
      </c>
      <c r="I4225" s="284">
        <v>11.009</v>
      </c>
      <c r="J4225" s="284">
        <v>16.677</v>
      </c>
      <c r="K4225" s="277"/>
      <c r="L4225" s="284">
        <v>13.34</v>
      </c>
      <c r="M4225" s="284">
        <v>20.2</v>
      </c>
    </row>
    <row r="4226" spans="1:13" x14ac:dyDescent="0.2">
      <c r="A4226" s="265" t="s">
        <v>8815</v>
      </c>
      <c r="B4226" s="279" t="s">
        <v>1193</v>
      </c>
      <c r="C4226" s="280" t="s">
        <v>3161</v>
      </c>
      <c r="D4226" s="279" t="s">
        <v>1470</v>
      </c>
      <c r="E4226" s="279" t="s">
        <v>3162</v>
      </c>
      <c r="F4226" s="281" t="s">
        <v>1209</v>
      </c>
      <c r="G4226" s="282" t="s">
        <v>7</v>
      </c>
      <c r="H4226" s="283">
        <v>4.3999999999999997E-2</v>
      </c>
      <c r="I4226" s="284">
        <v>141.94300000000001</v>
      </c>
      <c r="J4226" s="284">
        <v>6.2450000000000001</v>
      </c>
      <c r="K4226" s="277"/>
      <c r="L4226" s="284">
        <v>171.99</v>
      </c>
      <c r="M4226" s="284">
        <v>7.56</v>
      </c>
    </row>
    <row r="4227" spans="1:13" x14ac:dyDescent="0.2">
      <c r="A4227" s="265" t="s">
        <v>8816</v>
      </c>
      <c r="B4227" s="279" t="s">
        <v>1193</v>
      </c>
      <c r="C4227" s="280" t="s">
        <v>3167</v>
      </c>
      <c r="D4227" s="279" t="s">
        <v>1470</v>
      </c>
      <c r="E4227" s="279" t="s">
        <v>1213</v>
      </c>
      <c r="F4227" s="281" t="s">
        <v>1209</v>
      </c>
      <c r="G4227" s="282" t="s">
        <v>7</v>
      </c>
      <c r="H4227" s="283">
        <v>2.0500000000000001E-2</v>
      </c>
      <c r="I4227" s="284">
        <v>121.63200000000001</v>
      </c>
      <c r="J4227" s="284">
        <v>2.4929999999999999</v>
      </c>
      <c r="K4227" s="277"/>
      <c r="L4227" s="284">
        <v>147.38</v>
      </c>
      <c r="M4227" s="284">
        <v>3.02</v>
      </c>
    </row>
    <row r="4228" spans="1:13" x14ac:dyDescent="0.2">
      <c r="A4228" s="265" t="s">
        <v>8817</v>
      </c>
      <c r="B4228" s="279" t="s">
        <v>1193</v>
      </c>
      <c r="C4228" s="280" t="s">
        <v>3190</v>
      </c>
      <c r="D4228" s="279" t="s">
        <v>1470</v>
      </c>
      <c r="E4228" s="279" t="s">
        <v>1211</v>
      </c>
      <c r="F4228" s="281" t="s">
        <v>1209</v>
      </c>
      <c r="G4228" s="282" t="s">
        <v>7</v>
      </c>
      <c r="H4228" s="283">
        <v>2.0500000000000001E-2</v>
      </c>
      <c r="I4228" s="284">
        <v>117.539</v>
      </c>
      <c r="J4228" s="284">
        <v>2.4089999999999998</v>
      </c>
      <c r="K4228" s="277"/>
      <c r="L4228" s="284">
        <v>142.41999999999999</v>
      </c>
      <c r="M4228" s="284">
        <v>2.91</v>
      </c>
    </row>
    <row r="4229" spans="1:13" x14ac:dyDescent="0.2">
      <c r="A4229" s="265" t="s">
        <v>8818</v>
      </c>
      <c r="B4229" s="301" t="s">
        <v>1193</v>
      </c>
      <c r="C4229" s="302" t="s">
        <v>3141</v>
      </c>
      <c r="D4229" s="301" t="s">
        <v>1470</v>
      </c>
      <c r="E4229" s="301" t="s">
        <v>1226</v>
      </c>
      <c r="F4229" s="303" t="s">
        <v>1209</v>
      </c>
      <c r="G4229" s="304" t="s">
        <v>345</v>
      </c>
      <c r="H4229" s="305">
        <v>13.8462</v>
      </c>
      <c r="I4229" s="285">
        <v>0.50876887323943687</v>
      </c>
      <c r="J4229" s="285">
        <v>7.0439999999999996</v>
      </c>
      <c r="K4229" s="277"/>
      <c r="L4229" s="285">
        <v>0.62</v>
      </c>
      <c r="M4229" s="285">
        <v>8.58</v>
      </c>
    </row>
    <row r="4230" spans="1:13" ht="12.75" thickBot="1" x14ac:dyDescent="0.25">
      <c r="A4230" s="265" t="s">
        <v>8819</v>
      </c>
      <c r="B4230" s="286" t="s">
        <v>5215</v>
      </c>
      <c r="C4230" s="287" t="s">
        <v>36</v>
      </c>
      <c r="D4230" s="286" t="s">
        <v>37</v>
      </c>
      <c r="E4230" s="286" t="s">
        <v>38</v>
      </c>
      <c r="F4230" s="288" t="s">
        <v>1188</v>
      </c>
      <c r="G4230" s="289" t="s">
        <v>39</v>
      </c>
      <c r="H4230" s="287" t="s">
        <v>1189</v>
      </c>
      <c r="I4230" s="287" t="s">
        <v>40</v>
      </c>
      <c r="J4230" s="287" t="s">
        <v>41</v>
      </c>
      <c r="L4230" s="270"/>
      <c r="M4230" s="270"/>
    </row>
    <row r="4231" spans="1:13" ht="12.75" thickTop="1" x14ac:dyDescent="0.2">
      <c r="A4231" s="265" t="s">
        <v>8820</v>
      </c>
      <c r="B4231" s="310" t="s">
        <v>1190</v>
      </c>
      <c r="C4231" s="311" t="s">
        <v>4020</v>
      </c>
      <c r="D4231" s="310" t="s">
        <v>1470</v>
      </c>
      <c r="E4231" s="310" t="s">
        <v>336</v>
      </c>
      <c r="F4231" s="312">
        <v>5</v>
      </c>
      <c r="G4231" s="313" t="s">
        <v>7</v>
      </c>
      <c r="H4231" s="314">
        <v>1</v>
      </c>
      <c r="I4231" s="315">
        <v>35.76</v>
      </c>
      <c r="J4231" s="315">
        <v>35.76</v>
      </c>
      <c r="K4231" s="277"/>
      <c r="L4231" s="315">
        <v>43.34</v>
      </c>
      <c r="M4231" s="315">
        <v>43.34</v>
      </c>
    </row>
    <row r="4232" spans="1:13" x14ac:dyDescent="0.2">
      <c r="A4232" s="265" t="s">
        <v>8821</v>
      </c>
      <c r="B4232" s="279" t="s">
        <v>1193</v>
      </c>
      <c r="C4232" s="280" t="s">
        <v>3156</v>
      </c>
      <c r="D4232" s="279" t="s">
        <v>1470</v>
      </c>
      <c r="E4232" s="279" t="s">
        <v>1206</v>
      </c>
      <c r="F4232" s="281" t="s">
        <v>1195</v>
      </c>
      <c r="G4232" s="282" t="s">
        <v>1196</v>
      </c>
      <c r="H4232" s="283">
        <v>3.2490999999999999</v>
      </c>
      <c r="I4232" s="284">
        <v>11.006232374301677</v>
      </c>
      <c r="J4232" s="284">
        <v>35.76</v>
      </c>
      <c r="K4232" s="277"/>
      <c r="L4232" s="284">
        <v>13.34</v>
      </c>
      <c r="M4232" s="284">
        <v>43.34</v>
      </c>
    </row>
    <row r="4233" spans="1:13" x14ac:dyDescent="0.2">
      <c r="A4233" s="265" t="s">
        <v>8822</v>
      </c>
      <c r="B4233" s="266" t="s">
        <v>5216</v>
      </c>
      <c r="C4233" s="267" t="s">
        <v>36</v>
      </c>
      <c r="D4233" s="266" t="s">
        <v>37</v>
      </c>
      <c r="E4233" s="266" t="s">
        <v>38</v>
      </c>
      <c r="F4233" s="268" t="s">
        <v>1188</v>
      </c>
      <c r="G4233" s="269" t="s">
        <v>39</v>
      </c>
      <c r="H4233" s="267" t="s">
        <v>1189</v>
      </c>
      <c r="I4233" s="267" t="s">
        <v>40</v>
      </c>
      <c r="J4233" s="267" t="s">
        <v>41</v>
      </c>
      <c r="L4233" s="334"/>
      <c r="M4233" s="334"/>
    </row>
    <row r="4234" spans="1:13" x14ac:dyDescent="0.2">
      <c r="A4234" s="265" t="s">
        <v>8823</v>
      </c>
      <c r="B4234" s="271" t="s">
        <v>1190</v>
      </c>
      <c r="C4234" s="272" t="s">
        <v>4022</v>
      </c>
      <c r="D4234" s="271" t="s">
        <v>1470</v>
      </c>
      <c r="E4234" s="271" t="s">
        <v>338</v>
      </c>
      <c r="F4234" s="273">
        <v>5</v>
      </c>
      <c r="G4234" s="274" t="s">
        <v>11</v>
      </c>
      <c r="H4234" s="275">
        <v>1</v>
      </c>
      <c r="I4234" s="276">
        <v>4.3899999999999997</v>
      </c>
      <c r="J4234" s="276">
        <v>4.3899999999999997</v>
      </c>
      <c r="K4234" s="277"/>
      <c r="L4234" s="276">
        <v>5.33</v>
      </c>
      <c r="M4234" s="276">
        <v>5.33</v>
      </c>
    </row>
    <row r="4235" spans="1:13" x14ac:dyDescent="0.2">
      <c r="A4235" s="265" t="s">
        <v>8824</v>
      </c>
      <c r="B4235" s="279" t="s">
        <v>1193</v>
      </c>
      <c r="C4235" s="280" t="s">
        <v>3156</v>
      </c>
      <c r="D4235" s="279" t="s">
        <v>1470</v>
      </c>
      <c r="E4235" s="279" t="s">
        <v>1206</v>
      </c>
      <c r="F4235" s="281" t="s">
        <v>1195</v>
      </c>
      <c r="G4235" s="282" t="s">
        <v>1196</v>
      </c>
      <c r="H4235" s="283">
        <v>0.4</v>
      </c>
      <c r="I4235" s="284">
        <v>10.976473409090909</v>
      </c>
      <c r="J4235" s="284">
        <v>4.3899999999999997</v>
      </c>
      <c r="K4235" s="277"/>
      <c r="L4235" s="284">
        <v>13.34</v>
      </c>
      <c r="M4235" s="284">
        <v>5.33</v>
      </c>
    </row>
    <row r="4236" spans="1:13" x14ac:dyDescent="0.2">
      <c r="A4236" s="265" t="s">
        <v>8825</v>
      </c>
      <c r="B4236" s="266" t="s">
        <v>5217</v>
      </c>
      <c r="C4236" s="267" t="s">
        <v>36</v>
      </c>
      <c r="D4236" s="266" t="s">
        <v>37</v>
      </c>
      <c r="E4236" s="266" t="s">
        <v>38</v>
      </c>
      <c r="F4236" s="268" t="s">
        <v>1188</v>
      </c>
      <c r="G4236" s="269" t="s">
        <v>39</v>
      </c>
      <c r="H4236" s="267" t="s">
        <v>1189</v>
      </c>
      <c r="I4236" s="267" t="s">
        <v>40</v>
      </c>
      <c r="J4236" s="267" t="s">
        <v>41</v>
      </c>
      <c r="L4236" s="334"/>
      <c r="M4236" s="334"/>
    </row>
    <row r="4237" spans="1:13" ht="24" x14ac:dyDescent="0.2">
      <c r="A4237" s="265" t="s">
        <v>8826</v>
      </c>
      <c r="B4237" s="290" t="s">
        <v>1190</v>
      </c>
      <c r="C4237" s="291" t="s">
        <v>4024</v>
      </c>
      <c r="D4237" s="290" t="s">
        <v>103</v>
      </c>
      <c r="E4237" s="290" t="s">
        <v>1558</v>
      </c>
      <c r="F4237" s="292" t="s">
        <v>3577</v>
      </c>
      <c r="G4237" s="293" t="s">
        <v>7</v>
      </c>
      <c r="H4237" s="294">
        <v>1</v>
      </c>
      <c r="I4237" s="278">
        <v>545.31999999999994</v>
      </c>
      <c r="J4237" s="278">
        <v>545.31999999999994</v>
      </c>
      <c r="K4237" s="277"/>
      <c r="L4237" s="278">
        <v>660.77</v>
      </c>
      <c r="M4237" s="278">
        <v>660.77</v>
      </c>
    </row>
    <row r="4238" spans="1:13" ht="24.75" thickBot="1" x14ac:dyDescent="0.25">
      <c r="A4238" s="265" t="s">
        <v>8827</v>
      </c>
      <c r="B4238" s="329" t="s">
        <v>1236</v>
      </c>
      <c r="C4238" s="330" t="s">
        <v>3432</v>
      </c>
      <c r="D4238" s="329" t="s">
        <v>103</v>
      </c>
      <c r="E4238" s="329" t="s">
        <v>1237</v>
      </c>
      <c r="F4238" s="331" t="s">
        <v>1191</v>
      </c>
      <c r="G4238" s="332" t="s">
        <v>79</v>
      </c>
      <c r="H4238" s="333">
        <v>6.2119999999999997</v>
      </c>
      <c r="I4238" s="322">
        <v>23.686</v>
      </c>
      <c r="J4238" s="322">
        <v>147.137</v>
      </c>
      <c r="K4238" s="277"/>
      <c r="L4238" s="322">
        <v>28.7</v>
      </c>
      <c r="M4238" s="322">
        <v>178.28</v>
      </c>
    </row>
    <row r="4239" spans="1:13" ht="24.75" thickTop="1" x14ac:dyDescent="0.2">
      <c r="A4239" s="265" t="s">
        <v>8828</v>
      </c>
      <c r="B4239" s="323" t="s">
        <v>1236</v>
      </c>
      <c r="C4239" s="324" t="s">
        <v>3433</v>
      </c>
      <c r="D4239" s="323" t="s">
        <v>103</v>
      </c>
      <c r="E4239" s="323" t="s">
        <v>1239</v>
      </c>
      <c r="F4239" s="325" t="s">
        <v>1191</v>
      </c>
      <c r="G4239" s="326" t="s">
        <v>79</v>
      </c>
      <c r="H4239" s="327">
        <v>1.694</v>
      </c>
      <c r="I4239" s="328">
        <v>16.027000000000001</v>
      </c>
      <c r="J4239" s="328">
        <v>27.149000000000001</v>
      </c>
      <c r="K4239" s="277"/>
      <c r="L4239" s="328">
        <v>19.420000000000002</v>
      </c>
      <c r="M4239" s="328">
        <v>32.89</v>
      </c>
    </row>
    <row r="4240" spans="1:13" ht="24" x14ac:dyDescent="0.2">
      <c r="A4240" s="265" t="s">
        <v>8829</v>
      </c>
      <c r="B4240" s="316" t="s">
        <v>1236</v>
      </c>
      <c r="C4240" s="317" t="s">
        <v>4025</v>
      </c>
      <c r="D4240" s="316" t="s">
        <v>103</v>
      </c>
      <c r="E4240" s="316" t="s">
        <v>4026</v>
      </c>
      <c r="F4240" s="318" t="s">
        <v>3577</v>
      </c>
      <c r="G4240" s="319" t="s">
        <v>7</v>
      </c>
      <c r="H4240" s="320">
        <v>1.1299999999999999</v>
      </c>
      <c r="I4240" s="321">
        <v>328.34876345998384</v>
      </c>
      <c r="J4240" s="321">
        <v>371.03399999999999</v>
      </c>
      <c r="K4240" s="277"/>
      <c r="L4240" s="321">
        <v>397.88</v>
      </c>
      <c r="M4240" s="321">
        <v>449.6</v>
      </c>
    </row>
    <row r="4241" spans="1:13" x14ac:dyDescent="0.2">
      <c r="A4241" s="265" t="s">
        <v>8830</v>
      </c>
      <c r="B4241" s="266" t="s">
        <v>5218</v>
      </c>
      <c r="C4241" s="267" t="s">
        <v>36</v>
      </c>
      <c r="D4241" s="266" t="s">
        <v>37</v>
      </c>
      <c r="E4241" s="266" t="s">
        <v>38</v>
      </c>
      <c r="F4241" s="268" t="s">
        <v>1188</v>
      </c>
      <c r="G4241" s="269" t="s">
        <v>39</v>
      </c>
      <c r="H4241" s="267" t="s">
        <v>1189</v>
      </c>
      <c r="I4241" s="267" t="s">
        <v>40</v>
      </c>
      <c r="J4241" s="267" t="s">
        <v>41</v>
      </c>
      <c r="L4241" s="334"/>
      <c r="M4241" s="334"/>
    </row>
    <row r="4242" spans="1:13" ht="24" x14ac:dyDescent="0.2">
      <c r="A4242" s="265" t="s">
        <v>8831</v>
      </c>
      <c r="B4242" s="271" t="s">
        <v>1190</v>
      </c>
      <c r="C4242" s="272" t="s">
        <v>4028</v>
      </c>
      <c r="D4242" s="271" t="s">
        <v>1470</v>
      </c>
      <c r="E4242" s="271" t="s">
        <v>1559</v>
      </c>
      <c r="F4242" s="273">
        <v>5</v>
      </c>
      <c r="G4242" s="274" t="s">
        <v>7</v>
      </c>
      <c r="H4242" s="275">
        <v>1</v>
      </c>
      <c r="I4242" s="276">
        <v>424.79</v>
      </c>
      <c r="J4242" s="276">
        <v>424.78999999999996</v>
      </c>
      <c r="K4242" s="277"/>
      <c r="L4242" s="276">
        <v>514.72</v>
      </c>
      <c r="M4242" s="276">
        <v>514.72</v>
      </c>
    </row>
    <row r="4243" spans="1:13" x14ac:dyDescent="0.2">
      <c r="A4243" s="265" t="s">
        <v>8832</v>
      </c>
      <c r="B4243" s="279" t="s">
        <v>1193</v>
      </c>
      <c r="C4243" s="280" t="s">
        <v>3161</v>
      </c>
      <c r="D4243" s="279" t="s">
        <v>1470</v>
      </c>
      <c r="E4243" s="279" t="s">
        <v>3162</v>
      </c>
      <c r="F4243" s="281" t="s">
        <v>1209</v>
      </c>
      <c r="G4243" s="282" t="s">
        <v>7</v>
      </c>
      <c r="H4243" s="283">
        <v>0.57799999999999996</v>
      </c>
      <c r="I4243" s="284">
        <v>141.94300000000001</v>
      </c>
      <c r="J4243" s="284">
        <v>82.043000000000006</v>
      </c>
      <c r="K4243" s="277"/>
      <c r="L4243" s="284">
        <v>171.99</v>
      </c>
      <c r="M4243" s="284">
        <v>99.41</v>
      </c>
    </row>
    <row r="4244" spans="1:13" x14ac:dyDescent="0.2">
      <c r="A4244" s="265" t="s">
        <v>8833</v>
      </c>
      <c r="B4244" s="279" t="s">
        <v>1193</v>
      </c>
      <c r="C4244" s="280" t="s">
        <v>3167</v>
      </c>
      <c r="D4244" s="279" t="s">
        <v>1470</v>
      </c>
      <c r="E4244" s="279" t="s">
        <v>1213</v>
      </c>
      <c r="F4244" s="281" t="s">
        <v>1209</v>
      </c>
      <c r="G4244" s="282" t="s">
        <v>7</v>
      </c>
      <c r="H4244" s="283">
        <v>0.71199999999999997</v>
      </c>
      <c r="I4244" s="284">
        <v>121.63200000000001</v>
      </c>
      <c r="J4244" s="284">
        <v>86.600999999999999</v>
      </c>
      <c r="K4244" s="277"/>
      <c r="L4244" s="284">
        <v>147.38</v>
      </c>
      <c r="M4244" s="284">
        <v>104.93</v>
      </c>
    </row>
    <row r="4245" spans="1:13" x14ac:dyDescent="0.2">
      <c r="A4245" s="265" t="s">
        <v>8834</v>
      </c>
      <c r="B4245" s="301" t="s">
        <v>1193</v>
      </c>
      <c r="C4245" s="302" t="s">
        <v>3141</v>
      </c>
      <c r="D4245" s="301" t="s">
        <v>1470</v>
      </c>
      <c r="E4245" s="301" t="s">
        <v>1226</v>
      </c>
      <c r="F4245" s="303" t="s">
        <v>1209</v>
      </c>
      <c r="G4245" s="304" t="s">
        <v>345</v>
      </c>
      <c r="H4245" s="305">
        <v>373</v>
      </c>
      <c r="I4245" s="285">
        <v>0.51164076075550902</v>
      </c>
      <c r="J4245" s="285">
        <v>190.84200000000001</v>
      </c>
      <c r="K4245" s="277"/>
      <c r="L4245" s="285">
        <v>0.62</v>
      </c>
      <c r="M4245" s="285">
        <v>231.26</v>
      </c>
    </row>
    <row r="4246" spans="1:13" ht="12.75" thickBot="1" x14ac:dyDescent="0.25">
      <c r="A4246" s="265" t="s">
        <v>8835</v>
      </c>
      <c r="B4246" s="301" t="s">
        <v>1193</v>
      </c>
      <c r="C4246" s="302" t="s">
        <v>3213</v>
      </c>
      <c r="D4246" s="301" t="s">
        <v>1470</v>
      </c>
      <c r="E4246" s="301" t="s">
        <v>1204</v>
      </c>
      <c r="F4246" s="303" t="s">
        <v>1195</v>
      </c>
      <c r="G4246" s="304" t="s">
        <v>1196</v>
      </c>
      <c r="H4246" s="305">
        <v>0.64480000000000004</v>
      </c>
      <c r="I4246" s="285">
        <v>13.204000000000001</v>
      </c>
      <c r="J4246" s="285">
        <v>8.5129999999999999</v>
      </c>
      <c r="K4246" s="277"/>
      <c r="L4246" s="285">
        <v>16</v>
      </c>
      <c r="M4246" s="285">
        <v>10.31</v>
      </c>
    </row>
    <row r="4247" spans="1:13" ht="12.75" thickTop="1" x14ac:dyDescent="0.2">
      <c r="A4247" s="265" t="s">
        <v>8836</v>
      </c>
      <c r="B4247" s="295" t="s">
        <v>1193</v>
      </c>
      <c r="C4247" s="296" t="s">
        <v>3156</v>
      </c>
      <c r="D4247" s="295" t="s">
        <v>1470</v>
      </c>
      <c r="E4247" s="295" t="s">
        <v>1206</v>
      </c>
      <c r="F4247" s="297" t="s">
        <v>1195</v>
      </c>
      <c r="G4247" s="298" t="s">
        <v>1196</v>
      </c>
      <c r="H4247" s="299">
        <v>5.1585999999999999</v>
      </c>
      <c r="I4247" s="300">
        <v>11.009</v>
      </c>
      <c r="J4247" s="300">
        <v>56.790999999999997</v>
      </c>
      <c r="K4247" s="277"/>
      <c r="L4247" s="300">
        <v>13.34</v>
      </c>
      <c r="M4247" s="300">
        <v>68.81</v>
      </c>
    </row>
    <row r="4248" spans="1:13" x14ac:dyDescent="0.2">
      <c r="A4248" s="265" t="s">
        <v>8837</v>
      </c>
      <c r="B4248" s="266" t="s">
        <v>5219</v>
      </c>
      <c r="C4248" s="267" t="s">
        <v>36</v>
      </c>
      <c r="D4248" s="266" t="s">
        <v>37</v>
      </c>
      <c r="E4248" s="266" t="s">
        <v>38</v>
      </c>
      <c r="F4248" s="268" t="s">
        <v>1188</v>
      </c>
      <c r="G4248" s="269" t="s">
        <v>39</v>
      </c>
      <c r="H4248" s="267" t="s">
        <v>1189</v>
      </c>
      <c r="I4248" s="267" t="s">
        <v>40</v>
      </c>
      <c r="J4248" s="267" t="s">
        <v>41</v>
      </c>
      <c r="L4248" s="334"/>
      <c r="M4248" s="334"/>
    </row>
    <row r="4249" spans="1:13" ht="24" x14ac:dyDescent="0.2">
      <c r="A4249" s="265" t="s">
        <v>8838</v>
      </c>
      <c r="B4249" s="271" t="s">
        <v>1190</v>
      </c>
      <c r="C4249" s="272" t="s">
        <v>5220</v>
      </c>
      <c r="D4249" s="271" t="s">
        <v>1470</v>
      </c>
      <c r="E4249" s="271" t="s">
        <v>1880</v>
      </c>
      <c r="F4249" s="273">
        <v>5</v>
      </c>
      <c r="G4249" s="274" t="s">
        <v>7</v>
      </c>
      <c r="H4249" s="275">
        <v>1</v>
      </c>
      <c r="I4249" s="276">
        <v>33.25</v>
      </c>
      <c r="J4249" s="276">
        <v>33.25</v>
      </c>
      <c r="K4249" s="277"/>
      <c r="L4249" s="276">
        <v>40.29</v>
      </c>
      <c r="M4249" s="276">
        <v>40.29</v>
      </c>
    </row>
    <row r="4250" spans="1:13" x14ac:dyDescent="0.2">
      <c r="A4250" s="265" t="s">
        <v>8839</v>
      </c>
      <c r="B4250" s="279" t="s">
        <v>1193</v>
      </c>
      <c r="C4250" s="280" t="s">
        <v>3189</v>
      </c>
      <c r="D4250" s="279" t="s">
        <v>1470</v>
      </c>
      <c r="E4250" s="279" t="s">
        <v>1259</v>
      </c>
      <c r="F4250" s="281" t="s">
        <v>1195</v>
      </c>
      <c r="G4250" s="282" t="s">
        <v>1196</v>
      </c>
      <c r="H4250" s="283">
        <v>0.64459999999999995</v>
      </c>
      <c r="I4250" s="284">
        <v>18.404</v>
      </c>
      <c r="J4250" s="284">
        <v>11.863</v>
      </c>
      <c r="K4250" s="277"/>
      <c r="L4250" s="284">
        <v>22.3</v>
      </c>
      <c r="M4250" s="284">
        <v>14.37</v>
      </c>
    </row>
    <row r="4251" spans="1:13" x14ac:dyDescent="0.2">
      <c r="A4251" s="265" t="s">
        <v>8840</v>
      </c>
      <c r="B4251" s="279" t="s">
        <v>1193</v>
      </c>
      <c r="C4251" s="280" t="s">
        <v>3156</v>
      </c>
      <c r="D4251" s="279" t="s">
        <v>1470</v>
      </c>
      <c r="E4251" s="279" t="s">
        <v>1206</v>
      </c>
      <c r="F4251" s="281" t="s">
        <v>1195</v>
      </c>
      <c r="G4251" s="282" t="s">
        <v>1196</v>
      </c>
      <c r="H4251" s="283">
        <v>1.9348000000000001</v>
      </c>
      <c r="I4251" s="284">
        <v>11.009</v>
      </c>
      <c r="J4251" s="284">
        <v>21.3</v>
      </c>
      <c r="K4251" s="277"/>
      <c r="L4251" s="284">
        <v>13.34</v>
      </c>
      <c r="M4251" s="284">
        <v>25.81</v>
      </c>
    </row>
    <row r="4252" spans="1:13" ht="36" x14ac:dyDescent="0.2">
      <c r="A4252" s="265" t="s">
        <v>8841</v>
      </c>
      <c r="B4252" s="279" t="s">
        <v>1193</v>
      </c>
      <c r="C4252" s="280" t="s">
        <v>5147</v>
      </c>
      <c r="D4252" s="279" t="s">
        <v>1470</v>
      </c>
      <c r="E4252" s="279" t="s">
        <v>5148</v>
      </c>
      <c r="F4252" s="281" t="s">
        <v>1209</v>
      </c>
      <c r="G4252" s="282" t="s">
        <v>73</v>
      </c>
      <c r="H4252" s="283">
        <v>4.6800000000000001E-2</v>
      </c>
      <c r="I4252" s="284">
        <v>1.8773299999997057</v>
      </c>
      <c r="J4252" s="284">
        <v>8.6999999999999994E-2</v>
      </c>
      <c r="K4252" s="277"/>
      <c r="L4252" s="284">
        <v>2.5</v>
      </c>
      <c r="M4252" s="284">
        <v>0.11</v>
      </c>
    </row>
    <row r="4253" spans="1:13" x14ac:dyDescent="0.2">
      <c r="A4253" s="265" t="s">
        <v>8842</v>
      </c>
      <c r="B4253" s="266" t="s">
        <v>5221</v>
      </c>
      <c r="C4253" s="267" t="s">
        <v>36</v>
      </c>
      <c r="D4253" s="266" t="s">
        <v>37</v>
      </c>
      <c r="E4253" s="266" t="s">
        <v>38</v>
      </c>
      <c r="F4253" s="268" t="s">
        <v>1188</v>
      </c>
      <c r="G4253" s="269" t="s">
        <v>39</v>
      </c>
      <c r="H4253" s="267" t="s">
        <v>1189</v>
      </c>
      <c r="I4253" s="267" t="s">
        <v>40</v>
      </c>
      <c r="J4253" s="267" t="s">
        <v>41</v>
      </c>
      <c r="L4253" s="334"/>
      <c r="M4253" s="334"/>
    </row>
    <row r="4254" spans="1:13" x14ac:dyDescent="0.2">
      <c r="A4254" s="265" t="s">
        <v>8843</v>
      </c>
      <c r="B4254" s="290" t="s">
        <v>1190</v>
      </c>
      <c r="C4254" s="291" t="s">
        <v>4032</v>
      </c>
      <c r="D4254" s="290" t="s">
        <v>1470</v>
      </c>
      <c r="E4254" s="290" t="s">
        <v>344</v>
      </c>
      <c r="F4254" s="292">
        <v>5</v>
      </c>
      <c r="G4254" s="293" t="s">
        <v>345</v>
      </c>
      <c r="H4254" s="294">
        <v>1</v>
      </c>
      <c r="I4254" s="278">
        <v>12.610000000000001</v>
      </c>
      <c r="J4254" s="278">
        <v>12.61</v>
      </c>
      <c r="K4254" s="277"/>
      <c r="L4254" s="278">
        <v>15.29</v>
      </c>
      <c r="M4254" s="278">
        <v>15.29</v>
      </c>
    </row>
    <row r="4255" spans="1:13" ht="12.75" thickBot="1" x14ac:dyDescent="0.25">
      <c r="A4255" s="265" t="s">
        <v>8844</v>
      </c>
      <c r="B4255" s="301" t="s">
        <v>1193</v>
      </c>
      <c r="C4255" s="302" t="s">
        <v>3137</v>
      </c>
      <c r="D4255" s="301" t="s">
        <v>1470</v>
      </c>
      <c r="E4255" s="301" t="s">
        <v>1198</v>
      </c>
      <c r="F4255" s="303" t="s">
        <v>1195</v>
      </c>
      <c r="G4255" s="304" t="s">
        <v>1196</v>
      </c>
      <c r="H4255" s="305">
        <v>7.0000000000000007E-2</v>
      </c>
      <c r="I4255" s="285">
        <v>12.429</v>
      </c>
      <c r="J4255" s="285">
        <v>0.87</v>
      </c>
      <c r="K4255" s="277"/>
      <c r="L4255" s="285">
        <v>15.06</v>
      </c>
      <c r="M4255" s="285">
        <v>1.05</v>
      </c>
    </row>
    <row r="4256" spans="1:13" ht="12.75" thickTop="1" x14ac:dyDescent="0.2">
      <c r="A4256" s="265" t="s">
        <v>8845</v>
      </c>
      <c r="B4256" s="295" t="s">
        <v>1193</v>
      </c>
      <c r="C4256" s="296" t="s">
        <v>3853</v>
      </c>
      <c r="D4256" s="295" t="s">
        <v>1470</v>
      </c>
      <c r="E4256" s="295" t="s">
        <v>1200</v>
      </c>
      <c r="F4256" s="297" t="s">
        <v>1195</v>
      </c>
      <c r="G4256" s="298" t="s">
        <v>1196</v>
      </c>
      <c r="H4256" s="299">
        <v>7.0000000000000007E-2</v>
      </c>
      <c r="I4256" s="300">
        <v>18.404</v>
      </c>
      <c r="J4256" s="300">
        <v>1.288</v>
      </c>
      <c r="K4256" s="277"/>
      <c r="L4256" s="300">
        <v>22.3</v>
      </c>
      <c r="M4256" s="300">
        <v>1.56</v>
      </c>
    </row>
    <row r="4257" spans="1:13" x14ac:dyDescent="0.2">
      <c r="A4257" s="265" t="s">
        <v>8846</v>
      </c>
      <c r="B4257" s="279" t="s">
        <v>1193</v>
      </c>
      <c r="C4257" s="280" t="s">
        <v>3855</v>
      </c>
      <c r="D4257" s="279" t="s">
        <v>1470</v>
      </c>
      <c r="E4257" s="279" t="s">
        <v>1218</v>
      </c>
      <c r="F4257" s="281" t="s">
        <v>1209</v>
      </c>
      <c r="G4257" s="282" t="s">
        <v>345</v>
      </c>
      <c r="H4257" s="283">
        <v>1.1000000000000001</v>
      </c>
      <c r="I4257" s="284">
        <v>9.1347833663366327</v>
      </c>
      <c r="J4257" s="284">
        <v>10.048</v>
      </c>
      <c r="K4257" s="277"/>
      <c r="L4257" s="284">
        <v>11.09</v>
      </c>
      <c r="M4257" s="284">
        <v>12.19</v>
      </c>
    </row>
    <row r="4258" spans="1:13" x14ac:dyDescent="0.2">
      <c r="A4258" s="265" t="s">
        <v>8847</v>
      </c>
      <c r="B4258" s="279" t="s">
        <v>1193</v>
      </c>
      <c r="C4258" s="280" t="s">
        <v>3856</v>
      </c>
      <c r="D4258" s="279" t="s">
        <v>1470</v>
      </c>
      <c r="E4258" s="279" t="s">
        <v>1214</v>
      </c>
      <c r="F4258" s="281" t="s">
        <v>1209</v>
      </c>
      <c r="G4258" s="282" t="s">
        <v>345</v>
      </c>
      <c r="H4258" s="283">
        <v>0.02</v>
      </c>
      <c r="I4258" s="284">
        <v>20.228000000000002</v>
      </c>
      <c r="J4258" s="284">
        <v>0.40400000000000003</v>
      </c>
      <c r="K4258" s="277"/>
      <c r="L4258" s="284">
        <v>24.51</v>
      </c>
      <c r="M4258" s="284">
        <v>0.49</v>
      </c>
    </row>
    <row r="4259" spans="1:13" x14ac:dyDescent="0.2">
      <c r="A4259" s="265" t="s">
        <v>8848</v>
      </c>
      <c r="B4259" s="266" t="s">
        <v>5222</v>
      </c>
      <c r="C4259" s="267" t="s">
        <v>36</v>
      </c>
      <c r="D4259" s="266" t="s">
        <v>37</v>
      </c>
      <c r="E4259" s="266" t="s">
        <v>38</v>
      </c>
      <c r="F4259" s="268" t="s">
        <v>1188</v>
      </c>
      <c r="G4259" s="269" t="s">
        <v>39</v>
      </c>
      <c r="H4259" s="267" t="s">
        <v>1189</v>
      </c>
      <c r="I4259" s="267" t="s">
        <v>40</v>
      </c>
      <c r="J4259" s="267" t="s">
        <v>41</v>
      </c>
      <c r="L4259" s="334"/>
      <c r="M4259" s="334"/>
    </row>
    <row r="4260" spans="1:13" x14ac:dyDescent="0.2">
      <c r="A4260" s="265" t="s">
        <v>8849</v>
      </c>
      <c r="B4260" s="271" t="s">
        <v>1190</v>
      </c>
      <c r="C4260" s="272" t="s">
        <v>4039</v>
      </c>
      <c r="D4260" s="271" t="s">
        <v>1470</v>
      </c>
      <c r="E4260" s="271" t="s">
        <v>351</v>
      </c>
      <c r="F4260" s="273">
        <v>5</v>
      </c>
      <c r="G4260" s="274" t="s">
        <v>345</v>
      </c>
      <c r="H4260" s="275">
        <v>1</v>
      </c>
      <c r="I4260" s="276">
        <v>9.86</v>
      </c>
      <c r="J4260" s="276">
        <v>9.86</v>
      </c>
      <c r="K4260" s="277"/>
      <c r="L4260" s="276">
        <v>11.97</v>
      </c>
      <c r="M4260" s="276">
        <v>11.97</v>
      </c>
    </row>
    <row r="4261" spans="1:13" x14ac:dyDescent="0.2">
      <c r="A4261" s="265" t="s">
        <v>8850</v>
      </c>
      <c r="B4261" s="279" t="s">
        <v>1193</v>
      </c>
      <c r="C4261" s="280" t="s">
        <v>3137</v>
      </c>
      <c r="D4261" s="279" t="s">
        <v>1470</v>
      </c>
      <c r="E4261" s="279" t="s">
        <v>1198</v>
      </c>
      <c r="F4261" s="281" t="s">
        <v>1195</v>
      </c>
      <c r="G4261" s="282" t="s">
        <v>1196</v>
      </c>
      <c r="H4261" s="283">
        <v>0.08</v>
      </c>
      <c r="I4261" s="284">
        <v>12.429</v>
      </c>
      <c r="J4261" s="284">
        <v>0.99399999999999999</v>
      </c>
      <c r="K4261" s="277"/>
      <c r="L4261" s="284">
        <v>15.06</v>
      </c>
      <c r="M4261" s="284">
        <v>1.2</v>
      </c>
    </row>
    <row r="4262" spans="1:13" x14ac:dyDescent="0.2">
      <c r="A4262" s="265" t="s">
        <v>8851</v>
      </c>
      <c r="B4262" s="279" t="s">
        <v>1193</v>
      </c>
      <c r="C4262" s="280" t="s">
        <v>3853</v>
      </c>
      <c r="D4262" s="279" t="s">
        <v>1470</v>
      </c>
      <c r="E4262" s="279" t="s">
        <v>1200</v>
      </c>
      <c r="F4262" s="281" t="s">
        <v>1195</v>
      </c>
      <c r="G4262" s="282" t="s">
        <v>1196</v>
      </c>
      <c r="H4262" s="283">
        <v>0.08</v>
      </c>
      <c r="I4262" s="284">
        <v>18.404</v>
      </c>
      <c r="J4262" s="284">
        <v>1.472</v>
      </c>
      <c r="K4262" s="277"/>
      <c r="L4262" s="284">
        <v>22.3</v>
      </c>
      <c r="M4262" s="284">
        <v>1.78</v>
      </c>
    </row>
    <row r="4263" spans="1:13" x14ac:dyDescent="0.2">
      <c r="A4263" s="265" t="s">
        <v>8852</v>
      </c>
      <c r="B4263" s="301" t="s">
        <v>1193</v>
      </c>
      <c r="C4263" s="302" t="s">
        <v>4040</v>
      </c>
      <c r="D4263" s="301" t="s">
        <v>1470</v>
      </c>
      <c r="E4263" s="301" t="s">
        <v>4041</v>
      </c>
      <c r="F4263" s="303" t="s">
        <v>1209</v>
      </c>
      <c r="G4263" s="304" t="s">
        <v>345</v>
      </c>
      <c r="H4263" s="305">
        <v>1.1000000000000001</v>
      </c>
      <c r="I4263" s="285">
        <v>6.3553065714285717</v>
      </c>
      <c r="J4263" s="285">
        <v>6.99</v>
      </c>
      <c r="K4263" s="277"/>
      <c r="L4263" s="285">
        <v>7.73</v>
      </c>
      <c r="M4263" s="285">
        <v>8.5</v>
      </c>
    </row>
    <row r="4264" spans="1:13" ht="12.75" thickBot="1" x14ac:dyDescent="0.25">
      <c r="A4264" s="265" t="s">
        <v>8853</v>
      </c>
      <c r="B4264" s="301" t="s">
        <v>1193</v>
      </c>
      <c r="C4264" s="302" t="s">
        <v>3856</v>
      </c>
      <c r="D4264" s="301" t="s">
        <v>1470</v>
      </c>
      <c r="E4264" s="301" t="s">
        <v>1214</v>
      </c>
      <c r="F4264" s="303" t="s">
        <v>1209</v>
      </c>
      <c r="G4264" s="304" t="s">
        <v>345</v>
      </c>
      <c r="H4264" s="305">
        <v>0.02</v>
      </c>
      <c r="I4264" s="285">
        <v>20.228000000000002</v>
      </c>
      <c r="J4264" s="285">
        <v>0.40400000000000003</v>
      </c>
      <c r="K4264" s="277"/>
      <c r="L4264" s="285">
        <v>24.51</v>
      </c>
      <c r="M4264" s="285">
        <v>0.49</v>
      </c>
    </row>
    <row r="4265" spans="1:13" ht="12.75" thickTop="1" x14ac:dyDescent="0.2">
      <c r="A4265" s="265" t="s">
        <v>8854</v>
      </c>
      <c r="B4265" s="306" t="s">
        <v>5223</v>
      </c>
      <c r="C4265" s="307" t="s">
        <v>36</v>
      </c>
      <c r="D4265" s="306" t="s">
        <v>37</v>
      </c>
      <c r="E4265" s="306" t="s">
        <v>38</v>
      </c>
      <c r="F4265" s="308" t="s">
        <v>1188</v>
      </c>
      <c r="G4265" s="309" t="s">
        <v>39</v>
      </c>
      <c r="H4265" s="307" t="s">
        <v>1189</v>
      </c>
      <c r="I4265" s="307" t="s">
        <v>40</v>
      </c>
      <c r="J4265" s="307" t="s">
        <v>41</v>
      </c>
      <c r="L4265" s="335"/>
      <c r="M4265" s="335"/>
    </row>
    <row r="4266" spans="1:13" x14ac:dyDescent="0.2">
      <c r="A4266" s="265" t="s">
        <v>8855</v>
      </c>
      <c r="B4266" s="271" t="s">
        <v>1190</v>
      </c>
      <c r="C4266" s="272" t="s">
        <v>5224</v>
      </c>
      <c r="D4266" s="271" t="s">
        <v>1470</v>
      </c>
      <c r="E4266" s="271" t="s">
        <v>1063</v>
      </c>
      <c r="F4266" s="273">
        <v>5</v>
      </c>
      <c r="G4266" s="274" t="s">
        <v>11</v>
      </c>
      <c r="H4266" s="275">
        <v>1</v>
      </c>
      <c r="I4266" s="276">
        <v>66.05</v>
      </c>
      <c r="J4266" s="276">
        <v>66.05</v>
      </c>
      <c r="K4266" s="277"/>
      <c r="L4266" s="276">
        <v>80.040000000000006</v>
      </c>
      <c r="M4266" s="276">
        <v>80.040000000000006</v>
      </c>
    </row>
    <row r="4267" spans="1:13" x14ac:dyDescent="0.2">
      <c r="A4267" s="265" t="s">
        <v>8856</v>
      </c>
      <c r="B4267" s="279" t="s">
        <v>1193</v>
      </c>
      <c r="C4267" s="280" t="s">
        <v>3137</v>
      </c>
      <c r="D4267" s="279" t="s">
        <v>1470</v>
      </c>
      <c r="E4267" s="279" t="s">
        <v>1198</v>
      </c>
      <c r="F4267" s="281" t="s">
        <v>1195</v>
      </c>
      <c r="G4267" s="282" t="s">
        <v>1196</v>
      </c>
      <c r="H4267" s="283">
        <v>1.3</v>
      </c>
      <c r="I4267" s="284">
        <v>12.429</v>
      </c>
      <c r="J4267" s="284">
        <v>16.157</v>
      </c>
      <c r="K4267" s="277"/>
      <c r="L4267" s="284">
        <v>15.06</v>
      </c>
      <c r="M4267" s="284">
        <v>19.57</v>
      </c>
    </row>
    <row r="4268" spans="1:13" x14ac:dyDescent="0.2">
      <c r="A4268" s="265" t="s">
        <v>8857</v>
      </c>
      <c r="B4268" s="279" t="s">
        <v>1193</v>
      </c>
      <c r="C4268" s="280" t="s">
        <v>3138</v>
      </c>
      <c r="D4268" s="279" t="s">
        <v>1470</v>
      </c>
      <c r="E4268" s="279" t="s">
        <v>1194</v>
      </c>
      <c r="F4268" s="281" t="s">
        <v>1195</v>
      </c>
      <c r="G4268" s="282" t="s">
        <v>1196</v>
      </c>
      <c r="H4268" s="283">
        <v>1.3</v>
      </c>
      <c r="I4268" s="284">
        <v>18.404</v>
      </c>
      <c r="J4268" s="284">
        <v>23.925000000000001</v>
      </c>
      <c r="K4268" s="277"/>
      <c r="L4268" s="284">
        <v>22.3</v>
      </c>
      <c r="M4268" s="284">
        <v>28.99</v>
      </c>
    </row>
    <row r="4269" spans="1:13" x14ac:dyDescent="0.2">
      <c r="A4269" s="265" t="s">
        <v>8858</v>
      </c>
      <c r="B4269" s="279" t="s">
        <v>1193</v>
      </c>
      <c r="C4269" s="280" t="s">
        <v>4397</v>
      </c>
      <c r="D4269" s="279" t="s">
        <v>1470</v>
      </c>
      <c r="E4269" s="279" t="s">
        <v>4398</v>
      </c>
      <c r="F4269" s="281" t="s">
        <v>1209</v>
      </c>
      <c r="G4269" s="282" t="s">
        <v>3176</v>
      </c>
      <c r="H4269" s="283">
        <v>0.4</v>
      </c>
      <c r="I4269" s="284">
        <v>7.3120000000000003</v>
      </c>
      <c r="J4269" s="284">
        <v>2.9239999999999999</v>
      </c>
      <c r="K4269" s="277"/>
      <c r="L4269" s="284">
        <v>8.86</v>
      </c>
      <c r="M4269" s="284">
        <v>3.54</v>
      </c>
    </row>
    <row r="4270" spans="1:13" x14ac:dyDescent="0.2">
      <c r="A4270" s="265" t="s">
        <v>8859</v>
      </c>
      <c r="B4270" s="279" t="s">
        <v>1193</v>
      </c>
      <c r="C4270" s="280" t="s">
        <v>3228</v>
      </c>
      <c r="D4270" s="279" t="s">
        <v>1470</v>
      </c>
      <c r="E4270" s="279" t="s">
        <v>3229</v>
      </c>
      <c r="F4270" s="281" t="s">
        <v>1209</v>
      </c>
      <c r="G4270" s="282" t="s">
        <v>345</v>
      </c>
      <c r="H4270" s="283">
        <v>0.15</v>
      </c>
      <c r="I4270" s="284">
        <v>21.045000000000002</v>
      </c>
      <c r="J4270" s="284">
        <v>3.1560000000000001</v>
      </c>
      <c r="K4270" s="277"/>
      <c r="L4270" s="284">
        <v>25.5</v>
      </c>
      <c r="M4270" s="284">
        <v>3.82</v>
      </c>
    </row>
    <row r="4271" spans="1:13" x14ac:dyDescent="0.2">
      <c r="A4271" s="265" t="s">
        <v>8860</v>
      </c>
      <c r="B4271" s="301" t="s">
        <v>1193</v>
      </c>
      <c r="C4271" s="302" t="s">
        <v>3241</v>
      </c>
      <c r="D4271" s="301" t="s">
        <v>1470</v>
      </c>
      <c r="E4271" s="301" t="s">
        <v>1234</v>
      </c>
      <c r="F4271" s="303" t="s">
        <v>1209</v>
      </c>
      <c r="G4271" s="304" t="s">
        <v>61</v>
      </c>
      <c r="H4271" s="305">
        <v>1.3674999999999999</v>
      </c>
      <c r="I4271" s="285">
        <v>12.069626867469882</v>
      </c>
      <c r="J4271" s="285">
        <v>16.504999999999999</v>
      </c>
      <c r="K4271" s="277"/>
      <c r="L4271" s="285">
        <v>14.64</v>
      </c>
      <c r="M4271" s="285">
        <v>20.02</v>
      </c>
    </row>
    <row r="4272" spans="1:13" ht="12.75" thickBot="1" x14ac:dyDescent="0.25">
      <c r="A4272" s="265" t="s">
        <v>8861</v>
      </c>
      <c r="B4272" s="301" t="s">
        <v>1193</v>
      </c>
      <c r="C4272" s="302" t="s">
        <v>3150</v>
      </c>
      <c r="D4272" s="301" t="s">
        <v>1470</v>
      </c>
      <c r="E4272" s="301" t="s">
        <v>3151</v>
      </c>
      <c r="F4272" s="303" t="s">
        <v>1209</v>
      </c>
      <c r="G4272" s="304" t="s">
        <v>61</v>
      </c>
      <c r="H4272" s="305">
        <v>0.5</v>
      </c>
      <c r="I4272" s="285">
        <v>6.7670000000000003</v>
      </c>
      <c r="J4272" s="285">
        <v>3.383</v>
      </c>
      <c r="K4272" s="277"/>
      <c r="L4272" s="285">
        <v>8.1999999999999993</v>
      </c>
      <c r="M4272" s="285">
        <v>4.0999999999999996</v>
      </c>
    </row>
    <row r="4273" spans="1:13" ht="12.75" thickTop="1" x14ac:dyDescent="0.2">
      <c r="A4273" s="265" t="s">
        <v>8862</v>
      </c>
      <c r="B4273" s="306" t="s">
        <v>5225</v>
      </c>
      <c r="C4273" s="307" t="s">
        <v>36</v>
      </c>
      <c r="D4273" s="306" t="s">
        <v>37</v>
      </c>
      <c r="E4273" s="306" t="s">
        <v>38</v>
      </c>
      <c r="F4273" s="308" t="s">
        <v>1188</v>
      </c>
      <c r="G4273" s="309" t="s">
        <v>39</v>
      </c>
      <c r="H4273" s="307" t="s">
        <v>1189</v>
      </c>
      <c r="I4273" s="307" t="s">
        <v>40</v>
      </c>
      <c r="J4273" s="307" t="s">
        <v>41</v>
      </c>
      <c r="L4273" s="335"/>
      <c r="M4273" s="335"/>
    </row>
    <row r="4274" spans="1:13" x14ac:dyDescent="0.2">
      <c r="A4274" s="265" t="s">
        <v>8863</v>
      </c>
      <c r="B4274" s="271" t="s">
        <v>1190</v>
      </c>
      <c r="C4274" s="272" t="s">
        <v>5226</v>
      </c>
      <c r="D4274" s="271" t="s">
        <v>1470</v>
      </c>
      <c r="E4274" s="271" t="s">
        <v>1065</v>
      </c>
      <c r="F4274" s="273">
        <v>5</v>
      </c>
      <c r="G4274" s="274" t="s">
        <v>7</v>
      </c>
      <c r="H4274" s="275">
        <v>1</v>
      </c>
      <c r="I4274" s="276">
        <v>18.7</v>
      </c>
      <c r="J4274" s="276">
        <v>18.7</v>
      </c>
      <c r="K4274" s="277"/>
      <c r="L4274" s="276">
        <v>22.67</v>
      </c>
      <c r="M4274" s="276">
        <v>22.67</v>
      </c>
    </row>
    <row r="4275" spans="1:13" x14ac:dyDescent="0.2">
      <c r="A4275" s="265" t="s">
        <v>8864</v>
      </c>
      <c r="B4275" s="279" t="s">
        <v>1193</v>
      </c>
      <c r="C4275" s="280" t="s">
        <v>3156</v>
      </c>
      <c r="D4275" s="279" t="s">
        <v>1470</v>
      </c>
      <c r="E4275" s="279" t="s">
        <v>1206</v>
      </c>
      <c r="F4275" s="281" t="s">
        <v>1195</v>
      </c>
      <c r="G4275" s="282" t="s">
        <v>1196</v>
      </c>
      <c r="H4275" s="283">
        <v>1.7</v>
      </c>
      <c r="I4275" s="284">
        <v>11.000169251336899</v>
      </c>
      <c r="J4275" s="284">
        <v>18.7</v>
      </c>
      <c r="K4275" s="277"/>
      <c r="L4275" s="284">
        <v>13.34</v>
      </c>
      <c r="M4275" s="284">
        <v>22.67</v>
      </c>
    </row>
    <row r="4276" spans="1:13" x14ac:dyDescent="0.2">
      <c r="A4276" s="265" t="s">
        <v>8865</v>
      </c>
      <c r="B4276" s="266" t="s">
        <v>5227</v>
      </c>
      <c r="C4276" s="267" t="s">
        <v>36</v>
      </c>
      <c r="D4276" s="266" t="s">
        <v>37</v>
      </c>
      <c r="E4276" s="266" t="s">
        <v>38</v>
      </c>
      <c r="F4276" s="268" t="s">
        <v>1188</v>
      </c>
      <c r="G4276" s="269" t="s">
        <v>39</v>
      </c>
      <c r="H4276" s="267" t="s">
        <v>1189</v>
      </c>
      <c r="I4276" s="267" t="s">
        <v>40</v>
      </c>
      <c r="J4276" s="267" t="s">
        <v>41</v>
      </c>
      <c r="L4276" s="334"/>
      <c r="M4276" s="334"/>
    </row>
    <row r="4277" spans="1:13" x14ac:dyDescent="0.2">
      <c r="A4277" s="265" t="s">
        <v>8866</v>
      </c>
      <c r="B4277" s="271" t="s">
        <v>1190</v>
      </c>
      <c r="C4277" s="272" t="s">
        <v>5228</v>
      </c>
      <c r="D4277" s="271" t="s">
        <v>1470</v>
      </c>
      <c r="E4277" s="271" t="s">
        <v>1067</v>
      </c>
      <c r="F4277" s="273">
        <v>5</v>
      </c>
      <c r="G4277" s="274" t="s">
        <v>345</v>
      </c>
      <c r="H4277" s="275">
        <v>1</v>
      </c>
      <c r="I4277" s="276">
        <v>10.34</v>
      </c>
      <c r="J4277" s="276">
        <v>10.34</v>
      </c>
      <c r="K4277" s="277"/>
      <c r="L4277" s="276">
        <v>12.55</v>
      </c>
      <c r="M4277" s="276">
        <v>12.55</v>
      </c>
    </row>
    <row r="4278" spans="1:13" x14ac:dyDescent="0.2">
      <c r="A4278" s="265" t="s">
        <v>8867</v>
      </c>
      <c r="B4278" s="279" t="s">
        <v>1193</v>
      </c>
      <c r="C4278" s="280" t="s">
        <v>3137</v>
      </c>
      <c r="D4278" s="279" t="s">
        <v>1470</v>
      </c>
      <c r="E4278" s="279" t="s">
        <v>1198</v>
      </c>
      <c r="F4278" s="281" t="s">
        <v>1195</v>
      </c>
      <c r="G4278" s="282" t="s">
        <v>1196</v>
      </c>
      <c r="H4278" s="283">
        <v>0.1</v>
      </c>
      <c r="I4278" s="284">
        <v>12.429</v>
      </c>
      <c r="J4278" s="284">
        <v>1.242</v>
      </c>
      <c r="K4278" s="277"/>
      <c r="L4278" s="284">
        <v>15.06</v>
      </c>
      <c r="M4278" s="284">
        <v>1.5</v>
      </c>
    </row>
    <row r="4279" spans="1:13" x14ac:dyDescent="0.2">
      <c r="A4279" s="265" t="s">
        <v>8868</v>
      </c>
      <c r="B4279" s="279" t="s">
        <v>1193</v>
      </c>
      <c r="C4279" s="280" t="s">
        <v>3853</v>
      </c>
      <c r="D4279" s="279" t="s">
        <v>1470</v>
      </c>
      <c r="E4279" s="279" t="s">
        <v>1200</v>
      </c>
      <c r="F4279" s="281" t="s">
        <v>1195</v>
      </c>
      <c r="G4279" s="282" t="s">
        <v>1196</v>
      </c>
      <c r="H4279" s="283">
        <v>0.1</v>
      </c>
      <c r="I4279" s="284">
        <v>18.404</v>
      </c>
      <c r="J4279" s="284">
        <v>1.84</v>
      </c>
      <c r="K4279" s="277"/>
      <c r="L4279" s="284">
        <v>22.3</v>
      </c>
      <c r="M4279" s="284">
        <v>2.23</v>
      </c>
    </row>
    <row r="4280" spans="1:13" x14ac:dyDescent="0.2">
      <c r="A4280" s="265" t="s">
        <v>8869</v>
      </c>
      <c r="B4280" s="301" t="s">
        <v>1193</v>
      </c>
      <c r="C4280" s="302" t="s">
        <v>4067</v>
      </c>
      <c r="D4280" s="301" t="s">
        <v>1470</v>
      </c>
      <c r="E4280" s="301" t="s">
        <v>4068</v>
      </c>
      <c r="F4280" s="303" t="s">
        <v>1209</v>
      </c>
      <c r="G4280" s="304" t="s">
        <v>345</v>
      </c>
      <c r="H4280" s="305">
        <v>1.1000000000000001</v>
      </c>
      <c r="I4280" s="285">
        <v>6.047709552238806</v>
      </c>
      <c r="J4280" s="285">
        <v>6.6520000000000001</v>
      </c>
      <c r="K4280" s="277"/>
      <c r="L4280" s="285">
        <v>7.36</v>
      </c>
      <c r="M4280" s="285">
        <v>8.09</v>
      </c>
    </row>
    <row r="4281" spans="1:13" ht="12.75" thickBot="1" x14ac:dyDescent="0.25">
      <c r="A4281" s="265" t="s">
        <v>8870</v>
      </c>
      <c r="B4281" s="301" t="s">
        <v>1193</v>
      </c>
      <c r="C4281" s="302" t="s">
        <v>3856</v>
      </c>
      <c r="D4281" s="301" t="s">
        <v>1470</v>
      </c>
      <c r="E4281" s="301" t="s">
        <v>1214</v>
      </c>
      <c r="F4281" s="303" t="s">
        <v>1209</v>
      </c>
      <c r="G4281" s="304" t="s">
        <v>345</v>
      </c>
      <c r="H4281" s="305">
        <v>0.03</v>
      </c>
      <c r="I4281" s="285">
        <v>20.228000000000002</v>
      </c>
      <c r="J4281" s="285">
        <v>0.60599999999999998</v>
      </c>
      <c r="K4281" s="277"/>
      <c r="L4281" s="285">
        <v>24.51</v>
      </c>
      <c r="M4281" s="285">
        <v>0.73</v>
      </c>
    </row>
    <row r="4282" spans="1:13" ht="12.75" thickTop="1" x14ac:dyDescent="0.2">
      <c r="A4282" s="265" t="s">
        <v>8871</v>
      </c>
      <c r="B4282" s="306" t="s">
        <v>5229</v>
      </c>
      <c r="C4282" s="307" t="s">
        <v>36</v>
      </c>
      <c r="D4282" s="306" t="s">
        <v>37</v>
      </c>
      <c r="E4282" s="306" t="s">
        <v>38</v>
      </c>
      <c r="F4282" s="308" t="s">
        <v>1188</v>
      </c>
      <c r="G4282" s="309" t="s">
        <v>39</v>
      </c>
      <c r="H4282" s="307" t="s">
        <v>1189</v>
      </c>
      <c r="I4282" s="307" t="s">
        <v>40</v>
      </c>
      <c r="J4282" s="307" t="s">
        <v>41</v>
      </c>
      <c r="L4282" s="335"/>
      <c r="M4282" s="335"/>
    </row>
    <row r="4283" spans="1:13" x14ac:dyDescent="0.2">
      <c r="A4283" s="265" t="s">
        <v>8872</v>
      </c>
      <c r="B4283" s="271" t="s">
        <v>1190</v>
      </c>
      <c r="C4283" s="272" t="s">
        <v>5214</v>
      </c>
      <c r="D4283" s="271" t="s">
        <v>1470</v>
      </c>
      <c r="E4283" s="271" t="s">
        <v>1054</v>
      </c>
      <c r="F4283" s="273">
        <v>5</v>
      </c>
      <c r="G4283" s="274" t="s">
        <v>289</v>
      </c>
      <c r="H4283" s="275">
        <v>1</v>
      </c>
      <c r="I4283" s="276">
        <v>39.67</v>
      </c>
      <c r="J4283" s="276">
        <v>39.669999999999995</v>
      </c>
      <c r="K4283" s="277"/>
      <c r="L4283" s="276">
        <v>48.08</v>
      </c>
      <c r="M4283" s="276">
        <v>48.08</v>
      </c>
    </row>
    <row r="4284" spans="1:13" x14ac:dyDescent="0.2">
      <c r="A4284" s="265" t="s">
        <v>8873</v>
      </c>
      <c r="B4284" s="279" t="s">
        <v>1193</v>
      </c>
      <c r="C4284" s="280" t="s">
        <v>3213</v>
      </c>
      <c r="D4284" s="279" t="s">
        <v>1470</v>
      </c>
      <c r="E4284" s="279" t="s">
        <v>1204</v>
      </c>
      <c r="F4284" s="281" t="s">
        <v>1195</v>
      </c>
      <c r="G4284" s="282" t="s">
        <v>1196</v>
      </c>
      <c r="H4284" s="283">
        <v>0.09</v>
      </c>
      <c r="I4284" s="284">
        <v>13.204000000000001</v>
      </c>
      <c r="J4284" s="284">
        <v>1.1879999999999999</v>
      </c>
      <c r="K4284" s="277"/>
      <c r="L4284" s="284">
        <v>16</v>
      </c>
      <c r="M4284" s="284">
        <v>1.44</v>
      </c>
    </row>
    <row r="4285" spans="1:13" x14ac:dyDescent="0.2">
      <c r="A4285" s="265" t="s">
        <v>8874</v>
      </c>
      <c r="B4285" s="279" t="s">
        <v>1193</v>
      </c>
      <c r="C4285" s="280" t="s">
        <v>3160</v>
      </c>
      <c r="D4285" s="279" t="s">
        <v>1470</v>
      </c>
      <c r="E4285" s="279" t="s">
        <v>1202</v>
      </c>
      <c r="F4285" s="281" t="s">
        <v>1195</v>
      </c>
      <c r="G4285" s="282" t="s">
        <v>1196</v>
      </c>
      <c r="H4285" s="283">
        <v>0.19639999999999999</v>
      </c>
      <c r="I4285" s="284">
        <v>18.404</v>
      </c>
      <c r="J4285" s="284">
        <v>3.6139999999999999</v>
      </c>
      <c r="K4285" s="277"/>
      <c r="L4285" s="284">
        <v>22.3</v>
      </c>
      <c r="M4285" s="284">
        <v>4.37</v>
      </c>
    </row>
    <row r="4286" spans="1:13" x14ac:dyDescent="0.2">
      <c r="A4286" s="265" t="s">
        <v>8875</v>
      </c>
      <c r="B4286" s="279" t="s">
        <v>1193</v>
      </c>
      <c r="C4286" s="280" t="s">
        <v>3156</v>
      </c>
      <c r="D4286" s="279" t="s">
        <v>1470</v>
      </c>
      <c r="E4286" s="279" t="s">
        <v>1206</v>
      </c>
      <c r="F4286" s="281" t="s">
        <v>1195</v>
      </c>
      <c r="G4286" s="282" t="s">
        <v>1196</v>
      </c>
      <c r="H4286" s="283">
        <v>1.5148999999999999</v>
      </c>
      <c r="I4286" s="284">
        <v>11.009</v>
      </c>
      <c r="J4286" s="284">
        <v>16.677</v>
      </c>
      <c r="K4286" s="277"/>
      <c r="L4286" s="284">
        <v>13.34</v>
      </c>
      <c r="M4286" s="284">
        <v>20.2</v>
      </c>
    </row>
    <row r="4287" spans="1:13" x14ac:dyDescent="0.2">
      <c r="A4287" s="265" t="s">
        <v>8876</v>
      </c>
      <c r="B4287" s="279" t="s">
        <v>1193</v>
      </c>
      <c r="C4287" s="280" t="s">
        <v>3161</v>
      </c>
      <c r="D4287" s="279" t="s">
        <v>1470</v>
      </c>
      <c r="E4287" s="279" t="s">
        <v>3162</v>
      </c>
      <c r="F4287" s="281" t="s">
        <v>1209</v>
      </c>
      <c r="G4287" s="282" t="s">
        <v>7</v>
      </c>
      <c r="H4287" s="283">
        <v>4.3999999999999997E-2</v>
      </c>
      <c r="I4287" s="284">
        <v>141.94300000000001</v>
      </c>
      <c r="J4287" s="284">
        <v>6.2450000000000001</v>
      </c>
      <c r="K4287" s="277"/>
      <c r="L4287" s="284">
        <v>171.99</v>
      </c>
      <c r="M4287" s="284">
        <v>7.56</v>
      </c>
    </row>
    <row r="4288" spans="1:13" x14ac:dyDescent="0.2">
      <c r="A4288" s="265" t="s">
        <v>8877</v>
      </c>
      <c r="B4288" s="279" t="s">
        <v>1193</v>
      </c>
      <c r="C4288" s="280" t="s">
        <v>3167</v>
      </c>
      <c r="D4288" s="279" t="s">
        <v>1470</v>
      </c>
      <c r="E4288" s="279" t="s">
        <v>1213</v>
      </c>
      <c r="F4288" s="281" t="s">
        <v>1209</v>
      </c>
      <c r="G4288" s="282" t="s">
        <v>7</v>
      </c>
      <c r="H4288" s="283">
        <v>2.0500000000000001E-2</v>
      </c>
      <c r="I4288" s="284">
        <v>121.63200000000001</v>
      </c>
      <c r="J4288" s="284">
        <v>2.4929999999999999</v>
      </c>
      <c r="K4288" s="277"/>
      <c r="L4288" s="284">
        <v>147.38</v>
      </c>
      <c r="M4288" s="284">
        <v>3.02</v>
      </c>
    </row>
    <row r="4289" spans="1:13" x14ac:dyDescent="0.2">
      <c r="A4289" s="265" t="s">
        <v>8878</v>
      </c>
      <c r="B4289" s="301" t="s">
        <v>1193</v>
      </c>
      <c r="C4289" s="302" t="s">
        <v>3190</v>
      </c>
      <c r="D4289" s="301" t="s">
        <v>1470</v>
      </c>
      <c r="E4289" s="301" t="s">
        <v>1211</v>
      </c>
      <c r="F4289" s="303" t="s">
        <v>1209</v>
      </c>
      <c r="G4289" s="304" t="s">
        <v>7</v>
      </c>
      <c r="H4289" s="305">
        <v>2.0500000000000001E-2</v>
      </c>
      <c r="I4289" s="285">
        <v>117.539</v>
      </c>
      <c r="J4289" s="285">
        <v>2.4089999999999998</v>
      </c>
      <c r="K4289" s="277"/>
      <c r="L4289" s="285">
        <v>142.41999999999999</v>
      </c>
      <c r="M4289" s="285">
        <v>2.91</v>
      </c>
    </row>
    <row r="4290" spans="1:13" ht="12.75" thickBot="1" x14ac:dyDescent="0.25">
      <c r="A4290" s="265" t="s">
        <v>8879</v>
      </c>
      <c r="B4290" s="301" t="s">
        <v>1193</v>
      </c>
      <c r="C4290" s="302" t="s">
        <v>3141</v>
      </c>
      <c r="D4290" s="301" t="s">
        <v>1470</v>
      </c>
      <c r="E4290" s="301" t="s">
        <v>1226</v>
      </c>
      <c r="F4290" s="303" t="s">
        <v>1209</v>
      </c>
      <c r="G4290" s="304" t="s">
        <v>345</v>
      </c>
      <c r="H4290" s="305">
        <v>13.8462</v>
      </c>
      <c r="I4290" s="285">
        <v>0.50876887323943687</v>
      </c>
      <c r="J4290" s="285">
        <v>7.0439999999999996</v>
      </c>
      <c r="K4290" s="277"/>
      <c r="L4290" s="285">
        <v>0.62</v>
      </c>
      <c r="M4290" s="285">
        <v>8.58</v>
      </c>
    </row>
    <row r="4291" spans="1:13" ht="12.75" thickTop="1" x14ac:dyDescent="0.2">
      <c r="A4291" s="265" t="s">
        <v>8880</v>
      </c>
      <c r="B4291" s="306" t="s">
        <v>5230</v>
      </c>
      <c r="C4291" s="307" t="s">
        <v>36</v>
      </c>
      <c r="D4291" s="306" t="s">
        <v>37</v>
      </c>
      <c r="E4291" s="306" t="s">
        <v>38</v>
      </c>
      <c r="F4291" s="308" t="s">
        <v>1188</v>
      </c>
      <c r="G4291" s="309" t="s">
        <v>39</v>
      </c>
      <c r="H4291" s="307" t="s">
        <v>1189</v>
      </c>
      <c r="I4291" s="307" t="s">
        <v>40</v>
      </c>
      <c r="J4291" s="307" t="s">
        <v>41</v>
      </c>
      <c r="L4291" s="335"/>
      <c r="M4291" s="335"/>
    </row>
    <row r="4292" spans="1:13" x14ac:dyDescent="0.2">
      <c r="A4292" s="265" t="s">
        <v>8881</v>
      </c>
      <c r="B4292" s="271" t="s">
        <v>1190</v>
      </c>
      <c r="C4292" s="272" t="s">
        <v>4020</v>
      </c>
      <c r="D4292" s="271" t="s">
        <v>1470</v>
      </c>
      <c r="E4292" s="271" t="s">
        <v>336</v>
      </c>
      <c r="F4292" s="273">
        <v>5</v>
      </c>
      <c r="G4292" s="274" t="s">
        <v>7</v>
      </c>
      <c r="H4292" s="275">
        <v>1</v>
      </c>
      <c r="I4292" s="276">
        <v>35.76</v>
      </c>
      <c r="J4292" s="276">
        <v>35.76</v>
      </c>
      <c r="K4292" s="277"/>
      <c r="L4292" s="276">
        <v>43.34</v>
      </c>
      <c r="M4292" s="276">
        <v>43.34</v>
      </c>
    </row>
    <row r="4293" spans="1:13" x14ac:dyDescent="0.2">
      <c r="A4293" s="265" t="s">
        <v>8882</v>
      </c>
      <c r="B4293" s="279" t="s">
        <v>1193</v>
      </c>
      <c r="C4293" s="280" t="s">
        <v>3156</v>
      </c>
      <c r="D4293" s="279" t="s">
        <v>1470</v>
      </c>
      <c r="E4293" s="279" t="s">
        <v>1206</v>
      </c>
      <c r="F4293" s="281" t="s">
        <v>1195</v>
      </c>
      <c r="G4293" s="282" t="s">
        <v>1196</v>
      </c>
      <c r="H4293" s="283">
        <v>3.2490999999999999</v>
      </c>
      <c r="I4293" s="284">
        <v>11.006232374301677</v>
      </c>
      <c r="J4293" s="284">
        <v>35.76</v>
      </c>
      <c r="K4293" s="277"/>
      <c r="L4293" s="284">
        <v>13.34</v>
      </c>
      <c r="M4293" s="284">
        <v>43.34</v>
      </c>
    </row>
    <row r="4294" spans="1:13" x14ac:dyDescent="0.2">
      <c r="A4294" s="265" t="s">
        <v>8883</v>
      </c>
      <c r="B4294" s="266" t="s">
        <v>5231</v>
      </c>
      <c r="C4294" s="267" t="s">
        <v>36</v>
      </c>
      <c r="D4294" s="266" t="s">
        <v>37</v>
      </c>
      <c r="E4294" s="266" t="s">
        <v>38</v>
      </c>
      <c r="F4294" s="268" t="s">
        <v>1188</v>
      </c>
      <c r="G4294" s="269" t="s">
        <v>39</v>
      </c>
      <c r="H4294" s="267" t="s">
        <v>1189</v>
      </c>
      <c r="I4294" s="267" t="s">
        <v>40</v>
      </c>
      <c r="J4294" s="267" t="s">
        <v>41</v>
      </c>
      <c r="L4294" s="334"/>
      <c r="M4294" s="334"/>
    </row>
    <row r="4295" spans="1:13" x14ac:dyDescent="0.2">
      <c r="A4295" s="265" t="s">
        <v>8884</v>
      </c>
      <c r="B4295" s="271" t="s">
        <v>1190</v>
      </c>
      <c r="C4295" s="272" t="s">
        <v>4022</v>
      </c>
      <c r="D4295" s="271" t="s">
        <v>1470</v>
      </c>
      <c r="E4295" s="271" t="s">
        <v>338</v>
      </c>
      <c r="F4295" s="273">
        <v>5</v>
      </c>
      <c r="G4295" s="274" t="s">
        <v>11</v>
      </c>
      <c r="H4295" s="275">
        <v>1</v>
      </c>
      <c r="I4295" s="276">
        <v>4.3899999999999997</v>
      </c>
      <c r="J4295" s="276">
        <v>4.3899999999999997</v>
      </c>
      <c r="K4295" s="277"/>
      <c r="L4295" s="276">
        <v>5.33</v>
      </c>
      <c r="M4295" s="276">
        <v>5.33</v>
      </c>
    </row>
    <row r="4296" spans="1:13" x14ac:dyDescent="0.2">
      <c r="A4296" s="265" t="s">
        <v>8885</v>
      </c>
      <c r="B4296" s="279" t="s">
        <v>1193</v>
      </c>
      <c r="C4296" s="280" t="s">
        <v>3156</v>
      </c>
      <c r="D4296" s="279" t="s">
        <v>1470</v>
      </c>
      <c r="E4296" s="279" t="s">
        <v>1206</v>
      </c>
      <c r="F4296" s="281" t="s">
        <v>1195</v>
      </c>
      <c r="G4296" s="282" t="s">
        <v>1196</v>
      </c>
      <c r="H4296" s="283">
        <v>0.4</v>
      </c>
      <c r="I4296" s="284">
        <v>10.976473409090909</v>
      </c>
      <c r="J4296" s="284">
        <v>4.3899999999999997</v>
      </c>
      <c r="K4296" s="277"/>
      <c r="L4296" s="284">
        <v>13.34</v>
      </c>
      <c r="M4296" s="284">
        <v>5.33</v>
      </c>
    </row>
    <row r="4297" spans="1:13" x14ac:dyDescent="0.2">
      <c r="A4297" s="265" t="s">
        <v>8886</v>
      </c>
      <c r="B4297" s="266" t="s">
        <v>5232</v>
      </c>
      <c r="C4297" s="267" t="s">
        <v>36</v>
      </c>
      <c r="D4297" s="266" t="s">
        <v>37</v>
      </c>
      <c r="E4297" s="266" t="s">
        <v>38</v>
      </c>
      <c r="F4297" s="268" t="s">
        <v>1188</v>
      </c>
      <c r="G4297" s="269" t="s">
        <v>39</v>
      </c>
      <c r="H4297" s="267" t="s">
        <v>1189</v>
      </c>
      <c r="I4297" s="267" t="s">
        <v>40</v>
      </c>
      <c r="J4297" s="267" t="s">
        <v>41</v>
      </c>
      <c r="L4297" s="334"/>
      <c r="M4297" s="334"/>
    </row>
    <row r="4298" spans="1:13" ht="24" x14ac:dyDescent="0.2">
      <c r="A4298" s="265" t="s">
        <v>8887</v>
      </c>
      <c r="B4298" s="290" t="s">
        <v>1190</v>
      </c>
      <c r="C4298" s="291" t="s">
        <v>4024</v>
      </c>
      <c r="D4298" s="290" t="s">
        <v>103</v>
      </c>
      <c r="E4298" s="290" t="s">
        <v>1558</v>
      </c>
      <c r="F4298" s="292" t="s">
        <v>3577</v>
      </c>
      <c r="G4298" s="293" t="s">
        <v>7</v>
      </c>
      <c r="H4298" s="294">
        <v>1</v>
      </c>
      <c r="I4298" s="278">
        <v>545.31999999999994</v>
      </c>
      <c r="J4298" s="278">
        <v>545.31999999999994</v>
      </c>
      <c r="K4298" s="277"/>
      <c r="L4298" s="278">
        <v>660.77</v>
      </c>
      <c r="M4298" s="278">
        <v>660.77</v>
      </c>
    </row>
    <row r="4299" spans="1:13" ht="24.75" thickBot="1" x14ac:dyDescent="0.25">
      <c r="A4299" s="265" t="s">
        <v>8888</v>
      </c>
      <c r="B4299" s="329" t="s">
        <v>1236</v>
      </c>
      <c r="C4299" s="330" t="s">
        <v>3432</v>
      </c>
      <c r="D4299" s="329" t="s">
        <v>103</v>
      </c>
      <c r="E4299" s="329" t="s">
        <v>1237</v>
      </c>
      <c r="F4299" s="331" t="s">
        <v>1191</v>
      </c>
      <c r="G4299" s="332" t="s">
        <v>79</v>
      </c>
      <c r="H4299" s="333">
        <v>6.2119999999999997</v>
      </c>
      <c r="I4299" s="322">
        <v>23.686</v>
      </c>
      <c r="J4299" s="322">
        <v>147.137</v>
      </c>
      <c r="K4299" s="277"/>
      <c r="L4299" s="322">
        <v>28.7</v>
      </c>
      <c r="M4299" s="322">
        <v>178.28</v>
      </c>
    </row>
    <row r="4300" spans="1:13" ht="24.75" thickTop="1" x14ac:dyDescent="0.2">
      <c r="A4300" s="265" t="s">
        <v>8889</v>
      </c>
      <c r="B4300" s="323" t="s">
        <v>1236</v>
      </c>
      <c r="C4300" s="324" t="s">
        <v>3433</v>
      </c>
      <c r="D4300" s="323" t="s">
        <v>103</v>
      </c>
      <c r="E4300" s="323" t="s">
        <v>1239</v>
      </c>
      <c r="F4300" s="325" t="s">
        <v>1191</v>
      </c>
      <c r="G4300" s="326" t="s">
        <v>79</v>
      </c>
      <c r="H4300" s="327">
        <v>1.694</v>
      </c>
      <c r="I4300" s="328">
        <v>16.027000000000001</v>
      </c>
      <c r="J4300" s="328">
        <v>27.149000000000001</v>
      </c>
      <c r="K4300" s="277"/>
      <c r="L4300" s="328">
        <v>19.420000000000002</v>
      </c>
      <c r="M4300" s="328">
        <v>32.89</v>
      </c>
    </row>
    <row r="4301" spans="1:13" ht="24" x14ac:dyDescent="0.2">
      <c r="A4301" s="265" t="s">
        <v>8890</v>
      </c>
      <c r="B4301" s="316" t="s">
        <v>1236</v>
      </c>
      <c r="C4301" s="317" t="s">
        <v>4025</v>
      </c>
      <c r="D4301" s="316" t="s">
        <v>103</v>
      </c>
      <c r="E4301" s="316" t="s">
        <v>4026</v>
      </c>
      <c r="F4301" s="318" t="s">
        <v>3577</v>
      </c>
      <c r="G4301" s="319" t="s">
        <v>7</v>
      </c>
      <c r="H4301" s="320">
        <v>1.1299999999999999</v>
      </c>
      <c r="I4301" s="321">
        <v>328.34876345998384</v>
      </c>
      <c r="J4301" s="321">
        <v>371.03399999999999</v>
      </c>
      <c r="K4301" s="277"/>
      <c r="L4301" s="321">
        <v>397.88</v>
      </c>
      <c r="M4301" s="321">
        <v>449.6</v>
      </c>
    </row>
    <row r="4302" spans="1:13" x14ac:dyDescent="0.2">
      <c r="A4302" s="265" t="s">
        <v>8891</v>
      </c>
      <c r="B4302" s="266" t="s">
        <v>5233</v>
      </c>
      <c r="C4302" s="267" t="s">
        <v>36</v>
      </c>
      <c r="D4302" s="266" t="s">
        <v>37</v>
      </c>
      <c r="E4302" s="266" t="s">
        <v>38</v>
      </c>
      <c r="F4302" s="268" t="s">
        <v>1188</v>
      </c>
      <c r="G4302" s="269" t="s">
        <v>39</v>
      </c>
      <c r="H4302" s="267" t="s">
        <v>1189</v>
      </c>
      <c r="I4302" s="267" t="s">
        <v>40</v>
      </c>
      <c r="J4302" s="267" t="s">
        <v>41</v>
      </c>
      <c r="L4302" s="334"/>
      <c r="M4302" s="334"/>
    </row>
    <row r="4303" spans="1:13" ht="24" x14ac:dyDescent="0.2">
      <c r="A4303" s="265" t="s">
        <v>8892</v>
      </c>
      <c r="B4303" s="271" t="s">
        <v>1190</v>
      </c>
      <c r="C4303" s="272" t="s">
        <v>4028</v>
      </c>
      <c r="D4303" s="271" t="s">
        <v>1470</v>
      </c>
      <c r="E4303" s="271" t="s">
        <v>1559</v>
      </c>
      <c r="F4303" s="273">
        <v>5</v>
      </c>
      <c r="G4303" s="274" t="s">
        <v>7</v>
      </c>
      <c r="H4303" s="275">
        <v>1</v>
      </c>
      <c r="I4303" s="276">
        <v>424.79</v>
      </c>
      <c r="J4303" s="276">
        <v>424.78999999999996</v>
      </c>
      <c r="K4303" s="277"/>
      <c r="L4303" s="276">
        <v>514.72</v>
      </c>
      <c r="M4303" s="276">
        <v>514.72</v>
      </c>
    </row>
    <row r="4304" spans="1:13" x14ac:dyDescent="0.2">
      <c r="A4304" s="265" t="s">
        <v>8893</v>
      </c>
      <c r="B4304" s="279" t="s">
        <v>1193</v>
      </c>
      <c r="C4304" s="280" t="s">
        <v>3161</v>
      </c>
      <c r="D4304" s="279" t="s">
        <v>1470</v>
      </c>
      <c r="E4304" s="279" t="s">
        <v>3162</v>
      </c>
      <c r="F4304" s="281" t="s">
        <v>1209</v>
      </c>
      <c r="G4304" s="282" t="s">
        <v>7</v>
      </c>
      <c r="H4304" s="283">
        <v>0.57799999999999996</v>
      </c>
      <c r="I4304" s="284">
        <v>141.94300000000001</v>
      </c>
      <c r="J4304" s="284">
        <v>82.043000000000006</v>
      </c>
      <c r="K4304" s="277"/>
      <c r="L4304" s="284">
        <v>171.99</v>
      </c>
      <c r="M4304" s="284">
        <v>99.41</v>
      </c>
    </row>
    <row r="4305" spans="1:13" x14ac:dyDescent="0.2">
      <c r="A4305" s="265" t="s">
        <v>8894</v>
      </c>
      <c r="B4305" s="279" t="s">
        <v>1193</v>
      </c>
      <c r="C4305" s="280" t="s">
        <v>3167</v>
      </c>
      <c r="D4305" s="279" t="s">
        <v>1470</v>
      </c>
      <c r="E4305" s="279" t="s">
        <v>1213</v>
      </c>
      <c r="F4305" s="281" t="s">
        <v>1209</v>
      </c>
      <c r="G4305" s="282" t="s">
        <v>7</v>
      </c>
      <c r="H4305" s="283">
        <v>0.71199999999999997</v>
      </c>
      <c r="I4305" s="284">
        <v>121.63200000000001</v>
      </c>
      <c r="J4305" s="284">
        <v>86.600999999999999</v>
      </c>
      <c r="K4305" s="277"/>
      <c r="L4305" s="284">
        <v>147.38</v>
      </c>
      <c r="M4305" s="284">
        <v>104.93</v>
      </c>
    </row>
    <row r="4306" spans="1:13" x14ac:dyDescent="0.2">
      <c r="A4306" s="265" t="s">
        <v>8895</v>
      </c>
      <c r="B4306" s="279" t="s">
        <v>1193</v>
      </c>
      <c r="C4306" s="280" t="s">
        <v>3141</v>
      </c>
      <c r="D4306" s="279" t="s">
        <v>1470</v>
      </c>
      <c r="E4306" s="279" t="s">
        <v>1226</v>
      </c>
      <c r="F4306" s="281" t="s">
        <v>1209</v>
      </c>
      <c r="G4306" s="282" t="s">
        <v>345</v>
      </c>
      <c r="H4306" s="283">
        <v>373</v>
      </c>
      <c r="I4306" s="284">
        <v>0.51164076075550902</v>
      </c>
      <c r="J4306" s="284">
        <v>190.84200000000001</v>
      </c>
      <c r="K4306" s="277"/>
      <c r="L4306" s="284">
        <v>0.62</v>
      </c>
      <c r="M4306" s="284">
        <v>231.26</v>
      </c>
    </row>
    <row r="4307" spans="1:13" x14ac:dyDescent="0.2">
      <c r="A4307" s="265" t="s">
        <v>8896</v>
      </c>
      <c r="B4307" s="301" t="s">
        <v>1193</v>
      </c>
      <c r="C4307" s="302" t="s">
        <v>3213</v>
      </c>
      <c r="D4307" s="301" t="s">
        <v>1470</v>
      </c>
      <c r="E4307" s="301" t="s">
        <v>1204</v>
      </c>
      <c r="F4307" s="303" t="s">
        <v>1195</v>
      </c>
      <c r="G4307" s="304" t="s">
        <v>1196</v>
      </c>
      <c r="H4307" s="305">
        <v>0.64480000000000004</v>
      </c>
      <c r="I4307" s="285">
        <v>13.204000000000001</v>
      </c>
      <c r="J4307" s="285">
        <v>8.5129999999999999</v>
      </c>
      <c r="K4307" s="277"/>
      <c r="L4307" s="285">
        <v>16</v>
      </c>
      <c r="M4307" s="285">
        <v>10.31</v>
      </c>
    </row>
    <row r="4308" spans="1:13" ht="12.75" thickBot="1" x14ac:dyDescent="0.25">
      <c r="A4308" s="265" t="s">
        <v>8897</v>
      </c>
      <c r="B4308" s="301" t="s">
        <v>1193</v>
      </c>
      <c r="C4308" s="302" t="s">
        <v>3156</v>
      </c>
      <c r="D4308" s="301" t="s">
        <v>1470</v>
      </c>
      <c r="E4308" s="301" t="s">
        <v>1206</v>
      </c>
      <c r="F4308" s="303" t="s">
        <v>1195</v>
      </c>
      <c r="G4308" s="304" t="s">
        <v>1196</v>
      </c>
      <c r="H4308" s="305">
        <v>5.1585999999999999</v>
      </c>
      <c r="I4308" s="285">
        <v>11.009</v>
      </c>
      <c r="J4308" s="285">
        <v>56.790999999999997</v>
      </c>
      <c r="K4308" s="277"/>
      <c r="L4308" s="285">
        <v>13.34</v>
      </c>
      <c r="M4308" s="285">
        <v>68.81</v>
      </c>
    </row>
    <row r="4309" spans="1:13" ht="12.75" thickTop="1" x14ac:dyDescent="0.2">
      <c r="A4309" s="265" t="s">
        <v>8898</v>
      </c>
      <c r="B4309" s="306" t="s">
        <v>5234</v>
      </c>
      <c r="C4309" s="307" t="s">
        <v>36</v>
      </c>
      <c r="D4309" s="306" t="s">
        <v>37</v>
      </c>
      <c r="E4309" s="306" t="s">
        <v>38</v>
      </c>
      <c r="F4309" s="308" t="s">
        <v>1188</v>
      </c>
      <c r="G4309" s="309" t="s">
        <v>39</v>
      </c>
      <c r="H4309" s="307" t="s">
        <v>1189</v>
      </c>
      <c r="I4309" s="307" t="s">
        <v>40</v>
      </c>
      <c r="J4309" s="307" t="s">
        <v>41</v>
      </c>
      <c r="L4309" s="335"/>
      <c r="M4309" s="335"/>
    </row>
    <row r="4310" spans="1:13" ht="24" x14ac:dyDescent="0.2">
      <c r="A4310" s="265" t="s">
        <v>8899</v>
      </c>
      <c r="B4310" s="271" t="s">
        <v>1190</v>
      </c>
      <c r="C4310" s="272" t="s">
        <v>5220</v>
      </c>
      <c r="D4310" s="271" t="s">
        <v>1470</v>
      </c>
      <c r="E4310" s="271" t="s">
        <v>1880</v>
      </c>
      <c r="F4310" s="273">
        <v>5</v>
      </c>
      <c r="G4310" s="274" t="s">
        <v>7</v>
      </c>
      <c r="H4310" s="275">
        <v>1</v>
      </c>
      <c r="I4310" s="276">
        <v>33.25</v>
      </c>
      <c r="J4310" s="276">
        <v>33.249999999999993</v>
      </c>
      <c r="K4310" s="277"/>
      <c r="L4310" s="276">
        <v>40.29</v>
      </c>
      <c r="M4310" s="276">
        <v>40.29</v>
      </c>
    </row>
    <row r="4311" spans="1:13" x14ac:dyDescent="0.2">
      <c r="A4311" s="265" t="s">
        <v>8900</v>
      </c>
      <c r="B4311" s="279" t="s">
        <v>1193</v>
      </c>
      <c r="C4311" s="280" t="s">
        <v>3189</v>
      </c>
      <c r="D4311" s="279" t="s">
        <v>1470</v>
      </c>
      <c r="E4311" s="279" t="s">
        <v>1259</v>
      </c>
      <c r="F4311" s="281" t="s">
        <v>1195</v>
      </c>
      <c r="G4311" s="282" t="s">
        <v>1196</v>
      </c>
      <c r="H4311" s="283">
        <v>0.64459999999999995</v>
      </c>
      <c r="I4311" s="284">
        <v>18.404</v>
      </c>
      <c r="J4311" s="284">
        <v>11.863</v>
      </c>
      <c r="K4311" s="277"/>
      <c r="L4311" s="284">
        <v>22.3</v>
      </c>
      <c r="M4311" s="284">
        <v>14.37</v>
      </c>
    </row>
    <row r="4312" spans="1:13" x14ac:dyDescent="0.2">
      <c r="A4312" s="265" t="s">
        <v>8901</v>
      </c>
      <c r="B4312" s="279" t="s">
        <v>1193</v>
      </c>
      <c r="C4312" s="280" t="s">
        <v>3156</v>
      </c>
      <c r="D4312" s="279" t="s">
        <v>1470</v>
      </c>
      <c r="E4312" s="279" t="s">
        <v>1206</v>
      </c>
      <c r="F4312" s="281" t="s">
        <v>1195</v>
      </c>
      <c r="G4312" s="282" t="s">
        <v>1196</v>
      </c>
      <c r="H4312" s="283">
        <v>1.9348000000000001</v>
      </c>
      <c r="I4312" s="284">
        <v>11.004348309859159</v>
      </c>
      <c r="J4312" s="284">
        <v>21.291</v>
      </c>
      <c r="K4312" s="277"/>
      <c r="L4312" s="284">
        <v>13.34</v>
      </c>
      <c r="M4312" s="284">
        <v>25.81</v>
      </c>
    </row>
    <row r="4313" spans="1:13" ht="36" x14ac:dyDescent="0.2">
      <c r="A4313" s="265" t="s">
        <v>8902</v>
      </c>
      <c r="B4313" s="279" t="s">
        <v>1193</v>
      </c>
      <c r="C4313" s="280" t="s">
        <v>5147</v>
      </c>
      <c r="D4313" s="279" t="s">
        <v>1470</v>
      </c>
      <c r="E4313" s="279" t="s">
        <v>5148</v>
      </c>
      <c r="F4313" s="281" t="s">
        <v>1209</v>
      </c>
      <c r="G4313" s="282" t="s">
        <v>73</v>
      </c>
      <c r="H4313" s="283">
        <v>4.6800000000000001E-2</v>
      </c>
      <c r="I4313" s="284">
        <v>2.0630000000000002</v>
      </c>
      <c r="J4313" s="284">
        <v>9.6000000000000002E-2</v>
      </c>
      <c r="K4313" s="277"/>
      <c r="L4313" s="284">
        <v>2.5</v>
      </c>
      <c r="M4313" s="284">
        <v>0.11</v>
      </c>
    </row>
    <row r="4314" spans="1:13" x14ac:dyDescent="0.2">
      <c r="A4314" s="265" t="s">
        <v>8903</v>
      </c>
      <c r="B4314" s="266" t="s">
        <v>5235</v>
      </c>
      <c r="C4314" s="267" t="s">
        <v>36</v>
      </c>
      <c r="D4314" s="266" t="s">
        <v>37</v>
      </c>
      <c r="E4314" s="266" t="s">
        <v>38</v>
      </c>
      <c r="F4314" s="268" t="s">
        <v>1188</v>
      </c>
      <c r="G4314" s="269" t="s">
        <v>39</v>
      </c>
      <c r="H4314" s="267" t="s">
        <v>1189</v>
      </c>
      <c r="I4314" s="267" t="s">
        <v>40</v>
      </c>
      <c r="J4314" s="267" t="s">
        <v>41</v>
      </c>
      <c r="L4314" s="334"/>
      <c r="M4314" s="334"/>
    </row>
    <row r="4315" spans="1:13" x14ac:dyDescent="0.2">
      <c r="A4315" s="265" t="s">
        <v>8904</v>
      </c>
      <c r="B4315" s="290" t="s">
        <v>1190</v>
      </c>
      <c r="C4315" s="291" t="s">
        <v>5224</v>
      </c>
      <c r="D4315" s="290" t="s">
        <v>1470</v>
      </c>
      <c r="E4315" s="290" t="s">
        <v>1063</v>
      </c>
      <c r="F4315" s="292">
        <v>5</v>
      </c>
      <c r="G4315" s="293" t="s">
        <v>11</v>
      </c>
      <c r="H4315" s="294">
        <v>1</v>
      </c>
      <c r="I4315" s="278">
        <v>66.05</v>
      </c>
      <c r="J4315" s="278">
        <v>66.05</v>
      </c>
      <c r="K4315" s="277"/>
      <c r="L4315" s="278">
        <v>80.040000000000006</v>
      </c>
      <c r="M4315" s="278">
        <v>80.040000000000006</v>
      </c>
    </row>
    <row r="4316" spans="1:13" ht="12.75" thickBot="1" x14ac:dyDescent="0.25">
      <c r="A4316" s="265" t="s">
        <v>8905</v>
      </c>
      <c r="B4316" s="301" t="s">
        <v>1193</v>
      </c>
      <c r="C4316" s="302" t="s">
        <v>3137</v>
      </c>
      <c r="D4316" s="301" t="s">
        <v>1470</v>
      </c>
      <c r="E4316" s="301" t="s">
        <v>1198</v>
      </c>
      <c r="F4316" s="303" t="s">
        <v>1195</v>
      </c>
      <c r="G4316" s="304" t="s">
        <v>1196</v>
      </c>
      <c r="H4316" s="305">
        <v>1.3</v>
      </c>
      <c r="I4316" s="285">
        <v>12.429</v>
      </c>
      <c r="J4316" s="285">
        <v>16.157</v>
      </c>
      <c r="K4316" s="277"/>
      <c r="L4316" s="285">
        <v>15.06</v>
      </c>
      <c r="M4316" s="285">
        <v>19.57</v>
      </c>
    </row>
    <row r="4317" spans="1:13" ht="12.75" thickTop="1" x14ac:dyDescent="0.2">
      <c r="A4317" s="265" t="s">
        <v>8906</v>
      </c>
      <c r="B4317" s="295" t="s">
        <v>1193</v>
      </c>
      <c r="C4317" s="296" t="s">
        <v>3138</v>
      </c>
      <c r="D4317" s="295" t="s">
        <v>1470</v>
      </c>
      <c r="E4317" s="295" t="s">
        <v>1194</v>
      </c>
      <c r="F4317" s="297" t="s">
        <v>1195</v>
      </c>
      <c r="G4317" s="298" t="s">
        <v>1196</v>
      </c>
      <c r="H4317" s="299">
        <v>1.3</v>
      </c>
      <c r="I4317" s="300">
        <v>18.404</v>
      </c>
      <c r="J4317" s="300">
        <v>23.925000000000001</v>
      </c>
      <c r="K4317" s="277"/>
      <c r="L4317" s="300">
        <v>22.3</v>
      </c>
      <c r="M4317" s="300">
        <v>28.99</v>
      </c>
    </row>
    <row r="4318" spans="1:13" x14ac:dyDescent="0.2">
      <c r="A4318" s="265" t="s">
        <v>8907</v>
      </c>
      <c r="B4318" s="279" t="s">
        <v>1193</v>
      </c>
      <c r="C4318" s="280" t="s">
        <v>4397</v>
      </c>
      <c r="D4318" s="279" t="s">
        <v>1470</v>
      </c>
      <c r="E4318" s="279" t="s">
        <v>4398</v>
      </c>
      <c r="F4318" s="281" t="s">
        <v>1209</v>
      </c>
      <c r="G4318" s="282" t="s">
        <v>3176</v>
      </c>
      <c r="H4318" s="283">
        <v>0.4</v>
      </c>
      <c r="I4318" s="284">
        <v>7.3120000000000003</v>
      </c>
      <c r="J4318" s="284">
        <v>2.9239999999999999</v>
      </c>
      <c r="K4318" s="277"/>
      <c r="L4318" s="284">
        <v>8.86</v>
      </c>
      <c r="M4318" s="284">
        <v>3.54</v>
      </c>
    </row>
    <row r="4319" spans="1:13" x14ac:dyDescent="0.2">
      <c r="A4319" s="265" t="s">
        <v>8908</v>
      </c>
      <c r="B4319" s="279" t="s">
        <v>1193</v>
      </c>
      <c r="C4319" s="280" t="s">
        <v>3228</v>
      </c>
      <c r="D4319" s="279" t="s">
        <v>1470</v>
      </c>
      <c r="E4319" s="279" t="s">
        <v>3229</v>
      </c>
      <c r="F4319" s="281" t="s">
        <v>1209</v>
      </c>
      <c r="G4319" s="282" t="s">
        <v>345</v>
      </c>
      <c r="H4319" s="283">
        <v>0.15</v>
      </c>
      <c r="I4319" s="284">
        <v>21.045000000000002</v>
      </c>
      <c r="J4319" s="284">
        <v>3.1560000000000001</v>
      </c>
      <c r="K4319" s="277"/>
      <c r="L4319" s="284">
        <v>25.5</v>
      </c>
      <c r="M4319" s="284">
        <v>3.82</v>
      </c>
    </row>
    <row r="4320" spans="1:13" x14ac:dyDescent="0.2">
      <c r="A4320" s="265" t="s">
        <v>8909</v>
      </c>
      <c r="B4320" s="279" t="s">
        <v>1193</v>
      </c>
      <c r="C4320" s="280" t="s">
        <v>3241</v>
      </c>
      <c r="D4320" s="279" t="s">
        <v>1470</v>
      </c>
      <c r="E4320" s="279" t="s">
        <v>1234</v>
      </c>
      <c r="F4320" s="281" t="s">
        <v>1209</v>
      </c>
      <c r="G4320" s="282" t="s">
        <v>61</v>
      </c>
      <c r="H4320" s="283">
        <v>1.3674999999999999</v>
      </c>
      <c r="I4320" s="284">
        <v>12.069626867469882</v>
      </c>
      <c r="J4320" s="284">
        <v>16.504999999999999</v>
      </c>
      <c r="K4320" s="277"/>
      <c r="L4320" s="284">
        <v>14.64</v>
      </c>
      <c r="M4320" s="284">
        <v>20.02</v>
      </c>
    </row>
    <row r="4321" spans="1:13" x14ac:dyDescent="0.2">
      <c r="A4321" s="265" t="s">
        <v>8910</v>
      </c>
      <c r="B4321" s="279" t="s">
        <v>1193</v>
      </c>
      <c r="C4321" s="280" t="s">
        <v>3150</v>
      </c>
      <c r="D4321" s="279" t="s">
        <v>1470</v>
      </c>
      <c r="E4321" s="279" t="s">
        <v>3151</v>
      </c>
      <c r="F4321" s="281" t="s">
        <v>1209</v>
      </c>
      <c r="G4321" s="282" t="s">
        <v>61</v>
      </c>
      <c r="H4321" s="283">
        <v>0.5</v>
      </c>
      <c r="I4321" s="284">
        <v>6.7670000000000003</v>
      </c>
      <c r="J4321" s="284">
        <v>3.383</v>
      </c>
      <c r="K4321" s="277"/>
      <c r="L4321" s="284">
        <v>8.1999999999999993</v>
      </c>
      <c r="M4321" s="284">
        <v>4.0999999999999996</v>
      </c>
    </row>
    <row r="4322" spans="1:13" x14ac:dyDescent="0.2">
      <c r="A4322" s="265" t="s">
        <v>8911</v>
      </c>
      <c r="B4322" s="266" t="s">
        <v>5236</v>
      </c>
      <c r="C4322" s="267" t="s">
        <v>36</v>
      </c>
      <c r="D4322" s="266" t="s">
        <v>37</v>
      </c>
      <c r="E4322" s="266" t="s">
        <v>38</v>
      </c>
      <c r="F4322" s="268" t="s">
        <v>1188</v>
      </c>
      <c r="G4322" s="269" t="s">
        <v>39</v>
      </c>
      <c r="H4322" s="267" t="s">
        <v>1189</v>
      </c>
      <c r="I4322" s="267" t="s">
        <v>40</v>
      </c>
      <c r="J4322" s="267" t="s">
        <v>41</v>
      </c>
      <c r="L4322" s="334"/>
      <c r="M4322" s="334"/>
    </row>
    <row r="4323" spans="1:13" x14ac:dyDescent="0.2">
      <c r="A4323" s="265" t="s">
        <v>8912</v>
      </c>
      <c r="B4323" s="271" t="s">
        <v>1190</v>
      </c>
      <c r="C4323" s="272" t="s">
        <v>4032</v>
      </c>
      <c r="D4323" s="271" t="s">
        <v>1470</v>
      </c>
      <c r="E4323" s="271" t="s">
        <v>344</v>
      </c>
      <c r="F4323" s="273">
        <v>5</v>
      </c>
      <c r="G4323" s="274" t="s">
        <v>345</v>
      </c>
      <c r="H4323" s="275">
        <v>1</v>
      </c>
      <c r="I4323" s="276">
        <v>12.610000000000001</v>
      </c>
      <c r="J4323" s="276">
        <v>12.61</v>
      </c>
      <c r="K4323" s="277"/>
      <c r="L4323" s="276">
        <v>15.29</v>
      </c>
      <c r="M4323" s="276">
        <v>15.29</v>
      </c>
    </row>
    <row r="4324" spans="1:13" x14ac:dyDescent="0.2">
      <c r="A4324" s="265" t="s">
        <v>8913</v>
      </c>
      <c r="B4324" s="279" t="s">
        <v>1193</v>
      </c>
      <c r="C4324" s="280" t="s">
        <v>3137</v>
      </c>
      <c r="D4324" s="279" t="s">
        <v>1470</v>
      </c>
      <c r="E4324" s="279" t="s">
        <v>1198</v>
      </c>
      <c r="F4324" s="281" t="s">
        <v>1195</v>
      </c>
      <c r="G4324" s="282" t="s">
        <v>1196</v>
      </c>
      <c r="H4324" s="283">
        <v>7.0000000000000007E-2</v>
      </c>
      <c r="I4324" s="284">
        <v>12.429</v>
      </c>
      <c r="J4324" s="284">
        <v>0.87</v>
      </c>
      <c r="K4324" s="277"/>
      <c r="L4324" s="284">
        <v>15.06</v>
      </c>
      <c r="M4324" s="284">
        <v>1.05</v>
      </c>
    </row>
    <row r="4325" spans="1:13" x14ac:dyDescent="0.2">
      <c r="A4325" s="265" t="s">
        <v>8914</v>
      </c>
      <c r="B4325" s="279" t="s">
        <v>1193</v>
      </c>
      <c r="C4325" s="280" t="s">
        <v>3853</v>
      </c>
      <c r="D4325" s="279" t="s">
        <v>1470</v>
      </c>
      <c r="E4325" s="279" t="s">
        <v>1200</v>
      </c>
      <c r="F4325" s="281" t="s">
        <v>1195</v>
      </c>
      <c r="G4325" s="282" t="s">
        <v>1196</v>
      </c>
      <c r="H4325" s="283">
        <v>7.0000000000000007E-2</v>
      </c>
      <c r="I4325" s="284">
        <v>18.404</v>
      </c>
      <c r="J4325" s="284">
        <v>1.288</v>
      </c>
      <c r="K4325" s="277"/>
      <c r="L4325" s="284">
        <v>22.3</v>
      </c>
      <c r="M4325" s="284">
        <v>1.56</v>
      </c>
    </row>
    <row r="4326" spans="1:13" x14ac:dyDescent="0.2">
      <c r="A4326" s="265" t="s">
        <v>8915</v>
      </c>
      <c r="B4326" s="279" t="s">
        <v>1193</v>
      </c>
      <c r="C4326" s="280" t="s">
        <v>3855</v>
      </c>
      <c r="D4326" s="279" t="s">
        <v>1470</v>
      </c>
      <c r="E4326" s="279" t="s">
        <v>1218</v>
      </c>
      <c r="F4326" s="281" t="s">
        <v>1209</v>
      </c>
      <c r="G4326" s="282" t="s">
        <v>345</v>
      </c>
      <c r="H4326" s="283">
        <v>1.1000000000000001</v>
      </c>
      <c r="I4326" s="284">
        <v>9.1347833663366327</v>
      </c>
      <c r="J4326" s="284">
        <v>10.048</v>
      </c>
      <c r="K4326" s="277"/>
      <c r="L4326" s="284">
        <v>11.09</v>
      </c>
      <c r="M4326" s="284">
        <v>12.19</v>
      </c>
    </row>
    <row r="4327" spans="1:13" x14ac:dyDescent="0.2">
      <c r="A4327" s="265" t="s">
        <v>8916</v>
      </c>
      <c r="B4327" s="301" t="s">
        <v>1193</v>
      </c>
      <c r="C4327" s="302" t="s">
        <v>3856</v>
      </c>
      <c r="D4327" s="301" t="s">
        <v>1470</v>
      </c>
      <c r="E4327" s="301" t="s">
        <v>1214</v>
      </c>
      <c r="F4327" s="303" t="s">
        <v>1209</v>
      </c>
      <c r="G4327" s="304" t="s">
        <v>345</v>
      </c>
      <c r="H4327" s="305">
        <v>0.02</v>
      </c>
      <c r="I4327" s="285">
        <v>20.228000000000002</v>
      </c>
      <c r="J4327" s="285">
        <v>0.40400000000000003</v>
      </c>
      <c r="K4327" s="277"/>
      <c r="L4327" s="285">
        <v>24.51</v>
      </c>
      <c r="M4327" s="285">
        <v>0.49</v>
      </c>
    </row>
    <row r="4328" spans="1:13" ht="12.75" thickBot="1" x14ac:dyDescent="0.25">
      <c r="A4328" s="265" t="s">
        <v>8917</v>
      </c>
      <c r="B4328" s="286" t="s">
        <v>5237</v>
      </c>
      <c r="C4328" s="287" t="s">
        <v>36</v>
      </c>
      <c r="D4328" s="286" t="s">
        <v>37</v>
      </c>
      <c r="E4328" s="286" t="s">
        <v>38</v>
      </c>
      <c r="F4328" s="288" t="s">
        <v>1188</v>
      </c>
      <c r="G4328" s="289" t="s">
        <v>39</v>
      </c>
      <c r="H4328" s="287" t="s">
        <v>1189</v>
      </c>
      <c r="I4328" s="287" t="s">
        <v>40</v>
      </c>
      <c r="J4328" s="287" t="s">
        <v>41</v>
      </c>
      <c r="L4328" s="270"/>
      <c r="M4328" s="270"/>
    </row>
    <row r="4329" spans="1:13" ht="12.75" thickTop="1" x14ac:dyDescent="0.2">
      <c r="A4329" s="265" t="s">
        <v>8918</v>
      </c>
      <c r="B4329" s="310" t="s">
        <v>1190</v>
      </c>
      <c r="C4329" s="311" t="s">
        <v>4039</v>
      </c>
      <c r="D4329" s="310" t="s">
        <v>1470</v>
      </c>
      <c r="E4329" s="310" t="s">
        <v>351</v>
      </c>
      <c r="F4329" s="312">
        <v>5</v>
      </c>
      <c r="G4329" s="313" t="s">
        <v>345</v>
      </c>
      <c r="H4329" s="314">
        <v>1</v>
      </c>
      <c r="I4329" s="315">
        <v>9.86</v>
      </c>
      <c r="J4329" s="315">
        <v>9.86</v>
      </c>
      <c r="K4329" s="277"/>
      <c r="L4329" s="315">
        <v>11.97</v>
      </c>
      <c r="M4329" s="315">
        <v>11.97</v>
      </c>
    </row>
    <row r="4330" spans="1:13" x14ac:dyDescent="0.2">
      <c r="A4330" s="265" t="s">
        <v>8919</v>
      </c>
      <c r="B4330" s="279" t="s">
        <v>1193</v>
      </c>
      <c r="C4330" s="280" t="s">
        <v>3137</v>
      </c>
      <c r="D4330" s="279" t="s">
        <v>1470</v>
      </c>
      <c r="E4330" s="279" t="s">
        <v>1198</v>
      </c>
      <c r="F4330" s="281" t="s">
        <v>1195</v>
      </c>
      <c r="G4330" s="282" t="s">
        <v>1196</v>
      </c>
      <c r="H4330" s="283">
        <v>0.08</v>
      </c>
      <c r="I4330" s="284">
        <v>12.429</v>
      </c>
      <c r="J4330" s="284">
        <v>0.99399999999999999</v>
      </c>
      <c r="K4330" s="277"/>
      <c r="L4330" s="284">
        <v>15.06</v>
      </c>
      <c r="M4330" s="284">
        <v>1.2</v>
      </c>
    </row>
    <row r="4331" spans="1:13" x14ac:dyDescent="0.2">
      <c r="A4331" s="265" t="s">
        <v>8920</v>
      </c>
      <c r="B4331" s="279" t="s">
        <v>1193</v>
      </c>
      <c r="C4331" s="280" t="s">
        <v>3853</v>
      </c>
      <c r="D4331" s="279" t="s">
        <v>1470</v>
      </c>
      <c r="E4331" s="279" t="s">
        <v>1200</v>
      </c>
      <c r="F4331" s="281" t="s">
        <v>1195</v>
      </c>
      <c r="G4331" s="282" t="s">
        <v>1196</v>
      </c>
      <c r="H4331" s="283">
        <v>0.08</v>
      </c>
      <c r="I4331" s="284">
        <v>18.404</v>
      </c>
      <c r="J4331" s="284">
        <v>1.472</v>
      </c>
      <c r="K4331" s="277"/>
      <c r="L4331" s="284">
        <v>22.3</v>
      </c>
      <c r="M4331" s="284">
        <v>1.78</v>
      </c>
    </row>
    <row r="4332" spans="1:13" x14ac:dyDescent="0.2">
      <c r="A4332" s="265" t="s">
        <v>8921</v>
      </c>
      <c r="B4332" s="279" t="s">
        <v>1193</v>
      </c>
      <c r="C4332" s="280" t="s">
        <v>4040</v>
      </c>
      <c r="D4332" s="279" t="s">
        <v>1470</v>
      </c>
      <c r="E4332" s="279" t="s">
        <v>4041</v>
      </c>
      <c r="F4332" s="281" t="s">
        <v>1209</v>
      </c>
      <c r="G4332" s="282" t="s">
        <v>345</v>
      </c>
      <c r="H4332" s="283">
        <v>1.1000000000000001</v>
      </c>
      <c r="I4332" s="284">
        <v>6.3553065714285717</v>
      </c>
      <c r="J4332" s="284">
        <v>6.99</v>
      </c>
      <c r="K4332" s="277"/>
      <c r="L4332" s="284">
        <v>7.73</v>
      </c>
      <c r="M4332" s="284">
        <v>8.5</v>
      </c>
    </row>
    <row r="4333" spans="1:13" x14ac:dyDescent="0.2">
      <c r="A4333" s="265" t="s">
        <v>8922</v>
      </c>
      <c r="B4333" s="279" t="s">
        <v>1193</v>
      </c>
      <c r="C4333" s="280" t="s">
        <v>3856</v>
      </c>
      <c r="D4333" s="279" t="s">
        <v>1470</v>
      </c>
      <c r="E4333" s="279" t="s">
        <v>1214</v>
      </c>
      <c r="F4333" s="281" t="s">
        <v>1209</v>
      </c>
      <c r="G4333" s="282" t="s">
        <v>345</v>
      </c>
      <c r="H4333" s="283">
        <v>0.02</v>
      </c>
      <c r="I4333" s="284">
        <v>20.228000000000002</v>
      </c>
      <c r="J4333" s="284">
        <v>0.40400000000000003</v>
      </c>
      <c r="K4333" s="277"/>
      <c r="L4333" s="284">
        <v>24.51</v>
      </c>
      <c r="M4333" s="284">
        <v>0.49</v>
      </c>
    </row>
    <row r="4334" spans="1:13" x14ac:dyDescent="0.2">
      <c r="A4334" s="265" t="s">
        <v>8923</v>
      </c>
      <c r="B4334" s="266" t="s">
        <v>5238</v>
      </c>
      <c r="C4334" s="267" t="s">
        <v>36</v>
      </c>
      <c r="D4334" s="266" t="s">
        <v>37</v>
      </c>
      <c r="E4334" s="266" t="s">
        <v>38</v>
      </c>
      <c r="F4334" s="268" t="s">
        <v>1188</v>
      </c>
      <c r="G4334" s="269" t="s">
        <v>39</v>
      </c>
      <c r="H4334" s="267" t="s">
        <v>1189</v>
      </c>
      <c r="I4334" s="267" t="s">
        <v>40</v>
      </c>
      <c r="J4334" s="267" t="s">
        <v>41</v>
      </c>
      <c r="L4334" s="334"/>
      <c r="M4334" s="334"/>
    </row>
    <row r="4335" spans="1:13" x14ac:dyDescent="0.2">
      <c r="A4335" s="265" t="s">
        <v>8924</v>
      </c>
      <c r="B4335" s="271" t="s">
        <v>1190</v>
      </c>
      <c r="C4335" s="272" t="s">
        <v>5226</v>
      </c>
      <c r="D4335" s="271" t="s">
        <v>1470</v>
      </c>
      <c r="E4335" s="271" t="s">
        <v>1065</v>
      </c>
      <c r="F4335" s="273">
        <v>5</v>
      </c>
      <c r="G4335" s="274" t="s">
        <v>7</v>
      </c>
      <c r="H4335" s="275">
        <v>1</v>
      </c>
      <c r="I4335" s="276">
        <v>18.7</v>
      </c>
      <c r="J4335" s="276">
        <v>18.7</v>
      </c>
      <c r="K4335" s="277"/>
      <c r="L4335" s="276">
        <v>22.67</v>
      </c>
      <c r="M4335" s="276">
        <v>22.67</v>
      </c>
    </row>
    <row r="4336" spans="1:13" x14ac:dyDescent="0.2">
      <c r="A4336" s="265" t="s">
        <v>8925</v>
      </c>
      <c r="B4336" s="279" t="s">
        <v>1193</v>
      </c>
      <c r="C4336" s="280" t="s">
        <v>3156</v>
      </c>
      <c r="D4336" s="279" t="s">
        <v>1470</v>
      </c>
      <c r="E4336" s="279" t="s">
        <v>1206</v>
      </c>
      <c r="F4336" s="281" t="s">
        <v>1195</v>
      </c>
      <c r="G4336" s="282" t="s">
        <v>1196</v>
      </c>
      <c r="H4336" s="283">
        <v>1.7</v>
      </c>
      <c r="I4336" s="284">
        <v>11.000169251336899</v>
      </c>
      <c r="J4336" s="284">
        <v>18.7</v>
      </c>
      <c r="K4336" s="277"/>
      <c r="L4336" s="284">
        <v>13.34</v>
      </c>
      <c r="M4336" s="284">
        <v>22.67</v>
      </c>
    </row>
    <row r="4337" spans="1:13" x14ac:dyDescent="0.2">
      <c r="A4337" s="265" t="s">
        <v>8926</v>
      </c>
      <c r="B4337" s="266" t="s">
        <v>5239</v>
      </c>
      <c r="C4337" s="267" t="s">
        <v>36</v>
      </c>
      <c r="D4337" s="266" t="s">
        <v>37</v>
      </c>
      <c r="E4337" s="266" t="s">
        <v>38</v>
      </c>
      <c r="F4337" s="268" t="s">
        <v>1188</v>
      </c>
      <c r="G4337" s="269" t="s">
        <v>39</v>
      </c>
      <c r="H4337" s="267" t="s">
        <v>1189</v>
      </c>
      <c r="I4337" s="267" t="s">
        <v>40</v>
      </c>
      <c r="J4337" s="267" t="s">
        <v>41</v>
      </c>
      <c r="L4337" s="334"/>
      <c r="M4337" s="334"/>
    </row>
    <row r="4338" spans="1:13" x14ac:dyDescent="0.2">
      <c r="A4338" s="265" t="s">
        <v>8927</v>
      </c>
      <c r="B4338" s="271" t="s">
        <v>1190</v>
      </c>
      <c r="C4338" s="272" t="s">
        <v>5228</v>
      </c>
      <c r="D4338" s="271" t="s">
        <v>1470</v>
      </c>
      <c r="E4338" s="271" t="s">
        <v>1067</v>
      </c>
      <c r="F4338" s="273">
        <v>5</v>
      </c>
      <c r="G4338" s="274" t="s">
        <v>345</v>
      </c>
      <c r="H4338" s="275">
        <v>1</v>
      </c>
      <c r="I4338" s="276">
        <v>10.34</v>
      </c>
      <c r="J4338" s="276">
        <v>10.34</v>
      </c>
      <c r="K4338" s="277"/>
      <c r="L4338" s="276">
        <v>12.55</v>
      </c>
      <c r="M4338" s="276">
        <v>12.55</v>
      </c>
    </row>
    <row r="4339" spans="1:13" x14ac:dyDescent="0.2">
      <c r="A4339" s="265" t="s">
        <v>8928</v>
      </c>
      <c r="B4339" s="301" t="s">
        <v>1193</v>
      </c>
      <c r="C4339" s="302" t="s">
        <v>3137</v>
      </c>
      <c r="D4339" s="301" t="s">
        <v>1470</v>
      </c>
      <c r="E4339" s="301" t="s">
        <v>1198</v>
      </c>
      <c r="F4339" s="303" t="s">
        <v>1195</v>
      </c>
      <c r="G4339" s="304" t="s">
        <v>1196</v>
      </c>
      <c r="H4339" s="305">
        <v>0.1</v>
      </c>
      <c r="I4339" s="285">
        <v>12.429</v>
      </c>
      <c r="J4339" s="285">
        <v>1.242</v>
      </c>
      <c r="K4339" s="277"/>
      <c r="L4339" s="285">
        <v>15.06</v>
      </c>
      <c r="M4339" s="285">
        <v>1.5</v>
      </c>
    </row>
    <row r="4340" spans="1:13" ht="12.75" thickBot="1" x14ac:dyDescent="0.25">
      <c r="A4340" s="265" t="s">
        <v>8929</v>
      </c>
      <c r="B4340" s="301" t="s">
        <v>1193</v>
      </c>
      <c r="C4340" s="302" t="s">
        <v>3853</v>
      </c>
      <c r="D4340" s="301" t="s">
        <v>1470</v>
      </c>
      <c r="E4340" s="301" t="s">
        <v>1200</v>
      </c>
      <c r="F4340" s="303" t="s">
        <v>1195</v>
      </c>
      <c r="G4340" s="304" t="s">
        <v>1196</v>
      </c>
      <c r="H4340" s="305">
        <v>0.1</v>
      </c>
      <c r="I4340" s="285">
        <v>18.404</v>
      </c>
      <c r="J4340" s="285">
        <v>1.84</v>
      </c>
      <c r="K4340" s="277"/>
      <c r="L4340" s="285">
        <v>22.3</v>
      </c>
      <c r="M4340" s="285">
        <v>2.23</v>
      </c>
    </row>
    <row r="4341" spans="1:13" ht="12.75" thickTop="1" x14ac:dyDescent="0.2">
      <c r="A4341" s="265" t="s">
        <v>8930</v>
      </c>
      <c r="B4341" s="295" t="s">
        <v>1193</v>
      </c>
      <c r="C4341" s="296" t="s">
        <v>4067</v>
      </c>
      <c r="D4341" s="295" t="s">
        <v>1470</v>
      </c>
      <c r="E4341" s="295" t="s">
        <v>4068</v>
      </c>
      <c r="F4341" s="297" t="s">
        <v>1209</v>
      </c>
      <c r="G4341" s="298" t="s">
        <v>345</v>
      </c>
      <c r="H4341" s="299">
        <v>1.1000000000000001</v>
      </c>
      <c r="I4341" s="300">
        <v>6.047709552238806</v>
      </c>
      <c r="J4341" s="300">
        <v>6.6520000000000001</v>
      </c>
      <c r="K4341" s="277"/>
      <c r="L4341" s="300">
        <v>7.36</v>
      </c>
      <c r="M4341" s="300">
        <v>8.09</v>
      </c>
    </row>
    <row r="4342" spans="1:13" x14ac:dyDescent="0.2">
      <c r="A4342" s="265" t="s">
        <v>8931</v>
      </c>
      <c r="B4342" s="279" t="s">
        <v>1193</v>
      </c>
      <c r="C4342" s="280" t="s">
        <v>3856</v>
      </c>
      <c r="D4342" s="279" t="s">
        <v>1470</v>
      </c>
      <c r="E4342" s="279" t="s">
        <v>1214</v>
      </c>
      <c r="F4342" s="281" t="s">
        <v>1209</v>
      </c>
      <c r="G4342" s="282" t="s">
        <v>345</v>
      </c>
      <c r="H4342" s="283">
        <v>0.03</v>
      </c>
      <c r="I4342" s="284">
        <v>20.228000000000002</v>
      </c>
      <c r="J4342" s="284">
        <v>0.60599999999999998</v>
      </c>
      <c r="K4342" s="277"/>
      <c r="L4342" s="284">
        <v>24.51</v>
      </c>
      <c r="M4342" s="284">
        <v>0.73</v>
      </c>
    </row>
    <row r="4343" spans="1:13" x14ac:dyDescent="0.2">
      <c r="A4343" s="265" t="s">
        <v>8932</v>
      </c>
      <c r="B4343" s="266" t="s">
        <v>5240</v>
      </c>
      <c r="C4343" s="267" t="s">
        <v>36</v>
      </c>
      <c r="D4343" s="266" t="s">
        <v>37</v>
      </c>
      <c r="E4343" s="266" t="s">
        <v>38</v>
      </c>
      <c r="F4343" s="268" t="s">
        <v>1188</v>
      </c>
      <c r="G4343" s="269" t="s">
        <v>39</v>
      </c>
      <c r="H4343" s="267" t="s">
        <v>1189</v>
      </c>
      <c r="I4343" s="267" t="s">
        <v>40</v>
      </c>
      <c r="J4343" s="267" t="s">
        <v>41</v>
      </c>
      <c r="L4343" s="334"/>
      <c r="M4343" s="334"/>
    </row>
    <row r="4344" spans="1:13" x14ac:dyDescent="0.2">
      <c r="A4344" s="265" t="s">
        <v>8933</v>
      </c>
      <c r="B4344" s="271" t="s">
        <v>1190</v>
      </c>
      <c r="C4344" s="272" t="s">
        <v>5214</v>
      </c>
      <c r="D4344" s="271" t="s">
        <v>1470</v>
      </c>
      <c r="E4344" s="271" t="s">
        <v>1054</v>
      </c>
      <c r="F4344" s="273">
        <v>5</v>
      </c>
      <c r="G4344" s="274" t="s">
        <v>289</v>
      </c>
      <c r="H4344" s="275">
        <v>1</v>
      </c>
      <c r="I4344" s="276">
        <v>39.67</v>
      </c>
      <c r="J4344" s="276">
        <v>39.669999999999995</v>
      </c>
      <c r="K4344" s="277"/>
      <c r="L4344" s="276">
        <v>48.08</v>
      </c>
      <c r="M4344" s="276">
        <v>48.08</v>
      </c>
    </row>
    <row r="4345" spans="1:13" x14ac:dyDescent="0.2">
      <c r="A4345" s="265" t="s">
        <v>8934</v>
      </c>
      <c r="B4345" s="279" t="s">
        <v>1193</v>
      </c>
      <c r="C4345" s="280" t="s">
        <v>3213</v>
      </c>
      <c r="D4345" s="279" t="s">
        <v>1470</v>
      </c>
      <c r="E4345" s="279" t="s">
        <v>1204</v>
      </c>
      <c r="F4345" s="281" t="s">
        <v>1195</v>
      </c>
      <c r="G4345" s="282" t="s">
        <v>1196</v>
      </c>
      <c r="H4345" s="283">
        <v>0.09</v>
      </c>
      <c r="I4345" s="284">
        <v>13.204000000000001</v>
      </c>
      <c r="J4345" s="284">
        <v>1.1879999999999999</v>
      </c>
      <c r="K4345" s="277"/>
      <c r="L4345" s="284">
        <v>16</v>
      </c>
      <c r="M4345" s="284">
        <v>1.44</v>
      </c>
    </row>
    <row r="4346" spans="1:13" x14ac:dyDescent="0.2">
      <c r="A4346" s="265" t="s">
        <v>8935</v>
      </c>
      <c r="B4346" s="279" t="s">
        <v>1193</v>
      </c>
      <c r="C4346" s="280" t="s">
        <v>3160</v>
      </c>
      <c r="D4346" s="279" t="s">
        <v>1470</v>
      </c>
      <c r="E4346" s="279" t="s">
        <v>1202</v>
      </c>
      <c r="F4346" s="281" t="s">
        <v>1195</v>
      </c>
      <c r="G4346" s="282" t="s">
        <v>1196</v>
      </c>
      <c r="H4346" s="283">
        <v>0.19639999999999999</v>
      </c>
      <c r="I4346" s="284">
        <v>18.404</v>
      </c>
      <c r="J4346" s="284">
        <v>3.6139999999999999</v>
      </c>
      <c r="K4346" s="277"/>
      <c r="L4346" s="284">
        <v>22.3</v>
      </c>
      <c r="M4346" s="284">
        <v>4.37</v>
      </c>
    </row>
    <row r="4347" spans="1:13" x14ac:dyDescent="0.2">
      <c r="A4347" s="265" t="s">
        <v>8936</v>
      </c>
      <c r="B4347" s="301" t="s">
        <v>1193</v>
      </c>
      <c r="C4347" s="302" t="s">
        <v>3156</v>
      </c>
      <c r="D4347" s="301" t="s">
        <v>1470</v>
      </c>
      <c r="E4347" s="301" t="s">
        <v>1206</v>
      </c>
      <c r="F4347" s="303" t="s">
        <v>1195</v>
      </c>
      <c r="G4347" s="304" t="s">
        <v>1196</v>
      </c>
      <c r="H4347" s="305">
        <v>1.5148999999999999</v>
      </c>
      <c r="I4347" s="285">
        <v>11.009</v>
      </c>
      <c r="J4347" s="285">
        <v>16.677</v>
      </c>
      <c r="K4347" s="277"/>
      <c r="L4347" s="285">
        <v>13.34</v>
      </c>
      <c r="M4347" s="285">
        <v>20.2</v>
      </c>
    </row>
    <row r="4348" spans="1:13" ht="12.75" thickBot="1" x14ac:dyDescent="0.25">
      <c r="A4348" s="265" t="s">
        <v>8937</v>
      </c>
      <c r="B4348" s="301" t="s">
        <v>1193</v>
      </c>
      <c r="C4348" s="302" t="s">
        <v>3161</v>
      </c>
      <c r="D4348" s="301" t="s">
        <v>1470</v>
      </c>
      <c r="E4348" s="301" t="s">
        <v>3162</v>
      </c>
      <c r="F4348" s="303" t="s">
        <v>1209</v>
      </c>
      <c r="G4348" s="304" t="s">
        <v>7</v>
      </c>
      <c r="H4348" s="305">
        <v>4.3999999999999997E-2</v>
      </c>
      <c r="I4348" s="285">
        <v>141.94300000000001</v>
      </c>
      <c r="J4348" s="285">
        <v>6.2450000000000001</v>
      </c>
      <c r="K4348" s="277"/>
      <c r="L4348" s="285">
        <v>171.99</v>
      </c>
      <c r="M4348" s="285">
        <v>7.56</v>
      </c>
    </row>
    <row r="4349" spans="1:13" ht="12.75" thickTop="1" x14ac:dyDescent="0.2">
      <c r="A4349" s="265" t="s">
        <v>8938</v>
      </c>
      <c r="B4349" s="295" t="s">
        <v>1193</v>
      </c>
      <c r="C4349" s="296" t="s">
        <v>3167</v>
      </c>
      <c r="D4349" s="295" t="s">
        <v>1470</v>
      </c>
      <c r="E4349" s="295" t="s">
        <v>1213</v>
      </c>
      <c r="F4349" s="297" t="s">
        <v>1209</v>
      </c>
      <c r="G4349" s="298" t="s">
        <v>7</v>
      </c>
      <c r="H4349" s="299">
        <v>2.0500000000000001E-2</v>
      </c>
      <c r="I4349" s="300">
        <v>121.63200000000001</v>
      </c>
      <c r="J4349" s="300">
        <v>2.4929999999999999</v>
      </c>
      <c r="K4349" s="277"/>
      <c r="L4349" s="300">
        <v>147.38</v>
      </c>
      <c r="M4349" s="300">
        <v>3.02</v>
      </c>
    </row>
    <row r="4350" spans="1:13" x14ac:dyDescent="0.2">
      <c r="A4350" s="265" t="s">
        <v>8939</v>
      </c>
      <c r="B4350" s="279" t="s">
        <v>1193</v>
      </c>
      <c r="C4350" s="280" t="s">
        <v>3190</v>
      </c>
      <c r="D4350" s="279" t="s">
        <v>1470</v>
      </c>
      <c r="E4350" s="279" t="s">
        <v>1211</v>
      </c>
      <c r="F4350" s="281" t="s">
        <v>1209</v>
      </c>
      <c r="G4350" s="282" t="s">
        <v>7</v>
      </c>
      <c r="H4350" s="283">
        <v>2.0500000000000001E-2</v>
      </c>
      <c r="I4350" s="284">
        <v>117.539</v>
      </c>
      <c r="J4350" s="284">
        <v>2.4089999999999998</v>
      </c>
      <c r="K4350" s="277"/>
      <c r="L4350" s="284">
        <v>142.41999999999999</v>
      </c>
      <c r="M4350" s="284">
        <v>2.91</v>
      </c>
    </row>
    <row r="4351" spans="1:13" x14ac:dyDescent="0.2">
      <c r="A4351" s="265" t="s">
        <v>8940</v>
      </c>
      <c r="B4351" s="279" t="s">
        <v>1193</v>
      </c>
      <c r="C4351" s="280" t="s">
        <v>3141</v>
      </c>
      <c r="D4351" s="279" t="s">
        <v>1470</v>
      </c>
      <c r="E4351" s="279" t="s">
        <v>1226</v>
      </c>
      <c r="F4351" s="281" t="s">
        <v>1209</v>
      </c>
      <c r="G4351" s="282" t="s">
        <v>345</v>
      </c>
      <c r="H4351" s="283">
        <v>13.8462</v>
      </c>
      <c r="I4351" s="284">
        <v>0.50876887323943687</v>
      </c>
      <c r="J4351" s="284">
        <v>7.0439999999999996</v>
      </c>
      <c r="K4351" s="277"/>
      <c r="L4351" s="284">
        <v>0.62</v>
      </c>
      <c r="M4351" s="284">
        <v>8.58</v>
      </c>
    </row>
    <row r="4352" spans="1:13" x14ac:dyDescent="0.2">
      <c r="A4352" s="265" t="s">
        <v>8941</v>
      </c>
      <c r="B4352" s="266" t="s">
        <v>5241</v>
      </c>
      <c r="C4352" s="267" t="s">
        <v>36</v>
      </c>
      <c r="D4352" s="266" t="s">
        <v>37</v>
      </c>
      <c r="E4352" s="266" t="s">
        <v>38</v>
      </c>
      <c r="F4352" s="268" t="s">
        <v>1188</v>
      </c>
      <c r="G4352" s="269" t="s">
        <v>39</v>
      </c>
      <c r="H4352" s="267" t="s">
        <v>1189</v>
      </c>
      <c r="I4352" s="267" t="s">
        <v>40</v>
      </c>
      <c r="J4352" s="267" t="s">
        <v>41</v>
      </c>
      <c r="L4352" s="334"/>
      <c r="M4352" s="334"/>
    </row>
    <row r="4353" spans="1:13" x14ac:dyDescent="0.2">
      <c r="A4353" s="265" t="s">
        <v>8942</v>
      </c>
      <c r="B4353" s="271" t="s">
        <v>1190</v>
      </c>
      <c r="C4353" s="272" t="s">
        <v>4020</v>
      </c>
      <c r="D4353" s="271" t="s">
        <v>1470</v>
      </c>
      <c r="E4353" s="271" t="s">
        <v>336</v>
      </c>
      <c r="F4353" s="273">
        <v>5</v>
      </c>
      <c r="G4353" s="274" t="s">
        <v>7</v>
      </c>
      <c r="H4353" s="275">
        <v>1</v>
      </c>
      <c r="I4353" s="276">
        <v>35.76</v>
      </c>
      <c r="J4353" s="276">
        <v>35.76</v>
      </c>
      <c r="K4353" s="277"/>
      <c r="L4353" s="276">
        <v>43.34</v>
      </c>
      <c r="M4353" s="276">
        <v>43.34</v>
      </c>
    </row>
    <row r="4354" spans="1:13" x14ac:dyDescent="0.2">
      <c r="A4354" s="265" t="s">
        <v>8943</v>
      </c>
      <c r="B4354" s="279" t="s">
        <v>1193</v>
      </c>
      <c r="C4354" s="280" t="s">
        <v>3156</v>
      </c>
      <c r="D4354" s="279" t="s">
        <v>1470</v>
      </c>
      <c r="E4354" s="279" t="s">
        <v>1206</v>
      </c>
      <c r="F4354" s="281" t="s">
        <v>1195</v>
      </c>
      <c r="G4354" s="282" t="s">
        <v>1196</v>
      </c>
      <c r="H4354" s="283">
        <v>3.2490999999999999</v>
      </c>
      <c r="I4354" s="284">
        <v>11.006232374301677</v>
      </c>
      <c r="J4354" s="284">
        <v>35.76</v>
      </c>
      <c r="K4354" s="277"/>
      <c r="L4354" s="284">
        <v>13.34</v>
      </c>
      <c r="M4354" s="284">
        <v>43.34</v>
      </c>
    </row>
    <row r="4355" spans="1:13" x14ac:dyDescent="0.2">
      <c r="A4355" s="265" t="s">
        <v>8944</v>
      </c>
      <c r="B4355" s="286" t="s">
        <v>5242</v>
      </c>
      <c r="C4355" s="287" t="s">
        <v>36</v>
      </c>
      <c r="D4355" s="286" t="s">
        <v>37</v>
      </c>
      <c r="E4355" s="286" t="s">
        <v>38</v>
      </c>
      <c r="F4355" s="288" t="s">
        <v>1188</v>
      </c>
      <c r="G4355" s="289" t="s">
        <v>39</v>
      </c>
      <c r="H4355" s="287" t="s">
        <v>1189</v>
      </c>
      <c r="I4355" s="287" t="s">
        <v>40</v>
      </c>
      <c r="J4355" s="287" t="s">
        <v>41</v>
      </c>
      <c r="L4355" s="270"/>
      <c r="M4355" s="270"/>
    </row>
    <row r="4356" spans="1:13" ht="12.75" thickBot="1" x14ac:dyDescent="0.25">
      <c r="A4356" s="265" t="s">
        <v>8945</v>
      </c>
      <c r="B4356" s="290" t="s">
        <v>1190</v>
      </c>
      <c r="C4356" s="291" t="s">
        <v>4022</v>
      </c>
      <c r="D4356" s="290" t="s">
        <v>1470</v>
      </c>
      <c r="E4356" s="290" t="s">
        <v>338</v>
      </c>
      <c r="F4356" s="292">
        <v>5</v>
      </c>
      <c r="G4356" s="293" t="s">
        <v>11</v>
      </c>
      <c r="H4356" s="294">
        <v>1</v>
      </c>
      <c r="I4356" s="278">
        <v>4.3899999999999997</v>
      </c>
      <c r="J4356" s="278">
        <v>4.3899999999999997</v>
      </c>
      <c r="K4356" s="277"/>
      <c r="L4356" s="278">
        <v>5.33</v>
      </c>
      <c r="M4356" s="278">
        <v>5.33</v>
      </c>
    </row>
    <row r="4357" spans="1:13" ht="12.75" thickTop="1" x14ac:dyDescent="0.2">
      <c r="A4357" s="265" t="s">
        <v>8946</v>
      </c>
      <c r="B4357" s="295" t="s">
        <v>1193</v>
      </c>
      <c r="C4357" s="296" t="s">
        <v>3156</v>
      </c>
      <c r="D4357" s="295" t="s">
        <v>1470</v>
      </c>
      <c r="E4357" s="295" t="s">
        <v>1206</v>
      </c>
      <c r="F4357" s="297" t="s">
        <v>1195</v>
      </c>
      <c r="G4357" s="298" t="s">
        <v>1196</v>
      </c>
      <c r="H4357" s="299">
        <v>0.4</v>
      </c>
      <c r="I4357" s="300">
        <v>10.976473409090909</v>
      </c>
      <c r="J4357" s="300">
        <v>4.3899999999999997</v>
      </c>
      <c r="K4357" s="277"/>
      <c r="L4357" s="300">
        <v>13.34</v>
      </c>
      <c r="M4357" s="300">
        <v>5.33</v>
      </c>
    </row>
    <row r="4358" spans="1:13" x14ac:dyDescent="0.2">
      <c r="A4358" s="265" t="s">
        <v>8947</v>
      </c>
      <c r="B4358" s="266" t="s">
        <v>5243</v>
      </c>
      <c r="C4358" s="267" t="s">
        <v>36</v>
      </c>
      <c r="D4358" s="266" t="s">
        <v>37</v>
      </c>
      <c r="E4358" s="266" t="s">
        <v>38</v>
      </c>
      <c r="F4358" s="268" t="s">
        <v>1188</v>
      </c>
      <c r="G4358" s="269" t="s">
        <v>39</v>
      </c>
      <c r="H4358" s="267" t="s">
        <v>1189</v>
      </c>
      <c r="I4358" s="267" t="s">
        <v>40</v>
      </c>
      <c r="J4358" s="267" t="s">
        <v>41</v>
      </c>
      <c r="L4358" s="334"/>
      <c r="M4358" s="334"/>
    </row>
    <row r="4359" spans="1:13" ht="24" x14ac:dyDescent="0.2">
      <c r="A4359" s="265" t="s">
        <v>8948</v>
      </c>
      <c r="B4359" s="271" t="s">
        <v>1190</v>
      </c>
      <c r="C4359" s="272" t="s">
        <v>4024</v>
      </c>
      <c r="D4359" s="271" t="s">
        <v>103</v>
      </c>
      <c r="E4359" s="271" t="s">
        <v>1558</v>
      </c>
      <c r="F4359" s="273" t="s">
        <v>3577</v>
      </c>
      <c r="G4359" s="274" t="s">
        <v>7</v>
      </c>
      <c r="H4359" s="275">
        <v>1</v>
      </c>
      <c r="I4359" s="276">
        <v>545.31999999999994</v>
      </c>
      <c r="J4359" s="276">
        <v>545.31999999999994</v>
      </c>
      <c r="K4359" s="277"/>
      <c r="L4359" s="276">
        <v>660.77</v>
      </c>
      <c r="M4359" s="276">
        <v>660.77</v>
      </c>
    </row>
    <row r="4360" spans="1:13" ht="24" x14ac:dyDescent="0.2">
      <c r="A4360" s="265" t="s">
        <v>8949</v>
      </c>
      <c r="B4360" s="316" t="s">
        <v>1236</v>
      </c>
      <c r="C4360" s="317" t="s">
        <v>3432</v>
      </c>
      <c r="D4360" s="316" t="s">
        <v>103</v>
      </c>
      <c r="E4360" s="316" t="s">
        <v>1237</v>
      </c>
      <c r="F4360" s="318" t="s">
        <v>1191</v>
      </c>
      <c r="G4360" s="319" t="s">
        <v>79</v>
      </c>
      <c r="H4360" s="320">
        <v>6.2119999999999997</v>
      </c>
      <c r="I4360" s="321">
        <v>23.686</v>
      </c>
      <c r="J4360" s="321">
        <v>147.137</v>
      </c>
      <c r="K4360" s="277"/>
      <c r="L4360" s="321">
        <v>28.7</v>
      </c>
      <c r="M4360" s="321">
        <v>178.28</v>
      </c>
    </row>
    <row r="4361" spans="1:13" ht="24" x14ac:dyDescent="0.2">
      <c r="A4361" s="265" t="s">
        <v>8950</v>
      </c>
      <c r="B4361" s="316" t="s">
        <v>1236</v>
      </c>
      <c r="C4361" s="317" t="s">
        <v>3433</v>
      </c>
      <c r="D4361" s="316" t="s">
        <v>103</v>
      </c>
      <c r="E4361" s="316" t="s">
        <v>1239</v>
      </c>
      <c r="F4361" s="318" t="s">
        <v>1191</v>
      </c>
      <c r="G4361" s="319" t="s">
        <v>79</v>
      </c>
      <c r="H4361" s="320">
        <v>1.694</v>
      </c>
      <c r="I4361" s="321">
        <v>16.027000000000001</v>
      </c>
      <c r="J4361" s="321">
        <v>27.149000000000001</v>
      </c>
      <c r="K4361" s="277"/>
      <c r="L4361" s="321">
        <v>19.420000000000002</v>
      </c>
      <c r="M4361" s="321">
        <v>32.89</v>
      </c>
    </row>
    <row r="4362" spans="1:13" ht="24" x14ac:dyDescent="0.2">
      <c r="A4362" s="265" t="s">
        <v>8951</v>
      </c>
      <c r="B4362" s="316" t="s">
        <v>1236</v>
      </c>
      <c r="C4362" s="317" t="s">
        <v>4025</v>
      </c>
      <c r="D4362" s="316" t="s">
        <v>103</v>
      </c>
      <c r="E4362" s="316" t="s">
        <v>4026</v>
      </c>
      <c r="F4362" s="318" t="s">
        <v>3577</v>
      </c>
      <c r="G4362" s="319" t="s">
        <v>7</v>
      </c>
      <c r="H4362" s="320">
        <v>1.1299999999999999</v>
      </c>
      <c r="I4362" s="321">
        <v>328.34876345998384</v>
      </c>
      <c r="J4362" s="321">
        <v>371.03399999999999</v>
      </c>
      <c r="K4362" s="277"/>
      <c r="L4362" s="321">
        <v>397.88</v>
      </c>
      <c r="M4362" s="321">
        <v>449.6</v>
      </c>
    </row>
    <row r="4363" spans="1:13" x14ac:dyDescent="0.2">
      <c r="A4363" s="265" t="s">
        <v>8952</v>
      </c>
      <c r="B4363" s="266" t="s">
        <v>5244</v>
      </c>
      <c r="C4363" s="267" t="s">
        <v>36</v>
      </c>
      <c r="D4363" s="266" t="s">
        <v>37</v>
      </c>
      <c r="E4363" s="266" t="s">
        <v>38</v>
      </c>
      <c r="F4363" s="268" t="s">
        <v>1188</v>
      </c>
      <c r="G4363" s="269" t="s">
        <v>39</v>
      </c>
      <c r="H4363" s="267" t="s">
        <v>1189</v>
      </c>
      <c r="I4363" s="267" t="s">
        <v>40</v>
      </c>
      <c r="J4363" s="267" t="s">
        <v>41</v>
      </c>
      <c r="L4363" s="334"/>
      <c r="M4363" s="334"/>
    </row>
    <row r="4364" spans="1:13" ht="24" x14ac:dyDescent="0.2">
      <c r="A4364" s="265" t="s">
        <v>8953</v>
      </c>
      <c r="B4364" s="290" t="s">
        <v>1190</v>
      </c>
      <c r="C4364" s="291" t="s">
        <v>4028</v>
      </c>
      <c r="D4364" s="290" t="s">
        <v>1470</v>
      </c>
      <c r="E4364" s="290" t="s">
        <v>1559</v>
      </c>
      <c r="F4364" s="292">
        <v>5</v>
      </c>
      <c r="G4364" s="293" t="s">
        <v>7</v>
      </c>
      <c r="H4364" s="294">
        <v>1</v>
      </c>
      <c r="I4364" s="278">
        <v>424.79</v>
      </c>
      <c r="J4364" s="278">
        <v>424.78999999999996</v>
      </c>
      <c r="K4364" s="277"/>
      <c r="L4364" s="278">
        <v>514.72</v>
      </c>
      <c r="M4364" s="278">
        <v>514.72</v>
      </c>
    </row>
    <row r="4365" spans="1:13" ht="12.75" thickBot="1" x14ac:dyDescent="0.25">
      <c r="A4365" s="265" t="s">
        <v>8954</v>
      </c>
      <c r="B4365" s="301" t="s">
        <v>1193</v>
      </c>
      <c r="C4365" s="302" t="s">
        <v>3161</v>
      </c>
      <c r="D4365" s="301" t="s">
        <v>1470</v>
      </c>
      <c r="E4365" s="301" t="s">
        <v>3162</v>
      </c>
      <c r="F4365" s="303" t="s">
        <v>1209</v>
      </c>
      <c r="G4365" s="304" t="s">
        <v>7</v>
      </c>
      <c r="H4365" s="305">
        <v>0.57799999999999996</v>
      </c>
      <c r="I4365" s="285">
        <v>141.94300000000001</v>
      </c>
      <c r="J4365" s="285">
        <v>82.043000000000006</v>
      </c>
      <c r="K4365" s="277"/>
      <c r="L4365" s="285">
        <v>171.99</v>
      </c>
      <c r="M4365" s="285">
        <v>99.41</v>
      </c>
    </row>
    <row r="4366" spans="1:13" ht="12.75" thickTop="1" x14ac:dyDescent="0.2">
      <c r="A4366" s="265" t="s">
        <v>8955</v>
      </c>
      <c r="B4366" s="295" t="s">
        <v>1193</v>
      </c>
      <c r="C4366" s="296" t="s">
        <v>3167</v>
      </c>
      <c r="D4366" s="295" t="s">
        <v>1470</v>
      </c>
      <c r="E4366" s="295" t="s">
        <v>1213</v>
      </c>
      <c r="F4366" s="297" t="s">
        <v>1209</v>
      </c>
      <c r="G4366" s="298" t="s">
        <v>7</v>
      </c>
      <c r="H4366" s="299">
        <v>0.71199999999999997</v>
      </c>
      <c r="I4366" s="300">
        <v>121.63200000000001</v>
      </c>
      <c r="J4366" s="300">
        <v>86.600999999999999</v>
      </c>
      <c r="K4366" s="277"/>
      <c r="L4366" s="300">
        <v>147.38</v>
      </c>
      <c r="M4366" s="300">
        <v>104.93</v>
      </c>
    </row>
    <row r="4367" spans="1:13" x14ac:dyDescent="0.2">
      <c r="A4367" s="265" t="s">
        <v>8956</v>
      </c>
      <c r="B4367" s="279" t="s">
        <v>1193</v>
      </c>
      <c r="C4367" s="280" t="s">
        <v>3141</v>
      </c>
      <c r="D4367" s="279" t="s">
        <v>1470</v>
      </c>
      <c r="E4367" s="279" t="s">
        <v>1226</v>
      </c>
      <c r="F4367" s="281" t="s">
        <v>1209</v>
      </c>
      <c r="G4367" s="282" t="s">
        <v>345</v>
      </c>
      <c r="H4367" s="283">
        <v>373</v>
      </c>
      <c r="I4367" s="284">
        <v>0.51164076075550902</v>
      </c>
      <c r="J4367" s="284">
        <v>190.84200000000001</v>
      </c>
      <c r="K4367" s="277"/>
      <c r="L4367" s="284">
        <v>0.62</v>
      </c>
      <c r="M4367" s="284">
        <v>231.26</v>
      </c>
    </row>
    <row r="4368" spans="1:13" x14ac:dyDescent="0.2">
      <c r="A4368" s="265" t="s">
        <v>8957</v>
      </c>
      <c r="B4368" s="279" t="s">
        <v>1193</v>
      </c>
      <c r="C4368" s="280" t="s">
        <v>3213</v>
      </c>
      <c r="D4368" s="279" t="s">
        <v>1470</v>
      </c>
      <c r="E4368" s="279" t="s">
        <v>1204</v>
      </c>
      <c r="F4368" s="281" t="s">
        <v>1195</v>
      </c>
      <c r="G4368" s="282" t="s">
        <v>1196</v>
      </c>
      <c r="H4368" s="283">
        <v>0.64480000000000004</v>
      </c>
      <c r="I4368" s="284">
        <v>13.204000000000001</v>
      </c>
      <c r="J4368" s="284">
        <v>8.5129999999999999</v>
      </c>
      <c r="K4368" s="277"/>
      <c r="L4368" s="284">
        <v>16</v>
      </c>
      <c r="M4368" s="284">
        <v>10.31</v>
      </c>
    </row>
    <row r="4369" spans="1:13" x14ac:dyDescent="0.2">
      <c r="A4369" s="265" t="s">
        <v>8958</v>
      </c>
      <c r="B4369" s="279" t="s">
        <v>1193</v>
      </c>
      <c r="C4369" s="280" t="s">
        <v>3156</v>
      </c>
      <c r="D4369" s="279" t="s">
        <v>1470</v>
      </c>
      <c r="E4369" s="279" t="s">
        <v>1206</v>
      </c>
      <c r="F4369" s="281" t="s">
        <v>1195</v>
      </c>
      <c r="G4369" s="282" t="s">
        <v>1196</v>
      </c>
      <c r="H4369" s="283">
        <v>5.1585999999999999</v>
      </c>
      <c r="I4369" s="284">
        <v>11.009</v>
      </c>
      <c r="J4369" s="284">
        <v>56.790999999999997</v>
      </c>
      <c r="K4369" s="277"/>
      <c r="L4369" s="284">
        <v>13.34</v>
      </c>
      <c r="M4369" s="284">
        <v>68.81</v>
      </c>
    </row>
    <row r="4370" spans="1:13" x14ac:dyDescent="0.2">
      <c r="A4370" s="265" t="s">
        <v>8959</v>
      </c>
      <c r="B4370" s="266" t="s">
        <v>5245</v>
      </c>
      <c r="C4370" s="267" t="s">
        <v>36</v>
      </c>
      <c r="D4370" s="266" t="s">
        <v>37</v>
      </c>
      <c r="E4370" s="266" t="s">
        <v>38</v>
      </c>
      <c r="F4370" s="268" t="s">
        <v>1188</v>
      </c>
      <c r="G4370" s="269" t="s">
        <v>39</v>
      </c>
      <c r="H4370" s="267" t="s">
        <v>1189</v>
      </c>
      <c r="I4370" s="267" t="s">
        <v>40</v>
      </c>
      <c r="J4370" s="267" t="s">
        <v>41</v>
      </c>
      <c r="L4370" s="334"/>
      <c r="M4370" s="334"/>
    </row>
    <row r="4371" spans="1:13" ht="24" x14ac:dyDescent="0.2">
      <c r="A4371" s="265" t="s">
        <v>8960</v>
      </c>
      <c r="B4371" s="271" t="s">
        <v>1190</v>
      </c>
      <c r="C4371" s="272" t="s">
        <v>5220</v>
      </c>
      <c r="D4371" s="271" t="s">
        <v>1470</v>
      </c>
      <c r="E4371" s="271" t="s">
        <v>1880</v>
      </c>
      <c r="F4371" s="273">
        <v>5</v>
      </c>
      <c r="G4371" s="274" t="s">
        <v>7</v>
      </c>
      <c r="H4371" s="275">
        <v>1</v>
      </c>
      <c r="I4371" s="276">
        <v>33.25</v>
      </c>
      <c r="J4371" s="276">
        <v>33.249999999999993</v>
      </c>
      <c r="K4371" s="277"/>
      <c r="L4371" s="276">
        <v>40.29</v>
      </c>
      <c r="M4371" s="276">
        <v>40.29</v>
      </c>
    </row>
    <row r="4372" spans="1:13" x14ac:dyDescent="0.2">
      <c r="A4372" s="265" t="s">
        <v>8961</v>
      </c>
      <c r="B4372" s="279" t="s">
        <v>1193</v>
      </c>
      <c r="C4372" s="280" t="s">
        <v>3189</v>
      </c>
      <c r="D4372" s="279" t="s">
        <v>1470</v>
      </c>
      <c r="E4372" s="279" t="s">
        <v>1259</v>
      </c>
      <c r="F4372" s="281" t="s">
        <v>1195</v>
      </c>
      <c r="G4372" s="282" t="s">
        <v>1196</v>
      </c>
      <c r="H4372" s="283">
        <v>0.64459999999999995</v>
      </c>
      <c r="I4372" s="284">
        <v>18.404</v>
      </c>
      <c r="J4372" s="284">
        <v>11.863</v>
      </c>
      <c r="K4372" s="277"/>
      <c r="L4372" s="284">
        <v>22.3</v>
      </c>
      <c r="M4372" s="284">
        <v>14.37</v>
      </c>
    </row>
    <row r="4373" spans="1:13" x14ac:dyDescent="0.2">
      <c r="A4373" s="265" t="s">
        <v>8962</v>
      </c>
      <c r="B4373" s="279" t="s">
        <v>1193</v>
      </c>
      <c r="C4373" s="280" t="s">
        <v>3156</v>
      </c>
      <c r="D4373" s="279" t="s">
        <v>1470</v>
      </c>
      <c r="E4373" s="279" t="s">
        <v>1206</v>
      </c>
      <c r="F4373" s="281" t="s">
        <v>1195</v>
      </c>
      <c r="G4373" s="282" t="s">
        <v>1196</v>
      </c>
      <c r="H4373" s="283">
        <v>1.9348000000000001</v>
      </c>
      <c r="I4373" s="284">
        <v>11.004348309859159</v>
      </c>
      <c r="J4373" s="284">
        <v>21.291</v>
      </c>
      <c r="K4373" s="277"/>
      <c r="L4373" s="284">
        <v>13.34</v>
      </c>
      <c r="M4373" s="284">
        <v>25.81</v>
      </c>
    </row>
    <row r="4374" spans="1:13" ht="36" x14ac:dyDescent="0.2">
      <c r="A4374" s="265" t="s">
        <v>8963</v>
      </c>
      <c r="B4374" s="301" t="s">
        <v>1193</v>
      </c>
      <c r="C4374" s="302" t="s">
        <v>5147</v>
      </c>
      <c r="D4374" s="301" t="s">
        <v>1470</v>
      </c>
      <c r="E4374" s="301" t="s">
        <v>5148</v>
      </c>
      <c r="F4374" s="303" t="s">
        <v>1209</v>
      </c>
      <c r="G4374" s="304" t="s">
        <v>73</v>
      </c>
      <c r="H4374" s="305">
        <v>4.6800000000000001E-2</v>
      </c>
      <c r="I4374" s="285">
        <v>2.0630000000000002</v>
      </c>
      <c r="J4374" s="285">
        <v>9.6000000000000002E-2</v>
      </c>
      <c r="K4374" s="277"/>
      <c r="L4374" s="285">
        <v>2.5</v>
      </c>
      <c r="M4374" s="285">
        <v>0.11</v>
      </c>
    </row>
    <row r="4375" spans="1:13" ht="12.75" thickBot="1" x14ac:dyDescent="0.25">
      <c r="A4375" s="265" t="s">
        <v>8964</v>
      </c>
      <c r="B4375" s="286" t="s">
        <v>5246</v>
      </c>
      <c r="C4375" s="287" t="s">
        <v>36</v>
      </c>
      <c r="D4375" s="286" t="s">
        <v>37</v>
      </c>
      <c r="E4375" s="286" t="s">
        <v>38</v>
      </c>
      <c r="F4375" s="288" t="s">
        <v>1188</v>
      </c>
      <c r="G4375" s="289" t="s">
        <v>39</v>
      </c>
      <c r="H4375" s="287" t="s">
        <v>1189</v>
      </c>
      <c r="I4375" s="287" t="s">
        <v>40</v>
      </c>
      <c r="J4375" s="287" t="s">
        <v>41</v>
      </c>
    </row>
    <row r="4376" spans="1:13" ht="12.75" thickTop="1" x14ac:dyDescent="0.2">
      <c r="A4376" s="265" t="s">
        <v>8965</v>
      </c>
      <c r="B4376" s="310" t="s">
        <v>1190</v>
      </c>
      <c r="C4376" s="311" t="s">
        <v>5224</v>
      </c>
      <c r="D4376" s="310" t="s">
        <v>1470</v>
      </c>
      <c r="E4376" s="310" t="s">
        <v>1063</v>
      </c>
      <c r="F4376" s="312">
        <v>5</v>
      </c>
      <c r="G4376" s="313" t="s">
        <v>11</v>
      </c>
      <c r="H4376" s="314">
        <v>1</v>
      </c>
      <c r="I4376" s="315">
        <v>66.05</v>
      </c>
      <c r="J4376" s="315">
        <v>66.05</v>
      </c>
      <c r="K4376" s="277"/>
      <c r="L4376" s="315">
        <v>80.040000000000006</v>
      </c>
      <c r="M4376" s="315">
        <v>80.040000000000006</v>
      </c>
    </row>
    <row r="4377" spans="1:13" x14ac:dyDescent="0.2">
      <c r="A4377" s="265" t="s">
        <v>8966</v>
      </c>
      <c r="B4377" s="279" t="s">
        <v>1193</v>
      </c>
      <c r="C4377" s="280" t="s">
        <v>3137</v>
      </c>
      <c r="D4377" s="279" t="s">
        <v>1470</v>
      </c>
      <c r="E4377" s="279" t="s">
        <v>1198</v>
      </c>
      <c r="F4377" s="281" t="s">
        <v>1195</v>
      </c>
      <c r="G4377" s="282" t="s">
        <v>1196</v>
      </c>
      <c r="H4377" s="283">
        <v>1.3</v>
      </c>
      <c r="I4377" s="284">
        <v>12.429</v>
      </c>
      <c r="J4377" s="284">
        <v>16.157</v>
      </c>
      <c r="K4377" s="277"/>
      <c r="L4377" s="284">
        <v>15.06</v>
      </c>
      <c r="M4377" s="284">
        <v>19.57</v>
      </c>
    </row>
    <row r="4378" spans="1:13" x14ac:dyDescent="0.2">
      <c r="A4378" s="265" t="s">
        <v>8967</v>
      </c>
      <c r="B4378" s="279" t="s">
        <v>1193</v>
      </c>
      <c r="C4378" s="280" t="s">
        <v>3138</v>
      </c>
      <c r="D4378" s="279" t="s">
        <v>1470</v>
      </c>
      <c r="E4378" s="279" t="s">
        <v>1194</v>
      </c>
      <c r="F4378" s="281" t="s">
        <v>1195</v>
      </c>
      <c r="G4378" s="282" t="s">
        <v>1196</v>
      </c>
      <c r="H4378" s="283">
        <v>1.3</v>
      </c>
      <c r="I4378" s="284">
        <v>18.404</v>
      </c>
      <c r="J4378" s="284">
        <v>23.925000000000001</v>
      </c>
      <c r="K4378" s="277"/>
      <c r="L4378" s="284">
        <v>22.3</v>
      </c>
      <c r="M4378" s="284">
        <v>28.99</v>
      </c>
    </row>
    <row r="4379" spans="1:13" x14ac:dyDescent="0.2">
      <c r="A4379" s="265" t="s">
        <v>8968</v>
      </c>
      <c r="B4379" s="279" t="s">
        <v>1193</v>
      </c>
      <c r="C4379" s="280" t="s">
        <v>4397</v>
      </c>
      <c r="D4379" s="279" t="s">
        <v>1470</v>
      </c>
      <c r="E4379" s="279" t="s">
        <v>4398</v>
      </c>
      <c r="F4379" s="281" t="s">
        <v>1209</v>
      </c>
      <c r="G4379" s="282" t="s">
        <v>3176</v>
      </c>
      <c r="H4379" s="283">
        <v>0.4</v>
      </c>
      <c r="I4379" s="284">
        <v>7.3120000000000003</v>
      </c>
      <c r="J4379" s="284">
        <v>2.9239999999999999</v>
      </c>
      <c r="K4379" s="277"/>
      <c r="L4379" s="284">
        <v>8.86</v>
      </c>
      <c r="M4379" s="284">
        <v>3.54</v>
      </c>
    </row>
    <row r="4380" spans="1:13" x14ac:dyDescent="0.2">
      <c r="A4380" s="265" t="s">
        <v>8969</v>
      </c>
      <c r="B4380" s="279" t="s">
        <v>1193</v>
      </c>
      <c r="C4380" s="280" t="s">
        <v>3228</v>
      </c>
      <c r="D4380" s="279" t="s">
        <v>1470</v>
      </c>
      <c r="E4380" s="279" t="s">
        <v>3229</v>
      </c>
      <c r="F4380" s="281" t="s">
        <v>1209</v>
      </c>
      <c r="G4380" s="282" t="s">
        <v>345</v>
      </c>
      <c r="H4380" s="283">
        <v>0.15</v>
      </c>
      <c r="I4380" s="284">
        <v>21.045000000000002</v>
      </c>
      <c r="J4380" s="284">
        <v>3.1560000000000001</v>
      </c>
      <c r="K4380" s="277"/>
      <c r="L4380" s="284">
        <v>25.5</v>
      </c>
      <c r="M4380" s="284">
        <v>3.82</v>
      </c>
    </row>
    <row r="4381" spans="1:13" x14ac:dyDescent="0.2">
      <c r="A4381" s="265" t="s">
        <v>8970</v>
      </c>
      <c r="B4381" s="279" t="s">
        <v>1193</v>
      </c>
      <c r="C4381" s="280" t="s">
        <v>3241</v>
      </c>
      <c r="D4381" s="279" t="s">
        <v>1470</v>
      </c>
      <c r="E4381" s="279" t="s">
        <v>1234</v>
      </c>
      <c r="F4381" s="281" t="s">
        <v>1209</v>
      </c>
      <c r="G4381" s="282" t="s">
        <v>61</v>
      </c>
      <c r="H4381" s="283">
        <v>1.3674999999999999</v>
      </c>
      <c r="I4381" s="284">
        <v>12.069626867469882</v>
      </c>
      <c r="J4381" s="284">
        <v>16.504999999999999</v>
      </c>
      <c r="K4381" s="277"/>
      <c r="L4381" s="284">
        <v>14.64</v>
      </c>
      <c r="M4381" s="284">
        <v>20.02</v>
      </c>
    </row>
    <row r="4382" spans="1:13" x14ac:dyDescent="0.2">
      <c r="A4382" s="265" t="s">
        <v>8971</v>
      </c>
      <c r="B4382" s="279" t="s">
        <v>1193</v>
      </c>
      <c r="C4382" s="280" t="s">
        <v>3150</v>
      </c>
      <c r="D4382" s="279" t="s">
        <v>1470</v>
      </c>
      <c r="E4382" s="279" t="s">
        <v>3151</v>
      </c>
      <c r="F4382" s="281" t="s">
        <v>1209</v>
      </c>
      <c r="G4382" s="282" t="s">
        <v>61</v>
      </c>
      <c r="H4382" s="283">
        <v>0.5</v>
      </c>
      <c r="I4382" s="284">
        <v>6.7670000000000003</v>
      </c>
      <c r="J4382" s="284">
        <v>3.383</v>
      </c>
      <c r="K4382" s="277"/>
      <c r="L4382" s="284">
        <v>8.1999999999999993</v>
      </c>
      <c r="M4382" s="284">
        <v>4.0999999999999996</v>
      </c>
    </row>
    <row r="4383" spans="1:13" x14ac:dyDescent="0.2">
      <c r="A4383" s="265" t="s">
        <v>8972</v>
      </c>
      <c r="B4383" s="286" t="s">
        <v>5247</v>
      </c>
      <c r="C4383" s="287" t="s">
        <v>36</v>
      </c>
      <c r="D4383" s="286" t="s">
        <v>37</v>
      </c>
      <c r="E4383" s="286" t="s">
        <v>38</v>
      </c>
      <c r="F4383" s="288" t="s">
        <v>1188</v>
      </c>
      <c r="G4383" s="289" t="s">
        <v>39</v>
      </c>
      <c r="H4383" s="287" t="s">
        <v>1189</v>
      </c>
      <c r="I4383" s="287" t="s">
        <v>40</v>
      </c>
      <c r="J4383" s="287" t="s">
        <v>41</v>
      </c>
      <c r="L4383" s="270"/>
      <c r="M4383" s="270"/>
    </row>
    <row r="4384" spans="1:13" ht="12.75" thickBot="1" x14ac:dyDescent="0.25">
      <c r="A4384" s="265" t="s">
        <v>8973</v>
      </c>
      <c r="B4384" s="290" t="s">
        <v>1190</v>
      </c>
      <c r="C4384" s="291" t="s">
        <v>4032</v>
      </c>
      <c r="D4384" s="290" t="s">
        <v>1470</v>
      </c>
      <c r="E4384" s="290" t="s">
        <v>344</v>
      </c>
      <c r="F4384" s="292">
        <v>5</v>
      </c>
      <c r="G4384" s="293" t="s">
        <v>345</v>
      </c>
      <c r="H4384" s="294">
        <v>1</v>
      </c>
      <c r="I4384" s="278">
        <v>12.610000000000001</v>
      </c>
      <c r="J4384" s="278">
        <v>12.61</v>
      </c>
      <c r="K4384" s="277"/>
      <c r="L4384" s="278">
        <v>15.29</v>
      </c>
      <c r="M4384" s="278">
        <v>15.29</v>
      </c>
    </row>
    <row r="4385" spans="1:13" ht="12.75" thickTop="1" x14ac:dyDescent="0.2">
      <c r="A4385" s="265" t="s">
        <v>8974</v>
      </c>
      <c r="B4385" s="295" t="s">
        <v>1193</v>
      </c>
      <c r="C4385" s="296" t="s">
        <v>3137</v>
      </c>
      <c r="D4385" s="295" t="s">
        <v>1470</v>
      </c>
      <c r="E4385" s="295" t="s">
        <v>1198</v>
      </c>
      <c r="F4385" s="297" t="s">
        <v>1195</v>
      </c>
      <c r="G4385" s="298" t="s">
        <v>1196</v>
      </c>
      <c r="H4385" s="299">
        <v>7.0000000000000007E-2</v>
      </c>
      <c r="I4385" s="300">
        <v>12.429</v>
      </c>
      <c r="J4385" s="300">
        <v>0.87</v>
      </c>
      <c r="K4385" s="277"/>
      <c r="L4385" s="300">
        <v>15.06</v>
      </c>
      <c r="M4385" s="300">
        <v>1.05</v>
      </c>
    </row>
    <row r="4386" spans="1:13" x14ac:dyDescent="0.2">
      <c r="A4386" s="265" t="s">
        <v>8975</v>
      </c>
      <c r="B4386" s="279" t="s">
        <v>1193</v>
      </c>
      <c r="C4386" s="280" t="s">
        <v>3853</v>
      </c>
      <c r="D4386" s="279" t="s">
        <v>1470</v>
      </c>
      <c r="E4386" s="279" t="s">
        <v>1200</v>
      </c>
      <c r="F4386" s="281" t="s">
        <v>1195</v>
      </c>
      <c r="G4386" s="282" t="s">
        <v>1196</v>
      </c>
      <c r="H4386" s="283">
        <v>7.0000000000000007E-2</v>
      </c>
      <c r="I4386" s="284">
        <v>18.404</v>
      </c>
      <c r="J4386" s="284">
        <v>1.288</v>
      </c>
      <c r="K4386" s="277"/>
      <c r="L4386" s="284">
        <v>22.3</v>
      </c>
      <c r="M4386" s="284">
        <v>1.56</v>
      </c>
    </row>
    <row r="4387" spans="1:13" x14ac:dyDescent="0.2">
      <c r="A4387" s="265" t="s">
        <v>8976</v>
      </c>
      <c r="B4387" s="279" t="s">
        <v>1193</v>
      </c>
      <c r="C4387" s="280" t="s">
        <v>3855</v>
      </c>
      <c r="D4387" s="279" t="s">
        <v>1470</v>
      </c>
      <c r="E4387" s="279" t="s">
        <v>1218</v>
      </c>
      <c r="F4387" s="281" t="s">
        <v>1209</v>
      </c>
      <c r="G4387" s="282" t="s">
        <v>345</v>
      </c>
      <c r="H4387" s="283">
        <v>1.1000000000000001</v>
      </c>
      <c r="I4387" s="284">
        <v>9.1347833663366327</v>
      </c>
      <c r="J4387" s="284">
        <v>10.048</v>
      </c>
      <c r="K4387" s="277"/>
      <c r="L4387" s="284">
        <v>11.09</v>
      </c>
      <c r="M4387" s="284">
        <v>12.19</v>
      </c>
    </row>
    <row r="4388" spans="1:13" x14ac:dyDescent="0.2">
      <c r="A4388" s="265" t="s">
        <v>8977</v>
      </c>
      <c r="B4388" s="279" t="s">
        <v>1193</v>
      </c>
      <c r="C4388" s="280" t="s">
        <v>3856</v>
      </c>
      <c r="D4388" s="279" t="s">
        <v>1470</v>
      </c>
      <c r="E4388" s="279" t="s">
        <v>1214</v>
      </c>
      <c r="F4388" s="281" t="s">
        <v>1209</v>
      </c>
      <c r="G4388" s="282" t="s">
        <v>345</v>
      </c>
      <c r="H4388" s="283">
        <v>0.02</v>
      </c>
      <c r="I4388" s="284">
        <v>20.228000000000002</v>
      </c>
      <c r="J4388" s="284">
        <v>0.40400000000000003</v>
      </c>
      <c r="K4388" s="277"/>
      <c r="L4388" s="284">
        <v>24.51</v>
      </c>
      <c r="M4388" s="284">
        <v>0.49</v>
      </c>
    </row>
    <row r="4389" spans="1:13" x14ac:dyDescent="0.2">
      <c r="A4389" s="265" t="s">
        <v>8978</v>
      </c>
      <c r="B4389" s="286" t="s">
        <v>5248</v>
      </c>
      <c r="C4389" s="287" t="s">
        <v>36</v>
      </c>
      <c r="D4389" s="286" t="s">
        <v>37</v>
      </c>
      <c r="E4389" s="286" t="s">
        <v>38</v>
      </c>
      <c r="F4389" s="288" t="s">
        <v>1188</v>
      </c>
      <c r="G4389" s="289" t="s">
        <v>39</v>
      </c>
      <c r="H4389" s="287" t="s">
        <v>1189</v>
      </c>
      <c r="I4389" s="287" t="s">
        <v>40</v>
      </c>
      <c r="J4389" s="287" t="s">
        <v>41</v>
      </c>
    </row>
    <row r="4390" spans="1:13" ht="12.75" thickBot="1" x14ac:dyDescent="0.25">
      <c r="A4390" s="265" t="s">
        <v>8979</v>
      </c>
      <c r="B4390" s="290" t="s">
        <v>1190</v>
      </c>
      <c r="C4390" s="291" t="s">
        <v>4039</v>
      </c>
      <c r="D4390" s="290" t="s">
        <v>1470</v>
      </c>
      <c r="E4390" s="290" t="s">
        <v>351</v>
      </c>
      <c r="F4390" s="292">
        <v>5</v>
      </c>
      <c r="G4390" s="293" t="s">
        <v>345</v>
      </c>
      <c r="H4390" s="294">
        <v>1</v>
      </c>
      <c r="I4390" s="278">
        <v>9.86</v>
      </c>
      <c r="J4390" s="278">
        <v>9.86</v>
      </c>
      <c r="K4390" s="277"/>
      <c r="L4390" s="278">
        <v>11.97</v>
      </c>
      <c r="M4390" s="278">
        <v>11.97</v>
      </c>
    </row>
    <row r="4391" spans="1:13" ht="12.75" thickTop="1" x14ac:dyDescent="0.2">
      <c r="A4391" s="265" t="s">
        <v>8980</v>
      </c>
      <c r="B4391" s="295" t="s">
        <v>1193</v>
      </c>
      <c r="C4391" s="296" t="s">
        <v>3137</v>
      </c>
      <c r="D4391" s="295" t="s">
        <v>1470</v>
      </c>
      <c r="E4391" s="295" t="s">
        <v>1198</v>
      </c>
      <c r="F4391" s="297" t="s">
        <v>1195</v>
      </c>
      <c r="G4391" s="298" t="s">
        <v>1196</v>
      </c>
      <c r="H4391" s="299">
        <v>0.08</v>
      </c>
      <c r="I4391" s="300">
        <v>12.429</v>
      </c>
      <c r="J4391" s="300">
        <v>0.99399999999999999</v>
      </c>
      <c r="K4391" s="277"/>
      <c r="L4391" s="300">
        <v>15.06</v>
      </c>
      <c r="M4391" s="300">
        <v>1.2</v>
      </c>
    </row>
    <row r="4392" spans="1:13" x14ac:dyDescent="0.2">
      <c r="A4392" s="265" t="s">
        <v>8981</v>
      </c>
      <c r="B4392" s="279" t="s">
        <v>1193</v>
      </c>
      <c r="C4392" s="280" t="s">
        <v>3853</v>
      </c>
      <c r="D4392" s="279" t="s">
        <v>1470</v>
      </c>
      <c r="E4392" s="279" t="s">
        <v>1200</v>
      </c>
      <c r="F4392" s="281" t="s">
        <v>1195</v>
      </c>
      <c r="G4392" s="282" t="s">
        <v>1196</v>
      </c>
      <c r="H4392" s="283">
        <v>0.08</v>
      </c>
      <c r="I4392" s="284">
        <v>18.404</v>
      </c>
      <c r="J4392" s="284">
        <v>1.472</v>
      </c>
      <c r="K4392" s="277"/>
      <c r="L4392" s="284">
        <v>22.3</v>
      </c>
      <c r="M4392" s="284">
        <v>1.78</v>
      </c>
    </row>
    <row r="4393" spans="1:13" x14ac:dyDescent="0.2">
      <c r="A4393" s="265" t="s">
        <v>8982</v>
      </c>
      <c r="B4393" s="279" t="s">
        <v>1193</v>
      </c>
      <c r="C4393" s="280" t="s">
        <v>4040</v>
      </c>
      <c r="D4393" s="279" t="s">
        <v>1470</v>
      </c>
      <c r="E4393" s="279" t="s">
        <v>4041</v>
      </c>
      <c r="F4393" s="281" t="s">
        <v>1209</v>
      </c>
      <c r="G4393" s="282" t="s">
        <v>345</v>
      </c>
      <c r="H4393" s="283">
        <v>1.1000000000000001</v>
      </c>
      <c r="I4393" s="284">
        <v>6.3553065714285717</v>
      </c>
      <c r="J4393" s="284">
        <v>6.99</v>
      </c>
      <c r="K4393" s="277"/>
      <c r="L4393" s="284">
        <v>7.73</v>
      </c>
      <c r="M4393" s="284">
        <v>8.5</v>
      </c>
    </row>
    <row r="4394" spans="1:13" x14ac:dyDescent="0.2">
      <c r="A4394" s="265" t="s">
        <v>8983</v>
      </c>
      <c r="B4394" s="279" t="s">
        <v>1193</v>
      </c>
      <c r="C4394" s="280" t="s">
        <v>3856</v>
      </c>
      <c r="D4394" s="279" t="s">
        <v>1470</v>
      </c>
      <c r="E4394" s="279" t="s">
        <v>1214</v>
      </c>
      <c r="F4394" s="281" t="s">
        <v>1209</v>
      </c>
      <c r="G4394" s="282" t="s">
        <v>345</v>
      </c>
      <c r="H4394" s="283">
        <v>0.02</v>
      </c>
      <c r="I4394" s="284">
        <v>20.228000000000002</v>
      </c>
      <c r="J4394" s="284">
        <v>0.40400000000000003</v>
      </c>
      <c r="K4394" s="277"/>
      <c r="L4394" s="284">
        <v>24.51</v>
      </c>
      <c r="M4394" s="284">
        <v>0.49</v>
      </c>
    </row>
    <row r="4395" spans="1:13" x14ac:dyDescent="0.2">
      <c r="A4395" s="265" t="s">
        <v>8984</v>
      </c>
      <c r="B4395" s="286" t="s">
        <v>5249</v>
      </c>
      <c r="C4395" s="287" t="s">
        <v>36</v>
      </c>
      <c r="D4395" s="286" t="s">
        <v>37</v>
      </c>
      <c r="E4395" s="286" t="s">
        <v>38</v>
      </c>
      <c r="F4395" s="288" t="s">
        <v>1188</v>
      </c>
      <c r="G4395" s="289" t="s">
        <v>39</v>
      </c>
      <c r="H4395" s="287" t="s">
        <v>1189</v>
      </c>
      <c r="I4395" s="287" t="s">
        <v>40</v>
      </c>
      <c r="J4395" s="287" t="s">
        <v>41</v>
      </c>
      <c r="L4395" s="270"/>
      <c r="M4395" s="270"/>
    </row>
    <row r="4396" spans="1:13" ht="12.75" thickBot="1" x14ac:dyDescent="0.25">
      <c r="A4396" s="265" t="s">
        <v>8985</v>
      </c>
      <c r="B4396" s="290" t="s">
        <v>1190</v>
      </c>
      <c r="C4396" s="291" t="s">
        <v>5226</v>
      </c>
      <c r="D4396" s="290" t="s">
        <v>1470</v>
      </c>
      <c r="E4396" s="290" t="s">
        <v>1065</v>
      </c>
      <c r="F4396" s="292">
        <v>5</v>
      </c>
      <c r="G4396" s="293" t="s">
        <v>7</v>
      </c>
      <c r="H4396" s="294">
        <v>1</v>
      </c>
      <c r="I4396" s="278">
        <v>18.7</v>
      </c>
      <c r="J4396" s="278">
        <v>18.7</v>
      </c>
      <c r="K4396" s="277"/>
      <c r="L4396" s="278">
        <v>22.67</v>
      </c>
      <c r="M4396" s="278">
        <v>22.67</v>
      </c>
    </row>
    <row r="4397" spans="1:13" ht="12.75" thickTop="1" x14ac:dyDescent="0.2">
      <c r="A4397" s="265" t="s">
        <v>8986</v>
      </c>
      <c r="B4397" s="295" t="s">
        <v>1193</v>
      </c>
      <c r="C4397" s="296" t="s">
        <v>3156</v>
      </c>
      <c r="D4397" s="295" t="s">
        <v>1470</v>
      </c>
      <c r="E4397" s="295" t="s">
        <v>1206</v>
      </c>
      <c r="F4397" s="297" t="s">
        <v>1195</v>
      </c>
      <c r="G4397" s="298" t="s">
        <v>1196</v>
      </c>
      <c r="H4397" s="299">
        <v>1.7</v>
      </c>
      <c r="I4397" s="300">
        <v>11.000169251336899</v>
      </c>
      <c r="J4397" s="300">
        <v>18.7</v>
      </c>
      <c r="K4397" s="277"/>
      <c r="L4397" s="300">
        <v>13.34</v>
      </c>
      <c r="M4397" s="300">
        <v>22.67</v>
      </c>
    </row>
    <row r="4398" spans="1:13" x14ac:dyDescent="0.2">
      <c r="A4398" s="265" t="s">
        <v>8987</v>
      </c>
      <c r="B4398" s="266" t="s">
        <v>5250</v>
      </c>
      <c r="C4398" s="267" t="s">
        <v>36</v>
      </c>
      <c r="D4398" s="266" t="s">
        <v>37</v>
      </c>
      <c r="E4398" s="266" t="s">
        <v>38</v>
      </c>
      <c r="F4398" s="268" t="s">
        <v>1188</v>
      </c>
      <c r="G4398" s="269" t="s">
        <v>39</v>
      </c>
      <c r="H4398" s="267" t="s">
        <v>1189</v>
      </c>
      <c r="I4398" s="267" t="s">
        <v>40</v>
      </c>
      <c r="J4398" s="267" t="s">
        <v>41</v>
      </c>
      <c r="L4398" s="334"/>
      <c r="M4398" s="334"/>
    </row>
    <row r="4399" spans="1:13" x14ac:dyDescent="0.2">
      <c r="A4399" s="265" t="s">
        <v>8988</v>
      </c>
      <c r="B4399" s="271" t="s">
        <v>1190</v>
      </c>
      <c r="C4399" s="272" t="s">
        <v>5228</v>
      </c>
      <c r="D4399" s="271" t="s">
        <v>1470</v>
      </c>
      <c r="E4399" s="271" t="s">
        <v>1067</v>
      </c>
      <c r="F4399" s="273">
        <v>5</v>
      </c>
      <c r="G4399" s="274" t="s">
        <v>345</v>
      </c>
      <c r="H4399" s="275">
        <v>1</v>
      </c>
      <c r="I4399" s="276">
        <v>10.34</v>
      </c>
      <c r="J4399" s="276">
        <v>10.34</v>
      </c>
      <c r="K4399" s="277"/>
      <c r="L4399" s="276">
        <v>12.55</v>
      </c>
      <c r="M4399" s="276">
        <v>12.55</v>
      </c>
    </row>
    <row r="4400" spans="1:13" x14ac:dyDescent="0.2">
      <c r="A4400" s="265" t="s">
        <v>8989</v>
      </c>
      <c r="B4400" s="279" t="s">
        <v>1193</v>
      </c>
      <c r="C4400" s="280" t="s">
        <v>3137</v>
      </c>
      <c r="D4400" s="279" t="s">
        <v>1470</v>
      </c>
      <c r="E4400" s="279" t="s">
        <v>1198</v>
      </c>
      <c r="F4400" s="281" t="s">
        <v>1195</v>
      </c>
      <c r="G4400" s="282" t="s">
        <v>1196</v>
      </c>
      <c r="H4400" s="283">
        <v>0.1</v>
      </c>
      <c r="I4400" s="284">
        <v>12.429</v>
      </c>
      <c r="J4400" s="284">
        <v>1.242</v>
      </c>
      <c r="K4400" s="277"/>
      <c r="L4400" s="284">
        <v>15.06</v>
      </c>
      <c r="M4400" s="284">
        <v>1.5</v>
      </c>
    </row>
    <row r="4401" spans="1:13" x14ac:dyDescent="0.2">
      <c r="A4401" s="265" t="s">
        <v>8990</v>
      </c>
      <c r="B4401" s="279" t="s">
        <v>1193</v>
      </c>
      <c r="C4401" s="280" t="s">
        <v>3853</v>
      </c>
      <c r="D4401" s="279" t="s">
        <v>1470</v>
      </c>
      <c r="E4401" s="279" t="s">
        <v>1200</v>
      </c>
      <c r="F4401" s="281" t="s">
        <v>1195</v>
      </c>
      <c r="G4401" s="282" t="s">
        <v>1196</v>
      </c>
      <c r="H4401" s="283">
        <v>0.1</v>
      </c>
      <c r="I4401" s="284">
        <v>18.404</v>
      </c>
      <c r="J4401" s="284">
        <v>1.84</v>
      </c>
      <c r="K4401" s="277"/>
      <c r="L4401" s="284">
        <v>22.3</v>
      </c>
      <c r="M4401" s="284">
        <v>2.23</v>
      </c>
    </row>
    <row r="4402" spans="1:13" x14ac:dyDescent="0.2">
      <c r="A4402" s="265" t="s">
        <v>8991</v>
      </c>
      <c r="B4402" s="279" t="s">
        <v>1193</v>
      </c>
      <c r="C4402" s="280" t="s">
        <v>4067</v>
      </c>
      <c r="D4402" s="279" t="s">
        <v>1470</v>
      </c>
      <c r="E4402" s="279" t="s">
        <v>4068</v>
      </c>
      <c r="F4402" s="281" t="s">
        <v>1209</v>
      </c>
      <c r="G4402" s="282" t="s">
        <v>345</v>
      </c>
      <c r="H4402" s="283">
        <v>1.1000000000000001</v>
      </c>
      <c r="I4402" s="284">
        <v>6.047709552238806</v>
      </c>
      <c r="J4402" s="284">
        <v>6.6520000000000001</v>
      </c>
      <c r="K4402" s="277"/>
      <c r="L4402" s="284">
        <v>7.36</v>
      </c>
      <c r="M4402" s="284">
        <v>8.09</v>
      </c>
    </row>
    <row r="4403" spans="1:13" x14ac:dyDescent="0.2">
      <c r="A4403" s="265" t="s">
        <v>8992</v>
      </c>
      <c r="B4403" s="279" t="s">
        <v>1193</v>
      </c>
      <c r="C4403" s="280" t="s">
        <v>3856</v>
      </c>
      <c r="D4403" s="279" t="s">
        <v>1470</v>
      </c>
      <c r="E4403" s="279" t="s">
        <v>1214</v>
      </c>
      <c r="F4403" s="281" t="s">
        <v>1209</v>
      </c>
      <c r="G4403" s="282" t="s">
        <v>345</v>
      </c>
      <c r="H4403" s="283">
        <v>0.03</v>
      </c>
      <c r="I4403" s="284">
        <v>20.228000000000002</v>
      </c>
      <c r="J4403" s="284">
        <v>0.60599999999999998</v>
      </c>
      <c r="K4403" s="277"/>
      <c r="L4403" s="284">
        <v>24.51</v>
      </c>
      <c r="M4403" s="284">
        <v>0.73</v>
      </c>
    </row>
    <row r="4404" spans="1:13" x14ac:dyDescent="0.2">
      <c r="A4404" s="265" t="s">
        <v>8993</v>
      </c>
      <c r="B4404" s="286" t="s">
        <v>5251</v>
      </c>
      <c r="C4404" s="287" t="s">
        <v>36</v>
      </c>
      <c r="D4404" s="286" t="s">
        <v>37</v>
      </c>
      <c r="E4404" s="286" t="s">
        <v>38</v>
      </c>
      <c r="F4404" s="288" t="s">
        <v>1188</v>
      </c>
      <c r="G4404" s="289" t="s">
        <v>39</v>
      </c>
      <c r="H4404" s="287" t="s">
        <v>1189</v>
      </c>
      <c r="I4404" s="287" t="s">
        <v>40</v>
      </c>
      <c r="J4404" s="287" t="s">
        <v>41</v>
      </c>
      <c r="L4404" s="270"/>
      <c r="M4404" s="270"/>
    </row>
    <row r="4405" spans="1:13" ht="12.75" thickBot="1" x14ac:dyDescent="0.25">
      <c r="A4405" s="265" t="s">
        <v>8994</v>
      </c>
      <c r="B4405" s="290" t="s">
        <v>1190</v>
      </c>
      <c r="C4405" s="291" t="s">
        <v>5214</v>
      </c>
      <c r="D4405" s="290" t="s">
        <v>1470</v>
      </c>
      <c r="E4405" s="290" t="s">
        <v>1054</v>
      </c>
      <c r="F4405" s="292">
        <v>5</v>
      </c>
      <c r="G4405" s="293" t="s">
        <v>289</v>
      </c>
      <c r="H4405" s="294">
        <v>1</v>
      </c>
      <c r="I4405" s="278">
        <v>39.67</v>
      </c>
      <c r="J4405" s="278">
        <v>39.669999999999995</v>
      </c>
      <c r="K4405" s="277"/>
      <c r="L4405" s="278">
        <v>48.08</v>
      </c>
      <c r="M4405" s="278">
        <v>48.08</v>
      </c>
    </row>
    <row r="4406" spans="1:13" ht="12.75" thickTop="1" x14ac:dyDescent="0.2">
      <c r="A4406" s="265" t="s">
        <v>8995</v>
      </c>
      <c r="B4406" s="295" t="s">
        <v>1193</v>
      </c>
      <c r="C4406" s="296" t="s">
        <v>3213</v>
      </c>
      <c r="D4406" s="295" t="s">
        <v>1470</v>
      </c>
      <c r="E4406" s="295" t="s">
        <v>1204</v>
      </c>
      <c r="F4406" s="297" t="s">
        <v>1195</v>
      </c>
      <c r="G4406" s="298" t="s">
        <v>1196</v>
      </c>
      <c r="H4406" s="299">
        <v>0.09</v>
      </c>
      <c r="I4406" s="300">
        <v>13.204000000000001</v>
      </c>
      <c r="J4406" s="300">
        <v>1.1879999999999999</v>
      </c>
      <c r="K4406" s="277"/>
      <c r="L4406" s="300">
        <v>16</v>
      </c>
      <c r="M4406" s="300">
        <v>1.44</v>
      </c>
    </row>
    <row r="4407" spans="1:13" x14ac:dyDescent="0.2">
      <c r="A4407" s="265" t="s">
        <v>8996</v>
      </c>
      <c r="B4407" s="279" t="s">
        <v>1193</v>
      </c>
      <c r="C4407" s="280" t="s">
        <v>3160</v>
      </c>
      <c r="D4407" s="279" t="s">
        <v>1470</v>
      </c>
      <c r="E4407" s="279" t="s">
        <v>1202</v>
      </c>
      <c r="F4407" s="281" t="s">
        <v>1195</v>
      </c>
      <c r="G4407" s="282" t="s">
        <v>1196</v>
      </c>
      <c r="H4407" s="283">
        <v>0.19639999999999999</v>
      </c>
      <c r="I4407" s="284">
        <v>18.404</v>
      </c>
      <c r="J4407" s="284">
        <v>3.6139999999999999</v>
      </c>
      <c r="K4407" s="277"/>
      <c r="L4407" s="284">
        <v>22.3</v>
      </c>
      <c r="M4407" s="284">
        <v>4.37</v>
      </c>
    </row>
    <row r="4408" spans="1:13" x14ac:dyDescent="0.2">
      <c r="A4408" s="265" t="s">
        <v>8997</v>
      </c>
      <c r="B4408" s="279" t="s">
        <v>1193</v>
      </c>
      <c r="C4408" s="280" t="s">
        <v>3156</v>
      </c>
      <c r="D4408" s="279" t="s">
        <v>1470</v>
      </c>
      <c r="E4408" s="279" t="s">
        <v>1206</v>
      </c>
      <c r="F4408" s="281" t="s">
        <v>1195</v>
      </c>
      <c r="G4408" s="282" t="s">
        <v>1196</v>
      </c>
      <c r="H4408" s="283">
        <v>1.5148999999999999</v>
      </c>
      <c r="I4408" s="284">
        <v>11.009</v>
      </c>
      <c r="J4408" s="284">
        <v>16.677</v>
      </c>
      <c r="K4408" s="277"/>
      <c r="L4408" s="284">
        <v>13.34</v>
      </c>
      <c r="M4408" s="284">
        <v>20.2</v>
      </c>
    </row>
    <row r="4409" spans="1:13" x14ac:dyDescent="0.2">
      <c r="A4409" s="265" t="s">
        <v>8998</v>
      </c>
      <c r="B4409" s="279" t="s">
        <v>1193</v>
      </c>
      <c r="C4409" s="280" t="s">
        <v>3161</v>
      </c>
      <c r="D4409" s="279" t="s">
        <v>1470</v>
      </c>
      <c r="E4409" s="279" t="s">
        <v>3162</v>
      </c>
      <c r="F4409" s="281" t="s">
        <v>1209</v>
      </c>
      <c r="G4409" s="282" t="s">
        <v>7</v>
      </c>
      <c r="H4409" s="283">
        <v>4.3999999999999997E-2</v>
      </c>
      <c r="I4409" s="284">
        <v>141.94300000000001</v>
      </c>
      <c r="J4409" s="284">
        <v>6.2450000000000001</v>
      </c>
      <c r="K4409" s="277"/>
      <c r="L4409" s="284">
        <v>171.99</v>
      </c>
      <c r="M4409" s="284">
        <v>7.56</v>
      </c>
    </row>
    <row r="4410" spans="1:13" x14ac:dyDescent="0.2">
      <c r="A4410" s="265" t="s">
        <v>8999</v>
      </c>
      <c r="B4410" s="279" t="s">
        <v>1193</v>
      </c>
      <c r="C4410" s="280" t="s">
        <v>3167</v>
      </c>
      <c r="D4410" s="279" t="s">
        <v>1470</v>
      </c>
      <c r="E4410" s="279" t="s">
        <v>1213</v>
      </c>
      <c r="F4410" s="281" t="s">
        <v>1209</v>
      </c>
      <c r="G4410" s="282" t="s">
        <v>7</v>
      </c>
      <c r="H4410" s="283">
        <v>2.0500000000000001E-2</v>
      </c>
      <c r="I4410" s="284">
        <v>121.63200000000001</v>
      </c>
      <c r="J4410" s="284">
        <v>2.4929999999999999</v>
      </c>
      <c r="K4410" s="277"/>
      <c r="L4410" s="284">
        <v>147.38</v>
      </c>
      <c r="M4410" s="284">
        <v>3.02</v>
      </c>
    </row>
    <row r="4411" spans="1:13" x14ac:dyDescent="0.2">
      <c r="A4411" s="265" t="s">
        <v>9000</v>
      </c>
      <c r="B4411" s="279" t="s">
        <v>1193</v>
      </c>
      <c r="C4411" s="280" t="s">
        <v>3190</v>
      </c>
      <c r="D4411" s="279" t="s">
        <v>1470</v>
      </c>
      <c r="E4411" s="279" t="s">
        <v>1211</v>
      </c>
      <c r="F4411" s="281" t="s">
        <v>1209</v>
      </c>
      <c r="G4411" s="282" t="s">
        <v>7</v>
      </c>
      <c r="H4411" s="283">
        <v>2.0500000000000001E-2</v>
      </c>
      <c r="I4411" s="284">
        <v>117.539</v>
      </c>
      <c r="J4411" s="284">
        <v>2.4089999999999998</v>
      </c>
      <c r="K4411" s="277"/>
      <c r="L4411" s="284">
        <v>142.41999999999999</v>
      </c>
      <c r="M4411" s="284">
        <v>2.91</v>
      </c>
    </row>
    <row r="4412" spans="1:13" x14ac:dyDescent="0.2">
      <c r="A4412" s="265" t="s">
        <v>9001</v>
      </c>
      <c r="B4412" s="279" t="s">
        <v>1193</v>
      </c>
      <c r="C4412" s="280" t="s">
        <v>3141</v>
      </c>
      <c r="D4412" s="279" t="s">
        <v>1470</v>
      </c>
      <c r="E4412" s="279" t="s">
        <v>1226</v>
      </c>
      <c r="F4412" s="281" t="s">
        <v>1209</v>
      </c>
      <c r="G4412" s="282" t="s">
        <v>345</v>
      </c>
      <c r="H4412" s="283">
        <v>13.8462</v>
      </c>
      <c r="I4412" s="284">
        <v>0.50876887323943687</v>
      </c>
      <c r="J4412" s="284">
        <v>7.0439999999999996</v>
      </c>
      <c r="K4412" s="277"/>
      <c r="L4412" s="284">
        <v>0.62</v>
      </c>
      <c r="M4412" s="284">
        <v>8.58</v>
      </c>
    </row>
    <row r="4413" spans="1:13" x14ac:dyDescent="0.2">
      <c r="A4413" s="265" t="s">
        <v>9002</v>
      </c>
      <c r="B4413" s="286" t="s">
        <v>5252</v>
      </c>
      <c r="C4413" s="287" t="s">
        <v>36</v>
      </c>
      <c r="D4413" s="286" t="s">
        <v>37</v>
      </c>
      <c r="E4413" s="286" t="s">
        <v>38</v>
      </c>
      <c r="F4413" s="288" t="s">
        <v>1188</v>
      </c>
      <c r="G4413" s="289" t="s">
        <v>39</v>
      </c>
      <c r="H4413" s="287" t="s">
        <v>1189</v>
      </c>
      <c r="I4413" s="287" t="s">
        <v>40</v>
      </c>
      <c r="J4413" s="287" t="s">
        <v>41</v>
      </c>
      <c r="L4413" s="270"/>
      <c r="M4413" s="270"/>
    </row>
    <row r="4414" spans="1:13" ht="12.75" thickBot="1" x14ac:dyDescent="0.25">
      <c r="A4414" s="265" t="s">
        <v>9003</v>
      </c>
      <c r="B4414" s="290" t="s">
        <v>1190</v>
      </c>
      <c r="C4414" s="291" t="s">
        <v>4020</v>
      </c>
      <c r="D4414" s="290" t="s">
        <v>1470</v>
      </c>
      <c r="E4414" s="290" t="s">
        <v>336</v>
      </c>
      <c r="F4414" s="292">
        <v>5</v>
      </c>
      <c r="G4414" s="293" t="s">
        <v>7</v>
      </c>
      <c r="H4414" s="294">
        <v>1</v>
      </c>
      <c r="I4414" s="278">
        <v>35.76</v>
      </c>
      <c r="J4414" s="278">
        <v>35.76</v>
      </c>
      <c r="K4414" s="277"/>
      <c r="L4414" s="278">
        <v>43.34</v>
      </c>
      <c r="M4414" s="278">
        <v>43.34</v>
      </c>
    </row>
    <row r="4415" spans="1:13" ht="12.75" thickTop="1" x14ac:dyDescent="0.2">
      <c r="A4415" s="265" t="s">
        <v>9004</v>
      </c>
      <c r="B4415" s="295" t="s">
        <v>1193</v>
      </c>
      <c r="C4415" s="296" t="s">
        <v>3156</v>
      </c>
      <c r="D4415" s="295" t="s">
        <v>1470</v>
      </c>
      <c r="E4415" s="295" t="s">
        <v>1206</v>
      </c>
      <c r="F4415" s="297" t="s">
        <v>1195</v>
      </c>
      <c r="G4415" s="298" t="s">
        <v>1196</v>
      </c>
      <c r="H4415" s="299">
        <v>3.2490999999999999</v>
      </c>
      <c r="I4415" s="300">
        <v>11.006232374301677</v>
      </c>
      <c r="J4415" s="300">
        <v>35.76</v>
      </c>
      <c r="K4415" s="277"/>
      <c r="L4415" s="300">
        <v>13.34</v>
      </c>
      <c r="M4415" s="300">
        <v>43.34</v>
      </c>
    </row>
    <row r="4416" spans="1:13" x14ac:dyDescent="0.2">
      <c r="A4416" s="265" t="s">
        <v>9005</v>
      </c>
      <c r="B4416" s="266" t="s">
        <v>5253</v>
      </c>
      <c r="C4416" s="267" t="s">
        <v>36</v>
      </c>
      <c r="D4416" s="266" t="s">
        <v>37</v>
      </c>
      <c r="E4416" s="266" t="s">
        <v>38</v>
      </c>
      <c r="F4416" s="268" t="s">
        <v>1188</v>
      </c>
      <c r="G4416" s="269" t="s">
        <v>39</v>
      </c>
      <c r="H4416" s="267" t="s">
        <v>1189</v>
      </c>
      <c r="I4416" s="267" t="s">
        <v>40</v>
      </c>
      <c r="J4416" s="267" t="s">
        <v>41</v>
      </c>
      <c r="L4416" s="334"/>
      <c r="M4416" s="334"/>
    </row>
    <row r="4417" spans="1:13" x14ac:dyDescent="0.2">
      <c r="A4417" s="265" t="s">
        <v>9006</v>
      </c>
      <c r="B4417" s="271" t="s">
        <v>1190</v>
      </c>
      <c r="C4417" s="272" t="s">
        <v>4022</v>
      </c>
      <c r="D4417" s="271" t="s">
        <v>1470</v>
      </c>
      <c r="E4417" s="271" t="s">
        <v>338</v>
      </c>
      <c r="F4417" s="273">
        <v>5</v>
      </c>
      <c r="G4417" s="274" t="s">
        <v>11</v>
      </c>
      <c r="H4417" s="275">
        <v>1</v>
      </c>
      <c r="I4417" s="276">
        <v>4.3899999999999997</v>
      </c>
      <c r="J4417" s="276">
        <v>4.3899999999999997</v>
      </c>
      <c r="K4417" s="277"/>
      <c r="L4417" s="276">
        <v>5.33</v>
      </c>
      <c r="M4417" s="276">
        <v>5.33</v>
      </c>
    </row>
    <row r="4418" spans="1:13" x14ac:dyDescent="0.2">
      <c r="A4418" s="265" t="s">
        <v>9007</v>
      </c>
      <c r="B4418" s="279" t="s">
        <v>1193</v>
      </c>
      <c r="C4418" s="280" t="s">
        <v>3156</v>
      </c>
      <c r="D4418" s="279" t="s">
        <v>1470</v>
      </c>
      <c r="E4418" s="279" t="s">
        <v>1206</v>
      </c>
      <c r="F4418" s="281" t="s">
        <v>1195</v>
      </c>
      <c r="G4418" s="282" t="s">
        <v>1196</v>
      </c>
      <c r="H4418" s="283">
        <v>0.4</v>
      </c>
      <c r="I4418" s="284">
        <v>10.976473409090909</v>
      </c>
      <c r="J4418" s="284">
        <v>4.3899999999999997</v>
      </c>
      <c r="K4418" s="277"/>
      <c r="L4418" s="284">
        <v>13.34</v>
      </c>
      <c r="M4418" s="284">
        <v>5.33</v>
      </c>
    </row>
    <row r="4419" spans="1:13" x14ac:dyDescent="0.2">
      <c r="A4419" s="265" t="s">
        <v>9008</v>
      </c>
      <c r="B4419" s="266" t="s">
        <v>5254</v>
      </c>
      <c r="C4419" s="267" t="s">
        <v>36</v>
      </c>
      <c r="D4419" s="266" t="s">
        <v>37</v>
      </c>
      <c r="E4419" s="266" t="s">
        <v>38</v>
      </c>
      <c r="F4419" s="268" t="s">
        <v>1188</v>
      </c>
      <c r="G4419" s="269" t="s">
        <v>39</v>
      </c>
      <c r="H4419" s="267" t="s">
        <v>1189</v>
      </c>
      <c r="I4419" s="267" t="s">
        <v>40</v>
      </c>
      <c r="J4419" s="267" t="s">
        <v>41</v>
      </c>
      <c r="L4419" s="334"/>
      <c r="M4419" s="334"/>
    </row>
    <row r="4420" spans="1:13" ht="24" x14ac:dyDescent="0.2">
      <c r="A4420" s="265" t="s">
        <v>9009</v>
      </c>
      <c r="B4420" s="271" t="s">
        <v>1190</v>
      </c>
      <c r="C4420" s="272" t="s">
        <v>4024</v>
      </c>
      <c r="D4420" s="271" t="s">
        <v>103</v>
      </c>
      <c r="E4420" s="271" t="s">
        <v>1558</v>
      </c>
      <c r="F4420" s="273" t="s">
        <v>3577</v>
      </c>
      <c r="G4420" s="274" t="s">
        <v>7</v>
      </c>
      <c r="H4420" s="275">
        <v>1</v>
      </c>
      <c r="I4420" s="276">
        <v>545.31999999999994</v>
      </c>
      <c r="J4420" s="276">
        <v>545.31999999999994</v>
      </c>
      <c r="K4420" s="277"/>
      <c r="L4420" s="276">
        <v>660.77</v>
      </c>
      <c r="M4420" s="276">
        <v>660.77</v>
      </c>
    </row>
    <row r="4421" spans="1:13" ht="24" x14ac:dyDescent="0.2">
      <c r="A4421" s="265" t="s">
        <v>9010</v>
      </c>
      <c r="B4421" s="316" t="s">
        <v>1236</v>
      </c>
      <c r="C4421" s="317" t="s">
        <v>3432</v>
      </c>
      <c r="D4421" s="316" t="s">
        <v>103</v>
      </c>
      <c r="E4421" s="316" t="s">
        <v>1237</v>
      </c>
      <c r="F4421" s="318" t="s">
        <v>1191</v>
      </c>
      <c r="G4421" s="319" t="s">
        <v>79</v>
      </c>
      <c r="H4421" s="320">
        <v>6.2119999999999997</v>
      </c>
      <c r="I4421" s="321">
        <v>23.686</v>
      </c>
      <c r="J4421" s="321">
        <v>147.137</v>
      </c>
      <c r="K4421" s="277"/>
      <c r="L4421" s="321">
        <v>28.7</v>
      </c>
      <c r="M4421" s="321">
        <v>178.28</v>
      </c>
    </row>
    <row r="4422" spans="1:13" ht="24" x14ac:dyDescent="0.2">
      <c r="A4422" s="265" t="s">
        <v>9011</v>
      </c>
      <c r="B4422" s="329" t="s">
        <v>1236</v>
      </c>
      <c r="C4422" s="330" t="s">
        <v>3433</v>
      </c>
      <c r="D4422" s="329" t="s">
        <v>103</v>
      </c>
      <c r="E4422" s="329" t="s">
        <v>1239</v>
      </c>
      <c r="F4422" s="331" t="s">
        <v>1191</v>
      </c>
      <c r="G4422" s="332" t="s">
        <v>79</v>
      </c>
      <c r="H4422" s="333">
        <v>1.694</v>
      </c>
      <c r="I4422" s="322">
        <v>16.027000000000001</v>
      </c>
      <c r="J4422" s="322">
        <v>27.149000000000001</v>
      </c>
      <c r="K4422" s="277"/>
      <c r="L4422" s="322">
        <v>19.420000000000002</v>
      </c>
      <c r="M4422" s="322">
        <v>32.89</v>
      </c>
    </row>
    <row r="4423" spans="1:13" ht="24.75" thickBot="1" x14ac:dyDescent="0.25">
      <c r="A4423" s="265" t="s">
        <v>9012</v>
      </c>
      <c r="B4423" s="329" t="s">
        <v>1236</v>
      </c>
      <c r="C4423" s="330" t="s">
        <v>4025</v>
      </c>
      <c r="D4423" s="329" t="s">
        <v>103</v>
      </c>
      <c r="E4423" s="329" t="s">
        <v>4026</v>
      </c>
      <c r="F4423" s="331" t="s">
        <v>3577</v>
      </c>
      <c r="G4423" s="332" t="s">
        <v>7</v>
      </c>
      <c r="H4423" s="333">
        <v>1.1299999999999999</v>
      </c>
      <c r="I4423" s="322">
        <v>328.34876345998384</v>
      </c>
      <c r="J4423" s="322">
        <v>371.03399999999999</v>
      </c>
      <c r="K4423" s="277"/>
      <c r="L4423" s="322">
        <v>397.88</v>
      </c>
      <c r="M4423" s="322">
        <v>449.6</v>
      </c>
    </row>
    <row r="4424" spans="1:13" ht="12.75" thickTop="1" x14ac:dyDescent="0.2">
      <c r="A4424" s="265" t="s">
        <v>9013</v>
      </c>
      <c r="B4424" s="306" t="s">
        <v>5255</v>
      </c>
      <c r="C4424" s="307" t="s">
        <v>36</v>
      </c>
      <c r="D4424" s="306" t="s">
        <v>37</v>
      </c>
      <c r="E4424" s="306" t="s">
        <v>38</v>
      </c>
      <c r="F4424" s="308" t="s">
        <v>1188</v>
      </c>
      <c r="G4424" s="309" t="s">
        <v>39</v>
      </c>
      <c r="H4424" s="307" t="s">
        <v>1189</v>
      </c>
      <c r="I4424" s="307" t="s">
        <v>40</v>
      </c>
      <c r="J4424" s="307" t="s">
        <v>41</v>
      </c>
      <c r="L4424" s="335"/>
      <c r="M4424" s="335"/>
    </row>
    <row r="4425" spans="1:13" ht="24" x14ac:dyDescent="0.2">
      <c r="A4425" s="265" t="s">
        <v>9014</v>
      </c>
      <c r="B4425" s="271" t="s">
        <v>1190</v>
      </c>
      <c r="C4425" s="272" t="s">
        <v>4028</v>
      </c>
      <c r="D4425" s="271" t="s">
        <v>1470</v>
      </c>
      <c r="E4425" s="271" t="s">
        <v>1559</v>
      </c>
      <c r="F4425" s="273">
        <v>5</v>
      </c>
      <c r="G4425" s="274" t="s">
        <v>7</v>
      </c>
      <c r="H4425" s="275">
        <v>1</v>
      </c>
      <c r="I4425" s="276">
        <v>424.79</v>
      </c>
      <c r="J4425" s="276">
        <v>424.78999999999996</v>
      </c>
      <c r="K4425" s="277"/>
      <c r="L4425" s="276">
        <v>514.72</v>
      </c>
      <c r="M4425" s="276">
        <v>514.72</v>
      </c>
    </row>
    <row r="4426" spans="1:13" x14ac:dyDescent="0.2">
      <c r="A4426" s="265" t="s">
        <v>9015</v>
      </c>
      <c r="B4426" s="279" t="s">
        <v>1193</v>
      </c>
      <c r="C4426" s="280" t="s">
        <v>3161</v>
      </c>
      <c r="D4426" s="279" t="s">
        <v>1470</v>
      </c>
      <c r="E4426" s="279" t="s">
        <v>3162</v>
      </c>
      <c r="F4426" s="281" t="s">
        <v>1209</v>
      </c>
      <c r="G4426" s="282" t="s">
        <v>7</v>
      </c>
      <c r="H4426" s="283">
        <v>0.57799999999999996</v>
      </c>
      <c r="I4426" s="284">
        <v>141.94300000000001</v>
      </c>
      <c r="J4426" s="284">
        <v>82.043000000000006</v>
      </c>
      <c r="K4426" s="277"/>
      <c r="L4426" s="284">
        <v>171.99</v>
      </c>
      <c r="M4426" s="284">
        <v>99.41</v>
      </c>
    </row>
    <row r="4427" spans="1:13" x14ac:dyDescent="0.2">
      <c r="A4427" s="265" t="s">
        <v>9016</v>
      </c>
      <c r="B4427" s="279" t="s">
        <v>1193</v>
      </c>
      <c r="C4427" s="280" t="s">
        <v>3167</v>
      </c>
      <c r="D4427" s="279" t="s">
        <v>1470</v>
      </c>
      <c r="E4427" s="279" t="s">
        <v>1213</v>
      </c>
      <c r="F4427" s="281" t="s">
        <v>1209</v>
      </c>
      <c r="G4427" s="282" t="s">
        <v>7</v>
      </c>
      <c r="H4427" s="283">
        <v>0.71199999999999997</v>
      </c>
      <c r="I4427" s="284">
        <v>121.63200000000001</v>
      </c>
      <c r="J4427" s="284">
        <v>86.600999999999999</v>
      </c>
      <c r="K4427" s="277"/>
      <c r="L4427" s="284">
        <v>147.38</v>
      </c>
      <c r="M4427" s="284">
        <v>104.93</v>
      </c>
    </row>
    <row r="4428" spans="1:13" x14ac:dyDescent="0.2">
      <c r="A4428" s="265" t="s">
        <v>9017</v>
      </c>
      <c r="B4428" s="279" t="s">
        <v>1193</v>
      </c>
      <c r="C4428" s="280" t="s">
        <v>3141</v>
      </c>
      <c r="D4428" s="279" t="s">
        <v>1470</v>
      </c>
      <c r="E4428" s="279" t="s">
        <v>1226</v>
      </c>
      <c r="F4428" s="281" t="s">
        <v>1209</v>
      </c>
      <c r="G4428" s="282" t="s">
        <v>345</v>
      </c>
      <c r="H4428" s="283">
        <v>373</v>
      </c>
      <c r="I4428" s="284">
        <v>0.51164076075550902</v>
      </c>
      <c r="J4428" s="284">
        <v>190.84200000000001</v>
      </c>
      <c r="K4428" s="277"/>
      <c r="L4428" s="284">
        <v>0.62</v>
      </c>
      <c r="M4428" s="284">
        <v>231.26</v>
      </c>
    </row>
    <row r="4429" spans="1:13" x14ac:dyDescent="0.2">
      <c r="A4429" s="265" t="s">
        <v>9018</v>
      </c>
      <c r="B4429" s="279" t="s">
        <v>1193</v>
      </c>
      <c r="C4429" s="280" t="s">
        <v>3213</v>
      </c>
      <c r="D4429" s="279" t="s">
        <v>1470</v>
      </c>
      <c r="E4429" s="279" t="s">
        <v>1204</v>
      </c>
      <c r="F4429" s="281" t="s">
        <v>1195</v>
      </c>
      <c r="G4429" s="282" t="s">
        <v>1196</v>
      </c>
      <c r="H4429" s="283">
        <v>0.64480000000000004</v>
      </c>
      <c r="I4429" s="284">
        <v>13.204000000000001</v>
      </c>
      <c r="J4429" s="284">
        <v>8.5129999999999999</v>
      </c>
      <c r="K4429" s="277"/>
      <c r="L4429" s="284">
        <v>16</v>
      </c>
      <c r="M4429" s="284">
        <v>10.31</v>
      </c>
    </row>
    <row r="4430" spans="1:13" x14ac:dyDescent="0.2">
      <c r="A4430" s="265" t="s">
        <v>9019</v>
      </c>
      <c r="B4430" s="279" t="s">
        <v>1193</v>
      </c>
      <c r="C4430" s="280" t="s">
        <v>3156</v>
      </c>
      <c r="D4430" s="279" t="s">
        <v>1470</v>
      </c>
      <c r="E4430" s="279" t="s">
        <v>1206</v>
      </c>
      <c r="F4430" s="281" t="s">
        <v>1195</v>
      </c>
      <c r="G4430" s="282" t="s">
        <v>1196</v>
      </c>
      <c r="H4430" s="283">
        <v>5.1585999999999999</v>
      </c>
      <c r="I4430" s="284">
        <v>11.009</v>
      </c>
      <c r="J4430" s="284">
        <v>56.790999999999997</v>
      </c>
      <c r="K4430" s="277"/>
      <c r="L4430" s="284">
        <v>13.34</v>
      </c>
      <c r="M4430" s="284">
        <v>68.81</v>
      </c>
    </row>
    <row r="4431" spans="1:13" x14ac:dyDescent="0.2">
      <c r="A4431" s="265" t="s">
        <v>9020</v>
      </c>
      <c r="B4431" s="286" t="s">
        <v>5256</v>
      </c>
      <c r="C4431" s="287" t="s">
        <v>36</v>
      </c>
      <c r="D4431" s="286" t="s">
        <v>37</v>
      </c>
      <c r="E4431" s="286" t="s">
        <v>38</v>
      </c>
      <c r="F4431" s="288" t="s">
        <v>1188</v>
      </c>
      <c r="G4431" s="289" t="s">
        <v>39</v>
      </c>
      <c r="H4431" s="287" t="s">
        <v>1189</v>
      </c>
      <c r="I4431" s="287" t="s">
        <v>40</v>
      </c>
      <c r="J4431" s="287" t="s">
        <v>41</v>
      </c>
      <c r="L4431" s="270"/>
      <c r="M4431" s="270"/>
    </row>
    <row r="4432" spans="1:13" ht="24.75" thickBot="1" x14ac:dyDescent="0.25">
      <c r="A4432" s="265" t="s">
        <v>9021</v>
      </c>
      <c r="B4432" s="290" t="s">
        <v>1190</v>
      </c>
      <c r="C4432" s="291" t="s">
        <v>5220</v>
      </c>
      <c r="D4432" s="290" t="s">
        <v>1470</v>
      </c>
      <c r="E4432" s="290" t="s">
        <v>1880</v>
      </c>
      <c r="F4432" s="292">
        <v>5</v>
      </c>
      <c r="G4432" s="293" t="s">
        <v>7</v>
      </c>
      <c r="H4432" s="294">
        <v>1</v>
      </c>
      <c r="I4432" s="278">
        <v>33.25</v>
      </c>
      <c r="J4432" s="278">
        <v>33.249999999999993</v>
      </c>
      <c r="K4432" s="277"/>
      <c r="L4432" s="278">
        <v>40.29</v>
      </c>
      <c r="M4432" s="278">
        <v>40.29</v>
      </c>
    </row>
    <row r="4433" spans="1:13" ht="12.75" thickTop="1" x14ac:dyDescent="0.2">
      <c r="A4433" s="265" t="s">
        <v>9022</v>
      </c>
      <c r="B4433" s="295" t="s">
        <v>1193</v>
      </c>
      <c r="C4433" s="296" t="s">
        <v>3189</v>
      </c>
      <c r="D4433" s="295" t="s">
        <v>1470</v>
      </c>
      <c r="E4433" s="295" t="s">
        <v>1259</v>
      </c>
      <c r="F4433" s="297" t="s">
        <v>1195</v>
      </c>
      <c r="G4433" s="298" t="s">
        <v>1196</v>
      </c>
      <c r="H4433" s="299">
        <v>0.64459999999999995</v>
      </c>
      <c r="I4433" s="300">
        <v>18.404</v>
      </c>
      <c r="J4433" s="300">
        <v>11.863</v>
      </c>
      <c r="K4433" s="277"/>
      <c r="L4433" s="300">
        <v>22.3</v>
      </c>
      <c r="M4433" s="300">
        <v>14.37</v>
      </c>
    </row>
    <row r="4434" spans="1:13" x14ac:dyDescent="0.2">
      <c r="A4434" s="265" t="s">
        <v>9023</v>
      </c>
      <c r="B4434" s="279" t="s">
        <v>1193</v>
      </c>
      <c r="C4434" s="280" t="s">
        <v>3156</v>
      </c>
      <c r="D4434" s="279" t="s">
        <v>1470</v>
      </c>
      <c r="E4434" s="279" t="s">
        <v>1206</v>
      </c>
      <c r="F4434" s="281" t="s">
        <v>1195</v>
      </c>
      <c r="G4434" s="282" t="s">
        <v>1196</v>
      </c>
      <c r="H4434" s="283">
        <v>1.9348000000000001</v>
      </c>
      <c r="I4434" s="284">
        <v>11.004348309859159</v>
      </c>
      <c r="J4434" s="284">
        <v>21.291</v>
      </c>
      <c r="K4434" s="277"/>
      <c r="L4434" s="284">
        <v>13.34</v>
      </c>
      <c r="M4434" s="284">
        <v>25.81</v>
      </c>
    </row>
    <row r="4435" spans="1:13" ht="36" x14ac:dyDescent="0.2">
      <c r="A4435" s="265" t="s">
        <v>9024</v>
      </c>
      <c r="B4435" s="279" t="s">
        <v>1193</v>
      </c>
      <c r="C4435" s="280" t="s">
        <v>5147</v>
      </c>
      <c r="D4435" s="279" t="s">
        <v>1470</v>
      </c>
      <c r="E4435" s="279" t="s">
        <v>5148</v>
      </c>
      <c r="F4435" s="281" t="s">
        <v>1209</v>
      </c>
      <c r="G4435" s="282" t="s">
        <v>73</v>
      </c>
      <c r="H4435" s="283">
        <v>4.6800000000000001E-2</v>
      </c>
      <c r="I4435" s="284">
        <v>2.0630000000000002</v>
      </c>
      <c r="J4435" s="284">
        <v>9.6000000000000002E-2</v>
      </c>
      <c r="K4435" s="277"/>
      <c r="L4435" s="284">
        <v>2.5</v>
      </c>
      <c r="M4435" s="284">
        <v>0.11</v>
      </c>
    </row>
    <row r="4436" spans="1:13" x14ac:dyDescent="0.2">
      <c r="A4436" s="265" t="s">
        <v>9025</v>
      </c>
      <c r="B4436" s="266" t="s">
        <v>5257</v>
      </c>
      <c r="C4436" s="267" t="s">
        <v>36</v>
      </c>
      <c r="D4436" s="266" t="s">
        <v>37</v>
      </c>
      <c r="E4436" s="266" t="s">
        <v>38</v>
      </c>
      <c r="F4436" s="268" t="s">
        <v>1188</v>
      </c>
      <c r="G4436" s="269" t="s">
        <v>39</v>
      </c>
      <c r="H4436" s="267" t="s">
        <v>1189</v>
      </c>
      <c r="I4436" s="267" t="s">
        <v>40</v>
      </c>
      <c r="J4436" s="267" t="s">
        <v>41</v>
      </c>
      <c r="L4436" s="334"/>
      <c r="M4436" s="334"/>
    </row>
    <row r="4437" spans="1:13" x14ac:dyDescent="0.2">
      <c r="A4437" s="265" t="s">
        <v>9026</v>
      </c>
      <c r="B4437" s="271" t="s">
        <v>1190</v>
      </c>
      <c r="C4437" s="272" t="s">
        <v>5224</v>
      </c>
      <c r="D4437" s="271" t="s">
        <v>1470</v>
      </c>
      <c r="E4437" s="271" t="s">
        <v>1063</v>
      </c>
      <c r="F4437" s="273">
        <v>5</v>
      </c>
      <c r="G4437" s="274" t="s">
        <v>11</v>
      </c>
      <c r="H4437" s="275">
        <v>1</v>
      </c>
      <c r="I4437" s="276">
        <v>66.05</v>
      </c>
      <c r="J4437" s="276">
        <v>66.05</v>
      </c>
      <c r="K4437" s="277"/>
      <c r="L4437" s="276">
        <v>80.040000000000006</v>
      </c>
      <c r="M4437" s="276">
        <v>80.040000000000006</v>
      </c>
    </row>
    <row r="4438" spans="1:13" x14ac:dyDescent="0.2">
      <c r="A4438" s="265" t="s">
        <v>9027</v>
      </c>
      <c r="B4438" s="279" t="s">
        <v>1193</v>
      </c>
      <c r="C4438" s="280" t="s">
        <v>3137</v>
      </c>
      <c r="D4438" s="279" t="s">
        <v>1470</v>
      </c>
      <c r="E4438" s="279" t="s">
        <v>1198</v>
      </c>
      <c r="F4438" s="281" t="s">
        <v>1195</v>
      </c>
      <c r="G4438" s="282" t="s">
        <v>1196</v>
      </c>
      <c r="H4438" s="283">
        <v>1.3</v>
      </c>
      <c r="I4438" s="284">
        <v>12.429</v>
      </c>
      <c r="J4438" s="284">
        <v>16.157</v>
      </c>
      <c r="K4438" s="277"/>
      <c r="L4438" s="284">
        <v>15.06</v>
      </c>
      <c r="M4438" s="284">
        <v>19.57</v>
      </c>
    </row>
    <row r="4439" spans="1:13" x14ac:dyDescent="0.2">
      <c r="A4439" s="265" t="s">
        <v>9028</v>
      </c>
      <c r="B4439" s="279" t="s">
        <v>1193</v>
      </c>
      <c r="C4439" s="280" t="s">
        <v>3138</v>
      </c>
      <c r="D4439" s="279" t="s">
        <v>1470</v>
      </c>
      <c r="E4439" s="279" t="s">
        <v>1194</v>
      </c>
      <c r="F4439" s="281" t="s">
        <v>1195</v>
      </c>
      <c r="G4439" s="282" t="s">
        <v>1196</v>
      </c>
      <c r="H4439" s="283">
        <v>1.3</v>
      </c>
      <c r="I4439" s="284">
        <v>18.404</v>
      </c>
      <c r="J4439" s="284">
        <v>23.925000000000001</v>
      </c>
      <c r="K4439" s="277"/>
      <c r="L4439" s="284">
        <v>22.3</v>
      </c>
      <c r="M4439" s="284">
        <v>28.99</v>
      </c>
    </row>
    <row r="4440" spans="1:13" x14ac:dyDescent="0.2">
      <c r="A4440" s="265" t="s">
        <v>9029</v>
      </c>
      <c r="B4440" s="279" t="s">
        <v>1193</v>
      </c>
      <c r="C4440" s="280" t="s">
        <v>4397</v>
      </c>
      <c r="D4440" s="279" t="s">
        <v>1470</v>
      </c>
      <c r="E4440" s="279" t="s">
        <v>4398</v>
      </c>
      <c r="F4440" s="281" t="s">
        <v>1209</v>
      </c>
      <c r="G4440" s="282" t="s">
        <v>3176</v>
      </c>
      <c r="H4440" s="283">
        <v>0.4</v>
      </c>
      <c r="I4440" s="284">
        <v>7.3120000000000003</v>
      </c>
      <c r="J4440" s="284">
        <v>2.9239999999999999</v>
      </c>
      <c r="K4440" s="277"/>
      <c r="L4440" s="284">
        <v>8.86</v>
      </c>
      <c r="M4440" s="284">
        <v>3.54</v>
      </c>
    </row>
    <row r="4441" spans="1:13" x14ac:dyDescent="0.2">
      <c r="A4441" s="265" t="s">
        <v>9030</v>
      </c>
      <c r="B4441" s="279" t="s">
        <v>1193</v>
      </c>
      <c r="C4441" s="280" t="s">
        <v>3228</v>
      </c>
      <c r="D4441" s="279" t="s">
        <v>1470</v>
      </c>
      <c r="E4441" s="279" t="s">
        <v>3229</v>
      </c>
      <c r="F4441" s="281" t="s">
        <v>1209</v>
      </c>
      <c r="G4441" s="282" t="s">
        <v>345</v>
      </c>
      <c r="H4441" s="283">
        <v>0.15</v>
      </c>
      <c r="I4441" s="284">
        <v>21.045000000000002</v>
      </c>
      <c r="J4441" s="284">
        <v>3.1560000000000001</v>
      </c>
      <c r="K4441" s="277"/>
      <c r="L4441" s="284">
        <v>25.5</v>
      </c>
      <c r="M4441" s="284">
        <v>3.82</v>
      </c>
    </row>
    <row r="4442" spans="1:13" x14ac:dyDescent="0.2">
      <c r="A4442" s="265" t="s">
        <v>9031</v>
      </c>
      <c r="B4442" s="301" t="s">
        <v>1193</v>
      </c>
      <c r="C4442" s="302" t="s">
        <v>3241</v>
      </c>
      <c r="D4442" s="301" t="s">
        <v>1470</v>
      </c>
      <c r="E4442" s="301" t="s">
        <v>1234</v>
      </c>
      <c r="F4442" s="303" t="s">
        <v>1209</v>
      </c>
      <c r="G4442" s="304" t="s">
        <v>61</v>
      </c>
      <c r="H4442" s="305">
        <v>1.3674999999999999</v>
      </c>
      <c r="I4442" s="285">
        <v>12.069626867469882</v>
      </c>
      <c r="J4442" s="285">
        <v>16.504999999999999</v>
      </c>
      <c r="K4442" s="277"/>
      <c r="L4442" s="285">
        <v>14.64</v>
      </c>
      <c r="M4442" s="285">
        <v>20.02</v>
      </c>
    </row>
    <row r="4443" spans="1:13" ht="12.75" thickBot="1" x14ac:dyDescent="0.25">
      <c r="A4443" s="265" t="s">
        <v>9032</v>
      </c>
      <c r="B4443" s="301" t="s">
        <v>1193</v>
      </c>
      <c r="C4443" s="302" t="s">
        <v>3150</v>
      </c>
      <c r="D4443" s="301" t="s">
        <v>1470</v>
      </c>
      <c r="E4443" s="301" t="s">
        <v>3151</v>
      </c>
      <c r="F4443" s="303" t="s">
        <v>1209</v>
      </c>
      <c r="G4443" s="304" t="s">
        <v>61</v>
      </c>
      <c r="H4443" s="305">
        <v>0.5</v>
      </c>
      <c r="I4443" s="285">
        <v>6.7670000000000003</v>
      </c>
      <c r="J4443" s="285">
        <v>3.383</v>
      </c>
      <c r="K4443" s="277"/>
      <c r="L4443" s="285">
        <v>8.1999999999999993</v>
      </c>
      <c r="M4443" s="285">
        <v>4.0999999999999996</v>
      </c>
    </row>
    <row r="4444" spans="1:13" ht="12.75" thickTop="1" x14ac:dyDescent="0.2">
      <c r="A4444" s="265" t="s">
        <v>9033</v>
      </c>
      <c r="B4444" s="306" t="s">
        <v>5258</v>
      </c>
      <c r="C4444" s="307" t="s">
        <v>36</v>
      </c>
      <c r="D4444" s="306" t="s">
        <v>37</v>
      </c>
      <c r="E4444" s="306" t="s">
        <v>38</v>
      </c>
      <c r="F4444" s="308" t="s">
        <v>1188</v>
      </c>
      <c r="G4444" s="309" t="s">
        <v>39</v>
      </c>
      <c r="H4444" s="307" t="s">
        <v>1189</v>
      </c>
      <c r="I4444" s="307" t="s">
        <v>40</v>
      </c>
      <c r="J4444" s="307" t="s">
        <v>41</v>
      </c>
      <c r="L4444" s="335"/>
      <c r="M4444" s="335"/>
    </row>
    <row r="4445" spans="1:13" x14ac:dyDescent="0.2">
      <c r="A4445" s="265" t="s">
        <v>9034</v>
      </c>
      <c r="B4445" s="271" t="s">
        <v>1190</v>
      </c>
      <c r="C4445" s="272" t="s">
        <v>4032</v>
      </c>
      <c r="D4445" s="271" t="s">
        <v>1470</v>
      </c>
      <c r="E4445" s="271" t="s">
        <v>344</v>
      </c>
      <c r="F4445" s="273">
        <v>5</v>
      </c>
      <c r="G4445" s="274" t="s">
        <v>345</v>
      </c>
      <c r="H4445" s="275">
        <v>1</v>
      </c>
      <c r="I4445" s="276">
        <v>12.610000000000001</v>
      </c>
      <c r="J4445" s="276">
        <v>12.61</v>
      </c>
      <c r="K4445" s="277"/>
      <c r="L4445" s="276">
        <v>15.29</v>
      </c>
      <c r="M4445" s="276">
        <v>15.29</v>
      </c>
    </row>
    <row r="4446" spans="1:13" x14ac:dyDescent="0.2">
      <c r="A4446" s="265" t="s">
        <v>9035</v>
      </c>
      <c r="B4446" s="279" t="s">
        <v>1193</v>
      </c>
      <c r="C4446" s="280" t="s">
        <v>3137</v>
      </c>
      <c r="D4446" s="279" t="s">
        <v>1470</v>
      </c>
      <c r="E4446" s="279" t="s">
        <v>1198</v>
      </c>
      <c r="F4446" s="281" t="s">
        <v>1195</v>
      </c>
      <c r="G4446" s="282" t="s">
        <v>1196</v>
      </c>
      <c r="H4446" s="283">
        <v>7.0000000000000007E-2</v>
      </c>
      <c r="I4446" s="284">
        <v>12.429</v>
      </c>
      <c r="J4446" s="284">
        <v>0.87</v>
      </c>
      <c r="K4446" s="277"/>
      <c r="L4446" s="284">
        <v>15.06</v>
      </c>
      <c r="M4446" s="284">
        <v>1.05</v>
      </c>
    </row>
    <row r="4447" spans="1:13" x14ac:dyDescent="0.2">
      <c r="A4447" s="265" t="s">
        <v>9036</v>
      </c>
      <c r="B4447" s="279" t="s">
        <v>1193</v>
      </c>
      <c r="C4447" s="280" t="s">
        <v>3853</v>
      </c>
      <c r="D4447" s="279" t="s">
        <v>1470</v>
      </c>
      <c r="E4447" s="279" t="s">
        <v>1200</v>
      </c>
      <c r="F4447" s="281" t="s">
        <v>1195</v>
      </c>
      <c r="G4447" s="282" t="s">
        <v>1196</v>
      </c>
      <c r="H4447" s="283">
        <v>7.0000000000000007E-2</v>
      </c>
      <c r="I4447" s="284">
        <v>18.404</v>
      </c>
      <c r="J4447" s="284">
        <v>1.288</v>
      </c>
      <c r="K4447" s="277"/>
      <c r="L4447" s="284">
        <v>22.3</v>
      </c>
      <c r="M4447" s="284">
        <v>1.56</v>
      </c>
    </row>
    <row r="4448" spans="1:13" x14ac:dyDescent="0.2">
      <c r="A4448" s="265" t="s">
        <v>9037</v>
      </c>
      <c r="B4448" s="279" t="s">
        <v>1193</v>
      </c>
      <c r="C4448" s="280" t="s">
        <v>3855</v>
      </c>
      <c r="D4448" s="279" t="s">
        <v>1470</v>
      </c>
      <c r="E4448" s="279" t="s">
        <v>1218</v>
      </c>
      <c r="F4448" s="281" t="s">
        <v>1209</v>
      </c>
      <c r="G4448" s="282" t="s">
        <v>345</v>
      </c>
      <c r="H4448" s="283">
        <v>1.1000000000000001</v>
      </c>
      <c r="I4448" s="284">
        <v>9.1347833663366327</v>
      </c>
      <c r="J4448" s="284">
        <v>10.048</v>
      </c>
      <c r="K4448" s="277"/>
      <c r="L4448" s="284">
        <v>11.09</v>
      </c>
      <c r="M4448" s="284">
        <v>12.19</v>
      </c>
    </row>
    <row r="4449" spans="1:13" x14ac:dyDescent="0.2">
      <c r="A4449" s="265" t="s">
        <v>9038</v>
      </c>
      <c r="B4449" s="279" t="s">
        <v>1193</v>
      </c>
      <c r="C4449" s="280" t="s">
        <v>3856</v>
      </c>
      <c r="D4449" s="279" t="s">
        <v>1470</v>
      </c>
      <c r="E4449" s="279" t="s">
        <v>1214</v>
      </c>
      <c r="F4449" s="281" t="s">
        <v>1209</v>
      </c>
      <c r="G4449" s="282" t="s">
        <v>345</v>
      </c>
      <c r="H4449" s="283">
        <v>0.02</v>
      </c>
      <c r="I4449" s="284">
        <v>20.228000000000002</v>
      </c>
      <c r="J4449" s="284">
        <v>0.40400000000000003</v>
      </c>
      <c r="K4449" s="277"/>
      <c r="L4449" s="284">
        <v>24.51</v>
      </c>
      <c r="M4449" s="284">
        <v>0.49</v>
      </c>
    </row>
    <row r="4450" spans="1:13" x14ac:dyDescent="0.2">
      <c r="A4450" s="265" t="s">
        <v>9039</v>
      </c>
      <c r="B4450" s="266" t="s">
        <v>5259</v>
      </c>
      <c r="C4450" s="267" t="s">
        <v>36</v>
      </c>
      <c r="D4450" s="266" t="s">
        <v>37</v>
      </c>
      <c r="E4450" s="266" t="s">
        <v>38</v>
      </c>
      <c r="F4450" s="268" t="s">
        <v>1188</v>
      </c>
      <c r="G4450" s="269" t="s">
        <v>39</v>
      </c>
      <c r="H4450" s="267" t="s">
        <v>1189</v>
      </c>
      <c r="I4450" s="267" t="s">
        <v>40</v>
      </c>
      <c r="J4450" s="267" t="s">
        <v>41</v>
      </c>
      <c r="L4450" s="334"/>
      <c r="M4450" s="334"/>
    </row>
    <row r="4451" spans="1:13" x14ac:dyDescent="0.2">
      <c r="A4451" s="265" t="s">
        <v>9040</v>
      </c>
      <c r="B4451" s="271" t="s">
        <v>1190</v>
      </c>
      <c r="C4451" s="272" t="s">
        <v>4039</v>
      </c>
      <c r="D4451" s="271" t="s">
        <v>1470</v>
      </c>
      <c r="E4451" s="271" t="s">
        <v>351</v>
      </c>
      <c r="F4451" s="273">
        <v>5</v>
      </c>
      <c r="G4451" s="274" t="s">
        <v>345</v>
      </c>
      <c r="H4451" s="275">
        <v>1</v>
      </c>
      <c r="I4451" s="276">
        <v>9.86</v>
      </c>
      <c r="J4451" s="276">
        <v>9.86</v>
      </c>
      <c r="K4451" s="277"/>
      <c r="L4451" s="276">
        <v>11.97</v>
      </c>
      <c r="M4451" s="276">
        <v>11.97</v>
      </c>
    </row>
    <row r="4452" spans="1:13" x14ac:dyDescent="0.2">
      <c r="A4452" s="265" t="s">
        <v>9041</v>
      </c>
      <c r="B4452" s="279" t="s">
        <v>1193</v>
      </c>
      <c r="C4452" s="280" t="s">
        <v>3137</v>
      </c>
      <c r="D4452" s="279" t="s">
        <v>1470</v>
      </c>
      <c r="E4452" s="279" t="s">
        <v>1198</v>
      </c>
      <c r="F4452" s="281" t="s">
        <v>1195</v>
      </c>
      <c r="G4452" s="282" t="s">
        <v>1196</v>
      </c>
      <c r="H4452" s="283">
        <v>0.08</v>
      </c>
      <c r="I4452" s="284">
        <v>12.429</v>
      </c>
      <c r="J4452" s="284">
        <v>0.99399999999999999</v>
      </c>
      <c r="K4452" s="277"/>
      <c r="L4452" s="284">
        <v>15.06</v>
      </c>
      <c r="M4452" s="284">
        <v>1.2</v>
      </c>
    </row>
    <row r="4453" spans="1:13" x14ac:dyDescent="0.2">
      <c r="A4453" s="265" t="s">
        <v>9042</v>
      </c>
      <c r="B4453" s="301" t="s">
        <v>1193</v>
      </c>
      <c r="C4453" s="302" t="s">
        <v>3853</v>
      </c>
      <c r="D4453" s="301" t="s">
        <v>1470</v>
      </c>
      <c r="E4453" s="301" t="s">
        <v>1200</v>
      </c>
      <c r="F4453" s="303" t="s">
        <v>1195</v>
      </c>
      <c r="G4453" s="304" t="s">
        <v>1196</v>
      </c>
      <c r="H4453" s="305">
        <v>0.08</v>
      </c>
      <c r="I4453" s="285">
        <v>18.404</v>
      </c>
      <c r="J4453" s="285">
        <v>1.472</v>
      </c>
      <c r="K4453" s="277"/>
      <c r="L4453" s="285">
        <v>22.3</v>
      </c>
      <c r="M4453" s="285">
        <v>1.78</v>
      </c>
    </row>
    <row r="4454" spans="1:13" ht="12.75" thickBot="1" x14ac:dyDescent="0.25">
      <c r="A4454" s="265" t="s">
        <v>9043</v>
      </c>
      <c r="B4454" s="301" t="s">
        <v>1193</v>
      </c>
      <c r="C4454" s="302" t="s">
        <v>4040</v>
      </c>
      <c r="D4454" s="301" t="s">
        <v>1470</v>
      </c>
      <c r="E4454" s="301" t="s">
        <v>4041</v>
      </c>
      <c r="F4454" s="303" t="s">
        <v>1209</v>
      </c>
      <c r="G4454" s="304" t="s">
        <v>345</v>
      </c>
      <c r="H4454" s="305">
        <v>1.1000000000000001</v>
      </c>
      <c r="I4454" s="285">
        <v>6.3553065714285717</v>
      </c>
      <c r="J4454" s="285">
        <v>6.99</v>
      </c>
      <c r="K4454" s="277"/>
      <c r="L4454" s="285">
        <v>7.73</v>
      </c>
      <c r="M4454" s="285">
        <v>8.5</v>
      </c>
    </row>
    <row r="4455" spans="1:13" ht="12.75" thickTop="1" x14ac:dyDescent="0.2">
      <c r="A4455" s="265" t="s">
        <v>9044</v>
      </c>
      <c r="B4455" s="295" t="s">
        <v>1193</v>
      </c>
      <c r="C4455" s="296" t="s">
        <v>3856</v>
      </c>
      <c r="D4455" s="295" t="s">
        <v>1470</v>
      </c>
      <c r="E4455" s="295" t="s">
        <v>1214</v>
      </c>
      <c r="F4455" s="297" t="s">
        <v>1209</v>
      </c>
      <c r="G4455" s="298" t="s">
        <v>345</v>
      </c>
      <c r="H4455" s="299">
        <v>0.02</v>
      </c>
      <c r="I4455" s="300">
        <v>20.228000000000002</v>
      </c>
      <c r="J4455" s="300">
        <v>0.40400000000000003</v>
      </c>
      <c r="K4455" s="277"/>
      <c r="L4455" s="300">
        <v>24.51</v>
      </c>
      <c r="M4455" s="300">
        <v>0.49</v>
      </c>
    </row>
    <row r="4456" spans="1:13" x14ac:dyDescent="0.2">
      <c r="A4456" s="265" t="s">
        <v>9045</v>
      </c>
      <c r="B4456" s="266" t="s">
        <v>5260</v>
      </c>
      <c r="C4456" s="267" t="s">
        <v>36</v>
      </c>
      <c r="D4456" s="266" t="s">
        <v>37</v>
      </c>
      <c r="E4456" s="266" t="s">
        <v>38</v>
      </c>
      <c r="F4456" s="268" t="s">
        <v>1188</v>
      </c>
      <c r="G4456" s="269" t="s">
        <v>39</v>
      </c>
      <c r="H4456" s="267" t="s">
        <v>1189</v>
      </c>
      <c r="I4456" s="267" t="s">
        <v>40</v>
      </c>
      <c r="J4456" s="267" t="s">
        <v>41</v>
      </c>
      <c r="L4456" s="334"/>
      <c r="M4456" s="334"/>
    </row>
    <row r="4457" spans="1:13" x14ac:dyDescent="0.2">
      <c r="A4457" s="265" t="s">
        <v>9046</v>
      </c>
      <c r="B4457" s="271" t="s">
        <v>1190</v>
      </c>
      <c r="C4457" s="272" t="s">
        <v>5226</v>
      </c>
      <c r="D4457" s="271" t="s">
        <v>1470</v>
      </c>
      <c r="E4457" s="271" t="s">
        <v>1065</v>
      </c>
      <c r="F4457" s="273">
        <v>5</v>
      </c>
      <c r="G4457" s="274" t="s">
        <v>7</v>
      </c>
      <c r="H4457" s="275">
        <v>1</v>
      </c>
      <c r="I4457" s="276">
        <v>18.7</v>
      </c>
      <c r="J4457" s="276">
        <v>18.7</v>
      </c>
      <c r="K4457" s="277"/>
      <c r="L4457" s="276">
        <v>22.67</v>
      </c>
      <c r="M4457" s="276">
        <v>22.67</v>
      </c>
    </row>
    <row r="4458" spans="1:13" x14ac:dyDescent="0.2">
      <c r="A4458" s="265" t="s">
        <v>9047</v>
      </c>
      <c r="B4458" s="279" t="s">
        <v>1193</v>
      </c>
      <c r="C4458" s="280" t="s">
        <v>3156</v>
      </c>
      <c r="D4458" s="279" t="s">
        <v>1470</v>
      </c>
      <c r="E4458" s="279" t="s">
        <v>1206</v>
      </c>
      <c r="F4458" s="281" t="s">
        <v>1195</v>
      </c>
      <c r="G4458" s="282" t="s">
        <v>1196</v>
      </c>
      <c r="H4458" s="283">
        <v>1.7</v>
      </c>
      <c r="I4458" s="284">
        <v>11.000169251336899</v>
      </c>
      <c r="J4458" s="284">
        <v>18.7</v>
      </c>
      <c r="K4458" s="277"/>
      <c r="L4458" s="284">
        <v>13.34</v>
      </c>
      <c r="M4458" s="284">
        <v>22.67</v>
      </c>
    </row>
    <row r="4459" spans="1:13" x14ac:dyDescent="0.2">
      <c r="A4459" s="265" t="s">
        <v>9048</v>
      </c>
      <c r="B4459" s="266" t="s">
        <v>5261</v>
      </c>
      <c r="C4459" s="267" t="s">
        <v>36</v>
      </c>
      <c r="D4459" s="266" t="s">
        <v>37</v>
      </c>
      <c r="E4459" s="266" t="s">
        <v>38</v>
      </c>
      <c r="F4459" s="268" t="s">
        <v>1188</v>
      </c>
      <c r="G4459" s="269" t="s">
        <v>39</v>
      </c>
      <c r="H4459" s="267" t="s">
        <v>1189</v>
      </c>
      <c r="I4459" s="267" t="s">
        <v>40</v>
      </c>
      <c r="J4459" s="267" t="s">
        <v>41</v>
      </c>
      <c r="L4459" s="334"/>
      <c r="M4459" s="334"/>
    </row>
    <row r="4460" spans="1:13" x14ac:dyDescent="0.2">
      <c r="A4460" s="265" t="s">
        <v>9049</v>
      </c>
      <c r="B4460" s="271" t="s">
        <v>1190</v>
      </c>
      <c r="C4460" s="272" t="s">
        <v>5228</v>
      </c>
      <c r="D4460" s="271" t="s">
        <v>1470</v>
      </c>
      <c r="E4460" s="271" t="s">
        <v>1067</v>
      </c>
      <c r="F4460" s="273">
        <v>5</v>
      </c>
      <c r="G4460" s="274" t="s">
        <v>345</v>
      </c>
      <c r="H4460" s="275">
        <v>1</v>
      </c>
      <c r="I4460" s="276">
        <v>10.34</v>
      </c>
      <c r="J4460" s="276">
        <v>10.34</v>
      </c>
      <c r="K4460" s="277"/>
      <c r="L4460" s="276">
        <v>12.55</v>
      </c>
      <c r="M4460" s="276">
        <v>12.55</v>
      </c>
    </row>
    <row r="4461" spans="1:13" x14ac:dyDescent="0.2">
      <c r="A4461" s="265" t="s">
        <v>9050</v>
      </c>
      <c r="B4461" s="279" t="s">
        <v>1193</v>
      </c>
      <c r="C4461" s="280" t="s">
        <v>3137</v>
      </c>
      <c r="D4461" s="279" t="s">
        <v>1470</v>
      </c>
      <c r="E4461" s="279" t="s">
        <v>1198</v>
      </c>
      <c r="F4461" s="281" t="s">
        <v>1195</v>
      </c>
      <c r="G4461" s="282" t="s">
        <v>1196</v>
      </c>
      <c r="H4461" s="283">
        <v>0.1</v>
      </c>
      <c r="I4461" s="284">
        <v>12.429</v>
      </c>
      <c r="J4461" s="284">
        <v>1.242</v>
      </c>
      <c r="K4461" s="277"/>
      <c r="L4461" s="284">
        <v>15.06</v>
      </c>
      <c r="M4461" s="284">
        <v>1.5</v>
      </c>
    </row>
    <row r="4462" spans="1:13" x14ac:dyDescent="0.2">
      <c r="A4462" s="265" t="s">
        <v>9051</v>
      </c>
      <c r="B4462" s="279" t="s">
        <v>1193</v>
      </c>
      <c r="C4462" s="280" t="s">
        <v>3853</v>
      </c>
      <c r="D4462" s="279" t="s">
        <v>1470</v>
      </c>
      <c r="E4462" s="279" t="s">
        <v>1200</v>
      </c>
      <c r="F4462" s="281" t="s">
        <v>1195</v>
      </c>
      <c r="G4462" s="282" t="s">
        <v>1196</v>
      </c>
      <c r="H4462" s="283">
        <v>0.1</v>
      </c>
      <c r="I4462" s="284">
        <v>18.404</v>
      </c>
      <c r="J4462" s="284">
        <v>1.84</v>
      </c>
      <c r="K4462" s="277"/>
      <c r="L4462" s="284">
        <v>22.3</v>
      </c>
      <c r="M4462" s="284">
        <v>2.23</v>
      </c>
    </row>
    <row r="4463" spans="1:13" x14ac:dyDescent="0.2">
      <c r="A4463" s="265" t="s">
        <v>9052</v>
      </c>
      <c r="B4463" s="279" t="s">
        <v>1193</v>
      </c>
      <c r="C4463" s="280" t="s">
        <v>4067</v>
      </c>
      <c r="D4463" s="279" t="s">
        <v>1470</v>
      </c>
      <c r="E4463" s="279" t="s">
        <v>4068</v>
      </c>
      <c r="F4463" s="281" t="s">
        <v>1209</v>
      </c>
      <c r="G4463" s="282" t="s">
        <v>345</v>
      </c>
      <c r="H4463" s="283">
        <v>1.1000000000000001</v>
      </c>
      <c r="I4463" s="284">
        <v>6.047709552238806</v>
      </c>
      <c r="J4463" s="284">
        <v>6.6520000000000001</v>
      </c>
      <c r="K4463" s="277"/>
      <c r="L4463" s="284">
        <v>7.36</v>
      </c>
      <c r="M4463" s="284">
        <v>8.09</v>
      </c>
    </row>
    <row r="4464" spans="1:13" x14ac:dyDescent="0.2">
      <c r="A4464" s="265" t="s">
        <v>9053</v>
      </c>
      <c r="B4464" s="301" t="s">
        <v>1193</v>
      </c>
      <c r="C4464" s="302" t="s">
        <v>3856</v>
      </c>
      <c r="D4464" s="301" t="s">
        <v>1470</v>
      </c>
      <c r="E4464" s="301" t="s">
        <v>1214</v>
      </c>
      <c r="F4464" s="303" t="s">
        <v>1209</v>
      </c>
      <c r="G4464" s="304" t="s">
        <v>345</v>
      </c>
      <c r="H4464" s="305">
        <v>0.03</v>
      </c>
      <c r="I4464" s="285">
        <v>20.228000000000002</v>
      </c>
      <c r="J4464" s="285">
        <v>0.60599999999999998</v>
      </c>
      <c r="K4464" s="277"/>
      <c r="L4464" s="285">
        <v>24.51</v>
      </c>
      <c r="M4464" s="285">
        <v>0.73</v>
      </c>
    </row>
    <row r="4465" spans="1:13" ht="12.75" thickBot="1" x14ac:dyDescent="0.25">
      <c r="A4465" s="265" t="s">
        <v>9054</v>
      </c>
      <c r="B4465" s="286" t="s">
        <v>5262</v>
      </c>
      <c r="C4465" s="287" t="s">
        <v>36</v>
      </c>
      <c r="D4465" s="286" t="s">
        <v>37</v>
      </c>
      <c r="E4465" s="286" t="s">
        <v>38</v>
      </c>
      <c r="F4465" s="288" t="s">
        <v>1188</v>
      </c>
      <c r="G4465" s="289" t="s">
        <v>39</v>
      </c>
      <c r="H4465" s="287" t="s">
        <v>1189</v>
      </c>
      <c r="I4465" s="287" t="s">
        <v>40</v>
      </c>
      <c r="J4465" s="287" t="s">
        <v>41</v>
      </c>
      <c r="L4465" s="270"/>
      <c r="M4465" s="270"/>
    </row>
    <row r="4466" spans="1:13" ht="12.75" thickTop="1" x14ac:dyDescent="0.2">
      <c r="A4466" s="265" t="s">
        <v>9055</v>
      </c>
      <c r="B4466" s="310" t="s">
        <v>1190</v>
      </c>
      <c r="C4466" s="311" t="s">
        <v>4020</v>
      </c>
      <c r="D4466" s="310" t="s">
        <v>1470</v>
      </c>
      <c r="E4466" s="310" t="s">
        <v>336</v>
      </c>
      <c r="F4466" s="312">
        <v>5</v>
      </c>
      <c r="G4466" s="313" t="s">
        <v>7</v>
      </c>
      <c r="H4466" s="314">
        <v>1</v>
      </c>
      <c r="I4466" s="315">
        <v>35.76</v>
      </c>
      <c r="J4466" s="315">
        <v>35.76</v>
      </c>
      <c r="K4466" s="277"/>
      <c r="L4466" s="315">
        <v>43.34</v>
      </c>
      <c r="M4466" s="315">
        <v>43.34</v>
      </c>
    </row>
    <row r="4467" spans="1:13" x14ac:dyDescent="0.2">
      <c r="A4467" s="265" t="s">
        <v>9056</v>
      </c>
      <c r="B4467" s="279" t="s">
        <v>1193</v>
      </c>
      <c r="C4467" s="280" t="s">
        <v>3156</v>
      </c>
      <c r="D4467" s="279" t="s">
        <v>1470</v>
      </c>
      <c r="E4467" s="279" t="s">
        <v>1206</v>
      </c>
      <c r="F4467" s="281" t="s">
        <v>1195</v>
      </c>
      <c r="G4467" s="282" t="s">
        <v>1196</v>
      </c>
      <c r="H4467" s="283">
        <v>3.2490999999999999</v>
      </c>
      <c r="I4467" s="284">
        <v>11.006232374301677</v>
      </c>
      <c r="J4467" s="284">
        <v>35.76</v>
      </c>
      <c r="K4467" s="277"/>
      <c r="L4467" s="284">
        <v>13.34</v>
      </c>
      <c r="M4467" s="284">
        <v>43.34</v>
      </c>
    </row>
    <row r="4468" spans="1:13" x14ac:dyDescent="0.2">
      <c r="A4468" s="265" t="s">
        <v>9057</v>
      </c>
      <c r="B4468" s="266" t="s">
        <v>5263</v>
      </c>
      <c r="C4468" s="267" t="s">
        <v>36</v>
      </c>
      <c r="D4468" s="266" t="s">
        <v>37</v>
      </c>
      <c r="E4468" s="266" t="s">
        <v>38</v>
      </c>
      <c r="F4468" s="268" t="s">
        <v>1188</v>
      </c>
      <c r="G4468" s="269" t="s">
        <v>39</v>
      </c>
      <c r="H4468" s="267" t="s">
        <v>1189</v>
      </c>
      <c r="I4468" s="267" t="s">
        <v>40</v>
      </c>
      <c r="J4468" s="267" t="s">
        <v>41</v>
      </c>
      <c r="L4468" s="334"/>
      <c r="M4468" s="334"/>
    </row>
    <row r="4469" spans="1:13" x14ac:dyDescent="0.2">
      <c r="A4469" s="265" t="s">
        <v>9058</v>
      </c>
      <c r="B4469" s="271" t="s">
        <v>1190</v>
      </c>
      <c r="C4469" s="272" t="s">
        <v>4022</v>
      </c>
      <c r="D4469" s="271" t="s">
        <v>1470</v>
      </c>
      <c r="E4469" s="271" t="s">
        <v>338</v>
      </c>
      <c r="F4469" s="273">
        <v>5</v>
      </c>
      <c r="G4469" s="274" t="s">
        <v>11</v>
      </c>
      <c r="H4469" s="275">
        <v>1</v>
      </c>
      <c r="I4469" s="276">
        <v>4.3899999999999997</v>
      </c>
      <c r="J4469" s="276">
        <v>4.3899999999999997</v>
      </c>
      <c r="K4469" s="277"/>
      <c r="L4469" s="276">
        <v>5.33</v>
      </c>
      <c r="M4469" s="276">
        <v>5.33</v>
      </c>
    </row>
    <row r="4470" spans="1:13" x14ac:dyDescent="0.2">
      <c r="A4470" s="265" t="s">
        <v>9059</v>
      </c>
      <c r="B4470" s="279" t="s">
        <v>1193</v>
      </c>
      <c r="C4470" s="280" t="s">
        <v>3156</v>
      </c>
      <c r="D4470" s="279" t="s">
        <v>1470</v>
      </c>
      <c r="E4470" s="279" t="s">
        <v>1206</v>
      </c>
      <c r="F4470" s="281" t="s">
        <v>1195</v>
      </c>
      <c r="G4470" s="282" t="s">
        <v>1196</v>
      </c>
      <c r="H4470" s="283">
        <v>0.4</v>
      </c>
      <c r="I4470" s="284">
        <v>10.976473409090909</v>
      </c>
      <c r="J4470" s="284">
        <v>4.3899999999999997</v>
      </c>
      <c r="K4470" s="277"/>
      <c r="L4470" s="284">
        <v>13.34</v>
      </c>
      <c r="M4470" s="284">
        <v>5.33</v>
      </c>
    </row>
    <row r="4471" spans="1:13" x14ac:dyDescent="0.2">
      <c r="A4471" s="265" t="s">
        <v>9060</v>
      </c>
      <c r="B4471" s="266" t="s">
        <v>5264</v>
      </c>
      <c r="C4471" s="267" t="s">
        <v>36</v>
      </c>
      <c r="D4471" s="266" t="s">
        <v>37</v>
      </c>
      <c r="E4471" s="266" t="s">
        <v>38</v>
      </c>
      <c r="F4471" s="268" t="s">
        <v>1188</v>
      </c>
      <c r="G4471" s="269" t="s">
        <v>39</v>
      </c>
      <c r="H4471" s="267" t="s">
        <v>1189</v>
      </c>
      <c r="I4471" s="267" t="s">
        <v>40</v>
      </c>
      <c r="J4471" s="267" t="s">
        <v>41</v>
      </c>
      <c r="L4471" s="334"/>
      <c r="M4471" s="334"/>
    </row>
    <row r="4472" spans="1:13" ht="24" x14ac:dyDescent="0.2">
      <c r="A4472" s="265" t="s">
        <v>9061</v>
      </c>
      <c r="B4472" s="271" t="s">
        <v>1190</v>
      </c>
      <c r="C4472" s="272" t="s">
        <v>4024</v>
      </c>
      <c r="D4472" s="271" t="s">
        <v>103</v>
      </c>
      <c r="E4472" s="271" t="s">
        <v>1558</v>
      </c>
      <c r="F4472" s="273" t="s">
        <v>3577</v>
      </c>
      <c r="G4472" s="274" t="s">
        <v>7</v>
      </c>
      <c r="H4472" s="275">
        <v>1</v>
      </c>
      <c r="I4472" s="276">
        <v>545.31999999999994</v>
      </c>
      <c r="J4472" s="276">
        <v>545.31999999999994</v>
      </c>
      <c r="K4472" s="277"/>
      <c r="L4472" s="276">
        <v>660.77</v>
      </c>
      <c r="M4472" s="276">
        <v>660.77</v>
      </c>
    </row>
    <row r="4473" spans="1:13" ht="24" x14ac:dyDescent="0.2">
      <c r="A4473" s="265" t="s">
        <v>9062</v>
      </c>
      <c r="B4473" s="316" t="s">
        <v>1236</v>
      </c>
      <c r="C4473" s="317" t="s">
        <v>3432</v>
      </c>
      <c r="D4473" s="316" t="s">
        <v>103</v>
      </c>
      <c r="E4473" s="316" t="s">
        <v>1237</v>
      </c>
      <c r="F4473" s="318" t="s">
        <v>1191</v>
      </c>
      <c r="G4473" s="319" t="s">
        <v>79</v>
      </c>
      <c r="H4473" s="320">
        <v>6.2119999999999997</v>
      </c>
      <c r="I4473" s="321">
        <v>23.686</v>
      </c>
      <c r="J4473" s="321">
        <v>147.137</v>
      </c>
      <c r="K4473" s="277"/>
      <c r="L4473" s="321">
        <v>28.7</v>
      </c>
      <c r="M4473" s="321">
        <v>178.28</v>
      </c>
    </row>
    <row r="4474" spans="1:13" ht="24" x14ac:dyDescent="0.2">
      <c r="A4474" s="265" t="s">
        <v>9063</v>
      </c>
      <c r="B4474" s="316" t="s">
        <v>1236</v>
      </c>
      <c r="C4474" s="317" t="s">
        <v>3433</v>
      </c>
      <c r="D4474" s="316" t="s">
        <v>103</v>
      </c>
      <c r="E4474" s="316" t="s">
        <v>1239</v>
      </c>
      <c r="F4474" s="318" t="s">
        <v>1191</v>
      </c>
      <c r="G4474" s="319" t="s">
        <v>79</v>
      </c>
      <c r="H4474" s="320">
        <v>1.694</v>
      </c>
      <c r="I4474" s="321">
        <v>16.027000000000001</v>
      </c>
      <c r="J4474" s="321">
        <v>27.149000000000001</v>
      </c>
      <c r="K4474" s="277"/>
      <c r="L4474" s="321">
        <v>19.420000000000002</v>
      </c>
      <c r="M4474" s="321">
        <v>32.89</v>
      </c>
    </row>
    <row r="4475" spans="1:13" ht="24" x14ac:dyDescent="0.2">
      <c r="A4475" s="265" t="s">
        <v>9064</v>
      </c>
      <c r="B4475" s="329" t="s">
        <v>1236</v>
      </c>
      <c r="C4475" s="330" t="s">
        <v>4025</v>
      </c>
      <c r="D4475" s="329" t="s">
        <v>103</v>
      </c>
      <c r="E4475" s="329" t="s">
        <v>4026</v>
      </c>
      <c r="F4475" s="331" t="s">
        <v>3577</v>
      </c>
      <c r="G4475" s="332" t="s">
        <v>7</v>
      </c>
      <c r="H4475" s="333">
        <v>1.1299999999999999</v>
      </c>
      <c r="I4475" s="322">
        <v>328.34876345998384</v>
      </c>
      <c r="J4475" s="322">
        <v>371.03399999999999</v>
      </c>
      <c r="K4475" s="277"/>
      <c r="L4475" s="322">
        <v>397.88</v>
      </c>
      <c r="M4475" s="322">
        <v>449.6</v>
      </c>
    </row>
    <row r="4476" spans="1:13" ht="12.75" thickBot="1" x14ac:dyDescent="0.25">
      <c r="A4476" s="265" t="s">
        <v>9065</v>
      </c>
      <c r="B4476" s="286" t="s">
        <v>5265</v>
      </c>
      <c r="C4476" s="287" t="s">
        <v>36</v>
      </c>
      <c r="D4476" s="286" t="s">
        <v>37</v>
      </c>
      <c r="E4476" s="286" t="s">
        <v>38</v>
      </c>
      <c r="F4476" s="288" t="s">
        <v>1188</v>
      </c>
      <c r="G4476" s="289" t="s">
        <v>39</v>
      </c>
      <c r="H4476" s="287" t="s">
        <v>1189</v>
      </c>
      <c r="I4476" s="287" t="s">
        <v>40</v>
      </c>
      <c r="J4476" s="287" t="s">
        <v>41</v>
      </c>
      <c r="L4476" s="270"/>
      <c r="M4476" s="270"/>
    </row>
    <row r="4477" spans="1:13" ht="24.75" thickTop="1" x14ac:dyDescent="0.2">
      <c r="A4477" s="265" t="s">
        <v>9066</v>
      </c>
      <c r="B4477" s="310" t="s">
        <v>1190</v>
      </c>
      <c r="C4477" s="311" t="s">
        <v>4028</v>
      </c>
      <c r="D4477" s="310" t="s">
        <v>1470</v>
      </c>
      <c r="E4477" s="310" t="s">
        <v>1559</v>
      </c>
      <c r="F4477" s="312">
        <v>5</v>
      </c>
      <c r="G4477" s="313" t="s">
        <v>7</v>
      </c>
      <c r="H4477" s="314">
        <v>1</v>
      </c>
      <c r="I4477" s="315">
        <v>424.79</v>
      </c>
      <c r="J4477" s="315">
        <v>424.78999999999996</v>
      </c>
      <c r="K4477" s="277"/>
      <c r="L4477" s="315">
        <v>514.72</v>
      </c>
      <c r="M4477" s="315">
        <v>514.72</v>
      </c>
    </row>
    <row r="4478" spans="1:13" x14ac:dyDescent="0.2">
      <c r="A4478" s="265" t="s">
        <v>9067</v>
      </c>
      <c r="B4478" s="279" t="s">
        <v>1193</v>
      </c>
      <c r="C4478" s="280" t="s">
        <v>3161</v>
      </c>
      <c r="D4478" s="279" t="s">
        <v>1470</v>
      </c>
      <c r="E4478" s="279" t="s">
        <v>3162</v>
      </c>
      <c r="F4478" s="281" t="s">
        <v>1209</v>
      </c>
      <c r="G4478" s="282" t="s">
        <v>7</v>
      </c>
      <c r="H4478" s="283">
        <v>0.57799999999999996</v>
      </c>
      <c r="I4478" s="284">
        <v>141.94300000000001</v>
      </c>
      <c r="J4478" s="284">
        <v>82.043000000000006</v>
      </c>
      <c r="K4478" s="277"/>
      <c r="L4478" s="284">
        <v>171.99</v>
      </c>
      <c r="M4478" s="284">
        <v>99.41</v>
      </c>
    </row>
    <row r="4479" spans="1:13" x14ac:dyDescent="0.2">
      <c r="A4479" s="265" t="s">
        <v>9068</v>
      </c>
      <c r="B4479" s="279" t="s">
        <v>1193</v>
      </c>
      <c r="C4479" s="280" t="s">
        <v>3167</v>
      </c>
      <c r="D4479" s="279" t="s">
        <v>1470</v>
      </c>
      <c r="E4479" s="279" t="s">
        <v>1213</v>
      </c>
      <c r="F4479" s="281" t="s">
        <v>1209</v>
      </c>
      <c r="G4479" s="282" t="s">
        <v>7</v>
      </c>
      <c r="H4479" s="283">
        <v>0.71199999999999997</v>
      </c>
      <c r="I4479" s="284">
        <v>121.63200000000001</v>
      </c>
      <c r="J4479" s="284">
        <v>86.600999999999999</v>
      </c>
      <c r="K4479" s="277"/>
      <c r="L4479" s="284">
        <v>147.38</v>
      </c>
      <c r="M4479" s="284">
        <v>104.93</v>
      </c>
    </row>
    <row r="4480" spans="1:13" x14ac:dyDescent="0.2">
      <c r="A4480" s="265" t="s">
        <v>9069</v>
      </c>
      <c r="B4480" s="279" t="s">
        <v>1193</v>
      </c>
      <c r="C4480" s="280" t="s">
        <v>3141</v>
      </c>
      <c r="D4480" s="279" t="s">
        <v>1470</v>
      </c>
      <c r="E4480" s="279" t="s">
        <v>1226</v>
      </c>
      <c r="F4480" s="281" t="s">
        <v>1209</v>
      </c>
      <c r="G4480" s="282" t="s">
        <v>345</v>
      </c>
      <c r="H4480" s="283">
        <v>373</v>
      </c>
      <c r="I4480" s="284">
        <v>0.51164076075550902</v>
      </c>
      <c r="J4480" s="284">
        <v>190.84200000000001</v>
      </c>
      <c r="K4480" s="277"/>
      <c r="L4480" s="284">
        <v>0.62</v>
      </c>
      <c r="M4480" s="284">
        <v>231.26</v>
      </c>
    </row>
    <row r="4481" spans="1:13" x14ac:dyDescent="0.2">
      <c r="A4481" s="265" t="s">
        <v>9070</v>
      </c>
      <c r="B4481" s="279" t="s">
        <v>1193</v>
      </c>
      <c r="C4481" s="280" t="s">
        <v>3213</v>
      </c>
      <c r="D4481" s="279" t="s">
        <v>1470</v>
      </c>
      <c r="E4481" s="279" t="s">
        <v>1204</v>
      </c>
      <c r="F4481" s="281" t="s">
        <v>1195</v>
      </c>
      <c r="G4481" s="282" t="s">
        <v>1196</v>
      </c>
      <c r="H4481" s="283">
        <v>0.64480000000000004</v>
      </c>
      <c r="I4481" s="284">
        <v>13.204000000000001</v>
      </c>
      <c r="J4481" s="284">
        <v>8.5129999999999999</v>
      </c>
      <c r="K4481" s="277"/>
      <c r="L4481" s="284">
        <v>16</v>
      </c>
      <c r="M4481" s="284">
        <v>10.31</v>
      </c>
    </row>
    <row r="4482" spans="1:13" x14ac:dyDescent="0.2">
      <c r="A4482" s="265" t="s">
        <v>9071</v>
      </c>
      <c r="B4482" s="279" t="s">
        <v>1193</v>
      </c>
      <c r="C4482" s="280" t="s">
        <v>3156</v>
      </c>
      <c r="D4482" s="279" t="s">
        <v>1470</v>
      </c>
      <c r="E4482" s="279" t="s">
        <v>1206</v>
      </c>
      <c r="F4482" s="281" t="s">
        <v>1195</v>
      </c>
      <c r="G4482" s="282" t="s">
        <v>1196</v>
      </c>
      <c r="H4482" s="283">
        <v>5.1585999999999999</v>
      </c>
      <c r="I4482" s="284">
        <v>11.009</v>
      </c>
      <c r="J4482" s="284">
        <v>56.790999999999997</v>
      </c>
      <c r="K4482" s="277"/>
      <c r="L4482" s="284">
        <v>13.34</v>
      </c>
      <c r="M4482" s="284">
        <v>68.81</v>
      </c>
    </row>
    <row r="4483" spans="1:13" x14ac:dyDescent="0.2">
      <c r="A4483" s="265" t="s">
        <v>9072</v>
      </c>
      <c r="B4483" s="266" t="s">
        <v>5266</v>
      </c>
      <c r="C4483" s="267" t="s">
        <v>36</v>
      </c>
      <c r="D4483" s="266" t="s">
        <v>37</v>
      </c>
      <c r="E4483" s="266" t="s">
        <v>38</v>
      </c>
      <c r="F4483" s="268" t="s">
        <v>1188</v>
      </c>
      <c r="G4483" s="269" t="s">
        <v>39</v>
      </c>
      <c r="H4483" s="267" t="s">
        <v>1189</v>
      </c>
      <c r="I4483" s="267" t="s">
        <v>40</v>
      </c>
      <c r="J4483" s="267" t="s">
        <v>41</v>
      </c>
      <c r="L4483" s="334"/>
      <c r="M4483" s="334"/>
    </row>
    <row r="4484" spans="1:13" ht="24" x14ac:dyDescent="0.2">
      <c r="A4484" s="265" t="s">
        <v>9073</v>
      </c>
      <c r="B4484" s="271" t="s">
        <v>1190</v>
      </c>
      <c r="C4484" s="272" t="s">
        <v>5220</v>
      </c>
      <c r="D4484" s="271" t="s">
        <v>1470</v>
      </c>
      <c r="E4484" s="271" t="s">
        <v>1880</v>
      </c>
      <c r="F4484" s="273">
        <v>5</v>
      </c>
      <c r="G4484" s="274" t="s">
        <v>7</v>
      </c>
      <c r="H4484" s="275">
        <v>1</v>
      </c>
      <c r="I4484" s="276">
        <v>33.25</v>
      </c>
      <c r="J4484" s="276">
        <v>33.249999999999993</v>
      </c>
      <c r="K4484" s="277"/>
      <c r="L4484" s="276">
        <v>40.29</v>
      </c>
      <c r="M4484" s="276">
        <v>40.29</v>
      </c>
    </row>
    <row r="4485" spans="1:13" x14ac:dyDescent="0.2">
      <c r="A4485" s="265" t="s">
        <v>9074</v>
      </c>
      <c r="B4485" s="279" t="s">
        <v>1193</v>
      </c>
      <c r="C4485" s="280" t="s">
        <v>3189</v>
      </c>
      <c r="D4485" s="279" t="s">
        <v>1470</v>
      </c>
      <c r="E4485" s="279" t="s">
        <v>1259</v>
      </c>
      <c r="F4485" s="281" t="s">
        <v>1195</v>
      </c>
      <c r="G4485" s="282" t="s">
        <v>1196</v>
      </c>
      <c r="H4485" s="283">
        <v>0.64459999999999995</v>
      </c>
      <c r="I4485" s="284">
        <v>18.404</v>
      </c>
      <c r="J4485" s="284">
        <v>11.863</v>
      </c>
      <c r="K4485" s="277"/>
      <c r="L4485" s="284">
        <v>22.3</v>
      </c>
      <c r="M4485" s="284">
        <v>14.37</v>
      </c>
    </row>
    <row r="4486" spans="1:13" x14ac:dyDescent="0.2">
      <c r="A4486" s="265" t="s">
        <v>9075</v>
      </c>
      <c r="B4486" s="301" t="s">
        <v>1193</v>
      </c>
      <c r="C4486" s="302" t="s">
        <v>3156</v>
      </c>
      <c r="D4486" s="301" t="s">
        <v>1470</v>
      </c>
      <c r="E4486" s="301" t="s">
        <v>1206</v>
      </c>
      <c r="F4486" s="303" t="s">
        <v>1195</v>
      </c>
      <c r="G4486" s="304" t="s">
        <v>1196</v>
      </c>
      <c r="H4486" s="305">
        <v>1.9348000000000001</v>
      </c>
      <c r="I4486" s="285">
        <v>11.004348309859159</v>
      </c>
      <c r="J4486" s="285">
        <v>21.291</v>
      </c>
      <c r="K4486" s="277"/>
      <c r="L4486" s="285">
        <v>13.34</v>
      </c>
      <c r="M4486" s="285">
        <v>25.81</v>
      </c>
    </row>
    <row r="4487" spans="1:13" ht="36.75" thickBot="1" x14ac:dyDescent="0.25">
      <c r="A4487" s="265" t="s">
        <v>9076</v>
      </c>
      <c r="B4487" s="301" t="s">
        <v>1193</v>
      </c>
      <c r="C4487" s="302" t="s">
        <v>5147</v>
      </c>
      <c r="D4487" s="301" t="s">
        <v>1470</v>
      </c>
      <c r="E4487" s="301" t="s">
        <v>5148</v>
      </c>
      <c r="F4487" s="303" t="s">
        <v>1209</v>
      </c>
      <c r="G4487" s="304" t="s">
        <v>73</v>
      </c>
      <c r="H4487" s="305">
        <v>4.6800000000000001E-2</v>
      </c>
      <c r="I4487" s="285">
        <v>2.0630000000000002</v>
      </c>
      <c r="J4487" s="285">
        <v>9.6000000000000002E-2</v>
      </c>
      <c r="K4487" s="277"/>
      <c r="L4487" s="285">
        <v>2.5</v>
      </c>
      <c r="M4487" s="285">
        <v>0.11</v>
      </c>
    </row>
    <row r="4488" spans="1:13" ht="12.75" thickTop="1" x14ac:dyDescent="0.2">
      <c r="A4488" s="265" t="s">
        <v>9077</v>
      </c>
      <c r="B4488" s="306" t="s">
        <v>5267</v>
      </c>
      <c r="C4488" s="307" t="s">
        <v>36</v>
      </c>
      <c r="D4488" s="306" t="s">
        <v>37</v>
      </c>
      <c r="E4488" s="306" t="s">
        <v>38</v>
      </c>
      <c r="F4488" s="308" t="s">
        <v>1188</v>
      </c>
      <c r="G4488" s="309" t="s">
        <v>39</v>
      </c>
      <c r="H4488" s="307" t="s">
        <v>1189</v>
      </c>
      <c r="I4488" s="307" t="s">
        <v>40</v>
      </c>
      <c r="J4488" s="307" t="s">
        <v>41</v>
      </c>
      <c r="L4488" s="335"/>
      <c r="M4488" s="335"/>
    </row>
    <row r="4489" spans="1:13" x14ac:dyDescent="0.2">
      <c r="A4489" s="265" t="s">
        <v>9078</v>
      </c>
      <c r="B4489" s="271" t="s">
        <v>1190</v>
      </c>
      <c r="C4489" s="272" t="s">
        <v>4037</v>
      </c>
      <c r="D4489" s="271" t="s">
        <v>1470</v>
      </c>
      <c r="E4489" s="271" t="s">
        <v>349</v>
      </c>
      <c r="F4489" s="273">
        <v>5</v>
      </c>
      <c r="G4489" s="274" t="s">
        <v>345</v>
      </c>
      <c r="H4489" s="275">
        <v>1</v>
      </c>
      <c r="I4489" s="276">
        <v>10.190000000000001</v>
      </c>
      <c r="J4489" s="276">
        <v>10.190000000000001</v>
      </c>
      <c r="K4489" s="277"/>
      <c r="L4489" s="276">
        <v>12.36</v>
      </c>
      <c r="M4489" s="276">
        <v>12.36</v>
      </c>
    </row>
    <row r="4490" spans="1:13" x14ac:dyDescent="0.2">
      <c r="A4490" s="265" t="s">
        <v>9079</v>
      </c>
      <c r="B4490" s="279" t="s">
        <v>1193</v>
      </c>
      <c r="C4490" s="280" t="s">
        <v>3137</v>
      </c>
      <c r="D4490" s="279" t="s">
        <v>1470</v>
      </c>
      <c r="E4490" s="279" t="s">
        <v>1198</v>
      </c>
      <c r="F4490" s="281" t="s">
        <v>1195</v>
      </c>
      <c r="G4490" s="282" t="s">
        <v>1196</v>
      </c>
      <c r="H4490" s="283">
        <v>0.08</v>
      </c>
      <c r="I4490" s="284">
        <v>12.429</v>
      </c>
      <c r="J4490" s="284">
        <v>0.99399999999999999</v>
      </c>
      <c r="K4490" s="277"/>
      <c r="L4490" s="284">
        <v>15.06</v>
      </c>
      <c r="M4490" s="284">
        <v>1.2</v>
      </c>
    </row>
    <row r="4491" spans="1:13" x14ac:dyDescent="0.2">
      <c r="A4491" s="265" t="s">
        <v>9080</v>
      </c>
      <c r="B4491" s="279" t="s">
        <v>1193</v>
      </c>
      <c r="C4491" s="280" t="s">
        <v>3853</v>
      </c>
      <c r="D4491" s="279" t="s">
        <v>1470</v>
      </c>
      <c r="E4491" s="279" t="s">
        <v>1200</v>
      </c>
      <c r="F4491" s="281" t="s">
        <v>1195</v>
      </c>
      <c r="G4491" s="282" t="s">
        <v>1196</v>
      </c>
      <c r="H4491" s="283">
        <v>0.08</v>
      </c>
      <c r="I4491" s="284">
        <v>18.404</v>
      </c>
      <c r="J4491" s="284">
        <v>1.472</v>
      </c>
      <c r="K4491" s="277"/>
      <c r="L4491" s="284">
        <v>22.3</v>
      </c>
      <c r="M4491" s="284">
        <v>1.78</v>
      </c>
    </row>
    <row r="4492" spans="1:13" x14ac:dyDescent="0.2">
      <c r="A4492" s="265" t="s">
        <v>9081</v>
      </c>
      <c r="B4492" s="279" t="s">
        <v>1193</v>
      </c>
      <c r="C4492" s="280" t="s">
        <v>3854</v>
      </c>
      <c r="D4492" s="279" t="s">
        <v>1470</v>
      </c>
      <c r="E4492" s="279" t="s">
        <v>1220</v>
      </c>
      <c r="F4492" s="281" t="s">
        <v>1209</v>
      </c>
      <c r="G4492" s="282" t="s">
        <v>345</v>
      </c>
      <c r="H4492" s="283">
        <v>1.1000000000000001</v>
      </c>
      <c r="I4492" s="284">
        <v>6.6549660273972595</v>
      </c>
      <c r="J4492" s="284">
        <v>7.32</v>
      </c>
      <c r="K4492" s="277"/>
      <c r="L4492" s="284">
        <v>8.09</v>
      </c>
      <c r="M4492" s="284">
        <v>8.89</v>
      </c>
    </row>
    <row r="4493" spans="1:13" x14ac:dyDescent="0.2">
      <c r="A4493" s="265" t="s">
        <v>9082</v>
      </c>
      <c r="B4493" s="279" t="s">
        <v>1193</v>
      </c>
      <c r="C4493" s="280" t="s">
        <v>3856</v>
      </c>
      <c r="D4493" s="279" t="s">
        <v>1470</v>
      </c>
      <c r="E4493" s="279" t="s">
        <v>1214</v>
      </c>
      <c r="F4493" s="281" t="s">
        <v>1209</v>
      </c>
      <c r="G4493" s="282" t="s">
        <v>345</v>
      </c>
      <c r="H4493" s="283">
        <v>0.02</v>
      </c>
      <c r="I4493" s="284">
        <v>20.228000000000002</v>
      </c>
      <c r="J4493" s="284">
        <v>0.40400000000000003</v>
      </c>
      <c r="K4493" s="277"/>
      <c r="L4493" s="284">
        <v>24.51</v>
      </c>
      <c r="M4493" s="284">
        <v>0.49</v>
      </c>
    </row>
    <row r="4494" spans="1:13" x14ac:dyDescent="0.2">
      <c r="A4494" s="265" t="s">
        <v>9083</v>
      </c>
      <c r="B4494" s="266" t="s">
        <v>5268</v>
      </c>
      <c r="C4494" s="267" t="s">
        <v>36</v>
      </c>
      <c r="D4494" s="266" t="s">
        <v>37</v>
      </c>
      <c r="E4494" s="266" t="s">
        <v>38</v>
      </c>
      <c r="F4494" s="268" t="s">
        <v>1188</v>
      </c>
      <c r="G4494" s="269" t="s">
        <v>39</v>
      </c>
      <c r="H4494" s="267" t="s">
        <v>1189</v>
      </c>
      <c r="I4494" s="267" t="s">
        <v>40</v>
      </c>
      <c r="J4494" s="267" t="s">
        <v>41</v>
      </c>
      <c r="L4494" s="334"/>
      <c r="M4494" s="334"/>
    </row>
    <row r="4495" spans="1:13" x14ac:dyDescent="0.2">
      <c r="A4495" s="265" t="s">
        <v>9084</v>
      </c>
      <c r="B4495" s="271" t="s">
        <v>1190</v>
      </c>
      <c r="C4495" s="272" t="s">
        <v>4039</v>
      </c>
      <c r="D4495" s="271" t="s">
        <v>1470</v>
      </c>
      <c r="E4495" s="271" t="s">
        <v>351</v>
      </c>
      <c r="F4495" s="273">
        <v>5</v>
      </c>
      <c r="G4495" s="274" t="s">
        <v>345</v>
      </c>
      <c r="H4495" s="275">
        <v>1</v>
      </c>
      <c r="I4495" s="276">
        <v>9.86</v>
      </c>
      <c r="J4495" s="276">
        <v>9.86</v>
      </c>
      <c r="K4495" s="277"/>
      <c r="L4495" s="276">
        <v>11.97</v>
      </c>
      <c r="M4495" s="276">
        <v>11.97</v>
      </c>
    </row>
    <row r="4496" spans="1:13" x14ac:dyDescent="0.2">
      <c r="A4496" s="265" t="s">
        <v>9085</v>
      </c>
      <c r="B4496" s="279" t="s">
        <v>1193</v>
      </c>
      <c r="C4496" s="280" t="s">
        <v>3137</v>
      </c>
      <c r="D4496" s="279" t="s">
        <v>1470</v>
      </c>
      <c r="E4496" s="279" t="s">
        <v>1198</v>
      </c>
      <c r="F4496" s="281" t="s">
        <v>1195</v>
      </c>
      <c r="G4496" s="282" t="s">
        <v>1196</v>
      </c>
      <c r="H4496" s="283">
        <v>0.08</v>
      </c>
      <c r="I4496" s="284">
        <v>12.429</v>
      </c>
      <c r="J4496" s="284">
        <v>0.99399999999999999</v>
      </c>
      <c r="K4496" s="277"/>
      <c r="L4496" s="284">
        <v>15.06</v>
      </c>
      <c r="M4496" s="284">
        <v>1.2</v>
      </c>
    </row>
    <row r="4497" spans="1:13" x14ac:dyDescent="0.2">
      <c r="A4497" s="265" t="s">
        <v>9086</v>
      </c>
      <c r="B4497" s="301" t="s">
        <v>1193</v>
      </c>
      <c r="C4497" s="302" t="s">
        <v>3853</v>
      </c>
      <c r="D4497" s="301" t="s">
        <v>1470</v>
      </c>
      <c r="E4497" s="301" t="s">
        <v>1200</v>
      </c>
      <c r="F4497" s="303" t="s">
        <v>1195</v>
      </c>
      <c r="G4497" s="304" t="s">
        <v>1196</v>
      </c>
      <c r="H4497" s="305">
        <v>0.08</v>
      </c>
      <c r="I4497" s="285">
        <v>18.404</v>
      </c>
      <c r="J4497" s="285">
        <v>1.472</v>
      </c>
      <c r="K4497" s="277"/>
      <c r="L4497" s="285">
        <v>22.3</v>
      </c>
      <c r="M4497" s="285">
        <v>1.78</v>
      </c>
    </row>
    <row r="4498" spans="1:13" ht="12.75" thickBot="1" x14ac:dyDescent="0.25">
      <c r="A4498" s="265" t="s">
        <v>9087</v>
      </c>
      <c r="B4498" s="301" t="s">
        <v>1193</v>
      </c>
      <c r="C4498" s="302" t="s">
        <v>4040</v>
      </c>
      <c r="D4498" s="301" t="s">
        <v>1470</v>
      </c>
      <c r="E4498" s="301" t="s">
        <v>4041</v>
      </c>
      <c r="F4498" s="303" t="s">
        <v>1209</v>
      </c>
      <c r="G4498" s="304" t="s">
        <v>345</v>
      </c>
      <c r="H4498" s="305">
        <v>1.1000000000000001</v>
      </c>
      <c r="I4498" s="285">
        <v>6.3553065714285717</v>
      </c>
      <c r="J4498" s="285">
        <v>6.99</v>
      </c>
      <c r="K4498" s="277"/>
      <c r="L4498" s="285">
        <v>7.73</v>
      </c>
      <c r="M4498" s="285">
        <v>8.5</v>
      </c>
    </row>
    <row r="4499" spans="1:13" ht="12.75" thickTop="1" x14ac:dyDescent="0.2">
      <c r="A4499" s="265" t="s">
        <v>9088</v>
      </c>
      <c r="B4499" s="295" t="s">
        <v>1193</v>
      </c>
      <c r="C4499" s="296" t="s">
        <v>3856</v>
      </c>
      <c r="D4499" s="295" t="s">
        <v>1470</v>
      </c>
      <c r="E4499" s="295" t="s">
        <v>1214</v>
      </c>
      <c r="F4499" s="297" t="s">
        <v>1209</v>
      </c>
      <c r="G4499" s="298" t="s">
        <v>345</v>
      </c>
      <c r="H4499" s="299">
        <v>0.02</v>
      </c>
      <c r="I4499" s="300">
        <v>20.228000000000002</v>
      </c>
      <c r="J4499" s="300">
        <v>0.40400000000000003</v>
      </c>
      <c r="K4499" s="277"/>
      <c r="L4499" s="300">
        <v>24.51</v>
      </c>
      <c r="M4499" s="300">
        <v>0.49</v>
      </c>
    </row>
    <row r="4500" spans="1:13" x14ac:dyDescent="0.2">
      <c r="A4500" s="265" t="s">
        <v>9089</v>
      </c>
      <c r="B4500" s="266" t="s">
        <v>5269</v>
      </c>
      <c r="C4500" s="267" t="s">
        <v>36</v>
      </c>
      <c r="D4500" s="266" t="s">
        <v>37</v>
      </c>
      <c r="E4500" s="266" t="s">
        <v>38</v>
      </c>
      <c r="F4500" s="268" t="s">
        <v>1188</v>
      </c>
      <c r="G4500" s="269" t="s">
        <v>39</v>
      </c>
      <c r="H4500" s="267" t="s">
        <v>1189</v>
      </c>
      <c r="I4500" s="267" t="s">
        <v>40</v>
      </c>
      <c r="J4500" s="267" t="s">
        <v>41</v>
      </c>
      <c r="L4500" s="334"/>
      <c r="M4500" s="334"/>
    </row>
    <row r="4501" spans="1:13" x14ac:dyDescent="0.2">
      <c r="A4501" s="265" t="s">
        <v>9090</v>
      </c>
      <c r="B4501" s="271" t="s">
        <v>1190</v>
      </c>
      <c r="C4501" s="272" t="s">
        <v>4032</v>
      </c>
      <c r="D4501" s="271" t="s">
        <v>1470</v>
      </c>
      <c r="E4501" s="271" t="s">
        <v>344</v>
      </c>
      <c r="F4501" s="273">
        <v>5</v>
      </c>
      <c r="G4501" s="274" t="s">
        <v>345</v>
      </c>
      <c r="H4501" s="275">
        <v>1</v>
      </c>
      <c r="I4501" s="276">
        <v>12.610000000000001</v>
      </c>
      <c r="J4501" s="276">
        <v>12.61</v>
      </c>
      <c r="K4501" s="277"/>
      <c r="L4501" s="276">
        <v>15.29</v>
      </c>
      <c r="M4501" s="276">
        <v>15.29</v>
      </c>
    </row>
    <row r="4502" spans="1:13" x14ac:dyDescent="0.2">
      <c r="A4502" s="265" t="s">
        <v>9091</v>
      </c>
      <c r="B4502" s="279" t="s">
        <v>1193</v>
      </c>
      <c r="C4502" s="280" t="s">
        <v>3137</v>
      </c>
      <c r="D4502" s="279" t="s">
        <v>1470</v>
      </c>
      <c r="E4502" s="279" t="s">
        <v>1198</v>
      </c>
      <c r="F4502" s="281" t="s">
        <v>1195</v>
      </c>
      <c r="G4502" s="282" t="s">
        <v>1196</v>
      </c>
      <c r="H4502" s="283">
        <v>7.0000000000000007E-2</v>
      </c>
      <c r="I4502" s="284">
        <v>12.429</v>
      </c>
      <c r="J4502" s="284">
        <v>0.87</v>
      </c>
      <c r="K4502" s="277"/>
      <c r="L4502" s="284">
        <v>15.06</v>
      </c>
      <c r="M4502" s="284">
        <v>1.05</v>
      </c>
    </row>
    <row r="4503" spans="1:13" x14ac:dyDescent="0.2">
      <c r="A4503" s="265" t="s">
        <v>9092</v>
      </c>
      <c r="B4503" s="279" t="s">
        <v>1193</v>
      </c>
      <c r="C4503" s="280" t="s">
        <v>3853</v>
      </c>
      <c r="D4503" s="279" t="s">
        <v>1470</v>
      </c>
      <c r="E4503" s="279" t="s">
        <v>1200</v>
      </c>
      <c r="F4503" s="281" t="s">
        <v>1195</v>
      </c>
      <c r="G4503" s="282" t="s">
        <v>1196</v>
      </c>
      <c r="H4503" s="283">
        <v>7.0000000000000007E-2</v>
      </c>
      <c r="I4503" s="284">
        <v>18.404</v>
      </c>
      <c r="J4503" s="284">
        <v>1.288</v>
      </c>
      <c r="K4503" s="277"/>
      <c r="L4503" s="284">
        <v>22.3</v>
      </c>
      <c r="M4503" s="284">
        <v>1.56</v>
      </c>
    </row>
    <row r="4504" spans="1:13" x14ac:dyDescent="0.2">
      <c r="A4504" s="265" t="s">
        <v>9093</v>
      </c>
      <c r="B4504" s="279" t="s">
        <v>1193</v>
      </c>
      <c r="C4504" s="280" t="s">
        <v>3855</v>
      </c>
      <c r="D4504" s="279" t="s">
        <v>1470</v>
      </c>
      <c r="E4504" s="279" t="s">
        <v>1218</v>
      </c>
      <c r="F4504" s="281" t="s">
        <v>1209</v>
      </c>
      <c r="G4504" s="282" t="s">
        <v>345</v>
      </c>
      <c r="H4504" s="283">
        <v>1.1000000000000001</v>
      </c>
      <c r="I4504" s="284">
        <v>9.1347833663366327</v>
      </c>
      <c r="J4504" s="284">
        <v>10.048</v>
      </c>
      <c r="K4504" s="277"/>
      <c r="L4504" s="284">
        <v>11.09</v>
      </c>
      <c r="M4504" s="284">
        <v>12.19</v>
      </c>
    </row>
    <row r="4505" spans="1:13" x14ac:dyDescent="0.2">
      <c r="A4505" s="265" t="s">
        <v>9094</v>
      </c>
      <c r="B4505" s="279" t="s">
        <v>1193</v>
      </c>
      <c r="C4505" s="280" t="s">
        <v>3856</v>
      </c>
      <c r="D4505" s="279" t="s">
        <v>1470</v>
      </c>
      <c r="E4505" s="279" t="s">
        <v>1214</v>
      </c>
      <c r="F4505" s="281" t="s">
        <v>1209</v>
      </c>
      <c r="G4505" s="282" t="s">
        <v>345</v>
      </c>
      <c r="H4505" s="283">
        <v>0.02</v>
      </c>
      <c r="I4505" s="284">
        <v>20.228000000000002</v>
      </c>
      <c r="J4505" s="284">
        <v>0.40400000000000003</v>
      </c>
      <c r="K4505" s="277"/>
      <c r="L4505" s="284">
        <v>24.51</v>
      </c>
      <c r="M4505" s="284">
        <v>0.49</v>
      </c>
    </row>
    <row r="4506" spans="1:13" x14ac:dyDescent="0.2">
      <c r="A4506" s="265" t="s">
        <v>9095</v>
      </c>
      <c r="B4506" s="266" t="s">
        <v>5270</v>
      </c>
      <c r="C4506" s="267" t="s">
        <v>36</v>
      </c>
      <c r="D4506" s="266" t="s">
        <v>37</v>
      </c>
      <c r="E4506" s="266" t="s">
        <v>38</v>
      </c>
      <c r="F4506" s="268" t="s">
        <v>1188</v>
      </c>
      <c r="G4506" s="269" t="s">
        <v>39</v>
      </c>
      <c r="H4506" s="267" t="s">
        <v>1189</v>
      </c>
      <c r="I4506" s="267" t="s">
        <v>40</v>
      </c>
      <c r="J4506" s="267" t="s">
        <v>41</v>
      </c>
      <c r="L4506" s="334"/>
      <c r="M4506" s="334"/>
    </row>
    <row r="4507" spans="1:13" x14ac:dyDescent="0.2">
      <c r="A4507" s="265" t="s">
        <v>9096</v>
      </c>
      <c r="B4507" s="271" t="s">
        <v>1190</v>
      </c>
      <c r="C4507" s="272" t="s">
        <v>5224</v>
      </c>
      <c r="D4507" s="271" t="s">
        <v>1470</v>
      </c>
      <c r="E4507" s="271" t="s">
        <v>1063</v>
      </c>
      <c r="F4507" s="273">
        <v>5</v>
      </c>
      <c r="G4507" s="274" t="s">
        <v>11</v>
      </c>
      <c r="H4507" s="275">
        <v>1</v>
      </c>
      <c r="I4507" s="276">
        <v>66.05</v>
      </c>
      <c r="J4507" s="276">
        <v>66.05</v>
      </c>
      <c r="K4507" s="277"/>
      <c r="L4507" s="276">
        <v>80.040000000000006</v>
      </c>
      <c r="M4507" s="276">
        <v>80.040000000000006</v>
      </c>
    </row>
    <row r="4508" spans="1:13" x14ac:dyDescent="0.2">
      <c r="A4508" s="265" t="s">
        <v>9097</v>
      </c>
      <c r="B4508" s="301" t="s">
        <v>1193</v>
      </c>
      <c r="C4508" s="302" t="s">
        <v>3137</v>
      </c>
      <c r="D4508" s="301" t="s">
        <v>1470</v>
      </c>
      <c r="E4508" s="301" t="s">
        <v>1198</v>
      </c>
      <c r="F4508" s="303" t="s">
        <v>1195</v>
      </c>
      <c r="G4508" s="304" t="s">
        <v>1196</v>
      </c>
      <c r="H4508" s="305">
        <v>1.3</v>
      </c>
      <c r="I4508" s="285">
        <v>12.429</v>
      </c>
      <c r="J4508" s="285">
        <v>16.157</v>
      </c>
      <c r="K4508" s="277"/>
      <c r="L4508" s="285">
        <v>15.06</v>
      </c>
      <c r="M4508" s="285">
        <v>19.57</v>
      </c>
    </row>
    <row r="4509" spans="1:13" ht="12.75" thickBot="1" x14ac:dyDescent="0.25">
      <c r="A4509" s="265" t="s">
        <v>9098</v>
      </c>
      <c r="B4509" s="301" t="s">
        <v>1193</v>
      </c>
      <c r="C4509" s="302" t="s">
        <v>3138</v>
      </c>
      <c r="D4509" s="301" t="s">
        <v>1470</v>
      </c>
      <c r="E4509" s="301" t="s">
        <v>1194</v>
      </c>
      <c r="F4509" s="303" t="s">
        <v>1195</v>
      </c>
      <c r="G4509" s="304" t="s">
        <v>1196</v>
      </c>
      <c r="H4509" s="305">
        <v>1.3</v>
      </c>
      <c r="I4509" s="285">
        <v>18.404</v>
      </c>
      <c r="J4509" s="285">
        <v>23.925000000000001</v>
      </c>
      <c r="K4509" s="277"/>
      <c r="L4509" s="285">
        <v>22.3</v>
      </c>
      <c r="M4509" s="285">
        <v>28.99</v>
      </c>
    </row>
    <row r="4510" spans="1:13" ht="12.75" thickTop="1" x14ac:dyDescent="0.2">
      <c r="A4510" s="265" t="s">
        <v>9099</v>
      </c>
      <c r="B4510" s="295" t="s">
        <v>1193</v>
      </c>
      <c r="C4510" s="296" t="s">
        <v>4397</v>
      </c>
      <c r="D4510" s="295" t="s">
        <v>1470</v>
      </c>
      <c r="E4510" s="295" t="s">
        <v>4398</v>
      </c>
      <c r="F4510" s="297" t="s">
        <v>1209</v>
      </c>
      <c r="G4510" s="298" t="s">
        <v>3176</v>
      </c>
      <c r="H4510" s="299">
        <v>0.4</v>
      </c>
      <c r="I4510" s="300">
        <v>7.3120000000000003</v>
      </c>
      <c r="J4510" s="300">
        <v>2.9239999999999999</v>
      </c>
      <c r="K4510" s="277"/>
      <c r="L4510" s="300">
        <v>8.86</v>
      </c>
      <c r="M4510" s="300">
        <v>3.54</v>
      </c>
    </row>
    <row r="4511" spans="1:13" x14ac:dyDescent="0.2">
      <c r="A4511" s="265" t="s">
        <v>9100</v>
      </c>
      <c r="B4511" s="279" t="s">
        <v>1193</v>
      </c>
      <c r="C4511" s="280" t="s">
        <v>3228</v>
      </c>
      <c r="D4511" s="279" t="s">
        <v>1470</v>
      </c>
      <c r="E4511" s="279" t="s">
        <v>3229</v>
      </c>
      <c r="F4511" s="281" t="s">
        <v>1209</v>
      </c>
      <c r="G4511" s="282" t="s">
        <v>345</v>
      </c>
      <c r="H4511" s="283">
        <v>0.15</v>
      </c>
      <c r="I4511" s="284">
        <v>21.045000000000002</v>
      </c>
      <c r="J4511" s="284">
        <v>3.1560000000000001</v>
      </c>
      <c r="K4511" s="277"/>
      <c r="L4511" s="284">
        <v>25.5</v>
      </c>
      <c r="M4511" s="284">
        <v>3.82</v>
      </c>
    </row>
    <row r="4512" spans="1:13" x14ac:dyDescent="0.2">
      <c r="A4512" s="265" t="s">
        <v>9101</v>
      </c>
      <c r="B4512" s="279" t="s">
        <v>1193</v>
      </c>
      <c r="C4512" s="280" t="s">
        <v>3241</v>
      </c>
      <c r="D4512" s="279" t="s">
        <v>1470</v>
      </c>
      <c r="E4512" s="279" t="s">
        <v>1234</v>
      </c>
      <c r="F4512" s="281" t="s">
        <v>1209</v>
      </c>
      <c r="G4512" s="282" t="s">
        <v>61</v>
      </c>
      <c r="H4512" s="283">
        <v>1.3674999999999999</v>
      </c>
      <c r="I4512" s="284">
        <v>12.069626867469882</v>
      </c>
      <c r="J4512" s="284">
        <v>16.504999999999999</v>
      </c>
      <c r="K4512" s="277"/>
      <c r="L4512" s="284">
        <v>14.64</v>
      </c>
      <c r="M4512" s="284">
        <v>20.02</v>
      </c>
    </row>
    <row r="4513" spans="1:13" x14ac:dyDescent="0.2">
      <c r="A4513" s="265" t="s">
        <v>9102</v>
      </c>
      <c r="B4513" s="279" t="s">
        <v>1193</v>
      </c>
      <c r="C4513" s="280" t="s">
        <v>3150</v>
      </c>
      <c r="D4513" s="279" t="s">
        <v>1470</v>
      </c>
      <c r="E4513" s="279" t="s">
        <v>3151</v>
      </c>
      <c r="F4513" s="281" t="s">
        <v>1209</v>
      </c>
      <c r="G4513" s="282" t="s">
        <v>61</v>
      </c>
      <c r="H4513" s="283">
        <v>0.5</v>
      </c>
      <c r="I4513" s="284">
        <v>6.7670000000000003</v>
      </c>
      <c r="J4513" s="284">
        <v>3.383</v>
      </c>
      <c r="K4513" s="277"/>
      <c r="L4513" s="284">
        <v>8.1999999999999993</v>
      </c>
      <c r="M4513" s="284">
        <v>4.0999999999999996</v>
      </c>
    </row>
    <row r="4514" spans="1:13" x14ac:dyDescent="0.2">
      <c r="A4514" s="265" t="s">
        <v>9103</v>
      </c>
      <c r="B4514" s="266" t="s">
        <v>5271</v>
      </c>
      <c r="C4514" s="267" t="s">
        <v>36</v>
      </c>
      <c r="D4514" s="266" t="s">
        <v>37</v>
      </c>
      <c r="E4514" s="266" t="s">
        <v>38</v>
      </c>
      <c r="F4514" s="268" t="s">
        <v>1188</v>
      </c>
      <c r="G4514" s="269" t="s">
        <v>39</v>
      </c>
      <c r="H4514" s="267" t="s">
        <v>1189</v>
      </c>
      <c r="I4514" s="267" t="s">
        <v>40</v>
      </c>
      <c r="J4514" s="267" t="s">
        <v>41</v>
      </c>
      <c r="L4514" s="334"/>
      <c r="M4514" s="334"/>
    </row>
    <row r="4515" spans="1:13" x14ac:dyDescent="0.2">
      <c r="A4515" s="265" t="s">
        <v>9104</v>
      </c>
      <c r="B4515" s="271" t="s">
        <v>1190</v>
      </c>
      <c r="C4515" s="272" t="s">
        <v>5226</v>
      </c>
      <c r="D4515" s="271" t="s">
        <v>1470</v>
      </c>
      <c r="E4515" s="271" t="s">
        <v>1065</v>
      </c>
      <c r="F4515" s="273">
        <v>5</v>
      </c>
      <c r="G4515" s="274" t="s">
        <v>7</v>
      </c>
      <c r="H4515" s="275">
        <v>1</v>
      </c>
      <c r="I4515" s="276">
        <v>18.7</v>
      </c>
      <c r="J4515" s="276">
        <v>18.7</v>
      </c>
      <c r="K4515" s="277"/>
      <c r="L4515" s="276">
        <v>22.67</v>
      </c>
      <c r="M4515" s="276">
        <v>22.67</v>
      </c>
    </row>
    <row r="4516" spans="1:13" x14ac:dyDescent="0.2">
      <c r="A4516" s="265" t="s">
        <v>9105</v>
      </c>
      <c r="B4516" s="301" t="s">
        <v>1193</v>
      </c>
      <c r="C4516" s="302" t="s">
        <v>3156</v>
      </c>
      <c r="D4516" s="301" t="s">
        <v>1470</v>
      </c>
      <c r="E4516" s="301" t="s">
        <v>1206</v>
      </c>
      <c r="F4516" s="303" t="s">
        <v>1195</v>
      </c>
      <c r="G4516" s="304" t="s">
        <v>1196</v>
      </c>
      <c r="H4516" s="305">
        <v>1.7</v>
      </c>
      <c r="I4516" s="285">
        <v>11.000169251336899</v>
      </c>
      <c r="J4516" s="285">
        <v>18.7</v>
      </c>
      <c r="K4516" s="277"/>
      <c r="L4516" s="285">
        <v>13.34</v>
      </c>
      <c r="M4516" s="285">
        <v>22.67</v>
      </c>
    </row>
    <row r="4517" spans="1:13" ht="12.75" thickBot="1" x14ac:dyDescent="0.25">
      <c r="A4517" s="265" t="s">
        <v>9106</v>
      </c>
      <c r="B4517" s="286" t="s">
        <v>5272</v>
      </c>
      <c r="C4517" s="287" t="s">
        <v>36</v>
      </c>
      <c r="D4517" s="286" t="s">
        <v>37</v>
      </c>
      <c r="E4517" s="286" t="s">
        <v>38</v>
      </c>
      <c r="F4517" s="288" t="s">
        <v>1188</v>
      </c>
      <c r="G4517" s="289" t="s">
        <v>39</v>
      </c>
      <c r="H4517" s="287" t="s">
        <v>1189</v>
      </c>
      <c r="I4517" s="287" t="s">
        <v>40</v>
      </c>
      <c r="J4517" s="287" t="s">
        <v>41</v>
      </c>
      <c r="L4517" s="270"/>
      <c r="M4517" s="270"/>
    </row>
    <row r="4518" spans="1:13" ht="12.75" thickTop="1" x14ac:dyDescent="0.2">
      <c r="A4518" s="265" t="s">
        <v>9107</v>
      </c>
      <c r="B4518" s="310" t="s">
        <v>1190</v>
      </c>
      <c r="C4518" s="311" t="s">
        <v>5273</v>
      </c>
      <c r="D4518" s="310" t="s">
        <v>1470</v>
      </c>
      <c r="E4518" s="310" t="s">
        <v>1120</v>
      </c>
      <c r="F4518" s="312">
        <v>5</v>
      </c>
      <c r="G4518" s="313" t="s">
        <v>345</v>
      </c>
      <c r="H4518" s="314">
        <v>1</v>
      </c>
      <c r="I4518" s="315">
        <v>10.77</v>
      </c>
      <c r="J4518" s="315">
        <v>10.77</v>
      </c>
      <c r="K4518" s="277"/>
      <c r="L4518" s="315">
        <v>13.06</v>
      </c>
      <c r="M4518" s="315">
        <v>13.06</v>
      </c>
    </row>
    <row r="4519" spans="1:13" x14ac:dyDescent="0.2">
      <c r="A4519" s="265" t="s">
        <v>9108</v>
      </c>
      <c r="B4519" s="279" t="s">
        <v>1193</v>
      </c>
      <c r="C4519" s="280" t="s">
        <v>4071</v>
      </c>
      <c r="D4519" s="279" t="s">
        <v>1470</v>
      </c>
      <c r="E4519" s="279" t="s">
        <v>4072</v>
      </c>
      <c r="F4519" s="281" t="s">
        <v>1209</v>
      </c>
      <c r="G4519" s="282" t="s">
        <v>345</v>
      </c>
      <c r="H4519" s="283">
        <v>1.1000000000000001</v>
      </c>
      <c r="I4519" s="284">
        <v>6.4384580281690145</v>
      </c>
      <c r="J4519" s="284">
        <v>7.0819999999999999</v>
      </c>
      <c r="K4519" s="277"/>
      <c r="L4519" s="284">
        <v>7.82</v>
      </c>
      <c r="M4519" s="284">
        <v>8.6</v>
      </c>
    </row>
    <row r="4520" spans="1:13" x14ac:dyDescent="0.2">
      <c r="A4520" s="265" t="s">
        <v>9109</v>
      </c>
      <c r="B4520" s="279" t="s">
        <v>1193</v>
      </c>
      <c r="C4520" s="280" t="s">
        <v>3137</v>
      </c>
      <c r="D4520" s="279" t="s">
        <v>1470</v>
      </c>
      <c r="E4520" s="279" t="s">
        <v>1198</v>
      </c>
      <c r="F4520" s="281" t="s">
        <v>1195</v>
      </c>
      <c r="G4520" s="282" t="s">
        <v>1196</v>
      </c>
      <c r="H4520" s="283">
        <v>0.1</v>
      </c>
      <c r="I4520" s="284">
        <v>12.429</v>
      </c>
      <c r="J4520" s="284">
        <v>1.242</v>
      </c>
      <c r="K4520" s="277"/>
      <c r="L4520" s="284">
        <v>15.06</v>
      </c>
      <c r="M4520" s="284">
        <v>1.5</v>
      </c>
    </row>
    <row r="4521" spans="1:13" x14ac:dyDescent="0.2">
      <c r="A4521" s="265" t="s">
        <v>9110</v>
      </c>
      <c r="B4521" s="279" t="s">
        <v>1193</v>
      </c>
      <c r="C4521" s="280" t="s">
        <v>3853</v>
      </c>
      <c r="D4521" s="279" t="s">
        <v>1470</v>
      </c>
      <c r="E4521" s="279" t="s">
        <v>1200</v>
      </c>
      <c r="F4521" s="281" t="s">
        <v>1195</v>
      </c>
      <c r="G4521" s="282" t="s">
        <v>1196</v>
      </c>
      <c r="H4521" s="283">
        <v>0.1</v>
      </c>
      <c r="I4521" s="284">
        <v>18.404</v>
      </c>
      <c r="J4521" s="284">
        <v>1.84</v>
      </c>
      <c r="K4521" s="277"/>
      <c r="L4521" s="284">
        <v>22.3</v>
      </c>
      <c r="M4521" s="284">
        <v>2.23</v>
      </c>
    </row>
    <row r="4522" spans="1:13" x14ac:dyDescent="0.2">
      <c r="A4522" s="265" t="s">
        <v>9111</v>
      </c>
      <c r="B4522" s="279" t="s">
        <v>1193</v>
      </c>
      <c r="C4522" s="280" t="s">
        <v>3856</v>
      </c>
      <c r="D4522" s="279" t="s">
        <v>1470</v>
      </c>
      <c r="E4522" s="279" t="s">
        <v>1214</v>
      </c>
      <c r="F4522" s="281" t="s">
        <v>1209</v>
      </c>
      <c r="G4522" s="282" t="s">
        <v>345</v>
      </c>
      <c r="H4522" s="283">
        <v>0.03</v>
      </c>
      <c r="I4522" s="284">
        <v>20.228000000000002</v>
      </c>
      <c r="J4522" s="284">
        <v>0.60599999999999998</v>
      </c>
      <c r="K4522" s="277"/>
      <c r="L4522" s="284">
        <v>24.51</v>
      </c>
      <c r="M4522" s="284">
        <v>0.73</v>
      </c>
    </row>
    <row r="4523" spans="1:13" x14ac:dyDescent="0.2">
      <c r="A4523" s="265" t="s">
        <v>9112</v>
      </c>
      <c r="B4523" s="266" t="s">
        <v>5274</v>
      </c>
      <c r="C4523" s="267" t="s">
        <v>36</v>
      </c>
      <c r="D4523" s="266" t="s">
        <v>37</v>
      </c>
      <c r="E4523" s="266" t="s">
        <v>38</v>
      </c>
      <c r="F4523" s="268" t="s">
        <v>1188</v>
      </c>
      <c r="G4523" s="269" t="s">
        <v>39</v>
      </c>
      <c r="H4523" s="267" t="s">
        <v>1189</v>
      </c>
      <c r="I4523" s="267" t="s">
        <v>40</v>
      </c>
      <c r="J4523" s="267" t="s">
        <v>41</v>
      </c>
      <c r="L4523" s="334"/>
      <c r="M4523" s="334"/>
    </row>
    <row r="4524" spans="1:13" x14ac:dyDescent="0.2">
      <c r="A4524" s="265" t="s">
        <v>9113</v>
      </c>
      <c r="B4524" s="271" t="s">
        <v>1190</v>
      </c>
      <c r="C4524" s="272" t="s">
        <v>4020</v>
      </c>
      <c r="D4524" s="271" t="s">
        <v>1470</v>
      </c>
      <c r="E4524" s="271" t="s">
        <v>336</v>
      </c>
      <c r="F4524" s="273">
        <v>5</v>
      </c>
      <c r="G4524" s="274" t="s">
        <v>7</v>
      </c>
      <c r="H4524" s="275">
        <v>1</v>
      </c>
      <c r="I4524" s="276">
        <v>35.76</v>
      </c>
      <c r="J4524" s="276">
        <v>35.76</v>
      </c>
      <c r="K4524" s="277"/>
      <c r="L4524" s="276">
        <v>43.34</v>
      </c>
      <c r="M4524" s="276">
        <v>43.34</v>
      </c>
    </row>
    <row r="4525" spans="1:13" x14ac:dyDescent="0.2">
      <c r="A4525" s="265" t="s">
        <v>9114</v>
      </c>
      <c r="B4525" s="279" t="s">
        <v>1193</v>
      </c>
      <c r="C4525" s="280" t="s">
        <v>3156</v>
      </c>
      <c r="D4525" s="279" t="s">
        <v>1470</v>
      </c>
      <c r="E4525" s="279" t="s">
        <v>1206</v>
      </c>
      <c r="F4525" s="281" t="s">
        <v>1195</v>
      </c>
      <c r="G4525" s="282" t="s">
        <v>1196</v>
      </c>
      <c r="H4525" s="283">
        <v>3.2490999999999999</v>
      </c>
      <c r="I4525" s="284">
        <v>11.006232374301677</v>
      </c>
      <c r="J4525" s="284">
        <v>35.76</v>
      </c>
      <c r="K4525" s="277"/>
      <c r="L4525" s="284">
        <v>13.34</v>
      </c>
      <c r="M4525" s="284">
        <v>43.34</v>
      </c>
    </row>
    <row r="4526" spans="1:13" x14ac:dyDescent="0.2">
      <c r="A4526" s="265" t="s">
        <v>9115</v>
      </c>
      <c r="B4526" s="266" t="s">
        <v>5275</v>
      </c>
      <c r="C4526" s="267" t="s">
        <v>36</v>
      </c>
      <c r="D4526" s="266" t="s">
        <v>37</v>
      </c>
      <c r="E4526" s="266" t="s">
        <v>38</v>
      </c>
      <c r="F4526" s="268" t="s">
        <v>1188</v>
      </c>
      <c r="G4526" s="269" t="s">
        <v>39</v>
      </c>
      <c r="H4526" s="267" t="s">
        <v>1189</v>
      </c>
      <c r="I4526" s="267" t="s">
        <v>40</v>
      </c>
      <c r="J4526" s="267" t="s">
        <v>41</v>
      </c>
      <c r="L4526" s="334"/>
      <c r="M4526" s="334"/>
    </row>
    <row r="4527" spans="1:13" ht="36" x14ac:dyDescent="0.2">
      <c r="A4527" s="265" t="s">
        <v>9116</v>
      </c>
      <c r="B4527" s="290" t="s">
        <v>1190</v>
      </c>
      <c r="C4527" s="291" t="s">
        <v>5276</v>
      </c>
      <c r="D4527" s="290" t="s">
        <v>103</v>
      </c>
      <c r="E4527" s="290" t="s">
        <v>1883</v>
      </c>
      <c r="F4527" s="292" t="s">
        <v>3577</v>
      </c>
      <c r="G4527" s="293" t="s">
        <v>289</v>
      </c>
      <c r="H4527" s="294">
        <v>1</v>
      </c>
      <c r="I4527" s="278">
        <v>102.99</v>
      </c>
      <c r="J4527" s="278">
        <v>102.98999999999998</v>
      </c>
      <c r="K4527" s="277"/>
      <c r="L4527" s="278">
        <v>124.8</v>
      </c>
      <c r="M4527" s="278">
        <v>124.8</v>
      </c>
    </row>
    <row r="4528" spans="1:13" ht="48.75" thickBot="1" x14ac:dyDescent="0.25">
      <c r="A4528" s="265" t="s">
        <v>9117</v>
      </c>
      <c r="B4528" s="329" t="s">
        <v>1236</v>
      </c>
      <c r="C4528" s="330" t="s">
        <v>5277</v>
      </c>
      <c r="D4528" s="329" t="s">
        <v>103</v>
      </c>
      <c r="E4528" s="329" t="s">
        <v>5278</v>
      </c>
      <c r="F4528" s="331" t="s">
        <v>5279</v>
      </c>
      <c r="G4528" s="332" t="s">
        <v>7</v>
      </c>
      <c r="H4528" s="333">
        <v>0.15709999999999999</v>
      </c>
      <c r="I4528" s="322">
        <v>6.7830000000000004</v>
      </c>
      <c r="J4528" s="322">
        <v>1.0649999999999999</v>
      </c>
      <c r="K4528" s="277"/>
      <c r="L4528" s="322">
        <v>8.2200000000000006</v>
      </c>
      <c r="M4528" s="322">
        <v>1.29</v>
      </c>
    </row>
    <row r="4529" spans="1:13" ht="24.75" thickTop="1" x14ac:dyDescent="0.2">
      <c r="A4529" s="265" t="s">
        <v>9118</v>
      </c>
      <c r="B4529" s="323" t="s">
        <v>1236</v>
      </c>
      <c r="C4529" s="324" t="s">
        <v>3433</v>
      </c>
      <c r="D4529" s="323" t="s">
        <v>103</v>
      </c>
      <c r="E4529" s="323" t="s">
        <v>1239</v>
      </c>
      <c r="F4529" s="325" t="s">
        <v>1191</v>
      </c>
      <c r="G4529" s="326" t="s">
        <v>79</v>
      </c>
      <c r="H4529" s="327">
        <v>0.27950000000000003</v>
      </c>
      <c r="I4529" s="328">
        <v>16.027000000000001</v>
      </c>
      <c r="J4529" s="328">
        <v>4.4790000000000001</v>
      </c>
      <c r="K4529" s="277"/>
      <c r="L4529" s="328">
        <v>19.420000000000002</v>
      </c>
      <c r="M4529" s="328">
        <v>5.42</v>
      </c>
    </row>
    <row r="4530" spans="1:13" ht="48" x14ac:dyDescent="0.2">
      <c r="A4530" s="265" t="s">
        <v>9119</v>
      </c>
      <c r="B4530" s="316" t="s">
        <v>1236</v>
      </c>
      <c r="C4530" s="317" t="s">
        <v>5280</v>
      </c>
      <c r="D4530" s="316" t="s">
        <v>103</v>
      </c>
      <c r="E4530" s="316" t="s">
        <v>5281</v>
      </c>
      <c r="F4530" s="318" t="s">
        <v>3530</v>
      </c>
      <c r="G4530" s="319" t="s">
        <v>3531</v>
      </c>
      <c r="H4530" s="320">
        <v>3.4200000000000001E-2</v>
      </c>
      <c r="I4530" s="321">
        <v>313.05200000000002</v>
      </c>
      <c r="J4530" s="321">
        <v>10.706</v>
      </c>
      <c r="K4530" s="277"/>
      <c r="L4530" s="321">
        <v>379.32</v>
      </c>
      <c r="M4530" s="321">
        <v>12.97</v>
      </c>
    </row>
    <row r="4531" spans="1:13" ht="48" x14ac:dyDescent="0.2">
      <c r="A4531" s="265" t="s">
        <v>9120</v>
      </c>
      <c r="B4531" s="316" t="s">
        <v>1236</v>
      </c>
      <c r="C4531" s="317" t="s">
        <v>5282</v>
      </c>
      <c r="D4531" s="316" t="s">
        <v>103</v>
      </c>
      <c r="E4531" s="316" t="s">
        <v>5283</v>
      </c>
      <c r="F4531" s="318" t="s">
        <v>3530</v>
      </c>
      <c r="G4531" s="319" t="s">
        <v>3534</v>
      </c>
      <c r="H4531" s="320">
        <v>6.1199999999999997E-2</v>
      </c>
      <c r="I4531" s="321">
        <v>128.83699999999999</v>
      </c>
      <c r="J4531" s="321">
        <v>7.8840000000000003</v>
      </c>
      <c r="K4531" s="277"/>
      <c r="L4531" s="321">
        <v>156.11000000000001</v>
      </c>
      <c r="M4531" s="321">
        <v>9.5500000000000007</v>
      </c>
    </row>
    <row r="4532" spans="1:13" ht="24" x14ac:dyDescent="0.2">
      <c r="A4532" s="265" t="s">
        <v>9121</v>
      </c>
      <c r="B4532" s="316" t="s">
        <v>1236</v>
      </c>
      <c r="C4532" s="317" t="s">
        <v>5284</v>
      </c>
      <c r="D4532" s="316" t="s">
        <v>103</v>
      </c>
      <c r="E4532" s="316" t="s">
        <v>5285</v>
      </c>
      <c r="F4532" s="318" t="s">
        <v>1191</v>
      </c>
      <c r="G4532" s="319" t="s">
        <v>79</v>
      </c>
      <c r="H4532" s="320">
        <v>6.4000000000000003E-3</v>
      </c>
      <c r="I4532" s="321">
        <v>109.377</v>
      </c>
      <c r="J4532" s="321">
        <v>0.7</v>
      </c>
      <c r="K4532" s="277"/>
      <c r="L4532" s="321">
        <v>132.53</v>
      </c>
      <c r="M4532" s="321">
        <v>0.84</v>
      </c>
    </row>
    <row r="4533" spans="1:13" ht="24" x14ac:dyDescent="0.2">
      <c r="A4533" s="265" t="s">
        <v>9122</v>
      </c>
      <c r="B4533" s="316" t="s">
        <v>1236</v>
      </c>
      <c r="C4533" s="317" t="s">
        <v>5286</v>
      </c>
      <c r="D4533" s="316" t="s">
        <v>103</v>
      </c>
      <c r="E4533" s="316" t="s">
        <v>5287</v>
      </c>
      <c r="F4533" s="318" t="s">
        <v>3577</v>
      </c>
      <c r="G4533" s="319" t="s">
        <v>1283</v>
      </c>
      <c r="H4533" s="320">
        <v>1.3913</v>
      </c>
      <c r="I4533" s="321">
        <v>7.3086023529411772</v>
      </c>
      <c r="J4533" s="321">
        <v>10.167999999999999</v>
      </c>
      <c r="K4533" s="277"/>
      <c r="L4533" s="321">
        <v>8.8800000000000008</v>
      </c>
      <c r="M4533" s="321">
        <v>12.35</v>
      </c>
    </row>
    <row r="4534" spans="1:13" ht="48" x14ac:dyDescent="0.2">
      <c r="A4534" s="265" t="s">
        <v>9123</v>
      </c>
      <c r="B4534" s="316" t="s">
        <v>1236</v>
      </c>
      <c r="C4534" s="317" t="s">
        <v>5288</v>
      </c>
      <c r="D4534" s="316" t="s">
        <v>103</v>
      </c>
      <c r="E4534" s="316" t="s">
        <v>5289</v>
      </c>
      <c r="F4534" s="318" t="s">
        <v>5279</v>
      </c>
      <c r="G4534" s="319" t="s">
        <v>5290</v>
      </c>
      <c r="H4534" s="320">
        <v>5.2400000000000002E-2</v>
      </c>
      <c r="I4534" s="321">
        <v>2.5249999999999999</v>
      </c>
      <c r="J4534" s="321">
        <v>0.13200000000000001</v>
      </c>
      <c r="K4534" s="277"/>
      <c r="L4534" s="321">
        <v>3.06</v>
      </c>
      <c r="M4534" s="321">
        <v>0.16</v>
      </c>
    </row>
    <row r="4535" spans="1:13" ht="24" x14ac:dyDescent="0.2">
      <c r="A4535" s="265" t="s">
        <v>9124</v>
      </c>
      <c r="B4535" s="279" t="s">
        <v>1193</v>
      </c>
      <c r="C4535" s="280" t="s">
        <v>5291</v>
      </c>
      <c r="D4535" s="279" t="s">
        <v>103</v>
      </c>
      <c r="E4535" s="279" t="s">
        <v>5292</v>
      </c>
      <c r="F4535" s="281" t="s">
        <v>1209</v>
      </c>
      <c r="G4535" s="282" t="s">
        <v>7</v>
      </c>
      <c r="H4535" s="283">
        <v>0.1426</v>
      </c>
      <c r="I4535" s="284">
        <v>475.851</v>
      </c>
      <c r="J4535" s="284">
        <v>67.855999999999995</v>
      </c>
      <c r="K4535" s="277"/>
      <c r="L4535" s="284">
        <v>576.58000000000004</v>
      </c>
      <c r="M4535" s="284">
        <v>82.22</v>
      </c>
    </row>
    <row r="4536" spans="1:13" x14ac:dyDescent="0.2">
      <c r="A4536" s="265" t="s">
        <v>9125</v>
      </c>
      <c r="B4536" s="286" t="s">
        <v>5293</v>
      </c>
      <c r="C4536" s="287" t="s">
        <v>36</v>
      </c>
      <c r="D4536" s="286" t="s">
        <v>37</v>
      </c>
      <c r="E4536" s="286" t="s">
        <v>38</v>
      </c>
      <c r="F4536" s="288" t="s">
        <v>1188</v>
      </c>
      <c r="G4536" s="289" t="s">
        <v>39</v>
      </c>
      <c r="H4536" s="287" t="s">
        <v>1189</v>
      </c>
      <c r="I4536" s="287" t="s">
        <v>40</v>
      </c>
      <c r="J4536" s="287" t="s">
        <v>41</v>
      </c>
    </row>
    <row r="4537" spans="1:13" ht="24.75" thickBot="1" x14ac:dyDescent="0.25">
      <c r="A4537" s="265" t="s">
        <v>9126</v>
      </c>
      <c r="B4537" s="290" t="s">
        <v>1190</v>
      </c>
      <c r="C4537" s="291" t="s">
        <v>5294</v>
      </c>
      <c r="D4537" s="290" t="s">
        <v>103</v>
      </c>
      <c r="E4537" s="290" t="s">
        <v>1884</v>
      </c>
      <c r="F4537" s="292" t="s">
        <v>3577</v>
      </c>
      <c r="G4537" s="293" t="s">
        <v>133</v>
      </c>
      <c r="H4537" s="294">
        <v>1</v>
      </c>
      <c r="I4537" s="278">
        <v>11.36</v>
      </c>
      <c r="J4537" s="278">
        <v>11.36</v>
      </c>
      <c r="K4537" s="277"/>
      <c r="L4537" s="278">
        <v>13.77</v>
      </c>
      <c r="M4537" s="278">
        <v>13.77</v>
      </c>
    </row>
    <row r="4538" spans="1:13" ht="48.75" thickTop="1" x14ac:dyDescent="0.2">
      <c r="A4538" s="265" t="s">
        <v>9127</v>
      </c>
      <c r="B4538" s="323" t="s">
        <v>1236</v>
      </c>
      <c r="C4538" s="324" t="s">
        <v>5295</v>
      </c>
      <c r="D4538" s="323" t="s">
        <v>103</v>
      </c>
      <c r="E4538" s="323" t="s">
        <v>5296</v>
      </c>
      <c r="F4538" s="325" t="s">
        <v>3530</v>
      </c>
      <c r="G4538" s="326" t="s">
        <v>3534</v>
      </c>
      <c r="H4538" s="327">
        <v>0.20030000000000001</v>
      </c>
      <c r="I4538" s="328">
        <v>14.532999999999999</v>
      </c>
      <c r="J4538" s="328">
        <v>2.91</v>
      </c>
      <c r="K4538" s="277"/>
      <c r="L4538" s="328">
        <v>17.61</v>
      </c>
      <c r="M4538" s="328">
        <v>3.52</v>
      </c>
    </row>
    <row r="4539" spans="1:13" ht="48" x14ac:dyDescent="0.2">
      <c r="A4539" s="265" t="s">
        <v>9128</v>
      </c>
      <c r="B4539" s="316" t="s">
        <v>1236</v>
      </c>
      <c r="C4539" s="317" t="s">
        <v>5297</v>
      </c>
      <c r="D4539" s="316" t="s">
        <v>103</v>
      </c>
      <c r="E4539" s="316" t="s">
        <v>5298</v>
      </c>
      <c r="F4539" s="318" t="s">
        <v>3530</v>
      </c>
      <c r="G4539" s="319" t="s">
        <v>3531</v>
      </c>
      <c r="H4539" s="320">
        <v>0.16270000000000001</v>
      </c>
      <c r="I4539" s="321">
        <v>16.298999999999999</v>
      </c>
      <c r="J4539" s="321">
        <v>2.6509999999999998</v>
      </c>
      <c r="K4539" s="277"/>
      <c r="L4539" s="321">
        <v>19.75</v>
      </c>
      <c r="M4539" s="321">
        <v>3.21</v>
      </c>
    </row>
    <row r="4540" spans="1:13" ht="24" x14ac:dyDescent="0.2">
      <c r="A4540" s="265" t="s">
        <v>9129</v>
      </c>
      <c r="B4540" s="316" t="s">
        <v>1236</v>
      </c>
      <c r="C4540" s="317" t="s">
        <v>3433</v>
      </c>
      <c r="D4540" s="316" t="s">
        <v>103</v>
      </c>
      <c r="E4540" s="316" t="s">
        <v>1239</v>
      </c>
      <c r="F4540" s="318" t="s">
        <v>1191</v>
      </c>
      <c r="G4540" s="319" t="s">
        <v>79</v>
      </c>
      <c r="H4540" s="320">
        <v>0.36299999999999999</v>
      </c>
      <c r="I4540" s="321">
        <v>15.977261034482757</v>
      </c>
      <c r="J4540" s="321">
        <v>5.7990000000000004</v>
      </c>
      <c r="K4540" s="277"/>
      <c r="L4540" s="321">
        <v>19.420000000000002</v>
      </c>
      <c r="M4540" s="321">
        <v>7.04</v>
      </c>
    </row>
    <row r="4541" spans="1:13" x14ac:dyDescent="0.2">
      <c r="A4541" s="265" t="s">
        <v>9130</v>
      </c>
      <c r="B4541" s="266" t="s">
        <v>5299</v>
      </c>
      <c r="C4541" s="267" t="s">
        <v>36</v>
      </c>
      <c r="D4541" s="266" t="s">
        <v>37</v>
      </c>
      <c r="E4541" s="266" t="s">
        <v>38</v>
      </c>
      <c r="F4541" s="268" t="s">
        <v>1188</v>
      </c>
      <c r="G4541" s="269" t="s">
        <v>39</v>
      </c>
      <c r="H4541" s="267" t="s">
        <v>1189</v>
      </c>
      <c r="I4541" s="267" t="s">
        <v>40</v>
      </c>
      <c r="J4541" s="267" t="s">
        <v>41</v>
      </c>
      <c r="L4541" s="334"/>
      <c r="M4541" s="334"/>
    </row>
    <row r="4542" spans="1:13" ht="24" x14ac:dyDescent="0.2">
      <c r="A4542" s="265" t="s">
        <v>9131</v>
      </c>
      <c r="B4542" s="271" t="s">
        <v>1190</v>
      </c>
      <c r="C4542" s="272" t="s">
        <v>4024</v>
      </c>
      <c r="D4542" s="271" t="s">
        <v>103</v>
      </c>
      <c r="E4542" s="271" t="s">
        <v>1558</v>
      </c>
      <c r="F4542" s="273" t="s">
        <v>3577</v>
      </c>
      <c r="G4542" s="274" t="s">
        <v>7</v>
      </c>
      <c r="H4542" s="275">
        <v>1</v>
      </c>
      <c r="I4542" s="276">
        <v>545.31999999999994</v>
      </c>
      <c r="J4542" s="276">
        <v>545.31999999999994</v>
      </c>
      <c r="K4542" s="277"/>
      <c r="L4542" s="276">
        <v>660.77</v>
      </c>
      <c r="M4542" s="276">
        <v>660.77</v>
      </c>
    </row>
    <row r="4543" spans="1:13" ht="24" x14ac:dyDescent="0.2">
      <c r="A4543" s="265" t="s">
        <v>9132</v>
      </c>
      <c r="B4543" s="316" t="s">
        <v>1236</v>
      </c>
      <c r="C4543" s="317" t="s">
        <v>3432</v>
      </c>
      <c r="D4543" s="316" t="s">
        <v>103</v>
      </c>
      <c r="E4543" s="316" t="s">
        <v>1237</v>
      </c>
      <c r="F4543" s="318" t="s">
        <v>1191</v>
      </c>
      <c r="G4543" s="319" t="s">
        <v>79</v>
      </c>
      <c r="H4543" s="320">
        <v>6.2119999999999997</v>
      </c>
      <c r="I4543" s="321">
        <v>23.686</v>
      </c>
      <c r="J4543" s="321">
        <v>147.137</v>
      </c>
      <c r="K4543" s="277"/>
      <c r="L4543" s="321">
        <v>28.7</v>
      </c>
      <c r="M4543" s="321">
        <v>178.28</v>
      </c>
    </row>
    <row r="4544" spans="1:13" ht="24" x14ac:dyDescent="0.2">
      <c r="A4544" s="265" t="s">
        <v>9133</v>
      </c>
      <c r="B4544" s="329" t="s">
        <v>1236</v>
      </c>
      <c r="C4544" s="330" t="s">
        <v>3433</v>
      </c>
      <c r="D4544" s="329" t="s">
        <v>103</v>
      </c>
      <c r="E4544" s="329" t="s">
        <v>1239</v>
      </c>
      <c r="F4544" s="331" t="s">
        <v>1191</v>
      </c>
      <c r="G4544" s="332" t="s">
        <v>79</v>
      </c>
      <c r="H4544" s="333">
        <v>1.694</v>
      </c>
      <c r="I4544" s="322">
        <v>16.027000000000001</v>
      </c>
      <c r="J4544" s="322">
        <v>27.149000000000001</v>
      </c>
      <c r="K4544" s="277"/>
      <c r="L4544" s="322">
        <v>19.420000000000002</v>
      </c>
      <c r="M4544" s="322">
        <v>32.89</v>
      </c>
    </row>
    <row r="4545" spans="1:13" ht="24.75" thickBot="1" x14ac:dyDescent="0.25">
      <c r="A4545" s="265" t="s">
        <v>9134</v>
      </c>
      <c r="B4545" s="329" t="s">
        <v>1236</v>
      </c>
      <c r="C4545" s="330" t="s">
        <v>4025</v>
      </c>
      <c r="D4545" s="329" t="s">
        <v>103</v>
      </c>
      <c r="E4545" s="329" t="s">
        <v>4026</v>
      </c>
      <c r="F4545" s="331" t="s">
        <v>3577</v>
      </c>
      <c r="G4545" s="332" t="s">
        <v>7</v>
      </c>
      <c r="H4545" s="333">
        <v>1.1299999999999999</v>
      </c>
      <c r="I4545" s="322">
        <v>328.34876345998384</v>
      </c>
      <c r="J4545" s="322">
        <v>371.03399999999999</v>
      </c>
      <c r="K4545" s="277"/>
      <c r="L4545" s="322">
        <v>397.88</v>
      </c>
      <c r="M4545" s="322">
        <v>449.6</v>
      </c>
    </row>
    <row r="4546" spans="1:13" ht="12.75" thickTop="1" x14ac:dyDescent="0.2">
      <c r="A4546" s="265" t="s">
        <v>9135</v>
      </c>
      <c r="B4546" s="306" t="s">
        <v>5300</v>
      </c>
      <c r="C4546" s="307" t="s">
        <v>36</v>
      </c>
      <c r="D4546" s="306" t="s">
        <v>37</v>
      </c>
      <c r="E4546" s="306" t="s">
        <v>38</v>
      </c>
      <c r="F4546" s="308" t="s">
        <v>1188</v>
      </c>
      <c r="G4546" s="309" t="s">
        <v>39</v>
      </c>
      <c r="H4546" s="307" t="s">
        <v>1189</v>
      </c>
      <c r="I4546" s="307" t="s">
        <v>40</v>
      </c>
      <c r="J4546" s="307" t="s">
        <v>41</v>
      </c>
      <c r="L4546" s="335"/>
      <c r="M4546" s="335"/>
    </row>
    <row r="4547" spans="1:13" ht="24" x14ac:dyDescent="0.2">
      <c r="A4547" s="265" t="s">
        <v>9136</v>
      </c>
      <c r="B4547" s="271" t="s">
        <v>1190</v>
      </c>
      <c r="C4547" s="272" t="s">
        <v>4028</v>
      </c>
      <c r="D4547" s="271" t="s">
        <v>1470</v>
      </c>
      <c r="E4547" s="271" t="s">
        <v>1559</v>
      </c>
      <c r="F4547" s="273">
        <v>5</v>
      </c>
      <c r="G4547" s="274" t="s">
        <v>7</v>
      </c>
      <c r="H4547" s="275">
        <v>1</v>
      </c>
      <c r="I4547" s="276">
        <v>424.79</v>
      </c>
      <c r="J4547" s="276">
        <v>424.78999999999996</v>
      </c>
      <c r="K4547" s="277"/>
      <c r="L4547" s="276">
        <v>514.72</v>
      </c>
      <c r="M4547" s="276">
        <v>514.72</v>
      </c>
    </row>
    <row r="4548" spans="1:13" x14ac:dyDescent="0.2">
      <c r="A4548" s="265" t="s">
        <v>9137</v>
      </c>
      <c r="B4548" s="279" t="s">
        <v>1193</v>
      </c>
      <c r="C4548" s="280" t="s">
        <v>3161</v>
      </c>
      <c r="D4548" s="279" t="s">
        <v>1470</v>
      </c>
      <c r="E4548" s="279" t="s">
        <v>3162</v>
      </c>
      <c r="F4548" s="281" t="s">
        <v>1209</v>
      </c>
      <c r="G4548" s="282" t="s">
        <v>7</v>
      </c>
      <c r="H4548" s="283">
        <v>0.57799999999999996</v>
      </c>
      <c r="I4548" s="284">
        <v>141.94300000000001</v>
      </c>
      <c r="J4548" s="284">
        <v>82.043000000000006</v>
      </c>
      <c r="K4548" s="277"/>
      <c r="L4548" s="284">
        <v>171.99</v>
      </c>
      <c r="M4548" s="284">
        <v>99.41</v>
      </c>
    </row>
    <row r="4549" spans="1:13" x14ac:dyDescent="0.2">
      <c r="A4549" s="265" t="s">
        <v>9138</v>
      </c>
      <c r="B4549" s="279" t="s">
        <v>1193</v>
      </c>
      <c r="C4549" s="280" t="s">
        <v>3167</v>
      </c>
      <c r="D4549" s="279" t="s">
        <v>1470</v>
      </c>
      <c r="E4549" s="279" t="s">
        <v>1213</v>
      </c>
      <c r="F4549" s="281" t="s">
        <v>1209</v>
      </c>
      <c r="G4549" s="282" t="s">
        <v>7</v>
      </c>
      <c r="H4549" s="283">
        <v>0.71199999999999997</v>
      </c>
      <c r="I4549" s="284">
        <v>121.63200000000001</v>
      </c>
      <c r="J4549" s="284">
        <v>86.600999999999999</v>
      </c>
      <c r="K4549" s="277"/>
      <c r="L4549" s="284">
        <v>147.38</v>
      </c>
      <c r="M4549" s="284">
        <v>104.93</v>
      </c>
    </row>
    <row r="4550" spans="1:13" x14ac:dyDescent="0.2">
      <c r="A4550" s="265" t="s">
        <v>9139</v>
      </c>
      <c r="B4550" s="279" t="s">
        <v>1193</v>
      </c>
      <c r="C4550" s="280" t="s">
        <v>3141</v>
      </c>
      <c r="D4550" s="279" t="s">
        <v>1470</v>
      </c>
      <c r="E4550" s="279" t="s">
        <v>1226</v>
      </c>
      <c r="F4550" s="281" t="s">
        <v>1209</v>
      </c>
      <c r="G4550" s="282" t="s">
        <v>345</v>
      </c>
      <c r="H4550" s="283">
        <v>373</v>
      </c>
      <c r="I4550" s="284">
        <v>0.51164076075550902</v>
      </c>
      <c r="J4550" s="284">
        <v>190.84200000000001</v>
      </c>
      <c r="K4550" s="277"/>
      <c r="L4550" s="284">
        <v>0.62</v>
      </c>
      <c r="M4550" s="284">
        <v>231.26</v>
      </c>
    </row>
    <row r="4551" spans="1:13" x14ac:dyDescent="0.2">
      <c r="A4551" s="265" t="s">
        <v>9140</v>
      </c>
      <c r="B4551" s="279" t="s">
        <v>1193</v>
      </c>
      <c r="C4551" s="280" t="s">
        <v>3213</v>
      </c>
      <c r="D4551" s="279" t="s">
        <v>1470</v>
      </c>
      <c r="E4551" s="279" t="s">
        <v>1204</v>
      </c>
      <c r="F4551" s="281" t="s">
        <v>1195</v>
      </c>
      <c r="G4551" s="282" t="s">
        <v>1196</v>
      </c>
      <c r="H4551" s="283">
        <v>0.64480000000000004</v>
      </c>
      <c r="I4551" s="284">
        <v>13.204000000000001</v>
      </c>
      <c r="J4551" s="284">
        <v>8.5129999999999999</v>
      </c>
      <c r="K4551" s="277"/>
      <c r="L4551" s="284">
        <v>16</v>
      </c>
      <c r="M4551" s="284">
        <v>10.31</v>
      </c>
    </row>
    <row r="4552" spans="1:13" x14ac:dyDescent="0.2">
      <c r="A4552" s="265" t="s">
        <v>9141</v>
      </c>
      <c r="B4552" s="279" t="s">
        <v>1193</v>
      </c>
      <c r="C4552" s="280" t="s">
        <v>3156</v>
      </c>
      <c r="D4552" s="279" t="s">
        <v>1470</v>
      </c>
      <c r="E4552" s="279" t="s">
        <v>1206</v>
      </c>
      <c r="F4552" s="281" t="s">
        <v>1195</v>
      </c>
      <c r="G4552" s="282" t="s">
        <v>1196</v>
      </c>
      <c r="H4552" s="283">
        <v>5.1585999999999999</v>
      </c>
      <c r="I4552" s="284">
        <v>11.009</v>
      </c>
      <c r="J4552" s="284">
        <v>56.790999999999997</v>
      </c>
      <c r="K4552" s="277"/>
      <c r="L4552" s="284">
        <v>13.34</v>
      </c>
      <c r="M4552" s="284">
        <v>68.81</v>
      </c>
    </row>
    <row r="4553" spans="1:13" x14ac:dyDescent="0.2">
      <c r="A4553" s="265" t="s">
        <v>9142</v>
      </c>
      <c r="B4553" s="286" t="s">
        <v>5301</v>
      </c>
      <c r="C4553" s="287" t="s">
        <v>36</v>
      </c>
      <c r="D4553" s="286" t="s">
        <v>37</v>
      </c>
      <c r="E4553" s="286" t="s">
        <v>38</v>
      </c>
      <c r="F4553" s="288" t="s">
        <v>1188</v>
      </c>
      <c r="G4553" s="289" t="s">
        <v>39</v>
      </c>
      <c r="H4553" s="287" t="s">
        <v>1189</v>
      </c>
      <c r="I4553" s="287" t="s">
        <v>40</v>
      </c>
      <c r="J4553" s="287" t="s">
        <v>41</v>
      </c>
      <c r="L4553" s="270"/>
      <c r="M4553" s="270"/>
    </row>
    <row r="4554" spans="1:13" ht="24.75" thickBot="1" x14ac:dyDescent="0.25">
      <c r="A4554" s="265" t="s">
        <v>9143</v>
      </c>
      <c r="B4554" s="290" t="s">
        <v>1190</v>
      </c>
      <c r="C4554" s="291" t="s">
        <v>5220</v>
      </c>
      <c r="D4554" s="290" t="s">
        <v>1470</v>
      </c>
      <c r="E4554" s="290" t="s">
        <v>1880</v>
      </c>
      <c r="F4554" s="292">
        <v>5</v>
      </c>
      <c r="G4554" s="293" t="s">
        <v>7</v>
      </c>
      <c r="H4554" s="294">
        <v>1</v>
      </c>
      <c r="I4554" s="278">
        <v>33.25</v>
      </c>
      <c r="J4554" s="278">
        <v>33.249999999999993</v>
      </c>
      <c r="K4554" s="277"/>
      <c r="L4554" s="278">
        <v>40.29</v>
      </c>
      <c r="M4554" s="278">
        <v>40.29</v>
      </c>
    </row>
    <row r="4555" spans="1:13" ht="12.75" thickTop="1" x14ac:dyDescent="0.2">
      <c r="A4555" s="265" t="s">
        <v>9144</v>
      </c>
      <c r="B4555" s="295" t="s">
        <v>1193</v>
      </c>
      <c r="C4555" s="296" t="s">
        <v>3189</v>
      </c>
      <c r="D4555" s="295" t="s">
        <v>1470</v>
      </c>
      <c r="E4555" s="295" t="s">
        <v>1259</v>
      </c>
      <c r="F4555" s="297" t="s">
        <v>1195</v>
      </c>
      <c r="G4555" s="298" t="s">
        <v>1196</v>
      </c>
      <c r="H4555" s="299">
        <v>0.64459999999999995</v>
      </c>
      <c r="I4555" s="300">
        <v>18.404</v>
      </c>
      <c r="J4555" s="300">
        <v>11.863</v>
      </c>
      <c r="K4555" s="277"/>
      <c r="L4555" s="300">
        <v>22.3</v>
      </c>
      <c r="M4555" s="300">
        <v>14.37</v>
      </c>
    </row>
    <row r="4556" spans="1:13" x14ac:dyDescent="0.2">
      <c r="A4556" s="265" t="s">
        <v>9145</v>
      </c>
      <c r="B4556" s="279" t="s">
        <v>1193</v>
      </c>
      <c r="C4556" s="280" t="s">
        <v>3156</v>
      </c>
      <c r="D4556" s="279" t="s">
        <v>1470</v>
      </c>
      <c r="E4556" s="279" t="s">
        <v>1206</v>
      </c>
      <c r="F4556" s="281" t="s">
        <v>1195</v>
      </c>
      <c r="G4556" s="282" t="s">
        <v>1196</v>
      </c>
      <c r="H4556" s="283">
        <v>1.9348000000000001</v>
      </c>
      <c r="I4556" s="284">
        <v>11.004348309859159</v>
      </c>
      <c r="J4556" s="284">
        <v>21.291</v>
      </c>
      <c r="K4556" s="277"/>
      <c r="L4556" s="284">
        <v>13.34</v>
      </c>
      <c r="M4556" s="284">
        <v>25.81</v>
      </c>
    </row>
    <row r="4557" spans="1:13" ht="36" x14ac:dyDescent="0.2">
      <c r="A4557" s="265" t="s">
        <v>9146</v>
      </c>
      <c r="B4557" s="279" t="s">
        <v>1193</v>
      </c>
      <c r="C4557" s="280" t="s">
        <v>5147</v>
      </c>
      <c r="D4557" s="279" t="s">
        <v>1470</v>
      </c>
      <c r="E4557" s="279" t="s">
        <v>5148</v>
      </c>
      <c r="F4557" s="281" t="s">
        <v>1209</v>
      </c>
      <c r="G4557" s="282" t="s">
        <v>73</v>
      </c>
      <c r="H4557" s="283">
        <v>4.6800000000000001E-2</v>
      </c>
      <c r="I4557" s="284">
        <v>2.0630000000000002</v>
      </c>
      <c r="J4557" s="284">
        <v>9.6000000000000002E-2</v>
      </c>
      <c r="K4557" s="277"/>
      <c r="L4557" s="284">
        <v>2.5</v>
      </c>
      <c r="M4557" s="284">
        <v>0.11</v>
      </c>
    </row>
    <row r="4558" spans="1:13" x14ac:dyDescent="0.2">
      <c r="A4558" s="265" t="s">
        <v>9147</v>
      </c>
      <c r="B4558" s="266" t="s">
        <v>5302</v>
      </c>
      <c r="C4558" s="267" t="s">
        <v>36</v>
      </c>
      <c r="D4558" s="266" t="s">
        <v>37</v>
      </c>
      <c r="E4558" s="266" t="s">
        <v>38</v>
      </c>
      <c r="F4558" s="268" t="s">
        <v>1188</v>
      </c>
      <c r="G4558" s="269" t="s">
        <v>39</v>
      </c>
      <c r="H4558" s="267" t="s">
        <v>1189</v>
      </c>
      <c r="I4558" s="267" t="s">
        <v>40</v>
      </c>
      <c r="J4558" s="267" t="s">
        <v>41</v>
      </c>
      <c r="L4558" s="334"/>
      <c r="M4558" s="334"/>
    </row>
    <row r="4559" spans="1:13" x14ac:dyDescent="0.2">
      <c r="A4559" s="265" t="s">
        <v>9148</v>
      </c>
      <c r="B4559" s="271" t="s">
        <v>1190</v>
      </c>
      <c r="C4559" s="272" t="s">
        <v>4032</v>
      </c>
      <c r="D4559" s="271" t="s">
        <v>1470</v>
      </c>
      <c r="E4559" s="271" t="s">
        <v>344</v>
      </c>
      <c r="F4559" s="273">
        <v>5</v>
      </c>
      <c r="G4559" s="274" t="s">
        <v>345</v>
      </c>
      <c r="H4559" s="275">
        <v>1</v>
      </c>
      <c r="I4559" s="276">
        <v>12.610000000000001</v>
      </c>
      <c r="J4559" s="276">
        <v>12.61</v>
      </c>
      <c r="K4559" s="277"/>
      <c r="L4559" s="276">
        <v>15.29</v>
      </c>
      <c r="M4559" s="276">
        <v>15.29</v>
      </c>
    </row>
    <row r="4560" spans="1:13" x14ac:dyDescent="0.2">
      <c r="A4560" s="265" t="s">
        <v>9149</v>
      </c>
      <c r="B4560" s="279" t="s">
        <v>1193</v>
      </c>
      <c r="C4560" s="280" t="s">
        <v>3137</v>
      </c>
      <c r="D4560" s="279" t="s">
        <v>1470</v>
      </c>
      <c r="E4560" s="279" t="s">
        <v>1198</v>
      </c>
      <c r="F4560" s="281" t="s">
        <v>1195</v>
      </c>
      <c r="G4560" s="282" t="s">
        <v>1196</v>
      </c>
      <c r="H4560" s="283">
        <v>7.0000000000000007E-2</v>
      </c>
      <c r="I4560" s="284">
        <v>12.429</v>
      </c>
      <c r="J4560" s="284">
        <v>0.87</v>
      </c>
      <c r="K4560" s="277"/>
      <c r="L4560" s="284">
        <v>15.06</v>
      </c>
      <c r="M4560" s="284">
        <v>1.05</v>
      </c>
    </row>
    <row r="4561" spans="1:13" x14ac:dyDescent="0.2">
      <c r="A4561" s="265" t="s">
        <v>9150</v>
      </c>
      <c r="B4561" s="279" t="s">
        <v>1193</v>
      </c>
      <c r="C4561" s="280" t="s">
        <v>3853</v>
      </c>
      <c r="D4561" s="279" t="s">
        <v>1470</v>
      </c>
      <c r="E4561" s="279" t="s">
        <v>1200</v>
      </c>
      <c r="F4561" s="281" t="s">
        <v>1195</v>
      </c>
      <c r="G4561" s="282" t="s">
        <v>1196</v>
      </c>
      <c r="H4561" s="283">
        <v>7.0000000000000007E-2</v>
      </c>
      <c r="I4561" s="284">
        <v>18.404</v>
      </c>
      <c r="J4561" s="284">
        <v>1.288</v>
      </c>
      <c r="K4561" s="277"/>
      <c r="L4561" s="284">
        <v>22.3</v>
      </c>
      <c r="M4561" s="284">
        <v>1.56</v>
      </c>
    </row>
    <row r="4562" spans="1:13" x14ac:dyDescent="0.2">
      <c r="A4562" s="265" t="s">
        <v>9151</v>
      </c>
      <c r="B4562" s="301" t="s">
        <v>1193</v>
      </c>
      <c r="C4562" s="302" t="s">
        <v>3855</v>
      </c>
      <c r="D4562" s="301" t="s">
        <v>1470</v>
      </c>
      <c r="E4562" s="301" t="s">
        <v>1218</v>
      </c>
      <c r="F4562" s="303" t="s">
        <v>1209</v>
      </c>
      <c r="G4562" s="304" t="s">
        <v>345</v>
      </c>
      <c r="H4562" s="305">
        <v>1.1000000000000001</v>
      </c>
      <c r="I4562" s="285">
        <v>9.1347833663366327</v>
      </c>
      <c r="J4562" s="285">
        <v>10.048</v>
      </c>
      <c r="K4562" s="277"/>
      <c r="L4562" s="285">
        <v>11.09</v>
      </c>
      <c r="M4562" s="285">
        <v>12.19</v>
      </c>
    </row>
    <row r="4563" spans="1:13" ht="12.75" thickBot="1" x14ac:dyDescent="0.25">
      <c r="A4563" s="265" t="s">
        <v>9152</v>
      </c>
      <c r="B4563" s="301" t="s">
        <v>1193</v>
      </c>
      <c r="C4563" s="302" t="s">
        <v>3856</v>
      </c>
      <c r="D4563" s="301" t="s">
        <v>1470</v>
      </c>
      <c r="E4563" s="301" t="s">
        <v>1214</v>
      </c>
      <c r="F4563" s="303" t="s">
        <v>1209</v>
      </c>
      <c r="G4563" s="304" t="s">
        <v>345</v>
      </c>
      <c r="H4563" s="305">
        <v>0.02</v>
      </c>
      <c r="I4563" s="285">
        <v>20.228000000000002</v>
      </c>
      <c r="J4563" s="285">
        <v>0.40400000000000003</v>
      </c>
      <c r="K4563" s="277"/>
      <c r="L4563" s="285">
        <v>24.51</v>
      </c>
      <c r="M4563" s="285">
        <v>0.49</v>
      </c>
    </row>
    <row r="4564" spans="1:13" ht="12.75" thickTop="1" x14ac:dyDescent="0.2">
      <c r="A4564" s="265" t="s">
        <v>9153</v>
      </c>
      <c r="B4564" s="306" t="s">
        <v>5303</v>
      </c>
      <c r="C4564" s="307" t="s">
        <v>36</v>
      </c>
      <c r="D4564" s="306" t="s">
        <v>37</v>
      </c>
      <c r="E4564" s="306" t="s">
        <v>38</v>
      </c>
      <c r="F4564" s="308" t="s">
        <v>1188</v>
      </c>
      <c r="G4564" s="309" t="s">
        <v>39</v>
      </c>
      <c r="H4564" s="307" t="s">
        <v>1189</v>
      </c>
      <c r="I4564" s="307" t="s">
        <v>40</v>
      </c>
      <c r="J4564" s="307" t="s">
        <v>41</v>
      </c>
      <c r="L4564" s="335"/>
      <c r="M4564" s="335"/>
    </row>
    <row r="4565" spans="1:13" x14ac:dyDescent="0.2">
      <c r="A4565" s="265" t="s">
        <v>9154</v>
      </c>
      <c r="B4565" s="271" t="s">
        <v>1190</v>
      </c>
      <c r="C4565" s="272" t="s">
        <v>4039</v>
      </c>
      <c r="D4565" s="271" t="s">
        <v>1470</v>
      </c>
      <c r="E4565" s="271" t="s">
        <v>351</v>
      </c>
      <c r="F4565" s="273">
        <v>5</v>
      </c>
      <c r="G4565" s="274" t="s">
        <v>345</v>
      </c>
      <c r="H4565" s="275">
        <v>1</v>
      </c>
      <c r="I4565" s="276">
        <v>9.86</v>
      </c>
      <c r="J4565" s="276">
        <v>9.86</v>
      </c>
      <c r="K4565" s="277"/>
      <c r="L4565" s="276">
        <v>11.97</v>
      </c>
      <c r="M4565" s="276">
        <v>11.97</v>
      </c>
    </row>
    <row r="4566" spans="1:13" x14ac:dyDescent="0.2">
      <c r="A4566" s="265" t="s">
        <v>9155</v>
      </c>
      <c r="B4566" s="279" t="s">
        <v>1193</v>
      </c>
      <c r="C4566" s="280" t="s">
        <v>3137</v>
      </c>
      <c r="D4566" s="279" t="s">
        <v>1470</v>
      </c>
      <c r="E4566" s="279" t="s">
        <v>1198</v>
      </c>
      <c r="F4566" s="281" t="s">
        <v>1195</v>
      </c>
      <c r="G4566" s="282" t="s">
        <v>1196</v>
      </c>
      <c r="H4566" s="283">
        <v>0.08</v>
      </c>
      <c r="I4566" s="284">
        <v>12.429</v>
      </c>
      <c r="J4566" s="284">
        <v>0.99399999999999999</v>
      </c>
      <c r="K4566" s="277"/>
      <c r="L4566" s="284">
        <v>15.06</v>
      </c>
      <c r="M4566" s="284">
        <v>1.2</v>
      </c>
    </row>
    <row r="4567" spans="1:13" x14ac:dyDescent="0.2">
      <c r="A4567" s="265" t="s">
        <v>9156</v>
      </c>
      <c r="B4567" s="279" t="s">
        <v>1193</v>
      </c>
      <c r="C4567" s="280" t="s">
        <v>3853</v>
      </c>
      <c r="D4567" s="279" t="s">
        <v>1470</v>
      </c>
      <c r="E4567" s="279" t="s">
        <v>1200</v>
      </c>
      <c r="F4567" s="281" t="s">
        <v>1195</v>
      </c>
      <c r="G4567" s="282" t="s">
        <v>1196</v>
      </c>
      <c r="H4567" s="283">
        <v>0.08</v>
      </c>
      <c r="I4567" s="284">
        <v>18.404</v>
      </c>
      <c r="J4567" s="284">
        <v>1.472</v>
      </c>
      <c r="K4567" s="277"/>
      <c r="L4567" s="284">
        <v>22.3</v>
      </c>
      <c r="M4567" s="284">
        <v>1.78</v>
      </c>
    </row>
    <row r="4568" spans="1:13" x14ac:dyDescent="0.2">
      <c r="A4568" s="265" t="s">
        <v>9157</v>
      </c>
      <c r="B4568" s="279" t="s">
        <v>1193</v>
      </c>
      <c r="C4568" s="280" t="s">
        <v>4040</v>
      </c>
      <c r="D4568" s="279" t="s">
        <v>1470</v>
      </c>
      <c r="E4568" s="279" t="s">
        <v>4041</v>
      </c>
      <c r="F4568" s="281" t="s">
        <v>1209</v>
      </c>
      <c r="G4568" s="282" t="s">
        <v>345</v>
      </c>
      <c r="H4568" s="283">
        <v>1.1000000000000001</v>
      </c>
      <c r="I4568" s="284">
        <v>6.3553065714285717</v>
      </c>
      <c r="J4568" s="284">
        <v>6.99</v>
      </c>
      <c r="K4568" s="277"/>
      <c r="L4568" s="284">
        <v>7.73</v>
      </c>
      <c r="M4568" s="284">
        <v>8.5</v>
      </c>
    </row>
    <row r="4569" spans="1:13" x14ac:dyDescent="0.2">
      <c r="A4569" s="265" t="s">
        <v>9158</v>
      </c>
      <c r="B4569" s="279" t="s">
        <v>1193</v>
      </c>
      <c r="C4569" s="280" t="s">
        <v>3856</v>
      </c>
      <c r="D4569" s="279" t="s">
        <v>1470</v>
      </c>
      <c r="E4569" s="279" t="s">
        <v>1214</v>
      </c>
      <c r="F4569" s="281" t="s">
        <v>1209</v>
      </c>
      <c r="G4569" s="282" t="s">
        <v>345</v>
      </c>
      <c r="H4569" s="283">
        <v>0.02</v>
      </c>
      <c r="I4569" s="284">
        <v>20.228000000000002</v>
      </c>
      <c r="J4569" s="284">
        <v>0.40400000000000003</v>
      </c>
      <c r="K4569" s="277"/>
      <c r="L4569" s="284">
        <v>24.51</v>
      </c>
      <c r="M4569" s="284">
        <v>0.49</v>
      </c>
    </row>
    <row r="4570" spans="1:13" x14ac:dyDescent="0.2">
      <c r="A4570" s="265" t="s">
        <v>9159</v>
      </c>
      <c r="B4570" s="266" t="s">
        <v>5304</v>
      </c>
      <c r="C4570" s="267" t="s">
        <v>36</v>
      </c>
      <c r="D4570" s="266" t="s">
        <v>37</v>
      </c>
      <c r="E4570" s="266" t="s">
        <v>38</v>
      </c>
      <c r="F4570" s="268" t="s">
        <v>1188</v>
      </c>
      <c r="G4570" s="269" t="s">
        <v>39</v>
      </c>
      <c r="H4570" s="267" t="s">
        <v>1189</v>
      </c>
      <c r="I4570" s="267" t="s">
        <v>40</v>
      </c>
      <c r="J4570" s="267" t="s">
        <v>41</v>
      </c>
      <c r="L4570" s="334"/>
      <c r="M4570" s="334"/>
    </row>
    <row r="4571" spans="1:13" ht="24" x14ac:dyDescent="0.2">
      <c r="A4571" s="265" t="s">
        <v>9160</v>
      </c>
      <c r="B4571" s="290" t="s">
        <v>1190</v>
      </c>
      <c r="C4571" s="291" t="s">
        <v>5305</v>
      </c>
      <c r="D4571" s="290" t="s">
        <v>1470</v>
      </c>
      <c r="E4571" s="290" t="s">
        <v>1885</v>
      </c>
      <c r="F4571" s="292">
        <v>6</v>
      </c>
      <c r="G4571" s="293" t="s">
        <v>11</v>
      </c>
      <c r="H4571" s="294">
        <v>1</v>
      </c>
      <c r="I4571" s="278">
        <v>69.91</v>
      </c>
      <c r="J4571" s="278">
        <v>69.91</v>
      </c>
      <c r="K4571" s="277"/>
      <c r="L4571" s="278">
        <v>84.72</v>
      </c>
      <c r="M4571" s="278">
        <v>84.72</v>
      </c>
    </row>
    <row r="4572" spans="1:13" ht="12.75" thickBot="1" x14ac:dyDescent="0.25">
      <c r="A4572" s="265" t="s">
        <v>9161</v>
      </c>
      <c r="B4572" s="301" t="s">
        <v>1193</v>
      </c>
      <c r="C4572" s="302" t="s">
        <v>4393</v>
      </c>
      <c r="D4572" s="301" t="s">
        <v>1470</v>
      </c>
      <c r="E4572" s="301" t="s">
        <v>4394</v>
      </c>
      <c r="F4572" s="303" t="s">
        <v>1209</v>
      </c>
      <c r="G4572" s="304" t="s">
        <v>345</v>
      </c>
      <c r="H4572" s="305">
        <v>1.7999999999999999E-2</v>
      </c>
      <c r="I4572" s="285">
        <v>19.997</v>
      </c>
      <c r="J4572" s="285">
        <v>0.35899999999999999</v>
      </c>
      <c r="K4572" s="277"/>
      <c r="L4572" s="285">
        <v>24.23</v>
      </c>
      <c r="M4572" s="285">
        <v>0.43</v>
      </c>
    </row>
    <row r="4573" spans="1:13" ht="12.75" thickTop="1" x14ac:dyDescent="0.2">
      <c r="A4573" s="265" t="s">
        <v>9162</v>
      </c>
      <c r="B4573" s="295" t="s">
        <v>1193</v>
      </c>
      <c r="C4573" s="296" t="s">
        <v>3138</v>
      </c>
      <c r="D4573" s="295" t="s">
        <v>1470</v>
      </c>
      <c r="E4573" s="295" t="s">
        <v>1194</v>
      </c>
      <c r="F4573" s="297" t="s">
        <v>1195</v>
      </c>
      <c r="G4573" s="298" t="s">
        <v>1196</v>
      </c>
      <c r="H4573" s="299">
        <v>1.26</v>
      </c>
      <c r="I4573" s="300">
        <v>18.404</v>
      </c>
      <c r="J4573" s="300">
        <v>23.189</v>
      </c>
      <c r="K4573" s="277"/>
      <c r="L4573" s="300">
        <v>22.3</v>
      </c>
      <c r="M4573" s="300">
        <v>28.09</v>
      </c>
    </row>
    <row r="4574" spans="1:13" x14ac:dyDescent="0.2">
      <c r="A4574" s="265" t="s">
        <v>9163</v>
      </c>
      <c r="B4574" s="279" t="s">
        <v>1193</v>
      </c>
      <c r="C4574" s="280" t="s">
        <v>4040</v>
      </c>
      <c r="D4574" s="279" t="s">
        <v>1470</v>
      </c>
      <c r="E4574" s="279" t="s">
        <v>4041</v>
      </c>
      <c r="F4574" s="281" t="s">
        <v>1209</v>
      </c>
      <c r="G4574" s="282" t="s">
        <v>345</v>
      </c>
      <c r="H4574" s="283">
        <v>0.35399999999999998</v>
      </c>
      <c r="I4574" s="284">
        <v>6.3789999999999996</v>
      </c>
      <c r="J4574" s="284">
        <v>2.258</v>
      </c>
      <c r="K4574" s="277"/>
      <c r="L4574" s="284">
        <v>7.73</v>
      </c>
      <c r="M4574" s="284">
        <v>2.73</v>
      </c>
    </row>
    <row r="4575" spans="1:13" x14ac:dyDescent="0.2">
      <c r="A4575" s="265" t="s">
        <v>9164</v>
      </c>
      <c r="B4575" s="279" t="s">
        <v>1193</v>
      </c>
      <c r="C4575" s="280" t="s">
        <v>4403</v>
      </c>
      <c r="D4575" s="279" t="s">
        <v>1470</v>
      </c>
      <c r="E4575" s="279" t="s">
        <v>4404</v>
      </c>
      <c r="F4575" s="281" t="s">
        <v>1209</v>
      </c>
      <c r="G4575" s="282" t="s">
        <v>11</v>
      </c>
      <c r="H4575" s="283">
        <v>0.34399999999999997</v>
      </c>
      <c r="I4575" s="284">
        <v>30.866</v>
      </c>
      <c r="J4575" s="284">
        <v>10.617000000000001</v>
      </c>
      <c r="K4575" s="277"/>
      <c r="L4575" s="284">
        <v>37.4</v>
      </c>
      <c r="M4575" s="284">
        <v>12.86</v>
      </c>
    </row>
    <row r="4576" spans="1:13" x14ac:dyDescent="0.2">
      <c r="A4576" s="265" t="s">
        <v>9165</v>
      </c>
      <c r="B4576" s="279" t="s">
        <v>1193</v>
      </c>
      <c r="C4576" s="280" t="s">
        <v>3201</v>
      </c>
      <c r="D4576" s="279" t="s">
        <v>1470</v>
      </c>
      <c r="E4576" s="279" t="s">
        <v>3202</v>
      </c>
      <c r="F4576" s="281" t="s">
        <v>1209</v>
      </c>
      <c r="G4576" s="282" t="s">
        <v>61</v>
      </c>
      <c r="H4576" s="283">
        <v>1.2669999999999999</v>
      </c>
      <c r="I4576" s="284">
        <v>2.9870000000000001</v>
      </c>
      <c r="J4576" s="284">
        <v>3.7839999999999998</v>
      </c>
      <c r="K4576" s="277"/>
      <c r="L4576" s="284">
        <v>3.62</v>
      </c>
      <c r="M4576" s="284">
        <v>4.58</v>
      </c>
    </row>
    <row r="4577" spans="1:13" x14ac:dyDescent="0.2">
      <c r="A4577" s="265" t="s">
        <v>9166</v>
      </c>
      <c r="B4577" s="279" t="s">
        <v>1193</v>
      </c>
      <c r="C4577" s="280" t="s">
        <v>3156</v>
      </c>
      <c r="D4577" s="279" t="s">
        <v>1470</v>
      </c>
      <c r="E4577" s="279" t="s">
        <v>1206</v>
      </c>
      <c r="F4577" s="281" t="s">
        <v>1195</v>
      </c>
      <c r="G4577" s="282" t="s">
        <v>1196</v>
      </c>
      <c r="H4577" s="283">
        <v>1.35</v>
      </c>
      <c r="I4577" s="284">
        <v>10.969101610738255</v>
      </c>
      <c r="J4577" s="284">
        <v>14.808</v>
      </c>
      <c r="K4577" s="277"/>
      <c r="L4577" s="284">
        <v>13.34</v>
      </c>
      <c r="M4577" s="284">
        <v>18</v>
      </c>
    </row>
    <row r="4578" spans="1:13" x14ac:dyDescent="0.2">
      <c r="A4578" s="265" t="s">
        <v>9167</v>
      </c>
      <c r="B4578" s="279" t="s">
        <v>1193</v>
      </c>
      <c r="C4578" s="280" t="s">
        <v>4397</v>
      </c>
      <c r="D4578" s="279" t="s">
        <v>1470</v>
      </c>
      <c r="E4578" s="279" t="s">
        <v>4398</v>
      </c>
      <c r="F4578" s="281" t="s">
        <v>1209</v>
      </c>
      <c r="G4578" s="282" t="s">
        <v>3176</v>
      </c>
      <c r="H4578" s="283">
        <v>0.15</v>
      </c>
      <c r="I4578" s="284">
        <v>7.3120000000000003</v>
      </c>
      <c r="J4578" s="284">
        <v>1.0960000000000001</v>
      </c>
      <c r="K4578" s="277"/>
      <c r="L4578" s="284">
        <v>8.86</v>
      </c>
      <c r="M4578" s="284">
        <v>1.32</v>
      </c>
    </row>
    <row r="4579" spans="1:13" x14ac:dyDescent="0.2">
      <c r="A4579" s="265" t="s">
        <v>9168</v>
      </c>
      <c r="B4579" s="279" t="s">
        <v>1193</v>
      </c>
      <c r="C4579" s="280" t="s">
        <v>3228</v>
      </c>
      <c r="D4579" s="279" t="s">
        <v>1470</v>
      </c>
      <c r="E4579" s="279" t="s">
        <v>3229</v>
      </c>
      <c r="F4579" s="281" t="s">
        <v>1209</v>
      </c>
      <c r="G4579" s="282" t="s">
        <v>345</v>
      </c>
      <c r="H4579" s="283">
        <v>0.19700000000000001</v>
      </c>
      <c r="I4579" s="284">
        <v>21.045000000000002</v>
      </c>
      <c r="J4579" s="284">
        <v>4.1449999999999996</v>
      </c>
      <c r="K4579" s="277"/>
      <c r="L4579" s="284">
        <v>25.5</v>
      </c>
      <c r="M4579" s="284">
        <v>5.0199999999999996</v>
      </c>
    </row>
    <row r="4580" spans="1:13" x14ac:dyDescent="0.2">
      <c r="A4580" s="265" t="s">
        <v>9169</v>
      </c>
      <c r="B4580" s="301" t="s">
        <v>1193</v>
      </c>
      <c r="C4580" s="302" t="s">
        <v>3152</v>
      </c>
      <c r="D4580" s="301" t="s">
        <v>1470</v>
      </c>
      <c r="E4580" s="301" t="s">
        <v>3153</v>
      </c>
      <c r="F4580" s="303" t="s">
        <v>1209</v>
      </c>
      <c r="G4580" s="304" t="s">
        <v>61</v>
      </c>
      <c r="H4580" s="305">
        <v>2.1999999999999999E-2</v>
      </c>
      <c r="I4580" s="285">
        <v>24.271999999999998</v>
      </c>
      <c r="J4580" s="285">
        <v>0.53300000000000003</v>
      </c>
      <c r="K4580" s="277"/>
      <c r="L4580" s="285">
        <v>29.41</v>
      </c>
      <c r="M4580" s="285">
        <v>0.64</v>
      </c>
    </row>
    <row r="4581" spans="1:13" ht="12.75" thickBot="1" x14ac:dyDescent="0.25">
      <c r="A4581" s="265" t="s">
        <v>9170</v>
      </c>
      <c r="B4581" s="301" t="s">
        <v>1193</v>
      </c>
      <c r="C4581" s="302" t="s">
        <v>3241</v>
      </c>
      <c r="D4581" s="301" t="s">
        <v>1470</v>
      </c>
      <c r="E4581" s="301" t="s">
        <v>1234</v>
      </c>
      <c r="F4581" s="303" t="s">
        <v>1209</v>
      </c>
      <c r="G4581" s="304" t="s">
        <v>61</v>
      </c>
      <c r="H4581" s="305">
        <v>0.755</v>
      </c>
      <c r="I4581" s="285">
        <v>12.082000000000001</v>
      </c>
      <c r="J4581" s="285">
        <v>9.1210000000000004</v>
      </c>
      <c r="K4581" s="277"/>
      <c r="L4581" s="285">
        <v>14.64</v>
      </c>
      <c r="M4581" s="285">
        <v>11.05</v>
      </c>
    </row>
    <row r="4582" spans="1:13" ht="12.75" thickTop="1" x14ac:dyDescent="0.2">
      <c r="A4582" s="265" t="s">
        <v>9171</v>
      </c>
      <c r="B4582" s="306" t="s">
        <v>5306</v>
      </c>
      <c r="C4582" s="307" t="s">
        <v>36</v>
      </c>
      <c r="D4582" s="306" t="s">
        <v>37</v>
      </c>
      <c r="E4582" s="306" t="s">
        <v>38</v>
      </c>
      <c r="F4582" s="308" t="s">
        <v>1188</v>
      </c>
      <c r="G4582" s="309" t="s">
        <v>39</v>
      </c>
      <c r="H4582" s="307" t="s">
        <v>1189</v>
      </c>
      <c r="I4582" s="307" t="s">
        <v>40</v>
      </c>
      <c r="J4582" s="307" t="s">
        <v>41</v>
      </c>
      <c r="L4582" s="335"/>
      <c r="M4582" s="335"/>
    </row>
    <row r="4583" spans="1:13" ht="36" x14ac:dyDescent="0.2">
      <c r="A4583" s="265" t="s">
        <v>9172</v>
      </c>
      <c r="B4583" s="271" t="s">
        <v>1190</v>
      </c>
      <c r="C4583" s="272" t="s">
        <v>4119</v>
      </c>
      <c r="D4583" s="271" t="s">
        <v>103</v>
      </c>
      <c r="E4583" s="271" t="s">
        <v>1567</v>
      </c>
      <c r="F4583" s="273" t="s">
        <v>3577</v>
      </c>
      <c r="G4583" s="274" t="s">
        <v>1283</v>
      </c>
      <c r="H4583" s="275">
        <v>1</v>
      </c>
      <c r="I4583" s="276">
        <v>13.25</v>
      </c>
      <c r="J4583" s="276">
        <v>13.25</v>
      </c>
      <c r="K4583" s="277"/>
      <c r="L4583" s="276">
        <v>16.07</v>
      </c>
      <c r="M4583" s="276">
        <v>16.07</v>
      </c>
    </row>
    <row r="4584" spans="1:13" ht="24" x14ac:dyDescent="0.2">
      <c r="A4584" s="265" t="s">
        <v>9173</v>
      </c>
      <c r="B4584" s="316" t="s">
        <v>1236</v>
      </c>
      <c r="C4584" s="317" t="s">
        <v>4120</v>
      </c>
      <c r="D4584" s="316" t="s">
        <v>103</v>
      </c>
      <c r="E4584" s="316" t="s">
        <v>4121</v>
      </c>
      <c r="F4584" s="318" t="s">
        <v>4122</v>
      </c>
      <c r="G4584" s="319" t="s">
        <v>11</v>
      </c>
      <c r="H4584" s="320">
        <v>7.8899999999999998E-2</v>
      </c>
      <c r="I4584" s="321">
        <v>22.175000000000001</v>
      </c>
      <c r="J4584" s="321">
        <v>1.7490000000000001</v>
      </c>
      <c r="K4584" s="277"/>
      <c r="L4584" s="321">
        <v>26.87</v>
      </c>
      <c r="M4584" s="321">
        <v>2.12</v>
      </c>
    </row>
    <row r="4585" spans="1:13" ht="24" x14ac:dyDescent="0.2">
      <c r="A4585" s="265" t="s">
        <v>9174</v>
      </c>
      <c r="B4585" s="316" t="s">
        <v>1236</v>
      </c>
      <c r="C4585" s="317" t="s">
        <v>4123</v>
      </c>
      <c r="D4585" s="316" t="s">
        <v>103</v>
      </c>
      <c r="E4585" s="316" t="s">
        <v>4124</v>
      </c>
      <c r="F4585" s="318" t="s">
        <v>4122</v>
      </c>
      <c r="G4585" s="319" t="s">
        <v>11</v>
      </c>
      <c r="H4585" s="320">
        <v>7.8899999999999998E-2</v>
      </c>
      <c r="I4585" s="321">
        <v>8.2110000000000003</v>
      </c>
      <c r="J4585" s="321">
        <v>0.64700000000000002</v>
      </c>
      <c r="K4585" s="277"/>
      <c r="L4585" s="321">
        <v>9.9499999999999993</v>
      </c>
      <c r="M4585" s="321">
        <v>0.78</v>
      </c>
    </row>
    <row r="4586" spans="1:13" ht="24" x14ac:dyDescent="0.2">
      <c r="A4586" s="265" t="s">
        <v>9175</v>
      </c>
      <c r="B4586" s="316" t="s">
        <v>1236</v>
      </c>
      <c r="C4586" s="317" t="s">
        <v>4125</v>
      </c>
      <c r="D4586" s="316" t="s">
        <v>103</v>
      </c>
      <c r="E4586" s="316" t="s">
        <v>4126</v>
      </c>
      <c r="F4586" s="318" t="s">
        <v>1191</v>
      </c>
      <c r="G4586" s="319" t="s">
        <v>79</v>
      </c>
      <c r="H4586" s="320">
        <v>8.0000000000000004E-4</v>
      </c>
      <c r="I4586" s="321">
        <v>14.492000000000001</v>
      </c>
      <c r="J4586" s="321">
        <v>1.0999999999999999E-2</v>
      </c>
      <c r="K4586" s="277"/>
      <c r="L4586" s="321">
        <v>17.559999999999999</v>
      </c>
      <c r="M4586" s="321">
        <v>0.01</v>
      </c>
    </row>
    <row r="4587" spans="1:13" ht="24" x14ac:dyDescent="0.2">
      <c r="A4587" s="265" t="s">
        <v>9176</v>
      </c>
      <c r="B4587" s="316" t="s">
        <v>1236</v>
      </c>
      <c r="C4587" s="317" t="s">
        <v>3553</v>
      </c>
      <c r="D4587" s="316" t="s">
        <v>103</v>
      </c>
      <c r="E4587" s="316" t="s">
        <v>3554</v>
      </c>
      <c r="F4587" s="318" t="s">
        <v>1191</v>
      </c>
      <c r="G4587" s="319" t="s">
        <v>79</v>
      </c>
      <c r="H4587" s="320">
        <v>2.3699999999999999E-2</v>
      </c>
      <c r="I4587" s="321">
        <v>18.667999999999999</v>
      </c>
      <c r="J4587" s="321">
        <v>0.442</v>
      </c>
      <c r="K4587" s="277"/>
      <c r="L4587" s="321">
        <v>22.62</v>
      </c>
      <c r="M4587" s="321">
        <v>0.53</v>
      </c>
    </row>
    <row r="4588" spans="1:13" ht="24" x14ac:dyDescent="0.2">
      <c r="A4588" s="265" t="s">
        <v>9177</v>
      </c>
      <c r="B4588" s="316" t="s">
        <v>1236</v>
      </c>
      <c r="C4588" s="317" t="s">
        <v>4127</v>
      </c>
      <c r="D4588" s="316" t="s">
        <v>103</v>
      </c>
      <c r="E4588" s="316" t="s">
        <v>4128</v>
      </c>
      <c r="F4588" s="318" t="s">
        <v>1191</v>
      </c>
      <c r="G4588" s="319" t="s">
        <v>79</v>
      </c>
      <c r="H4588" s="320">
        <v>5.0000000000000001E-3</v>
      </c>
      <c r="I4588" s="321">
        <v>24.189</v>
      </c>
      <c r="J4588" s="321">
        <v>0.12</v>
      </c>
      <c r="K4588" s="277"/>
      <c r="L4588" s="321">
        <v>29.31</v>
      </c>
      <c r="M4588" s="321">
        <v>0.14000000000000001</v>
      </c>
    </row>
    <row r="4589" spans="1:13" ht="48" x14ac:dyDescent="0.2">
      <c r="A4589" s="265" t="s">
        <v>9178</v>
      </c>
      <c r="B4589" s="329" t="s">
        <v>1236</v>
      </c>
      <c r="C4589" s="330" t="s">
        <v>4129</v>
      </c>
      <c r="D4589" s="329" t="s">
        <v>103</v>
      </c>
      <c r="E4589" s="329" t="s">
        <v>4130</v>
      </c>
      <c r="F4589" s="331" t="s">
        <v>3530</v>
      </c>
      <c r="G4589" s="332" t="s">
        <v>3531</v>
      </c>
      <c r="H4589" s="333">
        <v>6.9999999999999999E-4</v>
      </c>
      <c r="I4589" s="322">
        <v>262.31299999999999</v>
      </c>
      <c r="J4589" s="322">
        <v>0.183</v>
      </c>
      <c r="K4589" s="277"/>
      <c r="L4589" s="322">
        <v>317.83999999999997</v>
      </c>
      <c r="M4589" s="322">
        <v>0.22</v>
      </c>
    </row>
    <row r="4590" spans="1:13" ht="48.75" thickBot="1" x14ac:dyDescent="0.25">
      <c r="A4590" s="265" t="s">
        <v>9179</v>
      </c>
      <c r="B4590" s="329" t="s">
        <v>1236</v>
      </c>
      <c r="C4590" s="330" t="s">
        <v>4131</v>
      </c>
      <c r="D4590" s="329" t="s">
        <v>103</v>
      </c>
      <c r="E4590" s="329" t="s">
        <v>4132</v>
      </c>
      <c r="F4590" s="331" t="s">
        <v>3530</v>
      </c>
      <c r="G4590" s="332" t="s">
        <v>3534</v>
      </c>
      <c r="H4590" s="333">
        <v>5.0000000000000001E-4</v>
      </c>
      <c r="I4590" s="322">
        <v>124.694</v>
      </c>
      <c r="J4590" s="322">
        <v>6.2E-2</v>
      </c>
      <c r="K4590" s="277"/>
      <c r="L4590" s="322">
        <v>151.09</v>
      </c>
      <c r="M4590" s="322">
        <v>7.0000000000000007E-2</v>
      </c>
    </row>
    <row r="4591" spans="1:13" ht="12.75" thickTop="1" x14ac:dyDescent="0.2">
      <c r="A4591" s="265" t="s">
        <v>9180</v>
      </c>
      <c r="B4591" s="295" t="s">
        <v>1193</v>
      </c>
      <c r="C4591" s="296" t="s">
        <v>3948</v>
      </c>
      <c r="D4591" s="295" t="s">
        <v>103</v>
      </c>
      <c r="E4591" s="295" t="s">
        <v>3949</v>
      </c>
      <c r="F4591" s="297" t="s">
        <v>1209</v>
      </c>
      <c r="G4591" s="298" t="s">
        <v>1283</v>
      </c>
      <c r="H4591" s="299">
        <v>1.8177E-3</v>
      </c>
      <c r="I4591" s="300">
        <v>7.6420000000000003</v>
      </c>
      <c r="J4591" s="300">
        <v>1.2999999999999999E-2</v>
      </c>
      <c r="K4591" s="277"/>
      <c r="L4591" s="300">
        <v>9.26</v>
      </c>
      <c r="M4591" s="300">
        <v>0.01</v>
      </c>
    </row>
    <row r="4592" spans="1:13" x14ac:dyDescent="0.2">
      <c r="A4592" s="265" t="s">
        <v>9181</v>
      </c>
      <c r="B4592" s="279" t="s">
        <v>1193</v>
      </c>
      <c r="C4592" s="280" t="s">
        <v>4133</v>
      </c>
      <c r="D4592" s="279" t="s">
        <v>103</v>
      </c>
      <c r="E4592" s="279" t="s">
        <v>4134</v>
      </c>
      <c r="F4592" s="281" t="s">
        <v>1209</v>
      </c>
      <c r="G4592" s="282" t="s">
        <v>1283</v>
      </c>
      <c r="H4592" s="283">
        <v>6.4238999999999997E-3</v>
      </c>
      <c r="I4592" s="284">
        <v>7.5179999999999998</v>
      </c>
      <c r="J4592" s="284">
        <v>4.8000000000000001E-2</v>
      </c>
      <c r="K4592" s="277"/>
      <c r="L4592" s="284">
        <v>9.11</v>
      </c>
      <c r="M4592" s="284">
        <v>0.05</v>
      </c>
    </row>
    <row r="4593" spans="1:13" x14ac:dyDescent="0.2">
      <c r="A4593" s="265" t="s">
        <v>9182</v>
      </c>
      <c r="B4593" s="279" t="s">
        <v>1193</v>
      </c>
      <c r="C4593" s="280" t="s">
        <v>4135</v>
      </c>
      <c r="D4593" s="279" t="s">
        <v>103</v>
      </c>
      <c r="E4593" s="279" t="s">
        <v>4136</v>
      </c>
      <c r="F4593" s="281" t="s">
        <v>1209</v>
      </c>
      <c r="G4593" s="282" t="s">
        <v>1283</v>
      </c>
      <c r="H4593" s="283">
        <v>0.51673250000000004</v>
      </c>
      <c r="I4593" s="284">
        <v>8.6069999999999993</v>
      </c>
      <c r="J4593" s="284">
        <v>4.4470000000000001</v>
      </c>
      <c r="K4593" s="277"/>
      <c r="L4593" s="284">
        <v>10.43</v>
      </c>
      <c r="M4593" s="284">
        <v>5.38</v>
      </c>
    </row>
    <row r="4594" spans="1:13" x14ac:dyDescent="0.2">
      <c r="A4594" s="265" t="s">
        <v>9183</v>
      </c>
      <c r="B4594" s="279" t="s">
        <v>1193</v>
      </c>
      <c r="C4594" s="280" t="s">
        <v>4137</v>
      </c>
      <c r="D4594" s="279" t="s">
        <v>103</v>
      </c>
      <c r="E4594" s="279" t="s">
        <v>4138</v>
      </c>
      <c r="F4594" s="281" t="s">
        <v>1209</v>
      </c>
      <c r="G4594" s="282" t="s">
        <v>1283</v>
      </c>
      <c r="H4594" s="283">
        <v>0.56602569999999996</v>
      </c>
      <c r="I4594" s="284">
        <v>9.69186785714286</v>
      </c>
      <c r="J4594" s="284">
        <v>5.4850000000000003</v>
      </c>
      <c r="K4594" s="277"/>
      <c r="L4594" s="284">
        <v>11.86</v>
      </c>
      <c r="M4594" s="284">
        <v>6.71</v>
      </c>
    </row>
    <row r="4595" spans="1:13" x14ac:dyDescent="0.2">
      <c r="A4595" s="265" t="s">
        <v>9184</v>
      </c>
      <c r="B4595" s="279" t="s">
        <v>1193</v>
      </c>
      <c r="C4595" s="280" t="s">
        <v>4139</v>
      </c>
      <c r="D4595" s="279" t="s">
        <v>103</v>
      </c>
      <c r="E4595" s="279" t="s">
        <v>4140</v>
      </c>
      <c r="F4595" s="281" t="s">
        <v>1209</v>
      </c>
      <c r="G4595" s="282" t="s">
        <v>1283</v>
      </c>
      <c r="H4595" s="283">
        <v>1.8E-3</v>
      </c>
      <c r="I4595" s="284">
        <v>23.933</v>
      </c>
      <c r="J4595" s="284">
        <v>4.2999999999999997E-2</v>
      </c>
      <c r="K4595" s="277"/>
      <c r="L4595" s="284">
        <v>29</v>
      </c>
      <c r="M4595" s="284">
        <v>0.05</v>
      </c>
    </row>
    <row r="4596" spans="1:13" x14ac:dyDescent="0.2">
      <c r="A4596" s="265" t="s">
        <v>9185</v>
      </c>
      <c r="B4596" s="266" t="s">
        <v>5307</v>
      </c>
      <c r="C4596" s="267" t="s">
        <v>36</v>
      </c>
      <c r="D4596" s="266" t="s">
        <v>37</v>
      </c>
      <c r="E4596" s="266" t="s">
        <v>38</v>
      </c>
      <c r="F4596" s="268" t="s">
        <v>1188</v>
      </c>
      <c r="G4596" s="269" t="s">
        <v>39</v>
      </c>
      <c r="H4596" s="267" t="s">
        <v>1189</v>
      </c>
      <c r="I4596" s="267" t="s">
        <v>40</v>
      </c>
      <c r="J4596" s="267" t="s">
        <v>41</v>
      </c>
      <c r="L4596" s="334"/>
      <c r="M4596" s="334"/>
    </row>
    <row r="4597" spans="1:13" ht="36" x14ac:dyDescent="0.2">
      <c r="A4597" s="265" t="s">
        <v>9186</v>
      </c>
      <c r="B4597" s="271" t="s">
        <v>1190</v>
      </c>
      <c r="C4597" s="272" t="s">
        <v>4119</v>
      </c>
      <c r="D4597" s="271" t="s">
        <v>103</v>
      </c>
      <c r="E4597" s="271" t="s">
        <v>1567</v>
      </c>
      <c r="F4597" s="273" t="s">
        <v>3577</v>
      </c>
      <c r="G4597" s="274" t="s">
        <v>1283</v>
      </c>
      <c r="H4597" s="275">
        <v>1</v>
      </c>
      <c r="I4597" s="276">
        <v>13.25</v>
      </c>
      <c r="J4597" s="276">
        <v>13.25</v>
      </c>
      <c r="K4597" s="277"/>
      <c r="L4597" s="276">
        <v>16.07</v>
      </c>
      <c r="M4597" s="276">
        <v>16.07</v>
      </c>
    </row>
    <row r="4598" spans="1:13" ht="24" x14ac:dyDescent="0.2">
      <c r="A4598" s="265" t="s">
        <v>9187</v>
      </c>
      <c r="B4598" s="316" t="s">
        <v>1236</v>
      </c>
      <c r="C4598" s="317" t="s">
        <v>4120</v>
      </c>
      <c r="D4598" s="316" t="s">
        <v>103</v>
      </c>
      <c r="E4598" s="316" t="s">
        <v>4121</v>
      </c>
      <c r="F4598" s="318" t="s">
        <v>4122</v>
      </c>
      <c r="G4598" s="319" t="s">
        <v>11</v>
      </c>
      <c r="H4598" s="320">
        <v>7.8899999999999998E-2</v>
      </c>
      <c r="I4598" s="321">
        <v>22.175000000000001</v>
      </c>
      <c r="J4598" s="321">
        <v>1.7490000000000001</v>
      </c>
      <c r="K4598" s="277"/>
      <c r="L4598" s="321">
        <v>26.87</v>
      </c>
      <c r="M4598" s="321">
        <v>2.12</v>
      </c>
    </row>
    <row r="4599" spans="1:13" ht="24" x14ac:dyDescent="0.2">
      <c r="A4599" s="265" t="s">
        <v>9188</v>
      </c>
      <c r="B4599" s="316" t="s">
        <v>1236</v>
      </c>
      <c r="C4599" s="317" t="s">
        <v>4123</v>
      </c>
      <c r="D4599" s="316" t="s">
        <v>103</v>
      </c>
      <c r="E4599" s="316" t="s">
        <v>4124</v>
      </c>
      <c r="F4599" s="318" t="s">
        <v>4122</v>
      </c>
      <c r="G4599" s="319" t="s">
        <v>11</v>
      </c>
      <c r="H4599" s="320">
        <v>7.8899999999999998E-2</v>
      </c>
      <c r="I4599" s="321">
        <v>8.2110000000000003</v>
      </c>
      <c r="J4599" s="321">
        <v>0.64700000000000002</v>
      </c>
      <c r="K4599" s="277"/>
      <c r="L4599" s="321">
        <v>9.9499999999999993</v>
      </c>
      <c r="M4599" s="321">
        <v>0.78</v>
      </c>
    </row>
    <row r="4600" spans="1:13" ht="24" x14ac:dyDescent="0.2">
      <c r="A4600" s="265" t="s">
        <v>9189</v>
      </c>
      <c r="B4600" s="329" t="s">
        <v>1236</v>
      </c>
      <c r="C4600" s="330" t="s">
        <v>4125</v>
      </c>
      <c r="D4600" s="329" t="s">
        <v>103</v>
      </c>
      <c r="E4600" s="329" t="s">
        <v>4126</v>
      </c>
      <c r="F4600" s="331" t="s">
        <v>1191</v>
      </c>
      <c r="G4600" s="332" t="s">
        <v>79</v>
      </c>
      <c r="H4600" s="333">
        <v>8.0000000000000004E-4</v>
      </c>
      <c r="I4600" s="322">
        <v>14.492000000000001</v>
      </c>
      <c r="J4600" s="322">
        <v>1.0999999999999999E-2</v>
      </c>
      <c r="K4600" s="277"/>
      <c r="L4600" s="322">
        <v>17.559999999999999</v>
      </c>
      <c r="M4600" s="322">
        <v>0.01</v>
      </c>
    </row>
    <row r="4601" spans="1:13" ht="24.75" thickBot="1" x14ac:dyDescent="0.25">
      <c r="A4601" s="265" t="s">
        <v>9190</v>
      </c>
      <c r="B4601" s="329" t="s">
        <v>1236</v>
      </c>
      <c r="C4601" s="330" t="s">
        <v>3553</v>
      </c>
      <c r="D4601" s="329" t="s">
        <v>103</v>
      </c>
      <c r="E4601" s="329" t="s">
        <v>3554</v>
      </c>
      <c r="F4601" s="331" t="s">
        <v>1191</v>
      </c>
      <c r="G4601" s="332" t="s">
        <v>79</v>
      </c>
      <c r="H4601" s="333">
        <v>2.3699999999999999E-2</v>
      </c>
      <c r="I4601" s="322">
        <v>18.667999999999999</v>
      </c>
      <c r="J4601" s="322">
        <v>0.442</v>
      </c>
      <c r="K4601" s="277"/>
      <c r="L4601" s="322">
        <v>22.62</v>
      </c>
      <c r="M4601" s="322">
        <v>0.53</v>
      </c>
    </row>
    <row r="4602" spans="1:13" ht="24.75" thickTop="1" x14ac:dyDescent="0.2">
      <c r="A4602" s="265" t="s">
        <v>9191</v>
      </c>
      <c r="B4602" s="323" t="s">
        <v>1236</v>
      </c>
      <c r="C4602" s="324" t="s">
        <v>4127</v>
      </c>
      <c r="D4602" s="323" t="s">
        <v>103</v>
      </c>
      <c r="E4602" s="323" t="s">
        <v>4128</v>
      </c>
      <c r="F4602" s="325" t="s">
        <v>1191</v>
      </c>
      <c r="G4602" s="326" t="s">
        <v>79</v>
      </c>
      <c r="H4602" s="327">
        <v>5.0000000000000001E-3</v>
      </c>
      <c r="I4602" s="328">
        <v>24.189</v>
      </c>
      <c r="J4602" s="328">
        <v>0.12</v>
      </c>
      <c r="K4602" s="277"/>
      <c r="L4602" s="328">
        <v>29.31</v>
      </c>
      <c r="M4602" s="328">
        <v>0.14000000000000001</v>
      </c>
    </row>
    <row r="4603" spans="1:13" ht="48" x14ac:dyDescent="0.2">
      <c r="A4603" s="265" t="s">
        <v>9192</v>
      </c>
      <c r="B4603" s="316" t="s">
        <v>1236</v>
      </c>
      <c r="C4603" s="317" t="s">
        <v>4129</v>
      </c>
      <c r="D4603" s="316" t="s">
        <v>103</v>
      </c>
      <c r="E4603" s="316" t="s">
        <v>4130</v>
      </c>
      <c r="F4603" s="318" t="s">
        <v>3530</v>
      </c>
      <c r="G4603" s="319" t="s">
        <v>3531</v>
      </c>
      <c r="H4603" s="320">
        <v>6.9999999999999999E-4</v>
      </c>
      <c r="I4603" s="321">
        <v>262.31299999999999</v>
      </c>
      <c r="J4603" s="321">
        <v>0.183</v>
      </c>
      <c r="K4603" s="277"/>
      <c r="L4603" s="321">
        <v>317.83999999999997</v>
      </c>
      <c r="M4603" s="321">
        <v>0.22</v>
      </c>
    </row>
    <row r="4604" spans="1:13" ht="48" x14ac:dyDescent="0.2">
      <c r="A4604" s="265" t="s">
        <v>9193</v>
      </c>
      <c r="B4604" s="316" t="s">
        <v>1236</v>
      </c>
      <c r="C4604" s="317" t="s">
        <v>4131</v>
      </c>
      <c r="D4604" s="316" t="s">
        <v>103</v>
      </c>
      <c r="E4604" s="316" t="s">
        <v>4132</v>
      </c>
      <c r="F4604" s="318" t="s">
        <v>3530</v>
      </c>
      <c r="G4604" s="319" t="s">
        <v>3534</v>
      </c>
      <c r="H4604" s="320">
        <v>5.0000000000000001E-4</v>
      </c>
      <c r="I4604" s="321">
        <v>124.694</v>
      </c>
      <c r="J4604" s="321">
        <v>6.2E-2</v>
      </c>
      <c r="K4604" s="277"/>
      <c r="L4604" s="321">
        <v>151.09</v>
      </c>
      <c r="M4604" s="321">
        <v>7.0000000000000007E-2</v>
      </c>
    </row>
    <row r="4605" spans="1:13" x14ac:dyDescent="0.2">
      <c r="A4605" s="265" t="s">
        <v>9194</v>
      </c>
      <c r="B4605" s="279" t="s">
        <v>1193</v>
      </c>
      <c r="C4605" s="280" t="s">
        <v>3948</v>
      </c>
      <c r="D4605" s="279" t="s">
        <v>103</v>
      </c>
      <c r="E4605" s="279" t="s">
        <v>3949</v>
      </c>
      <c r="F4605" s="281" t="s">
        <v>1209</v>
      </c>
      <c r="G4605" s="282" t="s">
        <v>1283</v>
      </c>
      <c r="H4605" s="283">
        <v>1.8177E-3</v>
      </c>
      <c r="I4605" s="284">
        <v>7.6420000000000003</v>
      </c>
      <c r="J4605" s="284">
        <v>1.2999999999999999E-2</v>
      </c>
      <c r="K4605" s="277"/>
      <c r="L4605" s="284">
        <v>9.26</v>
      </c>
      <c r="M4605" s="284">
        <v>0.01</v>
      </c>
    </row>
    <row r="4606" spans="1:13" x14ac:dyDescent="0.2">
      <c r="A4606" s="265" t="s">
        <v>9195</v>
      </c>
      <c r="B4606" s="279" t="s">
        <v>1193</v>
      </c>
      <c r="C4606" s="280" t="s">
        <v>4133</v>
      </c>
      <c r="D4606" s="279" t="s">
        <v>103</v>
      </c>
      <c r="E4606" s="279" t="s">
        <v>4134</v>
      </c>
      <c r="F4606" s="281" t="s">
        <v>1209</v>
      </c>
      <c r="G4606" s="282" t="s">
        <v>1283</v>
      </c>
      <c r="H4606" s="283">
        <v>6.4238999999999997E-3</v>
      </c>
      <c r="I4606" s="284">
        <v>7.5179999999999998</v>
      </c>
      <c r="J4606" s="284">
        <v>4.8000000000000001E-2</v>
      </c>
      <c r="K4606" s="277"/>
      <c r="L4606" s="284">
        <v>9.11</v>
      </c>
      <c r="M4606" s="284">
        <v>0.05</v>
      </c>
    </row>
    <row r="4607" spans="1:13" x14ac:dyDescent="0.2">
      <c r="A4607" s="265" t="s">
        <v>9196</v>
      </c>
      <c r="B4607" s="279" t="s">
        <v>1193</v>
      </c>
      <c r="C4607" s="280" t="s">
        <v>4135</v>
      </c>
      <c r="D4607" s="279" t="s">
        <v>103</v>
      </c>
      <c r="E4607" s="279" t="s">
        <v>4136</v>
      </c>
      <c r="F4607" s="281" t="s">
        <v>1209</v>
      </c>
      <c r="G4607" s="282" t="s">
        <v>1283</v>
      </c>
      <c r="H4607" s="283">
        <v>0.51673250000000004</v>
      </c>
      <c r="I4607" s="284">
        <v>8.6069999999999993</v>
      </c>
      <c r="J4607" s="284">
        <v>4.4470000000000001</v>
      </c>
      <c r="K4607" s="277"/>
      <c r="L4607" s="284">
        <v>10.43</v>
      </c>
      <c r="M4607" s="284">
        <v>5.38</v>
      </c>
    </row>
    <row r="4608" spans="1:13" x14ac:dyDescent="0.2">
      <c r="A4608" s="265" t="s">
        <v>9197</v>
      </c>
      <c r="B4608" s="279" t="s">
        <v>1193</v>
      </c>
      <c r="C4608" s="280" t="s">
        <v>4137</v>
      </c>
      <c r="D4608" s="279" t="s">
        <v>103</v>
      </c>
      <c r="E4608" s="279" t="s">
        <v>4138</v>
      </c>
      <c r="F4608" s="281" t="s">
        <v>1209</v>
      </c>
      <c r="G4608" s="282" t="s">
        <v>1283</v>
      </c>
      <c r="H4608" s="283">
        <v>0.56602569999999996</v>
      </c>
      <c r="I4608" s="284">
        <v>9.69186785714286</v>
      </c>
      <c r="J4608" s="284">
        <v>5.4850000000000003</v>
      </c>
      <c r="K4608" s="277"/>
      <c r="L4608" s="284">
        <v>11.86</v>
      </c>
      <c r="M4608" s="284">
        <v>6.71</v>
      </c>
    </row>
    <row r="4609" spans="1:13" x14ac:dyDescent="0.2">
      <c r="A4609" s="265" t="s">
        <v>9198</v>
      </c>
      <c r="B4609" s="279" t="s">
        <v>1193</v>
      </c>
      <c r="C4609" s="280" t="s">
        <v>4139</v>
      </c>
      <c r="D4609" s="279" t="s">
        <v>103</v>
      </c>
      <c r="E4609" s="279" t="s">
        <v>4140</v>
      </c>
      <c r="F4609" s="281" t="s">
        <v>1209</v>
      </c>
      <c r="G4609" s="282" t="s">
        <v>1283</v>
      </c>
      <c r="H4609" s="283">
        <v>1.8E-3</v>
      </c>
      <c r="I4609" s="284">
        <v>23.933</v>
      </c>
      <c r="J4609" s="284">
        <v>4.2999999999999997E-2</v>
      </c>
      <c r="K4609" s="277"/>
      <c r="L4609" s="284">
        <v>29</v>
      </c>
      <c r="M4609" s="284">
        <v>0.05</v>
      </c>
    </row>
    <row r="4610" spans="1:13" x14ac:dyDescent="0.2">
      <c r="A4610" s="265" t="s">
        <v>9199</v>
      </c>
      <c r="B4610" s="286" t="s">
        <v>5308</v>
      </c>
      <c r="C4610" s="287" t="s">
        <v>36</v>
      </c>
      <c r="D4610" s="286" t="s">
        <v>37</v>
      </c>
      <c r="E4610" s="286" t="s">
        <v>38</v>
      </c>
      <c r="F4610" s="288" t="s">
        <v>1188</v>
      </c>
      <c r="G4610" s="289" t="s">
        <v>39</v>
      </c>
      <c r="H4610" s="287" t="s">
        <v>1189</v>
      </c>
      <c r="I4610" s="287" t="s">
        <v>40</v>
      </c>
      <c r="J4610" s="287" t="s">
        <v>41</v>
      </c>
    </row>
    <row r="4611" spans="1:13" ht="36.75" thickBot="1" x14ac:dyDescent="0.25">
      <c r="A4611" s="265" t="s">
        <v>9200</v>
      </c>
      <c r="B4611" s="290" t="s">
        <v>1190</v>
      </c>
      <c r="C4611" s="291" t="s">
        <v>4119</v>
      </c>
      <c r="D4611" s="290" t="s">
        <v>103</v>
      </c>
      <c r="E4611" s="290" t="s">
        <v>1567</v>
      </c>
      <c r="F4611" s="292" t="s">
        <v>3577</v>
      </c>
      <c r="G4611" s="293" t="s">
        <v>1283</v>
      </c>
      <c r="H4611" s="294">
        <v>1</v>
      </c>
      <c r="I4611" s="278">
        <v>13.25</v>
      </c>
      <c r="J4611" s="278">
        <v>13.25</v>
      </c>
      <c r="K4611" s="277"/>
      <c r="L4611" s="278">
        <v>16.07</v>
      </c>
      <c r="M4611" s="278">
        <v>16.07</v>
      </c>
    </row>
    <row r="4612" spans="1:13" ht="24.75" thickTop="1" x14ac:dyDescent="0.2">
      <c r="A4612" s="265" t="s">
        <v>9201</v>
      </c>
      <c r="B4612" s="323" t="s">
        <v>1236</v>
      </c>
      <c r="C4612" s="324" t="s">
        <v>4120</v>
      </c>
      <c r="D4612" s="323" t="s">
        <v>103</v>
      </c>
      <c r="E4612" s="323" t="s">
        <v>4121</v>
      </c>
      <c r="F4612" s="325" t="s">
        <v>4122</v>
      </c>
      <c r="G4612" s="326" t="s">
        <v>11</v>
      </c>
      <c r="H4612" s="327">
        <v>7.8899999999999998E-2</v>
      </c>
      <c r="I4612" s="328">
        <v>22.175000000000001</v>
      </c>
      <c r="J4612" s="328">
        <v>1.7490000000000001</v>
      </c>
      <c r="K4612" s="277"/>
      <c r="L4612" s="328">
        <v>26.87</v>
      </c>
      <c r="M4612" s="328">
        <v>2.12</v>
      </c>
    </row>
    <row r="4613" spans="1:13" ht="24" x14ac:dyDescent="0.2">
      <c r="A4613" s="265" t="s">
        <v>9202</v>
      </c>
      <c r="B4613" s="316" t="s">
        <v>1236</v>
      </c>
      <c r="C4613" s="317" t="s">
        <v>4123</v>
      </c>
      <c r="D4613" s="316" t="s">
        <v>103</v>
      </c>
      <c r="E4613" s="316" t="s">
        <v>4124</v>
      </c>
      <c r="F4613" s="318" t="s">
        <v>4122</v>
      </c>
      <c r="G4613" s="319" t="s">
        <v>11</v>
      </c>
      <c r="H4613" s="320">
        <v>7.8899999999999998E-2</v>
      </c>
      <c r="I4613" s="321">
        <v>8.2110000000000003</v>
      </c>
      <c r="J4613" s="321">
        <v>0.64700000000000002</v>
      </c>
      <c r="K4613" s="277"/>
      <c r="L4613" s="321">
        <v>9.9499999999999993</v>
      </c>
      <c r="M4613" s="321">
        <v>0.78</v>
      </c>
    </row>
    <row r="4614" spans="1:13" ht="24" x14ac:dyDescent="0.2">
      <c r="A4614" s="265" t="s">
        <v>9203</v>
      </c>
      <c r="B4614" s="316" t="s">
        <v>1236</v>
      </c>
      <c r="C4614" s="317" t="s">
        <v>4125</v>
      </c>
      <c r="D4614" s="316" t="s">
        <v>103</v>
      </c>
      <c r="E4614" s="316" t="s">
        <v>4126</v>
      </c>
      <c r="F4614" s="318" t="s">
        <v>1191</v>
      </c>
      <c r="G4614" s="319" t="s">
        <v>79</v>
      </c>
      <c r="H4614" s="320">
        <v>8.0000000000000004E-4</v>
      </c>
      <c r="I4614" s="321">
        <v>14.492000000000001</v>
      </c>
      <c r="J4614" s="321">
        <v>1.0999999999999999E-2</v>
      </c>
      <c r="K4614" s="277"/>
      <c r="L4614" s="321">
        <v>17.559999999999999</v>
      </c>
      <c r="M4614" s="321">
        <v>0.01</v>
      </c>
    </row>
    <row r="4615" spans="1:13" ht="24" x14ac:dyDescent="0.2">
      <c r="A4615" s="265" t="s">
        <v>9204</v>
      </c>
      <c r="B4615" s="316" t="s">
        <v>1236</v>
      </c>
      <c r="C4615" s="317" t="s">
        <v>3553</v>
      </c>
      <c r="D4615" s="316" t="s">
        <v>103</v>
      </c>
      <c r="E4615" s="316" t="s">
        <v>3554</v>
      </c>
      <c r="F4615" s="318" t="s">
        <v>1191</v>
      </c>
      <c r="G4615" s="319" t="s">
        <v>79</v>
      </c>
      <c r="H4615" s="320">
        <v>2.3699999999999999E-2</v>
      </c>
      <c r="I4615" s="321">
        <v>18.667999999999999</v>
      </c>
      <c r="J4615" s="321">
        <v>0.442</v>
      </c>
      <c r="K4615" s="277"/>
      <c r="L4615" s="321">
        <v>22.62</v>
      </c>
      <c r="M4615" s="321">
        <v>0.53</v>
      </c>
    </row>
    <row r="4616" spans="1:13" ht="24" x14ac:dyDescent="0.2">
      <c r="A4616" s="265" t="s">
        <v>9205</v>
      </c>
      <c r="B4616" s="316" t="s">
        <v>1236</v>
      </c>
      <c r="C4616" s="317" t="s">
        <v>4127</v>
      </c>
      <c r="D4616" s="316" t="s">
        <v>103</v>
      </c>
      <c r="E4616" s="316" t="s">
        <v>4128</v>
      </c>
      <c r="F4616" s="318" t="s">
        <v>1191</v>
      </c>
      <c r="G4616" s="319" t="s">
        <v>79</v>
      </c>
      <c r="H4616" s="320">
        <v>5.0000000000000001E-3</v>
      </c>
      <c r="I4616" s="321">
        <v>24.189</v>
      </c>
      <c r="J4616" s="321">
        <v>0.12</v>
      </c>
      <c r="K4616" s="277"/>
      <c r="L4616" s="321">
        <v>29.31</v>
      </c>
      <c r="M4616" s="321">
        <v>0.14000000000000001</v>
      </c>
    </row>
    <row r="4617" spans="1:13" ht="48" x14ac:dyDescent="0.2">
      <c r="A4617" s="265" t="s">
        <v>9206</v>
      </c>
      <c r="B4617" s="316" t="s">
        <v>1236</v>
      </c>
      <c r="C4617" s="317" t="s">
        <v>4129</v>
      </c>
      <c r="D4617" s="316" t="s">
        <v>103</v>
      </c>
      <c r="E4617" s="316" t="s">
        <v>4130</v>
      </c>
      <c r="F4617" s="318" t="s">
        <v>3530</v>
      </c>
      <c r="G4617" s="319" t="s">
        <v>3531</v>
      </c>
      <c r="H4617" s="320">
        <v>6.9999999999999999E-4</v>
      </c>
      <c r="I4617" s="321">
        <v>262.31299999999999</v>
      </c>
      <c r="J4617" s="321">
        <v>0.183</v>
      </c>
      <c r="K4617" s="277"/>
      <c r="L4617" s="321">
        <v>317.83999999999997</v>
      </c>
      <c r="M4617" s="321">
        <v>0.22</v>
      </c>
    </row>
    <row r="4618" spans="1:13" ht="48" x14ac:dyDescent="0.2">
      <c r="A4618" s="265" t="s">
        <v>9207</v>
      </c>
      <c r="B4618" s="329" t="s">
        <v>1236</v>
      </c>
      <c r="C4618" s="330" t="s">
        <v>4131</v>
      </c>
      <c r="D4618" s="329" t="s">
        <v>103</v>
      </c>
      <c r="E4618" s="329" t="s">
        <v>4132</v>
      </c>
      <c r="F4618" s="331" t="s">
        <v>3530</v>
      </c>
      <c r="G4618" s="332" t="s">
        <v>3534</v>
      </c>
      <c r="H4618" s="333">
        <v>5.0000000000000001E-4</v>
      </c>
      <c r="I4618" s="322">
        <v>124.694</v>
      </c>
      <c r="J4618" s="322">
        <v>6.2E-2</v>
      </c>
      <c r="K4618" s="277"/>
      <c r="L4618" s="322">
        <v>151.09</v>
      </c>
      <c r="M4618" s="322">
        <v>7.0000000000000007E-2</v>
      </c>
    </row>
    <row r="4619" spans="1:13" ht="12.75" thickBot="1" x14ac:dyDescent="0.25">
      <c r="A4619" s="265" t="s">
        <v>9208</v>
      </c>
      <c r="B4619" s="301" t="s">
        <v>1193</v>
      </c>
      <c r="C4619" s="302" t="s">
        <v>3948</v>
      </c>
      <c r="D4619" s="301" t="s">
        <v>103</v>
      </c>
      <c r="E4619" s="301" t="s">
        <v>3949</v>
      </c>
      <c r="F4619" s="303" t="s">
        <v>1209</v>
      </c>
      <c r="G4619" s="304" t="s">
        <v>1283</v>
      </c>
      <c r="H4619" s="305">
        <v>1.8177E-3</v>
      </c>
      <c r="I4619" s="285">
        <v>7.6420000000000003</v>
      </c>
      <c r="J4619" s="285">
        <v>1.2999999999999999E-2</v>
      </c>
      <c r="K4619" s="277"/>
      <c r="L4619" s="285">
        <v>9.26</v>
      </c>
      <c r="M4619" s="285">
        <v>0.01</v>
      </c>
    </row>
    <row r="4620" spans="1:13" ht="12.75" thickTop="1" x14ac:dyDescent="0.2">
      <c r="A4620" s="265" t="s">
        <v>9209</v>
      </c>
      <c r="B4620" s="295" t="s">
        <v>1193</v>
      </c>
      <c r="C4620" s="296" t="s">
        <v>4133</v>
      </c>
      <c r="D4620" s="295" t="s">
        <v>103</v>
      </c>
      <c r="E4620" s="295" t="s">
        <v>4134</v>
      </c>
      <c r="F4620" s="297" t="s">
        <v>1209</v>
      </c>
      <c r="G4620" s="298" t="s">
        <v>1283</v>
      </c>
      <c r="H4620" s="299">
        <v>6.4238999999999997E-3</v>
      </c>
      <c r="I4620" s="300">
        <v>7.5179999999999998</v>
      </c>
      <c r="J4620" s="300">
        <v>4.8000000000000001E-2</v>
      </c>
      <c r="K4620" s="277"/>
      <c r="L4620" s="300">
        <v>9.11</v>
      </c>
      <c r="M4620" s="300">
        <v>0.05</v>
      </c>
    </row>
    <row r="4621" spans="1:13" x14ac:dyDescent="0.2">
      <c r="A4621" s="265" t="s">
        <v>9210</v>
      </c>
      <c r="B4621" s="279" t="s">
        <v>1193</v>
      </c>
      <c r="C4621" s="280" t="s">
        <v>4135</v>
      </c>
      <c r="D4621" s="279" t="s">
        <v>103</v>
      </c>
      <c r="E4621" s="279" t="s">
        <v>4136</v>
      </c>
      <c r="F4621" s="281" t="s">
        <v>1209</v>
      </c>
      <c r="G4621" s="282" t="s">
        <v>1283</v>
      </c>
      <c r="H4621" s="283">
        <v>0.51673250000000004</v>
      </c>
      <c r="I4621" s="284">
        <v>8.6069999999999993</v>
      </c>
      <c r="J4621" s="284">
        <v>4.4470000000000001</v>
      </c>
      <c r="K4621" s="277"/>
      <c r="L4621" s="284">
        <v>10.43</v>
      </c>
      <c r="M4621" s="284">
        <v>5.38</v>
      </c>
    </row>
    <row r="4622" spans="1:13" x14ac:dyDescent="0.2">
      <c r="A4622" s="265" t="s">
        <v>9211</v>
      </c>
      <c r="B4622" s="279" t="s">
        <v>1193</v>
      </c>
      <c r="C4622" s="280" t="s">
        <v>4137</v>
      </c>
      <c r="D4622" s="279" t="s">
        <v>103</v>
      </c>
      <c r="E4622" s="279" t="s">
        <v>4138</v>
      </c>
      <c r="F4622" s="281" t="s">
        <v>1209</v>
      </c>
      <c r="G4622" s="282" t="s">
        <v>1283</v>
      </c>
      <c r="H4622" s="283">
        <v>0.56602569999999996</v>
      </c>
      <c r="I4622" s="284">
        <v>9.69186785714286</v>
      </c>
      <c r="J4622" s="284">
        <v>5.4850000000000003</v>
      </c>
      <c r="K4622" s="277"/>
      <c r="L4622" s="284">
        <v>11.86</v>
      </c>
      <c r="M4622" s="284">
        <v>6.71</v>
      </c>
    </row>
    <row r="4623" spans="1:13" x14ac:dyDescent="0.2">
      <c r="A4623" s="265" t="s">
        <v>9212</v>
      </c>
      <c r="B4623" s="279" t="s">
        <v>1193</v>
      </c>
      <c r="C4623" s="280" t="s">
        <v>4139</v>
      </c>
      <c r="D4623" s="279" t="s">
        <v>103</v>
      </c>
      <c r="E4623" s="279" t="s">
        <v>4140</v>
      </c>
      <c r="F4623" s="281" t="s">
        <v>1209</v>
      </c>
      <c r="G4623" s="282" t="s">
        <v>1283</v>
      </c>
      <c r="H4623" s="283">
        <v>1.8E-3</v>
      </c>
      <c r="I4623" s="284">
        <v>23.933</v>
      </c>
      <c r="J4623" s="284">
        <v>4.2999999999999997E-2</v>
      </c>
      <c r="K4623" s="277"/>
      <c r="L4623" s="284">
        <v>29</v>
      </c>
      <c r="M4623" s="284">
        <v>0.05</v>
      </c>
    </row>
    <row r="4624" spans="1:13" x14ac:dyDescent="0.2">
      <c r="A4624" s="265" t="s">
        <v>9213</v>
      </c>
      <c r="B4624" s="266" t="s">
        <v>5309</v>
      </c>
      <c r="C4624" s="267" t="s">
        <v>36</v>
      </c>
      <c r="D4624" s="266" t="s">
        <v>37</v>
      </c>
      <c r="E4624" s="266" t="s">
        <v>38</v>
      </c>
      <c r="F4624" s="268" t="s">
        <v>1188</v>
      </c>
      <c r="G4624" s="269" t="s">
        <v>39</v>
      </c>
      <c r="H4624" s="267" t="s">
        <v>1189</v>
      </c>
      <c r="I4624" s="267" t="s">
        <v>40</v>
      </c>
      <c r="J4624" s="267" t="s">
        <v>41</v>
      </c>
      <c r="L4624" s="334"/>
      <c r="M4624" s="334"/>
    </row>
    <row r="4625" spans="1:13" ht="36" x14ac:dyDescent="0.2">
      <c r="A4625" s="265" t="s">
        <v>9214</v>
      </c>
      <c r="B4625" s="271" t="s">
        <v>1190</v>
      </c>
      <c r="C4625" s="272" t="s">
        <v>4119</v>
      </c>
      <c r="D4625" s="271" t="s">
        <v>103</v>
      </c>
      <c r="E4625" s="271" t="s">
        <v>1567</v>
      </c>
      <c r="F4625" s="273" t="s">
        <v>3577</v>
      </c>
      <c r="G4625" s="274" t="s">
        <v>1283</v>
      </c>
      <c r="H4625" s="275">
        <v>1</v>
      </c>
      <c r="I4625" s="276">
        <v>13.25</v>
      </c>
      <c r="J4625" s="276">
        <v>13.25</v>
      </c>
      <c r="K4625" s="277"/>
      <c r="L4625" s="276">
        <v>16.07</v>
      </c>
      <c r="M4625" s="276">
        <v>16.07</v>
      </c>
    </row>
    <row r="4626" spans="1:13" ht="24" x14ac:dyDescent="0.2">
      <c r="A4626" s="265" t="s">
        <v>9215</v>
      </c>
      <c r="B4626" s="316" t="s">
        <v>1236</v>
      </c>
      <c r="C4626" s="317" t="s">
        <v>4120</v>
      </c>
      <c r="D4626" s="316" t="s">
        <v>103</v>
      </c>
      <c r="E4626" s="316" t="s">
        <v>4121</v>
      </c>
      <c r="F4626" s="318" t="s">
        <v>4122</v>
      </c>
      <c r="G4626" s="319" t="s">
        <v>11</v>
      </c>
      <c r="H4626" s="320">
        <v>7.8899999999999998E-2</v>
      </c>
      <c r="I4626" s="321">
        <v>22.175000000000001</v>
      </c>
      <c r="J4626" s="321">
        <v>1.7490000000000001</v>
      </c>
      <c r="K4626" s="277"/>
      <c r="L4626" s="321">
        <v>26.87</v>
      </c>
      <c r="M4626" s="321">
        <v>2.12</v>
      </c>
    </row>
    <row r="4627" spans="1:13" ht="24" x14ac:dyDescent="0.2">
      <c r="A4627" s="265" t="s">
        <v>9216</v>
      </c>
      <c r="B4627" s="316" t="s">
        <v>1236</v>
      </c>
      <c r="C4627" s="317" t="s">
        <v>4123</v>
      </c>
      <c r="D4627" s="316" t="s">
        <v>103</v>
      </c>
      <c r="E4627" s="316" t="s">
        <v>4124</v>
      </c>
      <c r="F4627" s="318" t="s">
        <v>4122</v>
      </c>
      <c r="G4627" s="319" t="s">
        <v>11</v>
      </c>
      <c r="H4627" s="320">
        <v>7.8899999999999998E-2</v>
      </c>
      <c r="I4627" s="321">
        <v>8.2110000000000003</v>
      </c>
      <c r="J4627" s="321">
        <v>0.64700000000000002</v>
      </c>
      <c r="K4627" s="277"/>
      <c r="L4627" s="321">
        <v>9.9499999999999993</v>
      </c>
      <c r="M4627" s="321">
        <v>0.78</v>
      </c>
    </row>
    <row r="4628" spans="1:13" ht="24" x14ac:dyDescent="0.2">
      <c r="A4628" s="265" t="s">
        <v>9217</v>
      </c>
      <c r="B4628" s="329" t="s">
        <v>1236</v>
      </c>
      <c r="C4628" s="330" t="s">
        <v>4125</v>
      </c>
      <c r="D4628" s="329" t="s">
        <v>103</v>
      </c>
      <c r="E4628" s="329" t="s">
        <v>4126</v>
      </c>
      <c r="F4628" s="331" t="s">
        <v>1191</v>
      </c>
      <c r="G4628" s="332" t="s">
        <v>79</v>
      </c>
      <c r="H4628" s="333">
        <v>8.0000000000000004E-4</v>
      </c>
      <c r="I4628" s="322">
        <v>14.492000000000001</v>
      </c>
      <c r="J4628" s="322">
        <v>1.0999999999999999E-2</v>
      </c>
      <c r="K4628" s="277"/>
      <c r="L4628" s="322">
        <v>17.559999999999999</v>
      </c>
      <c r="M4628" s="322">
        <v>0.01</v>
      </c>
    </row>
    <row r="4629" spans="1:13" ht="24.75" thickBot="1" x14ac:dyDescent="0.25">
      <c r="A4629" s="265" t="s">
        <v>9218</v>
      </c>
      <c r="B4629" s="329" t="s">
        <v>1236</v>
      </c>
      <c r="C4629" s="330" t="s">
        <v>3553</v>
      </c>
      <c r="D4629" s="329" t="s">
        <v>103</v>
      </c>
      <c r="E4629" s="329" t="s">
        <v>3554</v>
      </c>
      <c r="F4629" s="331" t="s">
        <v>1191</v>
      </c>
      <c r="G4629" s="332" t="s">
        <v>79</v>
      </c>
      <c r="H4629" s="333">
        <v>2.3699999999999999E-2</v>
      </c>
      <c r="I4629" s="322">
        <v>18.667999999999999</v>
      </c>
      <c r="J4629" s="322">
        <v>0.442</v>
      </c>
      <c r="K4629" s="277"/>
      <c r="L4629" s="322">
        <v>22.62</v>
      </c>
      <c r="M4629" s="322">
        <v>0.53</v>
      </c>
    </row>
    <row r="4630" spans="1:13" ht="24.75" thickTop="1" x14ac:dyDescent="0.2">
      <c r="A4630" s="265" t="s">
        <v>9219</v>
      </c>
      <c r="B4630" s="323" t="s">
        <v>1236</v>
      </c>
      <c r="C4630" s="324" t="s">
        <v>4127</v>
      </c>
      <c r="D4630" s="323" t="s">
        <v>103</v>
      </c>
      <c r="E4630" s="323" t="s">
        <v>4128</v>
      </c>
      <c r="F4630" s="325" t="s">
        <v>1191</v>
      </c>
      <c r="G4630" s="326" t="s">
        <v>79</v>
      </c>
      <c r="H4630" s="327">
        <v>5.0000000000000001E-3</v>
      </c>
      <c r="I4630" s="328">
        <v>24.189</v>
      </c>
      <c r="J4630" s="328">
        <v>0.12</v>
      </c>
      <c r="K4630" s="277"/>
      <c r="L4630" s="328">
        <v>29.31</v>
      </c>
      <c r="M4630" s="328">
        <v>0.14000000000000001</v>
      </c>
    </row>
    <row r="4631" spans="1:13" ht="48" x14ac:dyDescent="0.2">
      <c r="A4631" s="265" t="s">
        <v>9220</v>
      </c>
      <c r="B4631" s="316" t="s">
        <v>1236</v>
      </c>
      <c r="C4631" s="317" t="s">
        <v>4129</v>
      </c>
      <c r="D4631" s="316" t="s">
        <v>103</v>
      </c>
      <c r="E4631" s="316" t="s">
        <v>4130</v>
      </c>
      <c r="F4631" s="318" t="s">
        <v>3530</v>
      </c>
      <c r="G4631" s="319" t="s">
        <v>3531</v>
      </c>
      <c r="H4631" s="320">
        <v>6.9999999999999999E-4</v>
      </c>
      <c r="I4631" s="321">
        <v>262.31299999999999</v>
      </c>
      <c r="J4631" s="321">
        <v>0.183</v>
      </c>
      <c r="K4631" s="277"/>
      <c r="L4631" s="321">
        <v>317.83999999999997</v>
      </c>
      <c r="M4631" s="321">
        <v>0.22</v>
      </c>
    </row>
    <row r="4632" spans="1:13" ht="48" x14ac:dyDescent="0.2">
      <c r="A4632" s="265" t="s">
        <v>9221</v>
      </c>
      <c r="B4632" s="316" t="s">
        <v>1236</v>
      </c>
      <c r="C4632" s="317" t="s">
        <v>4131</v>
      </c>
      <c r="D4632" s="316" t="s">
        <v>103</v>
      </c>
      <c r="E4632" s="316" t="s">
        <v>4132</v>
      </c>
      <c r="F4632" s="318" t="s">
        <v>3530</v>
      </c>
      <c r="G4632" s="319" t="s">
        <v>3534</v>
      </c>
      <c r="H4632" s="320">
        <v>5.0000000000000001E-4</v>
      </c>
      <c r="I4632" s="321">
        <v>124.694</v>
      </c>
      <c r="J4632" s="321">
        <v>6.2E-2</v>
      </c>
      <c r="K4632" s="277"/>
      <c r="L4632" s="321">
        <v>151.09</v>
      </c>
      <c r="M4632" s="321">
        <v>7.0000000000000007E-2</v>
      </c>
    </row>
    <row r="4633" spans="1:13" x14ac:dyDescent="0.2">
      <c r="A4633" s="265" t="s">
        <v>9222</v>
      </c>
      <c r="B4633" s="279" t="s">
        <v>1193</v>
      </c>
      <c r="C4633" s="280" t="s">
        <v>3948</v>
      </c>
      <c r="D4633" s="279" t="s">
        <v>103</v>
      </c>
      <c r="E4633" s="279" t="s">
        <v>3949</v>
      </c>
      <c r="F4633" s="281" t="s">
        <v>1209</v>
      </c>
      <c r="G4633" s="282" t="s">
        <v>1283</v>
      </c>
      <c r="H4633" s="283">
        <v>1.8177E-3</v>
      </c>
      <c r="I4633" s="284">
        <v>7.6420000000000003</v>
      </c>
      <c r="J4633" s="284">
        <v>1.2999999999999999E-2</v>
      </c>
      <c r="K4633" s="277"/>
      <c r="L4633" s="284">
        <v>9.26</v>
      </c>
      <c r="M4633" s="284">
        <v>0.01</v>
      </c>
    </row>
    <row r="4634" spans="1:13" x14ac:dyDescent="0.2">
      <c r="A4634" s="265" t="s">
        <v>9223</v>
      </c>
      <c r="B4634" s="279" t="s">
        <v>1193</v>
      </c>
      <c r="C4634" s="280" t="s">
        <v>4133</v>
      </c>
      <c r="D4634" s="279" t="s">
        <v>103</v>
      </c>
      <c r="E4634" s="279" t="s">
        <v>4134</v>
      </c>
      <c r="F4634" s="281" t="s">
        <v>1209</v>
      </c>
      <c r="G4634" s="282" t="s">
        <v>1283</v>
      </c>
      <c r="H4634" s="283">
        <v>6.4238999999999997E-3</v>
      </c>
      <c r="I4634" s="284">
        <v>7.5179999999999998</v>
      </c>
      <c r="J4634" s="284">
        <v>4.8000000000000001E-2</v>
      </c>
      <c r="K4634" s="277"/>
      <c r="L4634" s="284">
        <v>9.11</v>
      </c>
      <c r="M4634" s="284">
        <v>0.05</v>
      </c>
    </row>
    <row r="4635" spans="1:13" x14ac:dyDescent="0.2">
      <c r="A4635" s="265" t="s">
        <v>9224</v>
      </c>
      <c r="B4635" s="279" t="s">
        <v>1193</v>
      </c>
      <c r="C4635" s="280" t="s">
        <v>4135</v>
      </c>
      <c r="D4635" s="279" t="s">
        <v>103</v>
      </c>
      <c r="E4635" s="279" t="s">
        <v>4136</v>
      </c>
      <c r="F4635" s="281" t="s">
        <v>1209</v>
      </c>
      <c r="G4635" s="282" t="s">
        <v>1283</v>
      </c>
      <c r="H4635" s="283">
        <v>0.51673250000000004</v>
      </c>
      <c r="I4635" s="284">
        <v>8.6069999999999993</v>
      </c>
      <c r="J4635" s="284">
        <v>4.4470000000000001</v>
      </c>
      <c r="K4635" s="277"/>
      <c r="L4635" s="284">
        <v>10.43</v>
      </c>
      <c r="M4635" s="284">
        <v>5.38</v>
      </c>
    </row>
    <row r="4636" spans="1:13" x14ac:dyDescent="0.2">
      <c r="A4636" s="265" t="s">
        <v>9225</v>
      </c>
      <c r="B4636" s="279" t="s">
        <v>1193</v>
      </c>
      <c r="C4636" s="280" t="s">
        <v>4137</v>
      </c>
      <c r="D4636" s="279" t="s">
        <v>103</v>
      </c>
      <c r="E4636" s="279" t="s">
        <v>4138</v>
      </c>
      <c r="F4636" s="281" t="s">
        <v>1209</v>
      </c>
      <c r="G4636" s="282" t="s">
        <v>1283</v>
      </c>
      <c r="H4636" s="283">
        <v>0.56602569999999996</v>
      </c>
      <c r="I4636" s="284">
        <v>9.69186785714286</v>
      </c>
      <c r="J4636" s="284">
        <v>5.4850000000000003</v>
      </c>
      <c r="K4636" s="277"/>
      <c r="L4636" s="284">
        <v>11.86</v>
      </c>
      <c r="M4636" s="284">
        <v>6.71</v>
      </c>
    </row>
    <row r="4637" spans="1:13" x14ac:dyDescent="0.2">
      <c r="A4637" s="265" t="s">
        <v>9226</v>
      </c>
      <c r="B4637" s="279" t="s">
        <v>1193</v>
      </c>
      <c r="C4637" s="280" t="s">
        <v>4139</v>
      </c>
      <c r="D4637" s="279" t="s">
        <v>103</v>
      </c>
      <c r="E4637" s="279" t="s">
        <v>4140</v>
      </c>
      <c r="F4637" s="281" t="s">
        <v>1209</v>
      </c>
      <c r="G4637" s="282" t="s">
        <v>1283</v>
      </c>
      <c r="H4637" s="283">
        <v>1.8E-3</v>
      </c>
      <c r="I4637" s="284">
        <v>23.933</v>
      </c>
      <c r="J4637" s="284">
        <v>4.2999999999999997E-2</v>
      </c>
      <c r="K4637" s="277"/>
      <c r="L4637" s="284">
        <v>29</v>
      </c>
      <c r="M4637" s="284">
        <v>0.05</v>
      </c>
    </row>
    <row r="4638" spans="1:13" x14ac:dyDescent="0.2">
      <c r="A4638" s="265" t="s">
        <v>9227</v>
      </c>
      <c r="B4638" s="266" t="s">
        <v>5310</v>
      </c>
      <c r="C4638" s="267" t="s">
        <v>36</v>
      </c>
      <c r="D4638" s="266" t="s">
        <v>37</v>
      </c>
      <c r="E4638" s="266" t="s">
        <v>38</v>
      </c>
      <c r="F4638" s="268" t="s">
        <v>1188</v>
      </c>
      <c r="G4638" s="269" t="s">
        <v>39</v>
      </c>
      <c r="H4638" s="267" t="s">
        <v>1189</v>
      </c>
      <c r="I4638" s="267" t="s">
        <v>40</v>
      </c>
      <c r="J4638" s="267" t="s">
        <v>41</v>
      </c>
      <c r="L4638" s="334"/>
      <c r="M4638" s="334"/>
    </row>
    <row r="4639" spans="1:13" ht="36" x14ac:dyDescent="0.2">
      <c r="A4639" s="265" t="s">
        <v>9228</v>
      </c>
      <c r="B4639" s="290" t="s">
        <v>1190</v>
      </c>
      <c r="C4639" s="291" t="s">
        <v>4119</v>
      </c>
      <c r="D4639" s="290" t="s">
        <v>103</v>
      </c>
      <c r="E4639" s="290" t="s">
        <v>1567</v>
      </c>
      <c r="F4639" s="292" t="s">
        <v>3577</v>
      </c>
      <c r="G4639" s="293" t="s">
        <v>1283</v>
      </c>
      <c r="H4639" s="294">
        <v>1</v>
      </c>
      <c r="I4639" s="278">
        <v>13.25</v>
      </c>
      <c r="J4639" s="278">
        <v>13.25</v>
      </c>
      <c r="K4639" s="277"/>
      <c r="L4639" s="278">
        <v>16.07</v>
      </c>
      <c r="M4639" s="278">
        <v>16.07</v>
      </c>
    </row>
    <row r="4640" spans="1:13" ht="24.75" thickBot="1" x14ac:dyDescent="0.25">
      <c r="A4640" s="265" t="s">
        <v>9229</v>
      </c>
      <c r="B4640" s="329" t="s">
        <v>1236</v>
      </c>
      <c r="C4640" s="330" t="s">
        <v>4120</v>
      </c>
      <c r="D4640" s="329" t="s">
        <v>103</v>
      </c>
      <c r="E4640" s="329" t="s">
        <v>4121</v>
      </c>
      <c r="F4640" s="331" t="s">
        <v>4122</v>
      </c>
      <c r="G4640" s="332" t="s">
        <v>11</v>
      </c>
      <c r="H4640" s="333">
        <v>7.8899999999999998E-2</v>
      </c>
      <c r="I4640" s="322">
        <v>22.175000000000001</v>
      </c>
      <c r="J4640" s="322">
        <v>1.7490000000000001</v>
      </c>
      <c r="K4640" s="277"/>
      <c r="L4640" s="322">
        <v>26.87</v>
      </c>
      <c r="M4640" s="322">
        <v>2.12</v>
      </c>
    </row>
    <row r="4641" spans="1:13" ht="24.75" thickTop="1" x14ac:dyDescent="0.2">
      <c r="A4641" s="265" t="s">
        <v>9230</v>
      </c>
      <c r="B4641" s="323" t="s">
        <v>1236</v>
      </c>
      <c r="C4641" s="324" t="s">
        <v>4123</v>
      </c>
      <c r="D4641" s="323" t="s">
        <v>103</v>
      </c>
      <c r="E4641" s="323" t="s">
        <v>4124</v>
      </c>
      <c r="F4641" s="325" t="s">
        <v>4122</v>
      </c>
      <c r="G4641" s="326" t="s">
        <v>11</v>
      </c>
      <c r="H4641" s="327">
        <v>7.8899999999999998E-2</v>
      </c>
      <c r="I4641" s="328">
        <v>8.2110000000000003</v>
      </c>
      <c r="J4641" s="328">
        <v>0.64700000000000002</v>
      </c>
      <c r="K4641" s="277"/>
      <c r="L4641" s="328">
        <v>9.9499999999999993</v>
      </c>
      <c r="M4641" s="328">
        <v>0.78</v>
      </c>
    </row>
    <row r="4642" spans="1:13" ht="24" x14ac:dyDescent="0.2">
      <c r="A4642" s="265" t="s">
        <v>9231</v>
      </c>
      <c r="B4642" s="316" t="s">
        <v>1236</v>
      </c>
      <c r="C4642" s="317" t="s">
        <v>4125</v>
      </c>
      <c r="D4642" s="316" t="s">
        <v>103</v>
      </c>
      <c r="E4642" s="316" t="s">
        <v>4126</v>
      </c>
      <c r="F4642" s="318" t="s">
        <v>1191</v>
      </c>
      <c r="G4642" s="319" t="s">
        <v>79</v>
      </c>
      <c r="H4642" s="320">
        <v>8.0000000000000004E-4</v>
      </c>
      <c r="I4642" s="321">
        <v>14.492000000000001</v>
      </c>
      <c r="J4642" s="321">
        <v>1.0999999999999999E-2</v>
      </c>
      <c r="K4642" s="277"/>
      <c r="L4642" s="321">
        <v>17.559999999999999</v>
      </c>
      <c r="M4642" s="321">
        <v>0.01</v>
      </c>
    </row>
    <row r="4643" spans="1:13" ht="24" x14ac:dyDescent="0.2">
      <c r="A4643" s="265" t="s">
        <v>9232</v>
      </c>
      <c r="B4643" s="316" t="s">
        <v>1236</v>
      </c>
      <c r="C4643" s="317" t="s">
        <v>3553</v>
      </c>
      <c r="D4643" s="316" t="s">
        <v>103</v>
      </c>
      <c r="E4643" s="316" t="s">
        <v>3554</v>
      </c>
      <c r="F4643" s="318" t="s">
        <v>1191</v>
      </c>
      <c r="G4643" s="319" t="s">
        <v>79</v>
      </c>
      <c r="H4643" s="320">
        <v>2.3699999999999999E-2</v>
      </c>
      <c r="I4643" s="321">
        <v>18.667999999999999</v>
      </c>
      <c r="J4643" s="321">
        <v>0.442</v>
      </c>
      <c r="K4643" s="277"/>
      <c r="L4643" s="321">
        <v>22.62</v>
      </c>
      <c r="M4643" s="321">
        <v>0.53</v>
      </c>
    </row>
    <row r="4644" spans="1:13" ht="24" x14ac:dyDescent="0.2">
      <c r="A4644" s="265" t="s">
        <v>9233</v>
      </c>
      <c r="B4644" s="316" t="s">
        <v>1236</v>
      </c>
      <c r="C4644" s="317" t="s">
        <v>4127</v>
      </c>
      <c r="D4644" s="316" t="s">
        <v>103</v>
      </c>
      <c r="E4644" s="316" t="s">
        <v>4128</v>
      </c>
      <c r="F4644" s="318" t="s">
        <v>1191</v>
      </c>
      <c r="G4644" s="319" t="s">
        <v>79</v>
      </c>
      <c r="H4644" s="320">
        <v>5.0000000000000001E-3</v>
      </c>
      <c r="I4644" s="321">
        <v>24.189</v>
      </c>
      <c r="J4644" s="321">
        <v>0.12</v>
      </c>
      <c r="K4644" s="277"/>
      <c r="L4644" s="321">
        <v>29.31</v>
      </c>
      <c r="M4644" s="321">
        <v>0.14000000000000001</v>
      </c>
    </row>
    <row r="4645" spans="1:13" ht="48" x14ac:dyDescent="0.2">
      <c r="A4645" s="265" t="s">
        <v>9234</v>
      </c>
      <c r="B4645" s="316" t="s">
        <v>1236</v>
      </c>
      <c r="C4645" s="317" t="s">
        <v>4129</v>
      </c>
      <c r="D4645" s="316" t="s">
        <v>103</v>
      </c>
      <c r="E4645" s="316" t="s">
        <v>4130</v>
      </c>
      <c r="F4645" s="318" t="s">
        <v>3530</v>
      </c>
      <c r="G4645" s="319" t="s">
        <v>3531</v>
      </c>
      <c r="H4645" s="320">
        <v>6.9999999999999999E-4</v>
      </c>
      <c r="I4645" s="321">
        <v>262.31299999999999</v>
      </c>
      <c r="J4645" s="321">
        <v>0.183</v>
      </c>
      <c r="K4645" s="277"/>
      <c r="L4645" s="321">
        <v>317.83999999999997</v>
      </c>
      <c r="M4645" s="321">
        <v>0.22</v>
      </c>
    </row>
    <row r="4646" spans="1:13" ht="48" x14ac:dyDescent="0.2">
      <c r="A4646" s="265" t="s">
        <v>9235</v>
      </c>
      <c r="B4646" s="316" t="s">
        <v>1236</v>
      </c>
      <c r="C4646" s="317" t="s">
        <v>4131</v>
      </c>
      <c r="D4646" s="316" t="s">
        <v>103</v>
      </c>
      <c r="E4646" s="316" t="s">
        <v>4132</v>
      </c>
      <c r="F4646" s="318" t="s">
        <v>3530</v>
      </c>
      <c r="G4646" s="319" t="s">
        <v>3534</v>
      </c>
      <c r="H4646" s="320">
        <v>5.0000000000000001E-4</v>
      </c>
      <c r="I4646" s="321">
        <v>124.694</v>
      </c>
      <c r="J4646" s="321">
        <v>6.2E-2</v>
      </c>
      <c r="K4646" s="277"/>
      <c r="L4646" s="321">
        <v>151.09</v>
      </c>
      <c r="M4646" s="321">
        <v>7.0000000000000007E-2</v>
      </c>
    </row>
    <row r="4647" spans="1:13" x14ac:dyDescent="0.2">
      <c r="A4647" s="265" t="s">
        <v>9236</v>
      </c>
      <c r="B4647" s="279" t="s">
        <v>1193</v>
      </c>
      <c r="C4647" s="280" t="s">
        <v>3948</v>
      </c>
      <c r="D4647" s="279" t="s">
        <v>103</v>
      </c>
      <c r="E4647" s="279" t="s">
        <v>3949</v>
      </c>
      <c r="F4647" s="281" t="s">
        <v>1209</v>
      </c>
      <c r="G4647" s="282" t="s">
        <v>1283</v>
      </c>
      <c r="H4647" s="283">
        <v>1.8177E-3</v>
      </c>
      <c r="I4647" s="284">
        <v>7.6420000000000003</v>
      </c>
      <c r="J4647" s="284">
        <v>1.2999999999999999E-2</v>
      </c>
      <c r="K4647" s="277"/>
      <c r="L4647" s="284">
        <v>9.26</v>
      </c>
      <c r="M4647" s="284">
        <v>0.01</v>
      </c>
    </row>
    <row r="4648" spans="1:13" x14ac:dyDescent="0.2">
      <c r="A4648" s="265" t="s">
        <v>9237</v>
      </c>
      <c r="B4648" s="279" t="s">
        <v>1193</v>
      </c>
      <c r="C4648" s="280" t="s">
        <v>4133</v>
      </c>
      <c r="D4648" s="279" t="s">
        <v>103</v>
      </c>
      <c r="E4648" s="279" t="s">
        <v>4134</v>
      </c>
      <c r="F4648" s="281" t="s">
        <v>1209</v>
      </c>
      <c r="G4648" s="282" t="s">
        <v>1283</v>
      </c>
      <c r="H4648" s="283">
        <v>6.4238999999999997E-3</v>
      </c>
      <c r="I4648" s="284">
        <v>7.5179999999999998</v>
      </c>
      <c r="J4648" s="284">
        <v>4.8000000000000001E-2</v>
      </c>
      <c r="K4648" s="277"/>
      <c r="L4648" s="284">
        <v>9.11</v>
      </c>
      <c r="M4648" s="284">
        <v>0.05</v>
      </c>
    </row>
    <row r="4649" spans="1:13" x14ac:dyDescent="0.2">
      <c r="A4649" s="265" t="s">
        <v>9238</v>
      </c>
      <c r="B4649" s="301" t="s">
        <v>1193</v>
      </c>
      <c r="C4649" s="302" t="s">
        <v>4135</v>
      </c>
      <c r="D4649" s="301" t="s">
        <v>103</v>
      </c>
      <c r="E4649" s="301" t="s">
        <v>4136</v>
      </c>
      <c r="F4649" s="303" t="s">
        <v>1209</v>
      </c>
      <c r="G4649" s="304" t="s">
        <v>1283</v>
      </c>
      <c r="H4649" s="305">
        <v>0.51673250000000004</v>
      </c>
      <c r="I4649" s="285">
        <v>8.6069999999999993</v>
      </c>
      <c r="J4649" s="285">
        <v>4.4470000000000001</v>
      </c>
      <c r="K4649" s="277"/>
      <c r="L4649" s="285">
        <v>10.43</v>
      </c>
      <c r="M4649" s="285">
        <v>5.38</v>
      </c>
    </row>
    <row r="4650" spans="1:13" ht="12.75" thickBot="1" x14ac:dyDescent="0.25">
      <c r="A4650" s="265" t="s">
        <v>9239</v>
      </c>
      <c r="B4650" s="301" t="s">
        <v>1193</v>
      </c>
      <c r="C4650" s="302" t="s">
        <v>4137</v>
      </c>
      <c r="D4650" s="301" t="s">
        <v>103</v>
      </c>
      <c r="E4650" s="301" t="s">
        <v>4138</v>
      </c>
      <c r="F4650" s="303" t="s">
        <v>1209</v>
      </c>
      <c r="G4650" s="304" t="s">
        <v>1283</v>
      </c>
      <c r="H4650" s="305">
        <v>0.56602569999999996</v>
      </c>
      <c r="I4650" s="285">
        <v>9.69186785714286</v>
      </c>
      <c r="J4650" s="285">
        <v>5.4850000000000003</v>
      </c>
      <c r="K4650" s="277"/>
      <c r="L4650" s="285">
        <v>11.86</v>
      </c>
      <c r="M4650" s="285">
        <v>6.71</v>
      </c>
    </row>
    <row r="4651" spans="1:13" ht="12.75" thickTop="1" x14ac:dyDescent="0.2">
      <c r="A4651" s="265" t="s">
        <v>9240</v>
      </c>
      <c r="B4651" s="295" t="s">
        <v>1193</v>
      </c>
      <c r="C4651" s="296" t="s">
        <v>4139</v>
      </c>
      <c r="D4651" s="295" t="s">
        <v>103</v>
      </c>
      <c r="E4651" s="295" t="s">
        <v>4140</v>
      </c>
      <c r="F4651" s="297" t="s">
        <v>1209</v>
      </c>
      <c r="G4651" s="298" t="s">
        <v>1283</v>
      </c>
      <c r="H4651" s="299">
        <v>1.8E-3</v>
      </c>
      <c r="I4651" s="300">
        <v>23.933</v>
      </c>
      <c r="J4651" s="300">
        <v>4.2999999999999997E-2</v>
      </c>
      <c r="K4651" s="277"/>
      <c r="L4651" s="300">
        <v>29</v>
      </c>
      <c r="M4651" s="300">
        <v>0.05</v>
      </c>
    </row>
    <row r="4652" spans="1:13" x14ac:dyDescent="0.2">
      <c r="A4652" s="265" t="s">
        <v>9241</v>
      </c>
      <c r="B4652" s="266" t="s">
        <v>5311</v>
      </c>
      <c r="C4652" s="267" t="s">
        <v>36</v>
      </c>
      <c r="D4652" s="266" t="s">
        <v>37</v>
      </c>
      <c r="E4652" s="266" t="s">
        <v>38</v>
      </c>
      <c r="F4652" s="268" t="s">
        <v>1188</v>
      </c>
      <c r="G4652" s="269" t="s">
        <v>39</v>
      </c>
      <c r="H4652" s="267" t="s">
        <v>1189</v>
      </c>
      <c r="I4652" s="267" t="s">
        <v>40</v>
      </c>
      <c r="J4652" s="267" t="s">
        <v>41</v>
      </c>
      <c r="L4652" s="334"/>
      <c r="M4652" s="334"/>
    </row>
    <row r="4653" spans="1:13" ht="36" x14ac:dyDescent="0.2">
      <c r="A4653" s="265" t="s">
        <v>9242</v>
      </c>
      <c r="B4653" s="271" t="s">
        <v>1190</v>
      </c>
      <c r="C4653" s="272" t="s">
        <v>4119</v>
      </c>
      <c r="D4653" s="271" t="s">
        <v>103</v>
      </c>
      <c r="E4653" s="271" t="s">
        <v>1567</v>
      </c>
      <c r="F4653" s="273" t="s">
        <v>3577</v>
      </c>
      <c r="G4653" s="274" t="s">
        <v>1283</v>
      </c>
      <c r="H4653" s="275">
        <v>1</v>
      </c>
      <c r="I4653" s="276">
        <v>13.25</v>
      </c>
      <c r="J4653" s="276">
        <v>13.25</v>
      </c>
      <c r="K4653" s="277"/>
      <c r="L4653" s="276">
        <v>16.07</v>
      </c>
      <c r="M4653" s="276">
        <v>16.07</v>
      </c>
    </row>
    <row r="4654" spans="1:13" ht="24" x14ac:dyDescent="0.2">
      <c r="A4654" s="265" t="s">
        <v>9243</v>
      </c>
      <c r="B4654" s="316" t="s">
        <v>1236</v>
      </c>
      <c r="C4654" s="317" t="s">
        <v>4120</v>
      </c>
      <c r="D4654" s="316" t="s">
        <v>103</v>
      </c>
      <c r="E4654" s="316" t="s">
        <v>4121</v>
      </c>
      <c r="F4654" s="318" t="s">
        <v>4122</v>
      </c>
      <c r="G4654" s="319" t="s">
        <v>11</v>
      </c>
      <c r="H4654" s="320">
        <v>7.8899999999999998E-2</v>
      </c>
      <c r="I4654" s="321">
        <v>22.175000000000001</v>
      </c>
      <c r="J4654" s="321">
        <v>1.7490000000000001</v>
      </c>
      <c r="K4654" s="277"/>
      <c r="L4654" s="321">
        <v>26.87</v>
      </c>
      <c r="M4654" s="321">
        <v>2.12</v>
      </c>
    </row>
    <row r="4655" spans="1:13" ht="24" x14ac:dyDescent="0.2">
      <c r="A4655" s="265" t="s">
        <v>9244</v>
      </c>
      <c r="B4655" s="316" t="s">
        <v>1236</v>
      </c>
      <c r="C4655" s="317" t="s">
        <v>4123</v>
      </c>
      <c r="D4655" s="316" t="s">
        <v>103</v>
      </c>
      <c r="E4655" s="316" t="s">
        <v>4124</v>
      </c>
      <c r="F4655" s="318" t="s">
        <v>4122</v>
      </c>
      <c r="G4655" s="319" t="s">
        <v>11</v>
      </c>
      <c r="H4655" s="320">
        <v>7.8899999999999998E-2</v>
      </c>
      <c r="I4655" s="321">
        <v>8.2110000000000003</v>
      </c>
      <c r="J4655" s="321">
        <v>0.64700000000000002</v>
      </c>
      <c r="K4655" s="277"/>
      <c r="L4655" s="321">
        <v>9.9499999999999993</v>
      </c>
      <c r="M4655" s="321">
        <v>0.78</v>
      </c>
    </row>
    <row r="4656" spans="1:13" ht="24" x14ac:dyDescent="0.2">
      <c r="A4656" s="265" t="s">
        <v>9245</v>
      </c>
      <c r="B4656" s="316" t="s">
        <v>1236</v>
      </c>
      <c r="C4656" s="317" t="s">
        <v>4125</v>
      </c>
      <c r="D4656" s="316" t="s">
        <v>103</v>
      </c>
      <c r="E4656" s="316" t="s">
        <v>4126</v>
      </c>
      <c r="F4656" s="318" t="s">
        <v>1191</v>
      </c>
      <c r="G4656" s="319" t="s">
        <v>79</v>
      </c>
      <c r="H4656" s="320">
        <v>8.0000000000000004E-4</v>
      </c>
      <c r="I4656" s="321">
        <v>14.492000000000001</v>
      </c>
      <c r="J4656" s="321">
        <v>1.0999999999999999E-2</v>
      </c>
      <c r="K4656" s="277"/>
      <c r="L4656" s="321">
        <v>17.559999999999999</v>
      </c>
      <c r="M4656" s="321">
        <v>0.01</v>
      </c>
    </row>
    <row r="4657" spans="1:13" ht="24" x14ac:dyDescent="0.2">
      <c r="A4657" s="265" t="s">
        <v>9246</v>
      </c>
      <c r="B4657" s="316" t="s">
        <v>1236</v>
      </c>
      <c r="C4657" s="317" t="s">
        <v>3553</v>
      </c>
      <c r="D4657" s="316" t="s">
        <v>103</v>
      </c>
      <c r="E4657" s="316" t="s">
        <v>3554</v>
      </c>
      <c r="F4657" s="318" t="s">
        <v>1191</v>
      </c>
      <c r="G4657" s="319" t="s">
        <v>79</v>
      </c>
      <c r="H4657" s="320">
        <v>2.3699999999999999E-2</v>
      </c>
      <c r="I4657" s="321">
        <v>18.667999999999999</v>
      </c>
      <c r="J4657" s="321">
        <v>0.442</v>
      </c>
      <c r="K4657" s="277"/>
      <c r="L4657" s="321">
        <v>22.62</v>
      </c>
      <c r="M4657" s="321">
        <v>0.53</v>
      </c>
    </row>
    <row r="4658" spans="1:13" ht="24" x14ac:dyDescent="0.2">
      <c r="A4658" s="265" t="s">
        <v>9247</v>
      </c>
      <c r="B4658" s="316" t="s">
        <v>1236</v>
      </c>
      <c r="C4658" s="317" t="s">
        <v>4127</v>
      </c>
      <c r="D4658" s="316" t="s">
        <v>103</v>
      </c>
      <c r="E4658" s="316" t="s">
        <v>4128</v>
      </c>
      <c r="F4658" s="318" t="s">
        <v>1191</v>
      </c>
      <c r="G4658" s="319" t="s">
        <v>79</v>
      </c>
      <c r="H4658" s="320">
        <v>5.0000000000000001E-3</v>
      </c>
      <c r="I4658" s="321">
        <v>24.189</v>
      </c>
      <c r="J4658" s="321">
        <v>0.12</v>
      </c>
      <c r="K4658" s="277"/>
      <c r="L4658" s="321">
        <v>29.31</v>
      </c>
      <c r="M4658" s="321">
        <v>0.14000000000000001</v>
      </c>
    </row>
    <row r="4659" spans="1:13" ht="48" x14ac:dyDescent="0.2">
      <c r="A4659" s="265" t="s">
        <v>9248</v>
      </c>
      <c r="B4659" s="329" t="s">
        <v>1236</v>
      </c>
      <c r="C4659" s="330" t="s">
        <v>4129</v>
      </c>
      <c r="D4659" s="329" t="s">
        <v>103</v>
      </c>
      <c r="E4659" s="329" t="s">
        <v>4130</v>
      </c>
      <c r="F4659" s="331" t="s">
        <v>3530</v>
      </c>
      <c r="G4659" s="332" t="s">
        <v>3531</v>
      </c>
      <c r="H4659" s="333">
        <v>6.9999999999999999E-4</v>
      </c>
      <c r="I4659" s="322">
        <v>262.31299999999999</v>
      </c>
      <c r="J4659" s="322">
        <v>0.183</v>
      </c>
      <c r="K4659" s="277"/>
      <c r="L4659" s="322">
        <v>317.83999999999997</v>
      </c>
      <c r="M4659" s="322">
        <v>0.22</v>
      </c>
    </row>
    <row r="4660" spans="1:13" ht="48.75" thickBot="1" x14ac:dyDescent="0.25">
      <c r="A4660" s="265" t="s">
        <v>9249</v>
      </c>
      <c r="B4660" s="329" t="s">
        <v>1236</v>
      </c>
      <c r="C4660" s="330" t="s">
        <v>4131</v>
      </c>
      <c r="D4660" s="329" t="s">
        <v>103</v>
      </c>
      <c r="E4660" s="329" t="s">
        <v>4132</v>
      </c>
      <c r="F4660" s="331" t="s">
        <v>3530</v>
      </c>
      <c r="G4660" s="332" t="s">
        <v>3534</v>
      </c>
      <c r="H4660" s="333">
        <v>5.0000000000000001E-4</v>
      </c>
      <c r="I4660" s="322">
        <v>124.694</v>
      </c>
      <c r="J4660" s="322">
        <v>6.2E-2</v>
      </c>
      <c r="K4660" s="277"/>
      <c r="L4660" s="322">
        <v>151.09</v>
      </c>
      <c r="M4660" s="322">
        <v>7.0000000000000007E-2</v>
      </c>
    </row>
    <row r="4661" spans="1:13" ht="12.75" thickTop="1" x14ac:dyDescent="0.2">
      <c r="A4661" s="265" t="s">
        <v>9250</v>
      </c>
      <c r="B4661" s="295" t="s">
        <v>1193</v>
      </c>
      <c r="C4661" s="296" t="s">
        <v>3948</v>
      </c>
      <c r="D4661" s="295" t="s">
        <v>103</v>
      </c>
      <c r="E4661" s="295" t="s">
        <v>3949</v>
      </c>
      <c r="F4661" s="297" t="s">
        <v>1209</v>
      </c>
      <c r="G4661" s="298" t="s">
        <v>1283</v>
      </c>
      <c r="H4661" s="299">
        <v>1.8177E-3</v>
      </c>
      <c r="I4661" s="300">
        <v>7.6420000000000003</v>
      </c>
      <c r="J4661" s="300">
        <v>1.2999999999999999E-2</v>
      </c>
      <c r="K4661" s="277"/>
      <c r="L4661" s="300">
        <v>9.26</v>
      </c>
      <c r="M4661" s="300">
        <v>0.01</v>
      </c>
    </row>
    <row r="4662" spans="1:13" x14ac:dyDescent="0.2">
      <c r="A4662" s="265" t="s">
        <v>9251</v>
      </c>
      <c r="B4662" s="279" t="s">
        <v>1193</v>
      </c>
      <c r="C4662" s="280" t="s">
        <v>4133</v>
      </c>
      <c r="D4662" s="279" t="s">
        <v>103</v>
      </c>
      <c r="E4662" s="279" t="s">
        <v>4134</v>
      </c>
      <c r="F4662" s="281" t="s">
        <v>1209</v>
      </c>
      <c r="G4662" s="282" t="s">
        <v>1283</v>
      </c>
      <c r="H4662" s="283">
        <v>6.4238999999999997E-3</v>
      </c>
      <c r="I4662" s="284">
        <v>7.5179999999999998</v>
      </c>
      <c r="J4662" s="284">
        <v>4.8000000000000001E-2</v>
      </c>
      <c r="K4662" s="277"/>
      <c r="L4662" s="284">
        <v>9.11</v>
      </c>
      <c r="M4662" s="284">
        <v>0.05</v>
      </c>
    </row>
    <row r="4663" spans="1:13" x14ac:dyDescent="0.2">
      <c r="A4663" s="265" t="s">
        <v>9252</v>
      </c>
      <c r="B4663" s="279" t="s">
        <v>1193</v>
      </c>
      <c r="C4663" s="280" t="s">
        <v>4135</v>
      </c>
      <c r="D4663" s="279" t="s">
        <v>103</v>
      </c>
      <c r="E4663" s="279" t="s">
        <v>4136</v>
      </c>
      <c r="F4663" s="281" t="s">
        <v>1209</v>
      </c>
      <c r="G4663" s="282" t="s">
        <v>1283</v>
      </c>
      <c r="H4663" s="283">
        <v>0.51673250000000004</v>
      </c>
      <c r="I4663" s="284">
        <v>8.6069999999999993</v>
      </c>
      <c r="J4663" s="284">
        <v>4.4470000000000001</v>
      </c>
      <c r="K4663" s="277"/>
      <c r="L4663" s="284">
        <v>10.43</v>
      </c>
      <c r="M4663" s="284">
        <v>5.38</v>
      </c>
    </row>
    <row r="4664" spans="1:13" x14ac:dyDescent="0.2">
      <c r="A4664" s="265" t="s">
        <v>9253</v>
      </c>
      <c r="B4664" s="279" t="s">
        <v>1193</v>
      </c>
      <c r="C4664" s="280" t="s">
        <v>4137</v>
      </c>
      <c r="D4664" s="279" t="s">
        <v>103</v>
      </c>
      <c r="E4664" s="279" t="s">
        <v>4138</v>
      </c>
      <c r="F4664" s="281" t="s">
        <v>1209</v>
      </c>
      <c r="G4664" s="282" t="s">
        <v>1283</v>
      </c>
      <c r="H4664" s="283">
        <v>0.56602569999999996</v>
      </c>
      <c r="I4664" s="284">
        <v>9.69186785714286</v>
      </c>
      <c r="J4664" s="284">
        <v>5.4850000000000003</v>
      </c>
      <c r="K4664" s="277"/>
      <c r="L4664" s="284">
        <v>11.86</v>
      </c>
      <c r="M4664" s="284">
        <v>6.71</v>
      </c>
    </row>
    <row r="4665" spans="1:13" x14ac:dyDescent="0.2">
      <c r="A4665" s="265" t="s">
        <v>9254</v>
      </c>
      <c r="B4665" s="279" t="s">
        <v>1193</v>
      </c>
      <c r="C4665" s="280" t="s">
        <v>4139</v>
      </c>
      <c r="D4665" s="279" t="s">
        <v>103</v>
      </c>
      <c r="E4665" s="279" t="s">
        <v>4140</v>
      </c>
      <c r="F4665" s="281" t="s">
        <v>1209</v>
      </c>
      <c r="G4665" s="282" t="s">
        <v>1283</v>
      </c>
      <c r="H4665" s="283">
        <v>1.8E-3</v>
      </c>
      <c r="I4665" s="284">
        <v>23.933</v>
      </c>
      <c r="J4665" s="284">
        <v>4.2999999999999997E-2</v>
      </c>
      <c r="K4665" s="277"/>
      <c r="L4665" s="284">
        <v>29</v>
      </c>
      <c r="M4665" s="284">
        <v>0.05</v>
      </c>
    </row>
    <row r="4666" spans="1:13" x14ac:dyDescent="0.2">
      <c r="A4666" s="265" t="s">
        <v>9255</v>
      </c>
      <c r="B4666" s="266" t="s">
        <v>5312</v>
      </c>
      <c r="C4666" s="267" t="s">
        <v>36</v>
      </c>
      <c r="D4666" s="266" t="s">
        <v>37</v>
      </c>
      <c r="E4666" s="266" t="s">
        <v>38</v>
      </c>
      <c r="F4666" s="268" t="s">
        <v>1188</v>
      </c>
      <c r="G4666" s="269" t="s">
        <v>39</v>
      </c>
      <c r="H4666" s="267" t="s">
        <v>1189</v>
      </c>
      <c r="I4666" s="267" t="s">
        <v>40</v>
      </c>
      <c r="J4666" s="267" t="s">
        <v>41</v>
      </c>
      <c r="L4666" s="334"/>
      <c r="M4666" s="334"/>
    </row>
    <row r="4667" spans="1:13" ht="36" x14ac:dyDescent="0.2">
      <c r="A4667" s="265" t="s">
        <v>9256</v>
      </c>
      <c r="B4667" s="271" t="s">
        <v>1190</v>
      </c>
      <c r="C4667" s="272" t="s">
        <v>4119</v>
      </c>
      <c r="D4667" s="271" t="s">
        <v>103</v>
      </c>
      <c r="E4667" s="271" t="s">
        <v>1567</v>
      </c>
      <c r="F4667" s="273" t="s">
        <v>3577</v>
      </c>
      <c r="G4667" s="274" t="s">
        <v>1283</v>
      </c>
      <c r="H4667" s="275">
        <v>1</v>
      </c>
      <c r="I4667" s="276">
        <v>13.25</v>
      </c>
      <c r="J4667" s="276">
        <v>13.25</v>
      </c>
      <c r="K4667" s="277"/>
      <c r="L4667" s="276">
        <v>16.07</v>
      </c>
      <c r="M4667" s="276">
        <v>16.07</v>
      </c>
    </row>
    <row r="4668" spans="1:13" ht="24" x14ac:dyDescent="0.2">
      <c r="A4668" s="265" t="s">
        <v>9257</v>
      </c>
      <c r="B4668" s="316" t="s">
        <v>1236</v>
      </c>
      <c r="C4668" s="317" t="s">
        <v>4120</v>
      </c>
      <c r="D4668" s="316" t="s">
        <v>103</v>
      </c>
      <c r="E4668" s="316" t="s">
        <v>4121</v>
      </c>
      <c r="F4668" s="318" t="s">
        <v>4122</v>
      </c>
      <c r="G4668" s="319" t="s">
        <v>11</v>
      </c>
      <c r="H4668" s="320">
        <v>7.8899999999999998E-2</v>
      </c>
      <c r="I4668" s="321">
        <v>22.175000000000001</v>
      </c>
      <c r="J4668" s="321">
        <v>1.7490000000000001</v>
      </c>
      <c r="K4668" s="277"/>
      <c r="L4668" s="321">
        <v>26.87</v>
      </c>
      <c r="M4668" s="321">
        <v>2.12</v>
      </c>
    </row>
    <row r="4669" spans="1:13" ht="24" x14ac:dyDescent="0.2">
      <c r="A4669" s="265" t="s">
        <v>9258</v>
      </c>
      <c r="B4669" s="316" t="s">
        <v>1236</v>
      </c>
      <c r="C4669" s="317" t="s">
        <v>4123</v>
      </c>
      <c r="D4669" s="316" t="s">
        <v>103</v>
      </c>
      <c r="E4669" s="316" t="s">
        <v>4124</v>
      </c>
      <c r="F4669" s="318" t="s">
        <v>4122</v>
      </c>
      <c r="G4669" s="319" t="s">
        <v>11</v>
      </c>
      <c r="H4669" s="320">
        <v>7.8899999999999998E-2</v>
      </c>
      <c r="I4669" s="321">
        <v>8.2110000000000003</v>
      </c>
      <c r="J4669" s="321">
        <v>0.64700000000000002</v>
      </c>
      <c r="K4669" s="277"/>
      <c r="L4669" s="321">
        <v>9.9499999999999993</v>
      </c>
      <c r="M4669" s="321">
        <v>0.78</v>
      </c>
    </row>
    <row r="4670" spans="1:13" ht="24" x14ac:dyDescent="0.2">
      <c r="A4670" s="265" t="s">
        <v>9259</v>
      </c>
      <c r="B4670" s="329" t="s">
        <v>1236</v>
      </c>
      <c r="C4670" s="330" t="s">
        <v>4125</v>
      </c>
      <c r="D4670" s="329" t="s">
        <v>103</v>
      </c>
      <c r="E4670" s="329" t="s">
        <v>4126</v>
      </c>
      <c r="F4670" s="331" t="s">
        <v>1191</v>
      </c>
      <c r="G4670" s="332" t="s">
        <v>79</v>
      </c>
      <c r="H4670" s="333">
        <v>8.0000000000000004E-4</v>
      </c>
      <c r="I4670" s="322">
        <v>14.492000000000001</v>
      </c>
      <c r="J4670" s="322">
        <v>1.0999999999999999E-2</v>
      </c>
      <c r="K4670" s="277"/>
      <c r="L4670" s="322">
        <v>17.559999999999999</v>
      </c>
      <c r="M4670" s="322">
        <v>0.01</v>
      </c>
    </row>
    <row r="4671" spans="1:13" ht="24.75" thickBot="1" x14ac:dyDescent="0.25">
      <c r="A4671" s="265" t="s">
        <v>9260</v>
      </c>
      <c r="B4671" s="329" t="s">
        <v>1236</v>
      </c>
      <c r="C4671" s="330" t="s">
        <v>3553</v>
      </c>
      <c r="D4671" s="329" t="s">
        <v>103</v>
      </c>
      <c r="E4671" s="329" t="s">
        <v>3554</v>
      </c>
      <c r="F4671" s="331" t="s">
        <v>1191</v>
      </c>
      <c r="G4671" s="332" t="s">
        <v>79</v>
      </c>
      <c r="H4671" s="333">
        <v>2.3699999999999999E-2</v>
      </c>
      <c r="I4671" s="322">
        <v>18.667999999999999</v>
      </c>
      <c r="J4671" s="322">
        <v>0.442</v>
      </c>
      <c r="K4671" s="277"/>
      <c r="L4671" s="322">
        <v>22.62</v>
      </c>
      <c r="M4671" s="322">
        <v>0.53</v>
      </c>
    </row>
    <row r="4672" spans="1:13" ht="24.75" thickTop="1" x14ac:dyDescent="0.2">
      <c r="A4672" s="265" t="s">
        <v>9261</v>
      </c>
      <c r="B4672" s="323" t="s">
        <v>1236</v>
      </c>
      <c r="C4672" s="324" t="s">
        <v>4127</v>
      </c>
      <c r="D4672" s="323" t="s">
        <v>103</v>
      </c>
      <c r="E4672" s="323" t="s">
        <v>4128</v>
      </c>
      <c r="F4672" s="325" t="s">
        <v>1191</v>
      </c>
      <c r="G4672" s="326" t="s">
        <v>79</v>
      </c>
      <c r="H4672" s="327">
        <v>5.0000000000000001E-3</v>
      </c>
      <c r="I4672" s="328">
        <v>24.189</v>
      </c>
      <c r="J4672" s="328">
        <v>0.12</v>
      </c>
      <c r="K4672" s="277"/>
      <c r="L4672" s="328">
        <v>29.31</v>
      </c>
      <c r="M4672" s="328">
        <v>0.14000000000000001</v>
      </c>
    </row>
    <row r="4673" spans="1:13" ht="48" x14ac:dyDescent="0.2">
      <c r="A4673" s="265" t="s">
        <v>9262</v>
      </c>
      <c r="B4673" s="316" t="s">
        <v>1236</v>
      </c>
      <c r="C4673" s="317" t="s">
        <v>4129</v>
      </c>
      <c r="D4673" s="316" t="s">
        <v>103</v>
      </c>
      <c r="E4673" s="316" t="s">
        <v>4130</v>
      </c>
      <c r="F4673" s="318" t="s">
        <v>3530</v>
      </c>
      <c r="G4673" s="319" t="s">
        <v>3531</v>
      </c>
      <c r="H4673" s="320">
        <v>6.9999999999999999E-4</v>
      </c>
      <c r="I4673" s="321">
        <v>262.31299999999999</v>
      </c>
      <c r="J4673" s="321">
        <v>0.183</v>
      </c>
      <c r="K4673" s="277"/>
      <c r="L4673" s="321">
        <v>317.83999999999997</v>
      </c>
      <c r="M4673" s="321">
        <v>0.22</v>
      </c>
    </row>
    <row r="4674" spans="1:13" ht="48" x14ac:dyDescent="0.2">
      <c r="A4674" s="265" t="s">
        <v>9263</v>
      </c>
      <c r="B4674" s="316" t="s">
        <v>1236</v>
      </c>
      <c r="C4674" s="317" t="s">
        <v>4131</v>
      </c>
      <c r="D4674" s="316" t="s">
        <v>103</v>
      </c>
      <c r="E4674" s="316" t="s">
        <v>4132</v>
      </c>
      <c r="F4674" s="318" t="s">
        <v>3530</v>
      </c>
      <c r="G4674" s="319" t="s">
        <v>3534</v>
      </c>
      <c r="H4674" s="320">
        <v>5.0000000000000001E-4</v>
      </c>
      <c r="I4674" s="321">
        <v>124.694</v>
      </c>
      <c r="J4674" s="321">
        <v>6.2E-2</v>
      </c>
      <c r="K4674" s="277"/>
      <c r="L4674" s="321">
        <v>151.09</v>
      </c>
      <c r="M4674" s="321">
        <v>7.0000000000000007E-2</v>
      </c>
    </row>
    <row r="4675" spans="1:13" x14ac:dyDescent="0.2">
      <c r="A4675" s="265" t="s">
        <v>9264</v>
      </c>
      <c r="B4675" s="279" t="s">
        <v>1193</v>
      </c>
      <c r="C4675" s="280" t="s">
        <v>3948</v>
      </c>
      <c r="D4675" s="279" t="s">
        <v>103</v>
      </c>
      <c r="E4675" s="279" t="s">
        <v>3949</v>
      </c>
      <c r="F4675" s="281" t="s">
        <v>1209</v>
      </c>
      <c r="G4675" s="282" t="s">
        <v>1283</v>
      </c>
      <c r="H4675" s="283">
        <v>1.8177E-3</v>
      </c>
      <c r="I4675" s="284">
        <v>7.6420000000000003</v>
      </c>
      <c r="J4675" s="284">
        <v>1.2999999999999999E-2</v>
      </c>
      <c r="K4675" s="277"/>
      <c r="L4675" s="284">
        <v>9.26</v>
      </c>
      <c r="M4675" s="284">
        <v>0.01</v>
      </c>
    </row>
    <row r="4676" spans="1:13" x14ac:dyDescent="0.2">
      <c r="A4676" s="265" t="s">
        <v>9265</v>
      </c>
      <c r="B4676" s="279" t="s">
        <v>1193</v>
      </c>
      <c r="C4676" s="280" t="s">
        <v>4133</v>
      </c>
      <c r="D4676" s="279" t="s">
        <v>103</v>
      </c>
      <c r="E4676" s="279" t="s">
        <v>4134</v>
      </c>
      <c r="F4676" s="281" t="s">
        <v>1209</v>
      </c>
      <c r="G4676" s="282" t="s">
        <v>1283</v>
      </c>
      <c r="H4676" s="283">
        <v>6.4238999999999997E-3</v>
      </c>
      <c r="I4676" s="284">
        <v>7.5179999999999998</v>
      </c>
      <c r="J4676" s="284">
        <v>4.8000000000000001E-2</v>
      </c>
      <c r="K4676" s="277"/>
      <c r="L4676" s="284">
        <v>9.11</v>
      </c>
      <c r="M4676" s="284">
        <v>0.05</v>
      </c>
    </row>
    <row r="4677" spans="1:13" x14ac:dyDescent="0.2">
      <c r="A4677" s="265" t="s">
        <v>9266</v>
      </c>
      <c r="B4677" s="279" t="s">
        <v>1193</v>
      </c>
      <c r="C4677" s="280" t="s">
        <v>4135</v>
      </c>
      <c r="D4677" s="279" t="s">
        <v>103</v>
      </c>
      <c r="E4677" s="279" t="s">
        <v>4136</v>
      </c>
      <c r="F4677" s="281" t="s">
        <v>1209</v>
      </c>
      <c r="G4677" s="282" t="s">
        <v>1283</v>
      </c>
      <c r="H4677" s="283">
        <v>0.51673250000000004</v>
      </c>
      <c r="I4677" s="284">
        <v>8.6069999999999993</v>
      </c>
      <c r="J4677" s="284">
        <v>4.4470000000000001</v>
      </c>
      <c r="K4677" s="277"/>
      <c r="L4677" s="284">
        <v>10.43</v>
      </c>
      <c r="M4677" s="284">
        <v>5.38</v>
      </c>
    </row>
    <row r="4678" spans="1:13" x14ac:dyDescent="0.2">
      <c r="A4678" s="265" t="s">
        <v>9267</v>
      </c>
      <c r="B4678" s="301" t="s">
        <v>1193</v>
      </c>
      <c r="C4678" s="302" t="s">
        <v>4137</v>
      </c>
      <c r="D4678" s="301" t="s">
        <v>103</v>
      </c>
      <c r="E4678" s="301" t="s">
        <v>4138</v>
      </c>
      <c r="F4678" s="303" t="s">
        <v>1209</v>
      </c>
      <c r="G4678" s="304" t="s">
        <v>1283</v>
      </c>
      <c r="H4678" s="305">
        <v>0.56602569999999996</v>
      </c>
      <c r="I4678" s="285">
        <v>9.69186785714286</v>
      </c>
      <c r="J4678" s="285">
        <v>5.4850000000000003</v>
      </c>
      <c r="K4678" s="277"/>
      <c r="L4678" s="285">
        <v>11.86</v>
      </c>
      <c r="M4678" s="285">
        <v>6.71</v>
      </c>
    </row>
    <row r="4679" spans="1:13" ht="12.75" thickBot="1" x14ac:dyDescent="0.25">
      <c r="A4679" s="265" t="s">
        <v>9268</v>
      </c>
      <c r="B4679" s="301" t="s">
        <v>1193</v>
      </c>
      <c r="C4679" s="302" t="s">
        <v>4139</v>
      </c>
      <c r="D4679" s="301" t="s">
        <v>103</v>
      </c>
      <c r="E4679" s="301" t="s">
        <v>4140</v>
      </c>
      <c r="F4679" s="303" t="s">
        <v>1209</v>
      </c>
      <c r="G4679" s="304" t="s">
        <v>1283</v>
      </c>
      <c r="H4679" s="305">
        <v>1.8E-3</v>
      </c>
      <c r="I4679" s="285">
        <v>23.933</v>
      </c>
      <c r="J4679" s="285">
        <v>4.2999999999999997E-2</v>
      </c>
      <c r="K4679" s="277"/>
      <c r="L4679" s="285">
        <v>29</v>
      </c>
      <c r="M4679" s="285">
        <v>0.05</v>
      </c>
    </row>
    <row r="4680" spans="1:13" ht="12.75" thickTop="1" x14ac:dyDescent="0.2">
      <c r="A4680" s="265" t="s">
        <v>9269</v>
      </c>
      <c r="B4680" s="306" t="s">
        <v>5313</v>
      </c>
      <c r="C4680" s="307" t="s">
        <v>36</v>
      </c>
      <c r="D4680" s="306" t="s">
        <v>37</v>
      </c>
      <c r="E4680" s="306" t="s">
        <v>38</v>
      </c>
      <c r="F4680" s="308" t="s">
        <v>1188</v>
      </c>
      <c r="G4680" s="309" t="s">
        <v>39</v>
      </c>
      <c r="H4680" s="307" t="s">
        <v>1189</v>
      </c>
      <c r="I4680" s="307" t="s">
        <v>40</v>
      </c>
      <c r="J4680" s="307" t="s">
        <v>41</v>
      </c>
      <c r="L4680" s="335"/>
      <c r="M4680" s="335"/>
    </row>
    <row r="4681" spans="1:13" ht="36" x14ac:dyDescent="0.2">
      <c r="A4681" s="265" t="s">
        <v>9270</v>
      </c>
      <c r="B4681" s="271" t="s">
        <v>1190</v>
      </c>
      <c r="C4681" s="272" t="s">
        <v>4119</v>
      </c>
      <c r="D4681" s="271" t="s">
        <v>103</v>
      </c>
      <c r="E4681" s="271" t="s">
        <v>1567</v>
      </c>
      <c r="F4681" s="273" t="s">
        <v>3577</v>
      </c>
      <c r="G4681" s="274" t="s">
        <v>1283</v>
      </c>
      <c r="H4681" s="275">
        <v>1</v>
      </c>
      <c r="I4681" s="276">
        <v>13.25</v>
      </c>
      <c r="J4681" s="276">
        <v>13.25</v>
      </c>
      <c r="K4681" s="277"/>
      <c r="L4681" s="276">
        <v>16.07</v>
      </c>
      <c r="M4681" s="276">
        <v>16.07</v>
      </c>
    </row>
    <row r="4682" spans="1:13" ht="24" x14ac:dyDescent="0.2">
      <c r="A4682" s="265" t="s">
        <v>9271</v>
      </c>
      <c r="B4682" s="316" t="s">
        <v>1236</v>
      </c>
      <c r="C4682" s="317" t="s">
        <v>4120</v>
      </c>
      <c r="D4682" s="316" t="s">
        <v>103</v>
      </c>
      <c r="E4682" s="316" t="s">
        <v>4121</v>
      </c>
      <c r="F4682" s="318" t="s">
        <v>4122</v>
      </c>
      <c r="G4682" s="319" t="s">
        <v>11</v>
      </c>
      <c r="H4682" s="320">
        <v>7.8899999999999998E-2</v>
      </c>
      <c r="I4682" s="321">
        <v>22.175000000000001</v>
      </c>
      <c r="J4682" s="321">
        <v>1.7490000000000001</v>
      </c>
      <c r="K4682" s="277"/>
      <c r="L4682" s="321">
        <v>26.87</v>
      </c>
      <c r="M4682" s="321">
        <v>2.12</v>
      </c>
    </row>
    <row r="4683" spans="1:13" ht="24" x14ac:dyDescent="0.2">
      <c r="A4683" s="265" t="s">
        <v>9272</v>
      </c>
      <c r="B4683" s="316" t="s">
        <v>1236</v>
      </c>
      <c r="C4683" s="317" t="s">
        <v>4123</v>
      </c>
      <c r="D4683" s="316" t="s">
        <v>103</v>
      </c>
      <c r="E4683" s="316" t="s">
        <v>4124</v>
      </c>
      <c r="F4683" s="318" t="s">
        <v>4122</v>
      </c>
      <c r="G4683" s="319" t="s">
        <v>11</v>
      </c>
      <c r="H4683" s="320">
        <v>7.8899999999999998E-2</v>
      </c>
      <c r="I4683" s="321">
        <v>8.2110000000000003</v>
      </c>
      <c r="J4683" s="321">
        <v>0.64700000000000002</v>
      </c>
      <c r="K4683" s="277"/>
      <c r="L4683" s="321">
        <v>9.9499999999999993</v>
      </c>
      <c r="M4683" s="321">
        <v>0.78</v>
      </c>
    </row>
    <row r="4684" spans="1:13" ht="24" x14ac:dyDescent="0.2">
      <c r="A4684" s="265" t="s">
        <v>9273</v>
      </c>
      <c r="B4684" s="316" t="s">
        <v>1236</v>
      </c>
      <c r="C4684" s="317" t="s">
        <v>4125</v>
      </c>
      <c r="D4684" s="316" t="s">
        <v>103</v>
      </c>
      <c r="E4684" s="316" t="s">
        <v>4126</v>
      </c>
      <c r="F4684" s="318" t="s">
        <v>1191</v>
      </c>
      <c r="G4684" s="319" t="s">
        <v>79</v>
      </c>
      <c r="H4684" s="320">
        <v>8.0000000000000004E-4</v>
      </c>
      <c r="I4684" s="321">
        <v>14.492000000000001</v>
      </c>
      <c r="J4684" s="321">
        <v>1.0999999999999999E-2</v>
      </c>
      <c r="K4684" s="277"/>
      <c r="L4684" s="321">
        <v>17.559999999999999</v>
      </c>
      <c r="M4684" s="321">
        <v>0.01</v>
      </c>
    </row>
    <row r="4685" spans="1:13" ht="24" x14ac:dyDescent="0.2">
      <c r="A4685" s="265" t="s">
        <v>9274</v>
      </c>
      <c r="B4685" s="316" t="s">
        <v>1236</v>
      </c>
      <c r="C4685" s="317" t="s">
        <v>3553</v>
      </c>
      <c r="D4685" s="316" t="s">
        <v>103</v>
      </c>
      <c r="E4685" s="316" t="s">
        <v>3554</v>
      </c>
      <c r="F4685" s="318" t="s">
        <v>1191</v>
      </c>
      <c r="G4685" s="319" t="s">
        <v>79</v>
      </c>
      <c r="H4685" s="320">
        <v>2.3699999999999999E-2</v>
      </c>
      <c r="I4685" s="321">
        <v>18.667999999999999</v>
      </c>
      <c r="J4685" s="321">
        <v>0.442</v>
      </c>
      <c r="K4685" s="277"/>
      <c r="L4685" s="321">
        <v>22.62</v>
      </c>
      <c r="M4685" s="321">
        <v>0.53</v>
      </c>
    </row>
    <row r="4686" spans="1:13" ht="24" x14ac:dyDescent="0.2">
      <c r="A4686" s="265" t="s">
        <v>9275</v>
      </c>
      <c r="B4686" s="329" t="s">
        <v>1236</v>
      </c>
      <c r="C4686" s="330" t="s">
        <v>4127</v>
      </c>
      <c r="D4686" s="329" t="s">
        <v>103</v>
      </c>
      <c r="E4686" s="329" t="s">
        <v>4128</v>
      </c>
      <c r="F4686" s="331" t="s">
        <v>1191</v>
      </c>
      <c r="G4686" s="332" t="s">
        <v>79</v>
      </c>
      <c r="H4686" s="333">
        <v>5.0000000000000001E-3</v>
      </c>
      <c r="I4686" s="322">
        <v>24.189</v>
      </c>
      <c r="J4686" s="322">
        <v>0.12</v>
      </c>
      <c r="K4686" s="277"/>
      <c r="L4686" s="322">
        <v>29.31</v>
      </c>
      <c r="M4686" s="322">
        <v>0.14000000000000001</v>
      </c>
    </row>
    <row r="4687" spans="1:13" ht="48.75" thickBot="1" x14ac:dyDescent="0.25">
      <c r="A4687" s="265" t="s">
        <v>9276</v>
      </c>
      <c r="B4687" s="329" t="s">
        <v>1236</v>
      </c>
      <c r="C4687" s="330" t="s">
        <v>4129</v>
      </c>
      <c r="D4687" s="329" t="s">
        <v>103</v>
      </c>
      <c r="E4687" s="329" t="s">
        <v>4130</v>
      </c>
      <c r="F4687" s="331" t="s">
        <v>3530</v>
      </c>
      <c r="G4687" s="332" t="s">
        <v>3531</v>
      </c>
      <c r="H4687" s="333">
        <v>6.9999999999999999E-4</v>
      </c>
      <c r="I4687" s="322">
        <v>262.31299999999999</v>
      </c>
      <c r="J4687" s="322">
        <v>0.183</v>
      </c>
      <c r="K4687" s="277"/>
      <c r="L4687" s="322">
        <v>317.83999999999997</v>
      </c>
      <c r="M4687" s="322">
        <v>0.22</v>
      </c>
    </row>
    <row r="4688" spans="1:13" ht="48.75" thickTop="1" x14ac:dyDescent="0.2">
      <c r="A4688" s="265" t="s">
        <v>9277</v>
      </c>
      <c r="B4688" s="323" t="s">
        <v>1236</v>
      </c>
      <c r="C4688" s="324" t="s">
        <v>4131</v>
      </c>
      <c r="D4688" s="323" t="s">
        <v>103</v>
      </c>
      <c r="E4688" s="323" t="s">
        <v>4132</v>
      </c>
      <c r="F4688" s="325" t="s">
        <v>3530</v>
      </c>
      <c r="G4688" s="326" t="s">
        <v>3534</v>
      </c>
      <c r="H4688" s="327">
        <v>5.0000000000000001E-4</v>
      </c>
      <c r="I4688" s="328">
        <v>124.694</v>
      </c>
      <c r="J4688" s="328">
        <v>6.2E-2</v>
      </c>
      <c r="K4688" s="277"/>
      <c r="L4688" s="328">
        <v>151.09</v>
      </c>
      <c r="M4688" s="328">
        <v>7.0000000000000007E-2</v>
      </c>
    </row>
    <row r="4689" spans="1:13" x14ac:dyDescent="0.2">
      <c r="A4689" s="265" t="s">
        <v>9278</v>
      </c>
      <c r="B4689" s="279" t="s">
        <v>1193</v>
      </c>
      <c r="C4689" s="280" t="s">
        <v>3948</v>
      </c>
      <c r="D4689" s="279" t="s">
        <v>103</v>
      </c>
      <c r="E4689" s="279" t="s">
        <v>3949</v>
      </c>
      <c r="F4689" s="281" t="s">
        <v>1209</v>
      </c>
      <c r="G4689" s="282" t="s">
        <v>1283</v>
      </c>
      <c r="H4689" s="283">
        <v>1.8177E-3</v>
      </c>
      <c r="I4689" s="284">
        <v>7.6420000000000003</v>
      </c>
      <c r="J4689" s="284">
        <v>1.2999999999999999E-2</v>
      </c>
      <c r="K4689" s="277"/>
      <c r="L4689" s="284">
        <v>9.26</v>
      </c>
      <c r="M4689" s="284">
        <v>0.01</v>
      </c>
    </row>
    <row r="4690" spans="1:13" x14ac:dyDescent="0.2">
      <c r="A4690" s="265" t="s">
        <v>9279</v>
      </c>
      <c r="B4690" s="279" t="s">
        <v>1193</v>
      </c>
      <c r="C4690" s="280" t="s">
        <v>4133</v>
      </c>
      <c r="D4690" s="279" t="s">
        <v>103</v>
      </c>
      <c r="E4690" s="279" t="s">
        <v>4134</v>
      </c>
      <c r="F4690" s="281" t="s">
        <v>1209</v>
      </c>
      <c r="G4690" s="282" t="s">
        <v>1283</v>
      </c>
      <c r="H4690" s="283">
        <v>6.4238999999999997E-3</v>
      </c>
      <c r="I4690" s="284">
        <v>7.5179999999999998</v>
      </c>
      <c r="J4690" s="284">
        <v>4.8000000000000001E-2</v>
      </c>
      <c r="K4690" s="277"/>
      <c r="L4690" s="284">
        <v>9.11</v>
      </c>
      <c r="M4690" s="284">
        <v>0.05</v>
      </c>
    </row>
    <row r="4691" spans="1:13" x14ac:dyDescent="0.2">
      <c r="A4691" s="265" t="s">
        <v>9280</v>
      </c>
      <c r="B4691" s="279" t="s">
        <v>1193</v>
      </c>
      <c r="C4691" s="280" t="s">
        <v>4135</v>
      </c>
      <c r="D4691" s="279" t="s">
        <v>103</v>
      </c>
      <c r="E4691" s="279" t="s">
        <v>4136</v>
      </c>
      <c r="F4691" s="281" t="s">
        <v>1209</v>
      </c>
      <c r="G4691" s="282" t="s">
        <v>1283</v>
      </c>
      <c r="H4691" s="283">
        <v>0.51673250000000004</v>
      </c>
      <c r="I4691" s="284">
        <v>8.6069999999999993</v>
      </c>
      <c r="J4691" s="284">
        <v>4.4470000000000001</v>
      </c>
      <c r="K4691" s="277"/>
      <c r="L4691" s="284">
        <v>10.43</v>
      </c>
      <c r="M4691" s="284">
        <v>5.38</v>
      </c>
    </row>
    <row r="4692" spans="1:13" x14ac:dyDescent="0.2">
      <c r="A4692" s="265" t="s">
        <v>9281</v>
      </c>
      <c r="B4692" s="279" t="s">
        <v>1193</v>
      </c>
      <c r="C4692" s="280" t="s">
        <v>4137</v>
      </c>
      <c r="D4692" s="279" t="s">
        <v>103</v>
      </c>
      <c r="E4692" s="279" t="s">
        <v>4138</v>
      </c>
      <c r="F4692" s="281" t="s">
        <v>1209</v>
      </c>
      <c r="G4692" s="282" t="s">
        <v>1283</v>
      </c>
      <c r="H4692" s="283">
        <v>0.56602569999999996</v>
      </c>
      <c r="I4692" s="284">
        <v>9.69186785714286</v>
      </c>
      <c r="J4692" s="284">
        <v>5.4850000000000003</v>
      </c>
      <c r="K4692" s="277"/>
      <c r="L4692" s="284">
        <v>11.86</v>
      </c>
      <c r="M4692" s="284">
        <v>6.71</v>
      </c>
    </row>
    <row r="4693" spans="1:13" x14ac:dyDescent="0.2">
      <c r="A4693" s="265" t="s">
        <v>9282</v>
      </c>
      <c r="B4693" s="279" t="s">
        <v>1193</v>
      </c>
      <c r="C4693" s="280" t="s">
        <v>4139</v>
      </c>
      <c r="D4693" s="279" t="s">
        <v>103</v>
      </c>
      <c r="E4693" s="279" t="s">
        <v>4140</v>
      </c>
      <c r="F4693" s="281" t="s">
        <v>1209</v>
      </c>
      <c r="G4693" s="282" t="s">
        <v>1283</v>
      </c>
      <c r="H4693" s="283">
        <v>1.8E-3</v>
      </c>
      <c r="I4693" s="284">
        <v>23.933</v>
      </c>
      <c r="J4693" s="284">
        <v>4.2999999999999997E-2</v>
      </c>
      <c r="K4693" s="277"/>
      <c r="L4693" s="284">
        <v>29</v>
      </c>
      <c r="M4693" s="284">
        <v>0.05</v>
      </c>
    </row>
    <row r="4694" spans="1:13" x14ac:dyDescent="0.2">
      <c r="A4694" s="265" t="s">
        <v>9283</v>
      </c>
      <c r="B4694" s="286" t="s">
        <v>5314</v>
      </c>
      <c r="C4694" s="287" t="s">
        <v>36</v>
      </c>
      <c r="D4694" s="286" t="s">
        <v>37</v>
      </c>
      <c r="E4694" s="286" t="s">
        <v>38</v>
      </c>
      <c r="F4694" s="288" t="s">
        <v>1188</v>
      </c>
      <c r="G4694" s="289" t="s">
        <v>39</v>
      </c>
      <c r="H4694" s="287" t="s">
        <v>1189</v>
      </c>
      <c r="I4694" s="287" t="s">
        <v>40</v>
      </c>
      <c r="J4694" s="287" t="s">
        <v>41</v>
      </c>
      <c r="L4694" s="270"/>
      <c r="M4694" s="270"/>
    </row>
    <row r="4695" spans="1:13" ht="36.75" thickBot="1" x14ac:dyDescent="0.25">
      <c r="A4695" s="265" t="s">
        <v>9284</v>
      </c>
      <c r="B4695" s="290" t="s">
        <v>1190</v>
      </c>
      <c r="C4695" s="291" t="s">
        <v>4119</v>
      </c>
      <c r="D4695" s="290" t="s">
        <v>103</v>
      </c>
      <c r="E4695" s="290" t="s">
        <v>1567</v>
      </c>
      <c r="F4695" s="292" t="s">
        <v>3577</v>
      </c>
      <c r="G4695" s="293" t="s">
        <v>1283</v>
      </c>
      <c r="H4695" s="294">
        <v>1</v>
      </c>
      <c r="I4695" s="278">
        <v>13.25</v>
      </c>
      <c r="J4695" s="278">
        <v>13.25</v>
      </c>
      <c r="K4695" s="277"/>
      <c r="L4695" s="278">
        <v>16.07</v>
      </c>
      <c r="M4695" s="278">
        <v>16.07</v>
      </c>
    </row>
    <row r="4696" spans="1:13" ht="24.75" thickTop="1" x14ac:dyDescent="0.2">
      <c r="A4696" s="265" t="s">
        <v>9285</v>
      </c>
      <c r="B4696" s="323" t="s">
        <v>1236</v>
      </c>
      <c r="C4696" s="324" t="s">
        <v>4120</v>
      </c>
      <c r="D4696" s="323" t="s">
        <v>103</v>
      </c>
      <c r="E4696" s="323" t="s">
        <v>4121</v>
      </c>
      <c r="F4696" s="325" t="s">
        <v>4122</v>
      </c>
      <c r="G4696" s="326" t="s">
        <v>11</v>
      </c>
      <c r="H4696" s="327">
        <v>7.8899999999999998E-2</v>
      </c>
      <c r="I4696" s="328">
        <v>22.175000000000001</v>
      </c>
      <c r="J4696" s="328">
        <v>1.7490000000000001</v>
      </c>
      <c r="K4696" s="277"/>
      <c r="L4696" s="328">
        <v>26.87</v>
      </c>
      <c r="M4696" s="328">
        <v>2.12</v>
      </c>
    </row>
    <row r="4697" spans="1:13" ht="24" x14ac:dyDescent="0.2">
      <c r="A4697" s="265" t="s">
        <v>9286</v>
      </c>
      <c r="B4697" s="316" t="s">
        <v>1236</v>
      </c>
      <c r="C4697" s="317" t="s">
        <v>4123</v>
      </c>
      <c r="D4697" s="316" t="s">
        <v>103</v>
      </c>
      <c r="E4697" s="316" t="s">
        <v>4124</v>
      </c>
      <c r="F4697" s="318" t="s">
        <v>4122</v>
      </c>
      <c r="G4697" s="319" t="s">
        <v>11</v>
      </c>
      <c r="H4697" s="320">
        <v>7.8899999999999998E-2</v>
      </c>
      <c r="I4697" s="321">
        <v>8.2110000000000003</v>
      </c>
      <c r="J4697" s="321">
        <v>0.64700000000000002</v>
      </c>
      <c r="K4697" s="277"/>
      <c r="L4697" s="321">
        <v>9.9499999999999993</v>
      </c>
      <c r="M4697" s="321">
        <v>0.78</v>
      </c>
    </row>
    <row r="4698" spans="1:13" ht="24" x14ac:dyDescent="0.2">
      <c r="A4698" s="265" t="s">
        <v>9287</v>
      </c>
      <c r="B4698" s="316" t="s">
        <v>1236</v>
      </c>
      <c r="C4698" s="317" t="s">
        <v>4125</v>
      </c>
      <c r="D4698" s="316" t="s">
        <v>103</v>
      </c>
      <c r="E4698" s="316" t="s">
        <v>4126</v>
      </c>
      <c r="F4698" s="318" t="s">
        <v>1191</v>
      </c>
      <c r="G4698" s="319" t="s">
        <v>79</v>
      </c>
      <c r="H4698" s="320">
        <v>8.0000000000000004E-4</v>
      </c>
      <c r="I4698" s="321">
        <v>14.492000000000001</v>
      </c>
      <c r="J4698" s="321">
        <v>1.0999999999999999E-2</v>
      </c>
      <c r="K4698" s="277"/>
      <c r="L4698" s="321">
        <v>17.559999999999999</v>
      </c>
      <c r="M4698" s="321">
        <v>0.01</v>
      </c>
    </row>
    <row r="4699" spans="1:13" ht="24" x14ac:dyDescent="0.2">
      <c r="A4699" s="265" t="s">
        <v>9288</v>
      </c>
      <c r="B4699" s="316" t="s">
        <v>1236</v>
      </c>
      <c r="C4699" s="317" t="s">
        <v>3553</v>
      </c>
      <c r="D4699" s="316" t="s">
        <v>103</v>
      </c>
      <c r="E4699" s="316" t="s">
        <v>3554</v>
      </c>
      <c r="F4699" s="318" t="s">
        <v>1191</v>
      </c>
      <c r="G4699" s="319" t="s">
        <v>79</v>
      </c>
      <c r="H4699" s="320">
        <v>2.3699999999999999E-2</v>
      </c>
      <c r="I4699" s="321">
        <v>18.667999999999999</v>
      </c>
      <c r="J4699" s="321">
        <v>0.442</v>
      </c>
      <c r="K4699" s="277"/>
      <c r="L4699" s="321">
        <v>22.62</v>
      </c>
      <c r="M4699" s="321">
        <v>0.53</v>
      </c>
    </row>
    <row r="4700" spans="1:13" ht="24" x14ac:dyDescent="0.2">
      <c r="A4700" s="265" t="s">
        <v>9289</v>
      </c>
      <c r="B4700" s="316" t="s">
        <v>1236</v>
      </c>
      <c r="C4700" s="317" t="s">
        <v>4127</v>
      </c>
      <c r="D4700" s="316" t="s">
        <v>103</v>
      </c>
      <c r="E4700" s="316" t="s">
        <v>4128</v>
      </c>
      <c r="F4700" s="318" t="s">
        <v>1191</v>
      </c>
      <c r="G4700" s="319" t="s">
        <v>79</v>
      </c>
      <c r="H4700" s="320">
        <v>5.0000000000000001E-3</v>
      </c>
      <c r="I4700" s="321">
        <v>24.189</v>
      </c>
      <c r="J4700" s="321">
        <v>0.12</v>
      </c>
      <c r="K4700" s="277"/>
      <c r="L4700" s="321">
        <v>29.31</v>
      </c>
      <c r="M4700" s="321">
        <v>0.14000000000000001</v>
      </c>
    </row>
    <row r="4701" spans="1:13" ht="48" x14ac:dyDescent="0.2">
      <c r="A4701" s="265" t="s">
        <v>9290</v>
      </c>
      <c r="B4701" s="316" t="s">
        <v>1236</v>
      </c>
      <c r="C4701" s="317" t="s">
        <v>4129</v>
      </c>
      <c r="D4701" s="316" t="s">
        <v>103</v>
      </c>
      <c r="E4701" s="316" t="s">
        <v>4130</v>
      </c>
      <c r="F4701" s="318" t="s">
        <v>3530</v>
      </c>
      <c r="G4701" s="319" t="s">
        <v>3531</v>
      </c>
      <c r="H4701" s="320">
        <v>6.9999999999999999E-4</v>
      </c>
      <c r="I4701" s="321">
        <v>262.31299999999999</v>
      </c>
      <c r="J4701" s="321">
        <v>0.183</v>
      </c>
      <c r="K4701" s="277"/>
      <c r="L4701" s="321">
        <v>317.83999999999997</v>
      </c>
      <c r="M4701" s="321">
        <v>0.22</v>
      </c>
    </row>
    <row r="4702" spans="1:13" ht="48" x14ac:dyDescent="0.2">
      <c r="A4702" s="265" t="s">
        <v>9291</v>
      </c>
      <c r="B4702" s="329" t="s">
        <v>1236</v>
      </c>
      <c r="C4702" s="330" t="s">
        <v>4131</v>
      </c>
      <c r="D4702" s="329" t="s">
        <v>103</v>
      </c>
      <c r="E4702" s="329" t="s">
        <v>4132</v>
      </c>
      <c r="F4702" s="331" t="s">
        <v>3530</v>
      </c>
      <c r="G4702" s="332" t="s">
        <v>3534</v>
      </c>
      <c r="H4702" s="333">
        <v>5.0000000000000001E-4</v>
      </c>
      <c r="I4702" s="322">
        <v>124.694</v>
      </c>
      <c r="J4702" s="322">
        <v>6.2E-2</v>
      </c>
      <c r="K4702" s="277"/>
      <c r="L4702" s="322">
        <v>151.09</v>
      </c>
      <c r="M4702" s="322">
        <v>7.0000000000000007E-2</v>
      </c>
    </row>
    <row r="4703" spans="1:13" ht="12.75" thickBot="1" x14ac:dyDescent="0.25">
      <c r="A4703" s="265" t="s">
        <v>9292</v>
      </c>
      <c r="B4703" s="301" t="s">
        <v>1193</v>
      </c>
      <c r="C4703" s="302" t="s">
        <v>3948</v>
      </c>
      <c r="D4703" s="301" t="s">
        <v>103</v>
      </c>
      <c r="E4703" s="301" t="s">
        <v>3949</v>
      </c>
      <c r="F4703" s="303" t="s">
        <v>1209</v>
      </c>
      <c r="G4703" s="304" t="s">
        <v>1283</v>
      </c>
      <c r="H4703" s="305">
        <v>1.8177E-3</v>
      </c>
      <c r="I4703" s="285">
        <v>7.6420000000000003</v>
      </c>
      <c r="J4703" s="285">
        <v>1.2999999999999999E-2</v>
      </c>
      <c r="K4703" s="277"/>
      <c r="L4703" s="285">
        <v>9.26</v>
      </c>
      <c r="M4703" s="285">
        <v>0.01</v>
      </c>
    </row>
    <row r="4704" spans="1:13" ht="12.75" thickTop="1" x14ac:dyDescent="0.2">
      <c r="A4704" s="265" t="s">
        <v>9293</v>
      </c>
      <c r="B4704" s="295" t="s">
        <v>1193</v>
      </c>
      <c r="C4704" s="296" t="s">
        <v>4133</v>
      </c>
      <c r="D4704" s="295" t="s">
        <v>103</v>
      </c>
      <c r="E4704" s="295" t="s">
        <v>4134</v>
      </c>
      <c r="F4704" s="297" t="s">
        <v>1209</v>
      </c>
      <c r="G4704" s="298" t="s">
        <v>1283</v>
      </c>
      <c r="H4704" s="299">
        <v>6.4238999999999997E-3</v>
      </c>
      <c r="I4704" s="300">
        <v>7.5179999999999998</v>
      </c>
      <c r="J4704" s="300">
        <v>4.8000000000000001E-2</v>
      </c>
      <c r="K4704" s="277"/>
      <c r="L4704" s="300">
        <v>9.11</v>
      </c>
      <c r="M4704" s="300">
        <v>0.05</v>
      </c>
    </row>
    <row r="4705" spans="1:13" x14ac:dyDescent="0.2">
      <c r="A4705" s="265" t="s">
        <v>9294</v>
      </c>
      <c r="B4705" s="279" t="s">
        <v>1193</v>
      </c>
      <c r="C4705" s="280" t="s">
        <v>4135</v>
      </c>
      <c r="D4705" s="279" t="s">
        <v>103</v>
      </c>
      <c r="E4705" s="279" t="s">
        <v>4136</v>
      </c>
      <c r="F4705" s="281" t="s">
        <v>1209</v>
      </c>
      <c r="G4705" s="282" t="s">
        <v>1283</v>
      </c>
      <c r="H4705" s="283">
        <v>0.51673250000000004</v>
      </c>
      <c r="I4705" s="284">
        <v>8.6069999999999993</v>
      </c>
      <c r="J4705" s="284">
        <v>4.4470000000000001</v>
      </c>
      <c r="K4705" s="277"/>
      <c r="L4705" s="284">
        <v>10.43</v>
      </c>
      <c r="M4705" s="284">
        <v>5.38</v>
      </c>
    </row>
    <row r="4706" spans="1:13" x14ac:dyDescent="0.2">
      <c r="A4706" s="265" t="s">
        <v>9295</v>
      </c>
      <c r="B4706" s="279" t="s">
        <v>1193</v>
      </c>
      <c r="C4706" s="280" t="s">
        <v>4137</v>
      </c>
      <c r="D4706" s="279" t="s">
        <v>103</v>
      </c>
      <c r="E4706" s="279" t="s">
        <v>4138</v>
      </c>
      <c r="F4706" s="281" t="s">
        <v>1209</v>
      </c>
      <c r="G4706" s="282" t="s">
        <v>1283</v>
      </c>
      <c r="H4706" s="283">
        <v>0.56602569999999996</v>
      </c>
      <c r="I4706" s="284">
        <v>9.69186785714286</v>
      </c>
      <c r="J4706" s="284">
        <v>5.4850000000000003</v>
      </c>
      <c r="K4706" s="277"/>
      <c r="L4706" s="284">
        <v>11.86</v>
      </c>
      <c r="M4706" s="284">
        <v>6.71</v>
      </c>
    </row>
    <row r="4707" spans="1:13" x14ac:dyDescent="0.2">
      <c r="A4707" s="265" t="s">
        <v>9296</v>
      </c>
      <c r="B4707" s="279" t="s">
        <v>1193</v>
      </c>
      <c r="C4707" s="280" t="s">
        <v>4139</v>
      </c>
      <c r="D4707" s="279" t="s">
        <v>103</v>
      </c>
      <c r="E4707" s="279" t="s">
        <v>4140</v>
      </c>
      <c r="F4707" s="281" t="s">
        <v>1209</v>
      </c>
      <c r="G4707" s="282" t="s">
        <v>1283</v>
      </c>
      <c r="H4707" s="283">
        <v>1.8E-3</v>
      </c>
      <c r="I4707" s="284">
        <v>23.933</v>
      </c>
      <c r="J4707" s="284">
        <v>4.2999999999999997E-2</v>
      </c>
      <c r="K4707" s="277"/>
      <c r="L4707" s="284">
        <v>29</v>
      </c>
      <c r="M4707" s="284">
        <v>0.05</v>
      </c>
    </row>
    <row r="4708" spans="1:13" x14ac:dyDescent="0.2">
      <c r="A4708" s="265" t="s">
        <v>9297</v>
      </c>
      <c r="B4708" s="266" t="s">
        <v>5315</v>
      </c>
      <c r="C4708" s="267" t="s">
        <v>36</v>
      </c>
      <c r="D4708" s="266" t="s">
        <v>37</v>
      </c>
      <c r="E4708" s="266" t="s">
        <v>38</v>
      </c>
      <c r="F4708" s="268" t="s">
        <v>1188</v>
      </c>
      <c r="G4708" s="269" t="s">
        <v>39</v>
      </c>
      <c r="H4708" s="267" t="s">
        <v>1189</v>
      </c>
      <c r="I4708" s="267" t="s">
        <v>40</v>
      </c>
      <c r="J4708" s="267" t="s">
        <v>41</v>
      </c>
      <c r="L4708" s="334"/>
      <c r="M4708" s="334"/>
    </row>
    <row r="4709" spans="1:13" ht="36" x14ac:dyDescent="0.2">
      <c r="A4709" s="265" t="s">
        <v>9298</v>
      </c>
      <c r="B4709" s="271" t="s">
        <v>1190</v>
      </c>
      <c r="C4709" s="272" t="s">
        <v>4119</v>
      </c>
      <c r="D4709" s="271" t="s">
        <v>103</v>
      </c>
      <c r="E4709" s="271" t="s">
        <v>1567</v>
      </c>
      <c r="F4709" s="273" t="s">
        <v>3577</v>
      </c>
      <c r="G4709" s="274" t="s">
        <v>1283</v>
      </c>
      <c r="H4709" s="275">
        <v>1</v>
      </c>
      <c r="I4709" s="276">
        <v>13.25</v>
      </c>
      <c r="J4709" s="276">
        <v>13.25</v>
      </c>
      <c r="K4709" s="277"/>
      <c r="L4709" s="276">
        <v>16.07</v>
      </c>
      <c r="M4709" s="276">
        <v>16.07</v>
      </c>
    </row>
    <row r="4710" spans="1:13" ht="24" x14ac:dyDescent="0.2">
      <c r="A4710" s="265" t="s">
        <v>9299</v>
      </c>
      <c r="B4710" s="329" t="s">
        <v>1236</v>
      </c>
      <c r="C4710" s="330" t="s">
        <v>4120</v>
      </c>
      <c r="D4710" s="329" t="s">
        <v>103</v>
      </c>
      <c r="E4710" s="329" t="s">
        <v>4121</v>
      </c>
      <c r="F4710" s="331" t="s">
        <v>4122</v>
      </c>
      <c r="G4710" s="332" t="s">
        <v>11</v>
      </c>
      <c r="H4710" s="333">
        <v>7.8899999999999998E-2</v>
      </c>
      <c r="I4710" s="322">
        <v>22.175000000000001</v>
      </c>
      <c r="J4710" s="322">
        <v>1.7490000000000001</v>
      </c>
      <c r="K4710" s="277"/>
      <c r="L4710" s="322">
        <v>26.87</v>
      </c>
      <c r="M4710" s="322">
        <v>2.12</v>
      </c>
    </row>
    <row r="4711" spans="1:13" ht="24.75" thickBot="1" x14ac:dyDescent="0.25">
      <c r="A4711" s="265" t="s">
        <v>9300</v>
      </c>
      <c r="B4711" s="329" t="s">
        <v>1236</v>
      </c>
      <c r="C4711" s="330" t="s">
        <v>4123</v>
      </c>
      <c r="D4711" s="329" t="s">
        <v>103</v>
      </c>
      <c r="E4711" s="329" t="s">
        <v>4124</v>
      </c>
      <c r="F4711" s="331" t="s">
        <v>4122</v>
      </c>
      <c r="G4711" s="332" t="s">
        <v>11</v>
      </c>
      <c r="H4711" s="333">
        <v>7.8899999999999998E-2</v>
      </c>
      <c r="I4711" s="322">
        <v>8.2110000000000003</v>
      </c>
      <c r="J4711" s="322">
        <v>0.64700000000000002</v>
      </c>
      <c r="K4711" s="277"/>
      <c r="L4711" s="322">
        <v>9.9499999999999993</v>
      </c>
      <c r="M4711" s="322">
        <v>0.78</v>
      </c>
    </row>
    <row r="4712" spans="1:13" ht="24.75" thickTop="1" x14ac:dyDescent="0.2">
      <c r="A4712" s="265" t="s">
        <v>9301</v>
      </c>
      <c r="B4712" s="323" t="s">
        <v>1236</v>
      </c>
      <c r="C4712" s="324" t="s">
        <v>4125</v>
      </c>
      <c r="D4712" s="323" t="s">
        <v>103</v>
      </c>
      <c r="E4712" s="323" t="s">
        <v>4126</v>
      </c>
      <c r="F4712" s="325" t="s">
        <v>1191</v>
      </c>
      <c r="G4712" s="326" t="s">
        <v>79</v>
      </c>
      <c r="H4712" s="327">
        <v>8.0000000000000004E-4</v>
      </c>
      <c r="I4712" s="328">
        <v>14.492000000000001</v>
      </c>
      <c r="J4712" s="328">
        <v>1.0999999999999999E-2</v>
      </c>
      <c r="K4712" s="277"/>
      <c r="L4712" s="328">
        <v>17.559999999999999</v>
      </c>
      <c r="M4712" s="328">
        <v>0.01</v>
      </c>
    </row>
    <row r="4713" spans="1:13" ht="24" x14ac:dyDescent="0.2">
      <c r="A4713" s="265" t="s">
        <v>9302</v>
      </c>
      <c r="B4713" s="316" t="s">
        <v>1236</v>
      </c>
      <c r="C4713" s="317" t="s">
        <v>3553</v>
      </c>
      <c r="D4713" s="316" t="s">
        <v>103</v>
      </c>
      <c r="E4713" s="316" t="s">
        <v>3554</v>
      </c>
      <c r="F4713" s="318" t="s">
        <v>1191</v>
      </c>
      <c r="G4713" s="319" t="s">
        <v>79</v>
      </c>
      <c r="H4713" s="320">
        <v>2.3699999999999999E-2</v>
      </c>
      <c r="I4713" s="321">
        <v>18.667999999999999</v>
      </c>
      <c r="J4713" s="321">
        <v>0.442</v>
      </c>
      <c r="K4713" s="277"/>
      <c r="L4713" s="321">
        <v>22.62</v>
      </c>
      <c r="M4713" s="321">
        <v>0.53</v>
      </c>
    </row>
    <row r="4714" spans="1:13" ht="24" x14ac:dyDescent="0.2">
      <c r="A4714" s="265" t="s">
        <v>9303</v>
      </c>
      <c r="B4714" s="316" t="s">
        <v>1236</v>
      </c>
      <c r="C4714" s="317" t="s">
        <v>4127</v>
      </c>
      <c r="D4714" s="316" t="s">
        <v>103</v>
      </c>
      <c r="E4714" s="316" t="s">
        <v>4128</v>
      </c>
      <c r="F4714" s="318" t="s">
        <v>1191</v>
      </c>
      <c r="G4714" s="319" t="s">
        <v>79</v>
      </c>
      <c r="H4714" s="320">
        <v>5.0000000000000001E-3</v>
      </c>
      <c r="I4714" s="321">
        <v>24.189</v>
      </c>
      <c r="J4714" s="321">
        <v>0.12</v>
      </c>
      <c r="K4714" s="277"/>
      <c r="L4714" s="321">
        <v>29.31</v>
      </c>
      <c r="M4714" s="321">
        <v>0.14000000000000001</v>
      </c>
    </row>
    <row r="4715" spans="1:13" ht="48" x14ac:dyDescent="0.2">
      <c r="A4715" s="265" t="s">
        <v>9304</v>
      </c>
      <c r="B4715" s="316" t="s">
        <v>1236</v>
      </c>
      <c r="C4715" s="317" t="s">
        <v>4129</v>
      </c>
      <c r="D4715" s="316" t="s">
        <v>103</v>
      </c>
      <c r="E4715" s="316" t="s">
        <v>4130</v>
      </c>
      <c r="F4715" s="318" t="s">
        <v>3530</v>
      </c>
      <c r="G4715" s="319" t="s">
        <v>3531</v>
      </c>
      <c r="H4715" s="320">
        <v>6.9999999999999999E-4</v>
      </c>
      <c r="I4715" s="321">
        <v>262.31299999999999</v>
      </c>
      <c r="J4715" s="321">
        <v>0.183</v>
      </c>
      <c r="K4715" s="277"/>
      <c r="L4715" s="321">
        <v>317.83999999999997</v>
      </c>
      <c r="M4715" s="321">
        <v>0.22</v>
      </c>
    </row>
    <row r="4716" spans="1:13" ht="48" x14ac:dyDescent="0.2">
      <c r="A4716" s="265" t="s">
        <v>9305</v>
      </c>
      <c r="B4716" s="316" t="s">
        <v>1236</v>
      </c>
      <c r="C4716" s="317" t="s">
        <v>4131</v>
      </c>
      <c r="D4716" s="316" t="s">
        <v>103</v>
      </c>
      <c r="E4716" s="316" t="s">
        <v>4132</v>
      </c>
      <c r="F4716" s="318" t="s">
        <v>3530</v>
      </c>
      <c r="G4716" s="319" t="s">
        <v>3534</v>
      </c>
      <c r="H4716" s="320">
        <v>5.0000000000000001E-4</v>
      </c>
      <c r="I4716" s="321">
        <v>124.694</v>
      </c>
      <c r="J4716" s="321">
        <v>6.2E-2</v>
      </c>
      <c r="K4716" s="277"/>
      <c r="L4716" s="321">
        <v>151.09</v>
      </c>
      <c r="M4716" s="321">
        <v>7.0000000000000007E-2</v>
      </c>
    </row>
    <row r="4717" spans="1:13" x14ac:dyDescent="0.2">
      <c r="A4717" s="265" t="s">
        <v>9306</v>
      </c>
      <c r="B4717" s="279" t="s">
        <v>1193</v>
      </c>
      <c r="C4717" s="280" t="s">
        <v>3948</v>
      </c>
      <c r="D4717" s="279" t="s">
        <v>103</v>
      </c>
      <c r="E4717" s="279" t="s">
        <v>3949</v>
      </c>
      <c r="F4717" s="281" t="s">
        <v>1209</v>
      </c>
      <c r="G4717" s="282" t="s">
        <v>1283</v>
      </c>
      <c r="H4717" s="283">
        <v>1.8177E-3</v>
      </c>
      <c r="I4717" s="284">
        <v>7.6420000000000003</v>
      </c>
      <c r="J4717" s="284">
        <v>1.2999999999999999E-2</v>
      </c>
      <c r="K4717" s="277"/>
      <c r="L4717" s="284">
        <v>9.26</v>
      </c>
      <c r="M4717" s="284">
        <v>0.01</v>
      </c>
    </row>
    <row r="4718" spans="1:13" x14ac:dyDescent="0.2">
      <c r="A4718" s="265" t="s">
        <v>9307</v>
      </c>
      <c r="B4718" s="279" t="s">
        <v>1193</v>
      </c>
      <c r="C4718" s="280" t="s">
        <v>4133</v>
      </c>
      <c r="D4718" s="279" t="s">
        <v>103</v>
      </c>
      <c r="E4718" s="279" t="s">
        <v>4134</v>
      </c>
      <c r="F4718" s="281" t="s">
        <v>1209</v>
      </c>
      <c r="G4718" s="282" t="s">
        <v>1283</v>
      </c>
      <c r="H4718" s="283">
        <v>6.4238999999999997E-3</v>
      </c>
      <c r="I4718" s="284">
        <v>7.5179999999999998</v>
      </c>
      <c r="J4718" s="284">
        <v>4.8000000000000001E-2</v>
      </c>
      <c r="K4718" s="277"/>
      <c r="L4718" s="284">
        <v>9.11</v>
      </c>
      <c r="M4718" s="284">
        <v>0.05</v>
      </c>
    </row>
    <row r="4719" spans="1:13" x14ac:dyDescent="0.2">
      <c r="A4719" s="265" t="s">
        <v>9308</v>
      </c>
      <c r="B4719" s="301" t="s">
        <v>1193</v>
      </c>
      <c r="C4719" s="302" t="s">
        <v>4135</v>
      </c>
      <c r="D4719" s="301" t="s">
        <v>103</v>
      </c>
      <c r="E4719" s="301" t="s">
        <v>4136</v>
      </c>
      <c r="F4719" s="303" t="s">
        <v>1209</v>
      </c>
      <c r="G4719" s="304" t="s">
        <v>1283</v>
      </c>
      <c r="H4719" s="305">
        <v>0.51673250000000004</v>
      </c>
      <c r="I4719" s="285">
        <v>8.6069999999999993</v>
      </c>
      <c r="J4719" s="285">
        <v>4.4470000000000001</v>
      </c>
      <c r="K4719" s="277"/>
      <c r="L4719" s="285">
        <v>10.43</v>
      </c>
      <c r="M4719" s="285">
        <v>5.38</v>
      </c>
    </row>
    <row r="4720" spans="1:13" ht="12.75" thickBot="1" x14ac:dyDescent="0.25">
      <c r="A4720" s="265" t="s">
        <v>9309</v>
      </c>
      <c r="B4720" s="301" t="s">
        <v>1193</v>
      </c>
      <c r="C4720" s="302" t="s">
        <v>4137</v>
      </c>
      <c r="D4720" s="301" t="s">
        <v>103</v>
      </c>
      <c r="E4720" s="301" t="s">
        <v>4138</v>
      </c>
      <c r="F4720" s="303" t="s">
        <v>1209</v>
      </c>
      <c r="G4720" s="304" t="s">
        <v>1283</v>
      </c>
      <c r="H4720" s="305">
        <v>0.56602569999999996</v>
      </c>
      <c r="I4720" s="285">
        <v>9.69186785714286</v>
      </c>
      <c r="J4720" s="285">
        <v>5.4850000000000003</v>
      </c>
      <c r="K4720" s="277"/>
      <c r="L4720" s="285">
        <v>11.86</v>
      </c>
      <c r="M4720" s="285">
        <v>6.71</v>
      </c>
    </row>
    <row r="4721" spans="1:13" ht="12.75" thickTop="1" x14ac:dyDescent="0.2">
      <c r="A4721" s="265" t="s">
        <v>9310</v>
      </c>
      <c r="B4721" s="295" t="s">
        <v>1193</v>
      </c>
      <c r="C4721" s="296" t="s">
        <v>4139</v>
      </c>
      <c r="D4721" s="295" t="s">
        <v>103</v>
      </c>
      <c r="E4721" s="295" t="s">
        <v>4140</v>
      </c>
      <c r="F4721" s="297" t="s">
        <v>1209</v>
      </c>
      <c r="G4721" s="298" t="s">
        <v>1283</v>
      </c>
      <c r="H4721" s="299">
        <v>1.8E-3</v>
      </c>
      <c r="I4721" s="300">
        <v>23.933</v>
      </c>
      <c r="J4721" s="300">
        <v>4.2999999999999997E-2</v>
      </c>
      <c r="K4721" s="277"/>
      <c r="L4721" s="300">
        <v>29</v>
      </c>
      <c r="M4721" s="300">
        <v>0.05</v>
      </c>
    </row>
    <row r="4722" spans="1:13" x14ac:dyDescent="0.2">
      <c r="A4722" s="265" t="s">
        <v>9311</v>
      </c>
      <c r="B4722" s="266" t="s">
        <v>5316</v>
      </c>
      <c r="C4722" s="267" t="s">
        <v>36</v>
      </c>
      <c r="D4722" s="266" t="s">
        <v>37</v>
      </c>
      <c r="E4722" s="266" t="s">
        <v>38</v>
      </c>
      <c r="F4722" s="268" t="s">
        <v>1188</v>
      </c>
      <c r="G4722" s="269" t="s">
        <v>39</v>
      </c>
      <c r="H4722" s="267" t="s">
        <v>1189</v>
      </c>
      <c r="I4722" s="267" t="s">
        <v>40</v>
      </c>
      <c r="J4722" s="267" t="s">
        <v>41</v>
      </c>
      <c r="L4722" s="334"/>
      <c r="M4722" s="334"/>
    </row>
    <row r="4723" spans="1:13" x14ac:dyDescent="0.2">
      <c r="A4723" s="265" t="s">
        <v>9312</v>
      </c>
      <c r="B4723" s="271" t="s">
        <v>1190</v>
      </c>
      <c r="C4723" s="272" t="s">
        <v>3710</v>
      </c>
      <c r="D4723" s="271" t="s">
        <v>1470</v>
      </c>
      <c r="E4723" s="271" t="s">
        <v>210</v>
      </c>
      <c r="F4723" s="273">
        <v>26</v>
      </c>
      <c r="G4723" s="274" t="s">
        <v>11</v>
      </c>
      <c r="H4723" s="275">
        <v>1</v>
      </c>
      <c r="I4723" s="276">
        <v>11.18</v>
      </c>
      <c r="J4723" s="276">
        <v>11.18</v>
      </c>
      <c r="K4723" s="277"/>
      <c r="L4723" s="276">
        <v>13.56</v>
      </c>
      <c r="M4723" s="276">
        <v>13.56</v>
      </c>
    </row>
    <row r="4724" spans="1:13" x14ac:dyDescent="0.2">
      <c r="A4724" s="265" t="s">
        <v>9313</v>
      </c>
      <c r="B4724" s="279" t="s">
        <v>1193</v>
      </c>
      <c r="C4724" s="280" t="s">
        <v>3137</v>
      </c>
      <c r="D4724" s="279" t="s">
        <v>1470</v>
      </c>
      <c r="E4724" s="279" t="s">
        <v>1198</v>
      </c>
      <c r="F4724" s="281" t="s">
        <v>1195</v>
      </c>
      <c r="G4724" s="282" t="s">
        <v>1196</v>
      </c>
      <c r="H4724" s="283">
        <v>7.0000000000000007E-2</v>
      </c>
      <c r="I4724" s="284">
        <v>12.429</v>
      </c>
      <c r="J4724" s="284">
        <v>0.87</v>
      </c>
      <c r="K4724" s="277"/>
      <c r="L4724" s="284">
        <v>15.06</v>
      </c>
      <c r="M4724" s="284">
        <v>1.05</v>
      </c>
    </row>
    <row r="4725" spans="1:13" x14ac:dyDescent="0.2">
      <c r="A4725" s="265" t="s">
        <v>9314</v>
      </c>
      <c r="B4725" s="279" t="s">
        <v>1193</v>
      </c>
      <c r="C4725" s="280" t="s">
        <v>3214</v>
      </c>
      <c r="D4725" s="279" t="s">
        <v>1470</v>
      </c>
      <c r="E4725" s="279" t="s">
        <v>3215</v>
      </c>
      <c r="F4725" s="281" t="s">
        <v>1195</v>
      </c>
      <c r="G4725" s="282" t="s">
        <v>1196</v>
      </c>
      <c r="H4725" s="283">
        <v>0.13</v>
      </c>
      <c r="I4725" s="284">
        <v>18.404</v>
      </c>
      <c r="J4725" s="284">
        <v>2.3919999999999999</v>
      </c>
      <c r="K4725" s="277"/>
      <c r="L4725" s="284">
        <v>22.3</v>
      </c>
      <c r="M4725" s="284">
        <v>2.89</v>
      </c>
    </row>
    <row r="4726" spans="1:13" ht="36" x14ac:dyDescent="0.2">
      <c r="A4726" s="265" t="s">
        <v>9315</v>
      </c>
      <c r="B4726" s="279" t="s">
        <v>1193</v>
      </c>
      <c r="C4726" s="280" t="s">
        <v>3199</v>
      </c>
      <c r="D4726" s="279" t="s">
        <v>1470</v>
      </c>
      <c r="E4726" s="279" t="s">
        <v>3200</v>
      </c>
      <c r="F4726" s="281" t="s">
        <v>1209</v>
      </c>
      <c r="G4726" s="282" t="s">
        <v>73</v>
      </c>
      <c r="H4726" s="283">
        <v>5.3E-3</v>
      </c>
      <c r="I4726" s="284">
        <v>2.4670000000000001</v>
      </c>
      <c r="J4726" s="284">
        <v>1.2999999999999999E-2</v>
      </c>
      <c r="K4726" s="277"/>
      <c r="L4726" s="284">
        <v>2.99</v>
      </c>
      <c r="M4726" s="284">
        <v>0.01</v>
      </c>
    </row>
    <row r="4727" spans="1:13" x14ac:dyDescent="0.2">
      <c r="A4727" s="265" t="s">
        <v>9316</v>
      </c>
      <c r="B4727" s="301" t="s">
        <v>1193</v>
      </c>
      <c r="C4727" s="302" t="s">
        <v>3711</v>
      </c>
      <c r="D4727" s="301" t="s">
        <v>1470</v>
      </c>
      <c r="E4727" s="301" t="s">
        <v>3712</v>
      </c>
      <c r="F4727" s="303" t="s">
        <v>1209</v>
      </c>
      <c r="G4727" s="304" t="s">
        <v>3176</v>
      </c>
      <c r="H4727" s="305">
        <v>0.03</v>
      </c>
      <c r="I4727" s="285">
        <v>22.283000000000001</v>
      </c>
      <c r="J4727" s="285">
        <v>0.66800000000000004</v>
      </c>
      <c r="K4727" s="277"/>
      <c r="L4727" s="285">
        <v>27</v>
      </c>
      <c r="M4727" s="285">
        <v>0.81</v>
      </c>
    </row>
    <row r="4728" spans="1:13" ht="12.75" thickBot="1" x14ac:dyDescent="0.25">
      <c r="A4728" s="265" t="s">
        <v>9317</v>
      </c>
      <c r="B4728" s="301" t="s">
        <v>1193</v>
      </c>
      <c r="C4728" s="302" t="s">
        <v>3706</v>
      </c>
      <c r="D4728" s="301" t="s">
        <v>1470</v>
      </c>
      <c r="E4728" s="301" t="s">
        <v>1323</v>
      </c>
      <c r="F4728" s="303" t="s">
        <v>1209</v>
      </c>
      <c r="G4728" s="304" t="s">
        <v>73</v>
      </c>
      <c r="H4728" s="305">
        <v>0.25</v>
      </c>
      <c r="I4728" s="285">
        <v>2.17</v>
      </c>
      <c r="J4728" s="285">
        <v>0.54200000000000004</v>
      </c>
      <c r="K4728" s="277"/>
      <c r="L4728" s="285">
        <v>2.63</v>
      </c>
      <c r="M4728" s="285">
        <v>0.65</v>
      </c>
    </row>
    <row r="4729" spans="1:13" ht="24.75" thickTop="1" x14ac:dyDescent="0.2">
      <c r="A4729" s="265" t="s">
        <v>9318</v>
      </c>
      <c r="B4729" s="295" t="s">
        <v>1193</v>
      </c>
      <c r="C4729" s="296" t="s">
        <v>3713</v>
      </c>
      <c r="D4729" s="295" t="s">
        <v>1470</v>
      </c>
      <c r="E4729" s="295" t="s">
        <v>3714</v>
      </c>
      <c r="F4729" s="297" t="s">
        <v>1209</v>
      </c>
      <c r="G4729" s="298" t="s">
        <v>3176</v>
      </c>
      <c r="H4729" s="299">
        <v>0.16</v>
      </c>
      <c r="I4729" s="300">
        <v>41.846936119402976</v>
      </c>
      <c r="J4729" s="300">
        <v>6.6950000000000003</v>
      </c>
      <c r="K4729" s="277"/>
      <c r="L4729" s="300">
        <v>50.98</v>
      </c>
      <c r="M4729" s="300">
        <v>8.15</v>
      </c>
    </row>
    <row r="4730" spans="1:13" x14ac:dyDescent="0.2">
      <c r="A4730" s="265" t="s">
        <v>9319</v>
      </c>
      <c r="B4730" s="266" t="s">
        <v>5317</v>
      </c>
      <c r="C4730" s="267" t="s">
        <v>36</v>
      </c>
      <c r="D4730" s="266" t="s">
        <v>37</v>
      </c>
      <c r="E4730" s="266" t="s">
        <v>38</v>
      </c>
      <c r="F4730" s="268" t="s">
        <v>1188</v>
      </c>
      <c r="G4730" s="269" t="s">
        <v>39</v>
      </c>
      <c r="H4730" s="267" t="s">
        <v>1189</v>
      </c>
      <c r="I4730" s="267" t="s">
        <v>40</v>
      </c>
      <c r="J4730" s="267" t="s">
        <v>41</v>
      </c>
      <c r="L4730" s="334"/>
      <c r="M4730" s="334"/>
    </row>
    <row r="4731" spans="1:13" x14ac:dyDescent="0.2">
      <c r="A4731" s="265" t="s">
        <v>9320</v>
      </c>
      <c r="B4731" s="271" t="s">
        <v>1190</v>
      </c>
      <c r="C4731" s="272" t="s">
        <v>3710</v>
      </c>
      <c r="D4731" s="271" t="s">
        <v>1470</v>
      </c>
      <c r="E4731" s="271" t="s">
        <v>210</v>
      </c>
      <c r="F4731" s="273">
        <v>26</v>
      </c>
      <c r="G4731" s="274" t="s">
        <v>11</v>
      </c>
      <c r="H4731" s="275">
        <v>1</v>
      </c>
      <c r="I4731" s="276">
        <v>11.18</v>
      </c>
      <c r="J4731" s="276">
        <v>11.18</v>
      </c>
      <c r="K4731" s="277"/>
      <c r="L4731" s="276">
        <v>13.56</v>
      </c>
      <c r="M4731" s="276">
        <v>13.56</v>
      </c>
    </row>
    <row r="4732" spans="1:13" x14ac:dyDescent="0.2">
      <c r="A4732" s="265" t="s">
        <v>9321</v>
      </c>
      <c r="B4732" s="279" t="s">
        <v>1193</v>
      </c>
      <c r="C4732" s="280" t="s">
        <v>3137</v>
      </c>
      <c r="D4732" s="279" t="s">
        <v>1470</v>
      </c>
      <c r="E4732" s="279" t="s">
        <v>1198</v>
      </c>
      <c r="F4732" s="281" t="s">
        <v>1195</v>
      </c>
      <c r="G4732" s="282" t="s">
        <v>1196</v>
      </c>
      <c r="H4732" s="283">
        <v>7.0000000000000007E-2</v>
      </c>
      <c r="I4732" s="284">
        <v>12.429</v>
      </c>
      <c r="J4732" s="284">
        <v>0.87</v>
      </c>
      <c r="K4732" s="277"/>
      <c r="L4732" s="284">
        <v>15.06</v>
      </c>
      <c r="M4732" s="284">
        <v>1.05</v>
      </c>
    </row>
    <row r="4733" spans="1:13" x14ac:dyDescent="0.2">
      <c r="A4733" s="265" t="s">
        <v>9322</v>
      </c>
      <c r="B4733" s="279" t="s">
        <v>1193</v>
      </c>
      <c r="C4733" s="280" t="s">
        <v>3214</v>
      </c>
      <c r="D4733" s="279" t="s">
        <v>1470</v>
      </c>
      <c r="E4733" s="279" t="s">
        <v>3215</v>
      </c>
      <c r="F4733" s="281" t="s">
        <v>1195</v>
      </c>
      <c r="G4733" s="282" t="s">
        <v>1196</v>
      </c>
      <c r="H4733" s="283">
        <v>0.13</v>
      </c>
      <c r="I4733" s="284">
        <v>18.404</v>
      </c>
      <c r="J4733" s="284">
        <v>2.3919999999999999</v>
      </c>
      <c r="K4733" s="277"/>
      <c r="L4733" s="284">
        <v>22.3</v>
      </c>
      <c r="M4733" s="284">
        <v>2.89</v>
      </c>
    </row>
    <row r="4734" spans="1:13" ht="36" x14ac:dyDescent="0.2">
      <c r="A4734" s="265" t="s">
        <v>9323</v>
      </c>
      <c r="B4734" s="279" t="s">
        <v>1193</v>
      </c>
      <c r="C4734" s="280" t="s">
        <v>3199</v>
      </c>
      <c r="D4734" s="279" t="s">
        <v>1470</v>
      </c>
      <c r="E4734" s="279" t="s">
        <v>3200</v>
      </c>
      <c r="F4734" s="281" t="s">
        <v>1209</v>
      </c>
      <c r="G4734" s="282" t="s">
        <v>73</v>
      </c>
      <c r="H4734" s="283">
        <v>5.3E-3</v>
      </c>
      <c r="I4734" s="284">
        <v>2.4670000000000001</v>
      </c>
      <c r="J4734" s="284">
        <v>1.2999999999999999E-2</v>
      </c>
      <c r="K4734" s="277"/>
      <c r="L4734" s="284">
        <v>2.99</v>
      </c>
      <c r="M4734" s="284">
        <v>0.01</v>
      </c>
    </row>
    <row r="4735" spans="1:13" x14ac:dyDescent="0.2">
      <c r="A4735" s="265" t="s">
        <v>9324</v>
      </c>
      <c r="B4735" s="279" t="s">
        <v>1193</v>
      </c>
      <c r="C4735" s="280" t="s">
        <v>3711</v>
      </c>
      <c r="D4735" s="279" t="s">
        <v>1470</v>
      </c>
      <c r="E4735" s="279" t="s">
        <v>3712</v>
      </c>
      <c r="F4735" s="281" t="s">
        <v>1209</v>
      </c>
      <c r="G4735" s="282" t="s">
        <v>3176</v>
      </c>
      <c r="H4735" s="283">
        <v>0.03</v>
      </c>
      <c r="I4735" s="284">
        <v>22.283000000000001</v>
      </c>
      <c r="J4735" s="284">
        <v>0.66800000000000004</v>
      </c>
      <c r="K4735" s="277"/>
      <c r="L4735" s="284">
        <v>27</v>
      </c>
      <c r="M4735" s="284">
        <v>0.81</v>
      </c>
    </row>
    <row r="4736" spans="1:13" x14ac:dyDescent="0.2">
      <c r="A4736" s="265" t="s">
        <v>9325</v>
      </c>
      <c r="B4736" s="301" t="s">
        <v>1193</v>
      </c>
      <c r="C4736" s="302" t="s">
        <v>3706</v>
      </c>
      <c r="D4736" s="301" t="s">
        <v>1470</v>
      </c>
      <c r="E4736" s="301" t="s">
        <v>1323</v>
      </c>
      <c r="F4736" s="303" t="s">
        <v>1209</v>
      </c>
      <c r="G4736" s="304" t="s">
        <v>73</v>
      </c>
      <c r="H4736" s="305">
        <v>0.25</v>
      </c>
      <c r="I4736" s="285">
        <v>2.17</v>
      </c>
      <c r="J4736" s="285">
        <v>0.54200000000000004</v>
      </c>
      <c r="K4736" s="277"/>
      <c r="L4736" s="285">
        <v>2.63</v>
      </c>
      <c r="M4736" s="285">
        <v>0.65</v>
      </c>
    </row>
    <row r="4737" spans="1:13" ht="24.75" thickBot="1" x14ac:dyDescent="0.25">
      <c r="A4737" s="265" t="s">
        <v>9326</v>
      </c>
      <c r="B4737" s="301" t="s">
        <v>1193</v>
      </c>
      <c r="C4737" s="302" t="s">
        <v>3713</v>
      </c>
      <c r="D4737" s="301" t="s">
        <v>1470</v>
      </c>
      <c r="E4737" s="301" t="s">
        <v>3714</v>
      </c>
      <c r="F4737" s="303" t="s">
        <v>1209</v>
      </c>
      <c r="G4737" s="304" t="s">
        <v>3176</v>
      </c>
      <c r="H4737" s="305">
        <v>0.16</v>
      </c>
      <c r="I4737" s="285">
        <v>41.846936119402976</v>
      </c>
      <c r="J4737" s="285">
        <v>6.6950000000000003</v>
      </c>
      <c r="K4737" s="277"/>
      <c r="L4737" s="285">
        <v>50.98</v>
      </c>
      <c r="M4737" s="285">
        <v>8.15</v>
      </c>
    </row>
    <row r="4738" spans="1:13" ht="12.75" thickTop="1" x14ac:dyDescent="0.2">
      <c r="A4738" s="265" t="s">
        <v>9327</v>
      </c>
      <c r="B4738" s="306" t="s">
        <v>5318</v>
      </c>
      <c r="C4738" s="307" t="s">
        <v>36</v>
      </c>
      <c r="D4738" s="306" t="s">
        <v>37</v>
      </c>
      <c r="E4738" s="306" t="s">
        <v>38</v>
      </c>
      <c r="F4738" s="308" t="s">
        <v>1188</v>
      </c>
      <c r="G4738" s="309" t="s">
        <v>39</v>
      </c>
      <c r="H4738" s="307" t="s">
        <v>1189</v>
      </c>
      <c r="I4738" s="307" t="s">
        <v>40</v>
      </c>
      <c r="J4738" s="307" t="s">
        <v>41</v>
      </c>
      <c r="L4738" s="335"/>
      <c r="M4738" s="335"/>
    </row>
    <row r="4739" spans="1:13" x14ac:dyDescent="0.2">
      <c r="A4739" s="265" t="s">
        <v>9328</v>
      </c>
      <c r="B4739" s="271" t="s">
        <v>1190</v>
      </c>
      <c r="C4739" s="272" t="s">
        <v>3710</v>
      </c>
      <c r="D4739" s="271" t="s">
        <v>1470</v>
      </c>
      <c r="E4739" s="271" t="s">
        <v>210</v>
      </c>
      <c r="F4739" s="273">
        <v>26</v>
      </c>
      <c r="G4739" s="274" t="s">
        <v>11</v>
      </c>
      <c r="H4739" s="275">
        <v>1</v>
      </c>
      <c r="I4739" s="276">
        <v>11.18</v>
      </c>
      <c r="J4739" s="276">
        <v>11.18</v>
      </c>
      <c r="K4739" s="277"/>
      <c r="L4739" s="276">
        <v>13.56</v>
      </c>
      <c r="M4739" s="276">
        <v>13.56</v>
      </c>
    </row>
    <row r="4740" spans="1:13" x14ac:dyDescent="0.2">
      <c r="A4740" s="265" t="s">
        <v>9329</v>
      </c>
      <c r="B4740" s="279" t="s">
        <v>1193</v>
      </c>
      <c r="C4740" s="280" t="s">
        <v>3137</v>
      </c>
      <c r="D4740" s="279" t="s">
        <v>1470</v>
      </c>
      <c r="E4740" s="279" t="s">
        <v>1198</v>
      </c>
      <c r="F4740" s="281" t="s">
        <v>1195</v>
      </c>
      <c r="G4740" s="282" t="s">
        <v>1196</v>
      </c>
      <c r="H4740" s="283">
        <v>7.0000000000000007E-2</v>
      </c>
      <c r="I4740" s="284">
        <v>12.429</v>
      </c>
      <c r="J4740" s="284">
        <v>0.87</v>
      </c>
      <c r="K4740" s="277"/>
      <c r="L4740" s="284">
        <v>15.06</v>
      </c>
      <c r="M4740" s="284">
        <v>1.05</v>
      </c>
    </row>
    <row r="4741" spans="1:13" x14ac:dyDescent="0.2">
      <c r="A4741" s="265" t="s">
        <v>9330</v>
      </c>
      <c r="B4741" s="279" t="s">
        <v>1193</v>
      </c>
      <c r="C4741" s="280" t="s">
        <v>3214</v>
      </c>
      <c r="D4741" s="279" t="s">
        <v>1470</v>
      </c>
      <c r="E4741" s="279" t="s">
        <v>3215</v>
      </c>
      <c r="F4741" s="281" t="s">
        <v>1195</v>
      </c>
      <c r="G4741" s="282" t="s">
        <v>1196</v>
      </c>
      <c r="H4741" s="283">
        <v>0.13</v>
      </c>
      <c r="I4741" s="284">
        <v>18.404</v>
      </c>
      <c r="J4741" s="284">
        <v>2.3919999999999999</v>
      </c>
      <c r="K4741" s="277"/>
      <c r="L4741" s="284">
        <v>22.3</v>
      </c>
      <c r="M4741" s="284">
        <v>2.89</v>
      </c>
    </row>
    <row r="4742" spans="1:13" ht="36" x14ac:dyDescent="0.2">
      <c r="A4742" s="265" t="s">
        <v>9331</v>
      </c>
      <c r="B4742" s="279" t="s">
        <v>1193</v>
      </c>
      <c r="C4742" s="280" t="s">
        <v>3199</v>
      </c>
      <c r="D4742" s="279" t="s">
        <v>1470</v>
      </c>
      <c r="E4742" s="279" t="s">
        <v>3200</v>
      </c>
      <c r="F4742" s="281" t="s">
        <v>1209</v>
      </c>
      <c r="G4742" s="282" t="s">
        <v>73</v>
      </c>
      <c r="H4742" s="283">
        <v>5.3E-3</v>
      </c>
      <c r="I4742" s="284">
        <v>2.4670000000000001</v>
      </c>
      <c r="J4742" s="284">
        <v>1.2999999999999999E-2</v>
      </c>
      <c r="K4742" s="277"/>
      <c r="L4742" s="284">
        <v>2.99</v>
      </c>
      <c r="M4742" s="284">
        <v>0.01</v>
      </c>
    </row>
    <row r="4743" spans="1:13" x14ac:dyDescent="0.2">
      <c r="A4743" s="265" t="s">
        <v>9332</v>
      </c>
      <c r="B4743" s="279" t="s">
        <v>1193</v>
      </c>
      <c r="C4743" s="280" t="s">
        <v>3711</v>
      </c>
      <c r="D4743" s="279" t="s">
        <v>1470</v>
      </c>
      <c r="E4743" s="279" t="s">
        <v>3712</v>
      </c>
      <c r="F4743" s="281" t="s">
        <v>1209</v>
      </c>
      <c r="G4743" s="282" t="s">
        <v>3176</v>
      </c>
      <c r="H4743" s="283">
        <v>0.03</v>
      </c>
      <c r="I4743" s="284">
        <v>22.283000000000001</v>
      </c>
      <c r="J4743" s="284">
        <v>0.66800000000000004</v>
      </c>
      <c r="K4743" s="277"/>
      <c r="L4743" s="284">
        <v>27</v>
      </c>
      <c r="M4743" s="284">
        <v>0.81</v>
      </c>
    </row>
    <row r="4744" spans="1:13" x14ac:dyDescent="0.2">
      <c r="A4744" s="265" t="s">
        <v>9333</v>
      </c>
      <c r="B4744" s="279" t="s">
        <v>1193</v>
      </c>
      <c r="C4744" s="280" t="s">
        <v>3706</v>
      </c>
      <c r="D4744" s="279" t="s">
        <v>1470</v>
      </c>
      <c r="E4744" s="279" t="s">
        <v>1323</v>
      </c>
      <c r="F4744" s="281" t="s">
        <v>1209</v>
      </c>
      <c r="G4744" s="282" t="s">
        <v>73</v>
      </c>
      <c r="H4744" s="283">
        <v>0.25</v>
      </c>
      <c r="I4744" s="284">
        <v>2.17</v>
      </c>
      <c r="J4744" s="284">
        <v>0.54200000000000004</v>
      </c>
      <c r="K4744" s="277"/>
      <c r="L4744" s="284">
        <v>2.63</v>
      </c>
      <c r="M4744" s="284">
        <v>0.65</v>
      </c>
    </row>
    <row r="4745" spans="1:13" ht="24" x14ac:dyDescent="0.2">
      <c r="A4745" s="265" t="s">
        <v>9334</v>
      </c>
      <c r="B4745" s="301" t="s">
        <v>1193</v>
      </c>
      <c r="C4745" s="302" t="s">
        <v>3713</v>
      </c>
      <c r="D4745" s="301" t="s">
        <v>1470</v>
      </c>
      <c r="E4745" s="301" t="s">
        <v>3714</v>
      </c>
      <c r="F4745" s="303" t="s">
        <v>1209</v>
      </c>
      <c r="G4745" s="304" t="s">
        <v>3176</v>
      </c>
      <c r="H4745" s="305">
        <v>0.16</v>
      </c>
      <c r="I4745" s="285">
        <v>41.846936119402976</v>
      </c>
      <c r="J4745" s="285">
        <v>6.6950000000000003</v>
      </c>
      <c r="K4745" s="277"/>
      <c r="L4745" s="285">
        <v>50.98</v>
      </c>
      <c r="M4745" s="285">
        <v>8.15</v>
      </c>
    </row>
    <row r="4746" spans="1:13" ht="12.75" thickBot="1" x14ac:dyDescent="0.25">
      <c r="A4746" s="265" t="s">
        <v>9335</v>
      </c>
      <c r="B4746" s="286" t="s">
        <v>5319</v>
      </c>
      <c r="C4746" s="287" t="s">
        <v>36</v>
      </c>
      <c r="D4746" s="286" t="s">
        <v>37</v>
      </c>
      <c r="E4746" s="286" t="s">
        <v>38</v>
      </c>
      <c r="F4746" s="288" t="s">
        <v>1188</v>
      </c>
      <c r="G4746" s="289" t="s">
        <v>39</v>
      </c>
      <c r="H4746" s="287" t="s">
        <v>1189</v>
      </c>
      <c r="I4746" s="287" t="s">
        <v>40</v>
      </c>
      <c r="J4746" s="287" t="s">
        <v>41</v>
      </c>
      <c r="L4746" s="270"/>
      <c r="M4746" s="270"/>
    </row>
    <row r="4747" spans="1:13" ht="12.75" thickTop="1" x14ac:dyDescent="0.2">
      <c r="A4747" s="265" t="s">
        <v>9336</v>
      </c>
      <c r="B4747" s="310" t="s">
        <v>1190</v>
      </c>
      <c r="C4747" s="311" t="s">
        <v>3710</v>
      </c>
      <c r="D4747" s="310" t="s">
        <v>1470</v>
      </c>
      <c r="E4747" s="310" t="s">
        <v>210</v>
      </c>
      <c r="F4747" s="312">
        <v>26</v>
      </c>
      <c r="G4747" s="313" t="s">
        <v>11</v>
      </c>
      <c r="H4747" s="314">
        <v>1</v>
      </c>
      <c r="I4747" s="315">
        <v>11.18</v>
      </c>
      <c r="J4747" s="315">
        <v>11.18</v>
      </c>
      <c r="K4747" s="277"/>
      <c r="L4747" s="315">
        <v>13.56</v>
      </c>
      <c r="M4747" s="315">
        <v>13.56</v>
      </c>
    </row>
    <row r="4748" spans="1:13" x14ac:dyDescent="0.2">
      <c r="A4748" s="265" t="s">
        <v>9337</v>
      </c>
      <c r="B4748" s="279" t="s">
        <v>1193</v>
      </c>
      <c r="C4748" s="280" t="s">
        <v>3137</v>
      </c>
      <c r="D4748" s="279" t="s">
        <v>1470</v>
      </c>
      <c r="E4748" s="279" t="s">
        <v>1198</v>
      </c>
      <c r="F4748" s="281" t="s">
        <v>1195</v>
      </c>
      <c r="G4748" s="282" t="s">
        <v>1196</v>
      </c>
      <c r="H4748" s="283">
        <v>7.0000000000000007E-2</v>
      </c>
      <c r="I4748" s="284">
        <v>12.429</v>
      </c>
      <c r="J4748" s="284">
        <v>0.87</v>
      </c>
      <c r="K4748" s="277"/>
      <c r="L4748" s="284">
        <v>15.06</v>
      </c>
      <c r="M4748" s="284">
        <v>1.05</v>
      </c>
    </row>
    <row r="4749" spans="1:13" x14ac:dyDescent="0.2">
      <c r="A4749" s="265" t="s">
        <v>9338</v>
      </c>
      <c r="B4749" s="279" t="s">
        <v>1193</v>
      </c>
      <c r="C4749" s="280" t="s">
        <v>3214</v>
      </c>
      <c r="D4749" s="279" t="s">
        <v>1470</v>
      </c>
      <c r="E4749" s="279" t="s">
        <v>3215</v>
      </c>
      <c r="F4749" s="281" t="s">
        <v>1195</v>
      </c>
      <c r="G4749" s="282" t="s">
        <v>1196</v>
      </c>
      <c r="H4749" s="283">
        <v>0.13</v>
      </c>
      <c r="I4749" s="284">
        <v>18.404</v>
      </c>
      <c r="J4749" s="284">
        <v>2.3919999999999999</v>
      </c>
      <c r="K4749" s="277"/>
      <c r="L4749" s="284">
        <v>22.3</v>
      </c>
      <c r="M4749" s="284">
        <v>2.89</v>
      </c>
    </row>
    <row r="4750" spans="1:13" ht="36" x14ac:dyDescent="0.2">
      <c r="A4750" s="265" t="s">
        <v>9339</v>
      </c>
      <c r="B4750" s="279" t="s">
        <v>1193</v>
      </c>
      <c r="C4750" s="280" t="s">
        <v>3199</v>
      </c>
      <c r="D4750" s="279" t="s">
        <v>1470</v>
      </c>
      <c r="E4750" s="279" t="s">
        <v>3200</v>
      </c>
      <c r="F4750" s="281" t="s">
        <v>1209</v>
      </c>
      <c r="G4750" s="282" t="s">
        <v>73</v>
      </c>
      <c r="H4750" s="283">
        <v>5.3E-3</v>
      </c>
      <c r="I4750" s="284">
        <v>2.4670000000000001</v>
      </c>
      <c r="J4750" s="284">
        <v>1.2999999999999999E-2</v>
      </c>
      <c r="K4750" s="277"/>
      <c r="L4750" s="284">
        <v>2.99</v>
      </c>
      <c r="M4750" s="284">
        <v>0.01</v>
      </c>
    </row>
    <row r="4751" spans="1:13" x14ac:dyDescent="0.2">
      <c r="A4751" s="265" t="s">
        <v>9340</v>
      </c>
      <c r="B4751" s="279" t="s">
        <v>1193</v>
      </c>
      <c r="C4751" s="280" t="s">
        <v>3711</v>
      </c>
      <c r="D4751" s="279" t="s">
        <v>1470</v>
      </c>
      <c r="E4751" s="279" t="s">
        <v>3712</v>
      </c>
      <c r="F4751" s="281" t="s">
        <v>1209</v>
      </c>
      <c r="G4751" s="282" t="s">
        <v>3176</v>
      </c>
      <c r="H4751" s="283">
        <v>0.03</v>
      </c>
      <c r="I4751" s="284">
        <v>22.283000000000001</v>
      </c>
      <c r="J4751" s="284">
        <v>0.66800000000000004</v>
      </c>
      <c r="K4751" s="277"/>
      <c r="L4751" s="284">
        <v>27</v>
      </c>
      <c r="M4751" s="284">
        <v>0.81</v>
      </c>
    </row>
    <row r="4752" spans="1:13" x14ac:dyDescent="0.2">
      <c r="A4752" s="265" t="s">
        <v>9341</v>
      </c>
      <c r="B4752" s="279" t="s">
        <v>1193</v>
      </c>
      <c r="C4752" s="280" t="s">
        <v>3706</v>
      </c>
      <c r="D4752" s="279" t="s">
        <v>1470</v>
      </c>
      <c r="E4752" s="279" t="s">
        <v>1323</v>
      </c>
      <c r="F4752" s="281" t="s">
        <v>1209</v>
      </c>
      <c r="G4752" s="282" t="s">
        <v>73</v>
      </c>
      <c r="H4752" s="283">
        <v>0.25</v>
      </c>
      <c r="I4752" s="284">
        <v>2.17</v>
      </c>
      <c r="J4752" s="284">
        <v>0.54200000000000004</v>
      </c>
      <c r="K4752" s="277"/>
      <c r="L4752" s="284">
        <v>2.63</v>
      </c>
      <c r="M4752" s="284">
        <v>0.65</v>
      </c>
    </row>
    <row r="4753" spans="1:13" ht="24" x14ac:dyDescent="0.2">
      <c r="A4753" s="265" t="s">
        <v>9342</v>
      </c>
      <c r="B4753" s="279" t="s">
        <v>1193</v>
      </c>
      <c r="C4753" s="280" t="s">
        <v>3713</v>
      </c>
      <c r="D4753" s="279" t="s">
        <v>1470</v>
      </c>
      <c r="E4753" s="279" t="s">
        <v>3714</v>
      </c>
      <c r="F4753" s="281" t="s">
        <v>1209</v>
      </c>
      <c r="G4753" s="282" t="s">
        <v>3176</v>
      </c>
      <c r="H4753" s="283">
        <v>0.16</v>
      </c>
      <c r="I4753" s="284">
        <v>41.846936119402976</v>
      </c>
      <c r="J4753" s="284">
        <v>6.6950000000000003</v>
      </c>
      <c r="K4753" s="277"/>
      <c r="L4753" s="284">
        <v>50.98</v>
      </c>
      <c r="M4753" s="284">
        <v>8.15</v>
      </c>
    </row>
    <row r="4754" spans="1:13" x14ac:dyDescent="0.2">
      <c r="A4754" s="265" t="s">
        <v>9343</v>
      </c>
      <c r="B4754" s="286" t="s">
        <v>5320</v>
      </c>
      <c r="C4754" s="287" t="s">
        <v>36</v>
      </c>
      <c r="D4754" s="286" t="s">
        <v>37</v>
      </c>
      <c r="E4754" s="286" t="s">
        <v>38</v>
      </c>
      <c r="F4754" s="288" t="s">
        <v>1188</v>
      </c>
      <c r="G4754" s="289" t="s">
        <v>39</v>
      </c>
      <c r="H4754" s="287" t="s">
        <v>1189</v>
      </c>
      <c r="I4754" s="287" t="s">
        <v>40</v>
      </c>
      <c r="J4754" s="287" t="s">
        <v>41</v>
      </c>
      <c r="L4754" s="270"/>
      <c r="M4754" s="270"/>
    </row>
    <row r="4755" spans="1:13" ht="12.75" thickBot="1" x14ac:dyDescent="0.25">
      <c r="A4755" s="265" t="s">
        <v>9344</v>
      </c>
      <c r="B4755" s="290" t="s">
        <v>1190</v>
      </c>
      <c r="C4755" s="291" t="s">
        <v>3710</v>
      </c>
      <c r="D4755" s="290" t="s">
        <v>1470</v>
      </c>
      <c r="E4755" s="290" t="s">
        <v>210</v>
      </c>
      <c r="F4755" s="292">
        <v>26</v>
      </c>
      <c r="G4755" s="293" t="s">
        <v>11</v>
      </c>
      <c r="H4755" s="294">
        <v>1</v>
      </c>
      <c r="I4755" s="278">
        <v>11.18</v>
      </c>
      <c r="J4755" s="278">
        <v>11.18</v>
      </c>
      <c r="K4755" s="277"/>
      <c r="L4755" s="278">
        <v>13.56</v>
      </c>
      <c r="M4755" s="278">
        <v>13.56</v>
      </c>
    </row>
    <row r="4756" spans="1:13" ht="12.75" thickTop="1" x14ac:dyDescent="0.2">
      <c r="A4756" s="265" t="s">
        <v>9345</v>
      </c>
      <c r="B4756" s="295" t="s">
        <v>1193</v>
      </c>
      <c r="C4756" s="296" t="s">
        <v>3137</v>
      </c>
      <c r="D4756" s="295" t="s">
        <v>1470</v>
      </c>
      <c r="E4756" s="295" t="s">
        <v>1198</v>
      </c>
      <c r="F4756" s="297" t="s">
        <v>1195</v>
      </c>
      <c r="G4756" s="298" t="s">
        <v>1196</v>
      </c>
      <c r="H4756" s="299">
        <v>7.0000000000000007E-2</v>
      </c>
      <c r="I4756" s="300">
        <v>12.429</v>
      </c>
      <c r="J4756" s="300">
        <v>0.87</v>
      </c>
      <c r="K4756" s="277"/>
      <c r="L4756" s="300">
        <v>15.06</v>
      </c>
      <c r="M4756" s="300">
        <v>1.05</v>
      </c>
    </row>
    <row r="4757" spans="1:13" x14ac:dyDescent="0.2">
      <c r="A4757" s="265" t="s">
        <v>9346</v>
      </c>
      <c r="B4757" s="279" t="s">
        <v>1193</v>
      </c>
      <c r="C4757" s="280" t="s">
        <v>3214</v>
      </c>
      <c r="D4757" s="279" t="s">
        <v>1470</v>
      </c>
      <c r="E4757" s="279" t="s">
        <v>3215</v>
      </c>
      <c r="F4757" s="281" t="s">
        <v>1195</v>
      </c>
      <c r="G4757" s="282" t="s">
        <v>1196</v>
      </c>
      <c r="H4757" s="283">
        <v>0.13</v>
      </c>
      <c r="I4757" s="284">
        <v>18.404</v>
      </c>
      <c r="J4757" s="284">
        <v>2.3919999999999999</v>
      </c>
      <c r="K4757" s="277"/>
      <c r="L4757" s="284">
        <v>22.3</v>
      </c>
      <c r="M4757" s="284">
        <v>2.89</v>
      </c>
    </row>
    <row r="4758" spans="1:13" ht="36" x14ac:dyDescent="0.2">
      <c r="A4758" s="265" t="s">
        <v>9347</v>
      </c>
      <c r="B4758" s="279" t="s">
        <v>1193</v>
      </c>
      <c r="C4758" s="280" t="s">
        <v>3199</v>
      </c>
      <c r="D4758" s="279" t="s">
        <v>1470</v>
      </c>
      <c r="E4758" s="279" t="s">
        <v>3200</v>
      </c>
      <c r="F4758" s="281" t="s">
        <v>1209</v>
      </c>
      <c r="G4758" s="282" t="s">
        <v>73</v>
      </c>
      <c r="H4758" s="283">
        <v>5.3E-3</v>
      </c>
      <c r="I4758" s="284">
        <v>2.4670000000000001</v>
      </c>
      <c r="J4758" s="284">
        <v>1.2999999999999999E-2</v>
      </c>
      <c r="K4758" s="277"/>
      <c r="L4758" s="284">
        <v>2.99</v>
      </c>
      <c r="M4758" s="284">
        <v>0.01</v>
      </c>
    </row>
    <row r="4759" spans="1:13" x14ac:dyDescent="0.2">
      <c r="A4759" s="265" t="s">
        <v>9348</v>
      </c>
      <c r="B4759" s="279" t="s">
        <v>1193</v>
      </c>
      <c r="C4759" s="280" t="s">
        <v>3711</v>
      </c>
      <c r="D4759" s="279" t="s">
        <v>1470</v>
      </c>
      <c r="E4759" s="279" t="s">
        <v>3712</v>
      </c>
      <c r="F4759" s="281" t="s">
        <v>1209</v>
      </c>
      <c r="G4759" s="282" t="s">
        <v>3176</v>
      </c>
      <c r="H4759" s="283">
        <v>0.03</v>
      </c>
      <c r="I4759" s="284">
        <v>22.283000000000001</v>
      </c>
      <c r="J4759" s="284">
        <v>0.66800000000000004</v>
      </c>
      <c r="K4759" s="277"/>
      <c r="L4759" s="284">
        <v>27</v>
      </c>
      <c r="M4759" s="284">
        <v>0.81</v>
      </c>
    </row>
    <row r="4760" spans="1:13" x14ac:dyDescent="0.2">
      <c r="A4760" s="265" t="s">
        <v>9349</v>
      </c>
      <c r="B4760" s="279" t="s">
        <v>1193</v>
      </c>
      <c r="C4760" s="280" t="s">
        <v>3706</v>
      </c>
      <c r="D4760" s="279" t="s">
        <v>1470</v>
      </c>
      <c r="E4760" s="279" t="s">
        <v>1323</v>
      </c>
      <c r="F4760" s="281" t="s">
        <v>1209</v>
      </c>
      <c r="G4760" s="282" t="s">
        <v>73</v>
      </c>
      <c r="H4760" s="283">
        <v>0.25</v>
      </c>
      <c r="I4760" s="284">
        <v>2.17</v>
      </c>
      <c r="J4760" s="284">
        <v>0.54200000000000004</v>
      </c>
      <c r="K4760" s="277"/>
      <c r="L4760" s="284">
        <v>2.63</v>
      </c>
      <c r="M4760" s="284">
        <v>0.65</v>
      </c>
    </row>
    <row r="4761" spans="1:13" ht="24" x14ac:dyDescent="0.2">
      <c r="A4761" s="265" t="s">
        <v>9350</v>
      </c>
      <c r="B4761" s="279" t="s">
        <v>1193</v>
      </c>
      <c r="C4761" s="280" t="s">
        <v>3713</v>
      </c>
      <c r="D4761" s="279" t="s">
        <v>1470</v>
      </c>
      <c r="E4761" s="279" t="s">
        <v>3714</v>
      </c>
      <c r="F4761" s="281" t="s">
        <v>1209</v>
      </c>
      <c r="G4761" s="282" t="s">
        <v>3176</v>
      </c>
      <c r="H4761" s="283">
        <v>0.16</v>
      </c>
      <c r="I4761" s="284">
        <v>41.846936119402976</v>
      </c>
      <c r="J4761" s="284">
        <v>6.6950000000000003</v>
      </c>
      <c r="K4761" s="277"/>
      <c r="L4761" s="284">
        <v>50.98</v>
      </c>
      <c r="M4761" s="284">
        <v>8.15</v>
      </c>
    </row>
    <row r="4762" spans="1:13" x14ac:dyDescent="0.2">
      <c r="A4762" s="265" t="s">
        <v>9351</v>
      </c>
      <c r="B4762" s="266" t="s">
        <v>5321</v>
      </c>
      <c r="C4762" s="267" t="s">
        <v>36</v>
      </c>
      <c r="D4762" s="266" t="s">
        <v>37</v>
      </c>
      <c r="E4762" s="266" t="s">
        <v>38</v>
      </c>
      <c r="F4762" s="268" t="s">
        <v>1188</v>
      </c>
      <c r="G4762" s="269" t="s">
        <v>39</v>
      </c>
      <c r="H4762" s="267" t="s">
        <v>1189</v>
      </c>
      <c r="I4762" s="267" t="s">
        <v>40</v>
      </c>
      <c r="J4762" s="267" t="s">
        <v>41</v>
      </c>
      <c r="L4762" s="334"/>
      <c r="M4762" s="334"/>
    </row>
    <row r="4763" spans="1:13" x14ac:dyDescent="0.2">
      <c r="A4763" s="265" t="s">
        <v>9352</v>
      </c>
      <c r="B4763" s="290" t="s">
        <v>1190</v>
      </c>
      <c r="C4763" s="291" t="s">
        <v>3710</v>
      </c>
      <c r="D4763" s="290" t="s">
        <v>1470</v>
      </c>
      <c r="E4763" s="290" t="s">
        <v>210</v>
      </c>
      <c r="F4763" s="292">
        <v>26</v>
      </c>
      <c r="G4763" s="293" t="s">
        <v>11</v>
      </c>
      <c r="H4763" s="294">
        <v>1</v>
      </c>
      <c r="I4763" s="278">
        <v>11.18</v>
      </c>
      <c r="J4763" s="278">
        <v>11.18</v>
      </c>
      <c r="K4763" s="277"/>
      <c r="L4763" s="278">
        <v>13.56</v>
      </c>
      <c r="M4763" s="278">
        <v>13.56</v>
      </c>
    </row>
    <row r="4764" spans="1:13" ht="12.75" thickBot="1" x14ac:dyDescent="0.25">
      <c r="A4764" s="265" t="s">
        <v>9353</v>
      </c>
      <c r="B4764" s="301" t="s">
        <v>1193</v>
      </c>
      <c r="C4764" s="302" t="s">
        <v>3137</v>
      </c>
      <c r="D4764" s="301" t="s">
        <v>1470</v>
      </c>
      <c r="E4764" s="301" t="s">
        <v>1198</v>
      </c>
      <c r="F4764" s="303" t="s">
        <v>1195</v>
      </c>
      <c r="G4764" s="304" t="s">
        <v>1196</v>
      </c>
      <c r="H4764" s="305">
        <v>7.0000000000000007E-2</v>
      </c>
      <c r="I4764" s="285">
        <v>12.429</v>
      </c>
      <c r="J4764" s="285">
        <v>0.87</v>
      </c>
      <c r="K4764" s="277"/>
      <c r="L4764" s="285">
        <v>15.06</v>
      </c>
      <c r="M4764" s="285">
        <v>1.05</v>
      </c>
    </row>
    <row r="4765" spans="1:13" ht="12.75" thickTop="1" x14ac:dyDescent="0.2">
      <c r="A4765" s="265" t="s">
        <v>9354</v>
      </c>
      <c r="B4765" s="295" t="s">
        <v>1193</v>
      </c>
      <c r="C4765" s="296" t="s">
        <v>3214</v>
      </c>
      <c r="D4765" s="295" t="s">
        <v>1470</v>
      </c>
      <c r="E4765" s="295" t="s">
        <v>3215</v>
      </c>
      <c r="F4765" s="297" t="s">
        <v>1195</v>
      </c>
      <c r="G4765" s="298" t="s">
        <v>1196</v>
      </c>
      <c r="H4765" s="299">
        <v>0.13</v>
      </c>
      <c r="I4765" s="300">
        <v>18.404</v>
      </c>
      <c r="J4765" s="300">
        <v>2.3919999999999999</v>
      </c>
      <c r="K4765" s="277"/>
      <c r="L4765" s="300">
        <v>22.3</v>
      </c>
      <c r="M4765" s="300">
        <v>2.89</v>
      </c>
    </row>
    <row r="4766" spans="1:13" ht="36" x14ac:dyDescent="0.2">
      <c r="A4766" s="265" t="s">
        <v>9355</v>
      </c>
      <c r="B4766" s="279" t="s">
        <v>1193</v>
      </c>
      <c r="C4766" s="280" t="s">
        <v>3199</v>
      </c>
      <c r="D4766" s="279" t="s">
        <v>1470</v>
      </c>
      <c r="E4766" s="279" t="s">
        <v>3200</v>
      </c>
      <c r="F4766" s="281" t="s">
        <v>1209</v>
      </c>
      <c r="G4766" s="282" t="s">
        <v>73</v>
      </c>
      <c r="H4766" s="283">
        <v>5.3E-3</v>
      </c>
      <c r="I4766" s="284">
        <v>2.4670000000000001</v>
      </c>
      <c r="J4766" s="284">
        <v>1.2999999999999999E-2</v>
      </c>
      <c r="K4766" s="277"/>
      <c r="L4766" s="284">
        <v>2.99</v>
      </c>
      <c r="M4766" s="284">
        <v>0.01</v>
      </c>
    </row>
    <row r="4767" spans="1:13" x14ac:dyDescent="0.2">
      <c r="A4767" s="265" t="s">
        <v>9356</v>
      </c>
      <c r="B4767" s="279" t="s">
        <v>1193</v>
      </c>
      <c r="C4767" s="280" t="s">
        <v>3711</v>
      </c>
      <c r="D4767" s="279" t="s">
        <v>1470</v>
      </c>
      <c r="E4767" s="279" t="s">
        <v>3712</v>
      </c>
      <c r="F4767" s="281" t="s">
        <v>1209</v>
      </c>
      <c r="G4767" s="282" t="s">
        <v>3176</v>
      </c>
      <c r="H4767" s="283">
        <v>0.03</v>
      </c>
      <c r="I4767" s="284">
        <v>22.283000000000001</v>
      </c>
      <c r="J4767" s="284">
        <v>0.66800000000000004</v>
      </c>
      <c r="K4767" s="277"/>
      <c r="L4767" s="284">
        <v>27</v>
      </c>
      <c r="M4767" s="284">
        <v>0.81</v>
      </c>
    </row>
    <row r="4768" spans="1:13" x14ac:dyDescent="0.2">
      <c r="A4768" s="265" t="s">
        <v>9357</v>
      </c>
      <c r="B4768" s="279" t="s">
        <v>1193</v>
      </c>
      <c r="C4768" s="280" t="s">
        <v>3706</v>
      </c>
      <c r="D4768" s="279" t="s">
        <v>1470</v>
      </c>
      <c r="E4768" s="279" t="s">
        <v>1323</v>
      </c>
      <c r="F4768" s="281" t="s">
        <v>1209</v>
      </c>
      <c r="G4768" s="282" t="s">
        <v>73</v>
      </c>
      <c r="H4768" s="283">
        <v>0.25</v>
      </c>
      <c r="I4768" s="284">
        <v>2.17</v>
      </c>
      <c r="J4768" s="284">
        <v>0.54200000000000004</v>
      </c>
      <c r="K4768" s="277"/>
      <c r="L4768" s="284">
        <v>2.63</v>
      </c>
      <c r="M4768" s="284">
        <v>0.65</v>
      </c>
    </row>
    <row r="4769" spans="1:13" ht="24" x14ac:dyDescent="0.2">
      <c r="A4769" s="265" t="s">
        <v>9358</v>
      </c>
      <c r="B4769" s="279" t="s">
        <v>1193</v>
      </c>
      <c r="C4769" s="280" t="s">
        <v>3713</v>
      </c>
      <c r="D4769" s="279" t="s">
        <v>1470</v>
      </c>
      <c r="E4769" s="279" t="s">
        <v>3714</v>
      </c>
      <c r="F4769" s="281" t="s">
        <v>1209</v>
      </c>
      <c r="G4769" s="282" t="s">
        <v>3176</v>
      </c>
      <c r="H4769" s="283">
        <v>0.16</v>
      </c>
      <c r="I4769" s="284">
        <v>41.846936119402976</v>
      </c>
      <c r="J4769" s="284">
        <v>6.6950000000000003</v>
      </c>
      <c r="K4769" s="277"/>
      <c r="L4769" s="284">
        <v>50.98</v>
      </c>
      <c r="M4769" s="284">
        <v>8.15</v>
      </c>
    </row>
    <row r="4770" spans="1:13" x14ac:dyDescent="0.2">
      <c r="A4770" s="265" t="s">
        <v>9359</v>
      </c>
      <c r="B4770" s="266" t="s">
        <v>5322</v>
      </c>
      <c r="C4770" s="267" t="s">
        <v>36</v>
      </c>
      <c r="D4770" s="266" t="s">
        <v>37</v>
      </c>
      <c r="E4770" s="266" t="s">
        <v>38</v>
      </c>
      <c r="F4770" s="268" t="s">
        <v>1188</v>
      </c>
      <c r="G4770" s="269" t="s">
        <v>39</v>
      </c>
      <c r="H4770" s="267" t="s">
        <v>1189</v>
      </c>
      <c r="I4770" s="267" t="s">
        <v>40</v>
      </c>
      <c r="J4770" s="267" t="s">
        <v>41</v>
      </c>
      <c r="L4770" s="334"/>
      <c r="M4770" s="334"/>
    </row>
    <row r="4771" spans="1:13" x14ac:dyDescent="0.2">
      <c r="A4771" s="265" t="s">
        <v>9360</v>
      </c>
      <c r="B4771" s="290" t="s">
        <v>1190</v>
      </c>
      <c r="C4771" s="291" t="s">
        <v>3710</v>
      </c>
      <c r="D4771" s="290" t="s">
        <v>1470</v>
      </c>
      <c r="E4771" s="290" t="s">
        <v>210</v>
      </c>
      <c r="F4771" s="292">
        <v>26</v>
      </c>
      <c r="G4771" s="293" t="s">
        <v>11</v>
      </c>
      <c r="H4771" s="294">
        <v>1</v>
      </c>
      <c r="I4771" s="278">
        <v>11.18</v>
      </c>
      <c r="J4771" s="278">
        <v>11.18</v>
      </c>
      <c r="K4771" s="277"/>
      <c r="L4771" s="278">
        <v>13.56</v>
      </c>
      <c r="M4771" s="278">
        <v>13.56</v>
      </c>
    </row>
    <row r="4772" spans="1:13" ht="12.75" thickBot="1" x14ac:dyDescent="0.25">
      <c r="A4772" s="265" t="s">
        <v>9361</v>
      </c>
      <c r="B4772" s="301" t="s">
        <v>1193</v>
      </c>
      <c r="C4772" s="302" t="s">
        <v>3137</v>
      </c>
      <c r="D4772" s="301" t="s">
        <v>1470</v>
      </c>
      <c r="E4772" s="301" t="s">
        <v>1198</v>
      </c>
      <c r="F4772" s="303" t="s">
        <v>1195</v>
      </c>
      <c r="G4772" s="304" t="s">
        <v>1196</v>
      </c>
      <c r="H4772" s="305">
        <v>7.0000000000000007E-2</v>
      </c>
      <c r="I4772" s="285">
        <v>12.429</v>
      </c>
      <c r="J4772" s="285">
        <v>0.87</v>
      </c>
      <c r="K4772" s="277"/>
      <c r="L4772" s="285">
        <v>15.06</v>
      </c>
      <c r="M4772" s="285">
        <v>1.05</v>
      </c>
    </row>
    <row r="4773" spans="1:13" ht="12.75" thickTop="1" x14ac:dyDescent="0.2">
      <c r="A4773" s="265" t="s">
        <v>9362</v>
      </c>
      <c r="B4773" s="295" t="s">
        <v>1193</v>
      </c>
      <c r="C4773" s="296" t="s">
        <v>3214</v>
      </c>
      <c r="D4773" s="295" t="s">
        <v>1470</v>
      </c>
      <c r="E4773" s="295" t="s">
        <v>3215</v>
      </c>
      <c r="F4773" s="297" t="s">
        <v>1195</v>
      </c>
      <c r="G4773" s="298" t="s">
        <v>1196</v>
      </c>
      <c r="H4773" s="299">
        <v>0.13</v>
      </c>
      <c r="I4773" s="300">
        <v>18.404</v>
      </c>
      <c r="J4773" s="300">
        <v>2.3919999999999999</v>
      </c>
      <c r="K4773" s="277"/>
      <c r="L4773" s="300">
        <v>22.3</v>
      </c>
      <c r="M4773" s="300">
        <v>2.89</v>
      </c>
    </row>
    <row r="4774" spans="1:13" ht="36" x14ac:dyDescent="0.2">
      <c r="A4774" s="265" t="s">
        <v>9363</v>
      </c>
      <c r="B4774" s="279" t="s">
        <v>1193</v>
      </c>
      <c r="C4774" s="280" t="s">
        <v>3199</v>
      </c>
      <c r="D4774" s="279" t="s">
        <v>1470</v>
      </c>
      <c r="E4774" s="279" t="s">
        <v>3200</v>
      </c>
      <c r="F4774" s="281" t="s">
        <v>1209</v>
      </c>
      <c r="G4774" s="282" t="s">
        <v>73</v>
      </c>
      <c r="H4774" s="283">
        <v>5.3E-3</v>
      </c>
      <c r="I4774" s="284">
        <v>2.4670000000000001</v>
      </c>
      <c r="J4774" s="284">
        <v>1.2999999999999999E-2</v>
      </c>
      <c r="K4774" s="277"/>
      <c r="L4774" s="284">
        <v>2.99</v>
      </c>
      <c r="M4774" s="284">
        <v>0.01</v>
      </c>
    </row>
    <row r="4775" spans="1:13" x14ac:dyDescent="0.2">
      <c r="A4775" s="265" t="s">
        <v>9364</v>
      </c>
      <c r="B4775" s="279" t="s">
        <v>1193</v>
      </c>
      <c r="C4775" s="280" t="s">
        <v>3711</v>
      </c>
      <c r="D4775" s="279" t="s">
        <v>1470</v>
      </c>
      <c r="E4775" s="279" t="s">
        <v>3712</v>
      </c>
      <c r="F4775" s="281" t="s">
        <v>1209</v>
      </c>
      <c r="G4775" s="282" t="s">
        <v>3176</v>
      </c>
      <c r="H4775" s="283">
        <v>0.03</v>
      </c>
      <c r="I4775" s="284">
        <v>22.283000000000001</v>
      </c>
      <c r="J4775" s="284">
        <v>0.66800000000000004</v>
      </c>
      <c r="K4775" s="277"/>
      <c r="L4775" s="284">
        <v>27</v>
      </c>
      <c r="M4775" s="284">
        <v>0.81</v>
      </c>
    </row>
    <row r="4776" spans="1:13" x14ac:dyDescent="0.2">
      <c r="A4776" s="265" t="s">
        <v>9365</v>
      </c>
      <c r="B4776" s="279" t="s">
        <v>1193</v>
      </c>
      <c r="C4776" s="280" t="s">
        <v>3706</v>
      </c>
      <c r="D4776" s="279" t="s">
        <v>1470</v>
      </c>
      <c r="E4776" s="279" t="s">
        <v>1323</v>
      </c>
      <c r="F4776" s="281" t="s">
        <v>1209</v>
      </c>
      <c r="G4776" s="282" t="s">
        <v>73</v>
      </c>
      <c r="H4776" s="283">
        <v>0.25</v>
      </c>
      <c r="I4776" s="284">
        <v>2.17</v>
      </c>
      <c r="J4776" s="284">
        <v>0.54200000000000004</v>
      </c>
      <c r="K4776" s="277"/>
      <c r="L4776" s="284">
        <v>2.63</v>
      </c>
      <c r="M4776" s="284">
        <v>0.65</v>
      </c>
    </row>
    <row r="4777" spans="1:13" ht="24" x14ac:dyDescent="0.2">
      <c r="A4777" s="265" t="s">
        <v>9366</v>
      </c>
      <c r="B4777" s="279" t="s">
        <v>1193</v>
      </c>
      <c r="C4777" s="280" t="s">
        <v>3713</v>
      </c>
      <c r="D4777" s="279" t="s">
        <v>1470</v>
      </c>
      <c r="E4777" s="279" t="s">
        <v>3714</v>
      </c>
      <c r="F4777" s="281" t="s">
        <v>1209</v>
      </c>
      <c r="G4777" s="282" t="s">
        <v>3176</v>
      </c>
      <c r="H4777" s="283">
        <v>0.16</v>
      </c>
      <c r="I4777" s="284">
        <v>41.846936119402976</v>
      </c>
      <c r="J4777" s="284">
        <v>6.6950000000000003</v>
      </c>
      <c r="K4777" s="277"/>
      <c r="L4777" s="284">
        <v>50.98</v>
      </c>
      <c r="M4777" s="284">
        <v>8.15</v>
      </c>
    </row>
    <row r="4778" spans="1:13" x14ac:dyDescent="0.2">
      <c r="A4778" s="265" t="s">
        <v>9367</v>
      </c>
      <c r="B4778" s="266" t="s">
        <v>5323</v>
      </c>
      <c r="C4778" s="267" t="s">
        <v>36</v>
      </c>
      <c r="D4778" s="266" t="s">
        <v>37</v>
      </c>
      <c r="E4778" s="266" t="s">
        <v>38</v>
      </c>
      <c r="F4778" s="268" t="s">
        <v>1188</v>
      </c>
      <c r="G4778" s="269" t="s">
        <v>39</v>
      </c>
      <c r="H4778" s="267" t="s">
        <v>1189</v>
      </c>
      <c r="I4778" s="267" t="s">
        <v>40</v>
      </c>
      <c r="J4778" s="267" t="s">
        <v>41</v>
      </c>
      <c r="L4778" s="334"/>
      <c r="M4778" s="334"/>
    </row>
    <row r="4779" spans="1:13" x14ac:dyDescent="0.2">
      <c r="A4779" s="265" t="s">
        <v>9368</v>
      </c>
      <c r="B4779" s="271" t="s">
        <v>1190</v>
      </c>
      <c r="C4779" s="272" t="s">
        <v>3710</v>
      </c>
      <c r="D4779" s="271" t="s">
        <v>1470</v>
      </c>
      <c r="E4779" s="271" t="s">
        <v>210</v>
      </c>
      <c r="F4779" s="273">
        <v>26</v>
      </c>
      <c r="G4779" s="274" t="s">
        <v>11</v>
      </c>
      <c r="H4779" s="275">
        <v>1</v>
      </c>
      <c r="I4779" s="276">
        <v>11.18</v>
      </c>
      <c r="J4779" s="276">
        <v>11.18</v>
      </c>
      <c r="K4779" s="277"/>
      <c r="L4779" s="276">
        <v>13.56</v>
      </c>
      <c r="M4779" s="276">
        <v>13.56</v>
      </c>
    </row>
    <row r="4780" spans="1:13" x14ac:dyDescent="0.2">
      <c r="A4780" s="265" t="s">
        <v>9369</v>
      </c>
      <c r="B4780" s="279" t="s">
        <v>1193</v>
      </c>
      <c r="C4780" s="280" t="s">
        <v>3137</v>
      </c>
      <c r="D4780" s="279" t="s">
        <v>1470</v>
      </c>
      <c r="E4780" s="279" t="s">
        <v>1198</v>
      </c>
      <c r="F4780" s="281" t="s">
        <v>1195</v>
      </c>
      <c r="G4780" s="282" t="s">
        <v>1196</v>
      </c>
      <c r="H4780" s="283">
        <v>7.0000000000000007E-2</v>
      </c>
      <c r="I4780" s="284">
        <v>12.429</v>
      </c>
      <c r="J4780" s="284">
        <v>0.87</v>
      </c>
      <c r="K4780" s="277"/>
      <c r="L4780" s="284">
        <v>15.06</v>
      </c>
      <c r="M4780" s="284">
        <v>1.05</v>
      </c>
    </row>
    <row r="4781" spans="1:13" x14ac:dyDescent="0.2">
      <c r="A4781" s="265" t="s">
        <v>9370</v>
      </c>
      <c r="B4781" s="279" t="s">
        <v>1193</v>
      </c>
      <c r="C4781" s="280" t="s">
        <v>3214</v>
      </c>
      <c r="D4781" s="279" t="s">
        <v>1470</v>
      </c>
      <c r="E4781" s="279" t="s">
        <v>3215</v>
      </c>
      <c r="F4781" s="281" t="s">
        <v>1195</v>
      </c>
      <c r="G4781" s="282" t="s">
        <v>1196</v>
      </c>
      <c r="H4781" s="283">
        <v>0.13</v>
      </c>
      <c r="I4781" s="284">
        <v>18.404</v>
      </c>
      <c r="J4781" s="284">
        <v>2.3919999999999999</v>
      </c>
      <c r="K4781" s="277"/>
      <c r="L4781" s="284">
        <v>22.3</v>
      </c>
      <c r="M4781" s="284">
        <v>2.89</v>
      </c>
    </row>
    <row r="4782" spans="1:13" ht="36" x14ac:dyDescent="0.2">
      <c r="A4782" s="265" t="s">
        <v>9371</v>
      </c>
      <c r="B4782" s="279" t="s">
        <v>1193</v>
      </c>
      <c r="C4782" s="280" t="s">
        <v>3199</v>
      </c>
      <c r="D4782" s="279" t="s">
        <v>1470</v>
      </c>
      <c r="E4782" s="279" t="s">
        <v>3200</v>
      </c>
      <c r="F4782" s="281" t="s">
        <v>1209</v>
      </c>
      <c r="G4782" s="282" t="s">
        <v>73</v>
      </c>
      <c r="H4782" s="283">
        <v>5.3E-3</v>
      </c>
      <c r="I4782" s="284">
        <v>2.4670000000000001</v>
      </c>
      <c r="J4782" s="284">
        <v>1.2999999999999999E-2</v>
      </c>
      <c r="K4782" s="277"/>
      <c r="L4782" s="284">
        <v>2.99</v>
      </c>
      <c r="M4782" s="284">
        <v>0.01</v>
      </c>
    </row>
    <row r="4783" spans="1:13" x14ac:dyDescent="0.2">
      <c r="A4783" s="265" t="s">
        <v>9372</v>
      </c>
      <c r="B4783" s="301" t="s">
        <v>1193</v>
      </c>
      <c r="C4783" s="302" t="s">
        <v>3711</v>
      </c>
      <c r="D4783" s="301" t="s">
        <v>1470</v>
      </c>
      <c r="E4783" s="301" t="s">
        <v>3712</v>
      </c>
      <c r="F4783" s="303" t="s">
        <v>1209</v>
      </c>
      <c r="G4783" s="304" t="s">
        <v>3176</v>
      </c>
      <c r="H4783" s="305">
        <v>0.03</v>
      </c>
      <c r="I4783" s="285">
        <v>22.283000000000001</v>
      </c>
      <c r="J4783" s="285">
        <v>0.66800000000000004</v>
      </c>
      <c r="K4783" s="277"/>
      <c r="L4783" s="285">
        <v>27</v>
      </c>
      <c r="M4783" s="285">
        <v>0.81</v>
      </c>
    </row>
    <row r="4784" spans="1:13" ht="12.75" thickBot="1" x14ac:dyDescent="0.25">
      <c r="A4784" s="265" t="s">
        <v>9373</v>
      </c>
      <c r="B4784" s="301" t="s">
        <v>1193</v>
      </c>
      <c r="C4784" s="302" t="s">
        <v>3706</v>
      </c>
      <c r="D4784" s="301" t="s">
        <v>1470</v>
      </c>
      <c r="E4784" s="301" t="s">
        <v>1323</v>
      </c>
      <c r="F4784" s="303" t="s">
        <v>1209</v>
      </c>
      <c r="G4784" s="304" t="s">
        <v>73</v>
      </c>
      <c r="H4784" s="305">
        <v>0.25</v>
      </c>
      <c r="I4784" s="285">
        <v>2.17</v>
      </c>
      <c r="J4784" s="285">
        <v>0.54200000000000004</v>
      </c>
      <c r="K4784" s="277"/>
      <c r="L4784" s="285">
        <v>2.63</v>
      </c>
      <c r="M4784" s="285">
        <v>0.65</v>
      </c>
    </row>
    <row r="4785" spans="1:13" ht="24.75" thickTop="1" x14ac:dyDescent="0.2">
      <c r="A4785" s="265" t="s">
        <v>9374</v>
      </c>
      <c r="B4785" s="295" t="s">
        <v>1193</v>
      </c>
      <c r="C4785" s="296" t="s">
        <v>3713</v>
      </c>
      <c r="D4785" s="295" t="s">
        <v>1470</v>
      </c>
      <c r="E4785" s="295" t="s">
        <v>3714</v>
      </c>
      <c r="F4785" s="297" t="s">
        <v>1209</v>
      </c>
      <c r="G4785" s="298" t="s">
        <v>3176</v>
      </c>
      <c r="H4785" s="299">
        <v>0.16</v>
      </c>
      <c r="I4785" s="300">
        <v>41.846936119402976</v>
      </c>
      <c r="J4785" s="300">
        <v>6.6950000000000003</v>
      </c>
      <c r="K4785" s="277"/>
      <c r="L4785" s="300">
        <v>50.98</v>
      </c>
      <c r="M4785" s="300">
        <v>8.15</v>
      </c>
    </row>
    <row r="4786" spans="1:13" x14ac:dyDescent="0.2">
      <c r="A4786" s="265" t="s">
        <v>9375</v>
      </c>
      <c r="B4786" s="266" t="s">
        <v>5324</v>
      </c>
      <c r="C4786" s="267" t="s">
        <v>36</v>
      </c>
      <c r="D4786" s="266" t="s">
        <v>37</v>
      </c>
      <c r="E4786" s="266" t="s">
        <v>38</v>
      </c>
      <c r="F4786" s="268" t="s">
        <v>1188</v>
      </c>
      <c r="G4786" s="269" t="s">
        <v>39</v>
      </c>
      <c r="H4786" s="267" t="s">
        <v>1189</v>
      </c>
      <c r="I4786" s="267" t="s">
        <v>40</v>
      </c>
      <c r="J4786" s="267" t="s">
        <v>41</v>
      </c>
      <c r="L4786" s="334"/>
      <c r="M4786" s="334"/>
    </row>
    <row r="4787" spans="1:13" x14ac:dyDescent="0.2">
      <c r="A4787" s="265" t="s">
        <v>9376</v>
      </c>
      <c r="B4787" s="271" t="s">
        <v>1190</v>
      </c>
      <c r="C4787" s="272" t="s">
        <v>3710</v>
      </c>
      <c r="D4787" s="271" t="s">
        <v>1470</v>
      </c>
      <c r="E4787" s="271" t="s">
        <v>210</v>
      </c>
      <c r="F4787" s="273">
        <v>26</v>
      </c>
      <c r="G4787" s="274" t="s">
        <v>11</v>
      </c>
      <c r="H4787" s="275">
        <v>1</v>
      </c>
      <c r="I4787" s="276">
        <v>11.18</v>
      </c>
      <c r="J4787" s="276">
        <v>11.18</v>
      </c>
      <c r="K4787" s="277"/>
      <c r="L4787" s="276">
        <v>13.56</v>
      </c>
      <c r="M4787" s="276">
        <v>13.56</v>
      </c>
    </row>
    <row r="4788" spans="1:13" x14ac:dyDescent="0.2">
      <c r="A4788" s="265" t="s">
        <v>9377</v>
      </c>
      <c r="B4788" s="279" t="s">
        <v>1193</v>
      </c>
      <c r="C4788" s="280" t="s">
        <v>3137</v>
      </c>
      <c r="D4788" s="279" t="s">
        <v>1470</v>
      </c>
      <c r="E4788" s="279" t="s">
        <v>1198</v>
      </c>
      <c r="F4788" s="281" t="s">
        <v>1195</v>
      </c>
      <c r="G4788" s="282" t="s">
        <v>1196</v>
      </c>
      <c r="H4788" s="283">
        <v>7.0000000000000007E-2</v>
      </c>
      <c r="I4788" s="284">
        <v>12.429</v>
      </c>
      <c r="J4788" s="284">
        <v>0.87</v>
      </c>
      <c r="K4788" s="277"/>
      <c r="L4788" s="284">
        <v>15.06</v>
      </c>
      <c r="M4788" s="284">
        <v>1.05</v>
      </c>
    </row>
    <row r="4789" spans="1:13" x14ac:dyDescent="0.2">
      <c r="A4789" s="265" t="s">
        <v>9378</v>
      </c>
      <c r="B4789" s="279" t="s">
        <v>1193</v>
      </c>
      <c r="C4789" s="280" t="s">
        <v>3214</v>
      </c>
      <c r="D4789" s="279" t="s">
        <v>1470</v>
      </c>
      <c r="E4789" s="279" t="s">
        <v>3215</v>
      </c>
      <c r="F4789" s="281" t="s">
        <v>1195</v>
      </c>
      <c r="G4789" s="282" t="s">
        <v>1196</v>
      </c>
      <c r="H4789" s="283">
        <v>0.13</v>
      </c>
      <c r="I4789" s="284">
        <v>18.404</v>
      </c>
      <c r="J4789" s="284">
        <v>2.3919999999999999</v>
      </c>
      <c r="K4789" s="277"/>
      <c r="L4789" s="284">
        <v>22.3</v>
      </c>
      <c r="M4789" s="284">
        <v>2.89</v>
      </c>
    </row>
    <row r="4790" spans="1:13" ht="36" x14ac:dyDescent="0.2">
      <c r="A4790" s="265" t="s">
        <v>9379</v>
      </c>
      <c r="B4790" s="279" t="s">
        <v>1193</v>
      </c>
      <c r="C4790" s="280" t="s">
        <v>3199</v>
      </c>
      <c r="D4790" s="279" t="s">
        <v>1470</v>
      </c>
      <c r="E4790" s="279" t="s">
        <v>3200</v>
      </c>
      <c r="F4790" s="281" t="s">
        <v>1209</v>
      </c>
      <c r="G4790" s="282" t="s">
        <v>73</v>
      </c>
      <c r="H4790" s="283">
        <v>5.3E-3</v>
      </c>
      <c r="I4790" s="284">
        <v>2.4670000000000001</v>
      </c>
      <c r="J4790" s="284">
        <v>1.2999999999999999E-2</v>
      </c>
      <c r="K4790" s="277"/>
      <c r="L4790" s="284">
        <v>2.99</v>
      </c>
      <c r="M4790" s="284">
        <v>0.01</v>
      </c>
    </row>
    <row r="4791" spans="1:13" x14ac:dyDescent="0.2">
      <c r="A4791" s="265" t="s">
        <v>9380</v>
      </c>
      <c r="B4791" s="279" t="s">
        <v>1193</v>
      </c>
      <c r="C4791" s="280" t="s">
        <v>3711</v>
      </c>
      <c r="D4791" s="279" t="s">
        <v>1470</v>
      </c>
      <c r="E4791" s="279" t="s">
        <v>3712</v>
      </c>
      <c r="F4791" s="281" t="s">
        <v>1209</v>
      </c>
      <c r="G4791" s="282" t="s">
        <v>3176</v>
      </c>
      <c r="H4791" s="283">
        <v>0.03</v>
      </c>
      <c r="I4791" s="284">
        <v>22.283000000000001</v>
      </c>
      <c r="J4791" s="284">
        <v>0.66800000000000004</v>
      </c>
      <c r="K4791" s="277"/>
      <c r="L4791" s="284">
        <v>27</v>
      </c>
      <c r="M4791" s="284">
        <v>0.81</v>
      </c>
    </row>
    <row r="4792" spans="1:13" x14ac:dyDescent="0.2">
      <c r="A4792" s="265" t="s">
        <v>9381</v>
      </c>
      <c r="B4792" s="279" t="s">
        <v>1193</v>
      </c>
      <c r="C4792" s="280" t="s">
        <v>3706</v>
      </c>
      <c r="D4792" s="279" t="s">
        <v>1470</v>
      </c>
      <c r="E4792" s="279" t="s">
        <v>1323</v>
      </c>
      <c r="F4792" s="281" t="s">
        <v>1209</v>
      </c>
      <c r="G4792" s="282" t="s">
        <v>73</v>
      </c>
      <c r="H4792" s="283">
        <v>0.25</v>
      </c>
      <c r="I4792" s="284">
        <v>2.17</v>
      </c>
      <c r="J4792" s="284">
        <v>0.54200000000000004</v>
      </c>
      <c r="K4792" s="277"/>
      <c r="L4792" s="284">
        <v>2.63</v>
      </c>
      <c r="M4792" s="284">
        <v>0.65</v>
      </c>
    </row>
    <row r="4793" spans="1:13" ht="24" x14ac:dyDescent="0.2">
      <c r="A4793" s="265" t="s">
        <v>9382</v>
      </c>
      <c r="B4793" s="279" t="s">
        <v>1193</v>
      </c>
      <c r="C4793" s="280" t="s">
        <v>3713</v>
      </c>
      <c r="D4793" s="279" t="s">
        <v>1470</v>
      </c>
      <c r="E4793" s="279" t="s">
        <v>3714</v>
      </c>
      <c r="F4793" s="281" t="s">
        <v>1209</v>
      </c>
      <c r="G4793" s="282" t="s">
        <v>3176</v>
      </c>
      <c r="H4793" s="283">
        <v>0.16</v>
      </c>
      <c r="I4793" s="284">
        <v>41.846936119402976</v>
      </c>
      <c r="J4793" s="284">
        <v>6.6950000000000003</v>
      </c>
      <c r="K4793" s="277"/>
      <c r="L4793" s="284">
        <v>50.98</v>
      </c>
      <c r="M4793" s="284">
        <v>8.15</v>
      </c>
    </row>
    <row r="4794" spans="1:13" x14ac:dyDescent="0.2">
      <c r="A4794" s="265" t="s">
        <v>9383</v>
      </c>
      <c r="B4794" s="266" t="s">
        <v>5325</v>
      </c>
      <c r="C4794" s="267" t="s">
        <v>36</v>
      </c>
      <c r="D4794" s="266" t="s">
        <v>37</v>
      </c>
      <c r="E4794" s="266" t="s">
        <v>38</v>
      </c>
      <c r="F4794" s="268" t="s">
        <v>1188</v>
      </c>
      <c r="G4794" s="269" t="s">
        <v>39</v>
      </c>
      <c r="H4794" s="267" t="s">
        <v>1189</v>
      </c>
      <c r="I4794" s="267" t="s">
        <v>40</v>
      </c>
      <c r="J4794" s="267" t="s">
        <v>41</v>
      </c>
      <c r="L4794" s="334"/>
      <c r="M4794" s="334"/>
    </row>
    <row r="4795" spans="1:13" x14ac:dyDescent="0.2">
      <c r="A4795" s="265" t="s">
        <v>9384</v>
      </c>
      <c r="B4795" s="290" t="s">
        <v>1190</v>
      </c>
      <c r="C4795" s="291" t="s">
        <v>3710</v>
      </c>
      <c r="D4795" s="290" t="s">
        <v>1470</v>
      </c>
      <c r="E4795" s="290" t="s">
        <v>210</v>
      </c>
      <c r="F4795" s="292">
        <v>26</v>
      </c>
      <c r="G4795" s="293" t="s">
        <v>11</v>
      </c>
      <c r="H4795" s="294">
        <v>1</v>
      </c>
      <c r="I4795" s="278">
        <v>11.18</v>
      </c>
      <c r="J4795" s="278">
        <v>11.18</v>
      </c>
      <c r="K4795" s="277"/>
      <c r="L4795" s="278">
        <v>13.56</v>
      </c>
      <c r="M4795" s="278">
        <v>13.56</v>
      </c>
    </row>
    <row r="4796" spans="1:13" ht="12.75" thickBot="1" x14ac:dyDescent="0.25">
      <c r="A4796" s="265" t="s">
        <v>9385</v>
      </c>
      <c r="B4796" s="301" t="s">
        <v>1193</v>
      </c>
      <c r="C4796" s="302" t="s">
        <v>3137</v>
      </c>
      <c r="D4796" s="301" t="s">
        <v>1470</v>
      </c>
      <c r="E4796" s="301" t="s">
        <v>1198</v>
      </c>
      <c r="F4796" s="303" t="s">
        <v>1195</v>
      </c>
      <c r="G4796" s="304" t="s">
        <v>1196</v>
      </c>
      <c r="H4796" s="305">
        <v>7.0000000000000007E-2</v>
      </c>
      <c r="I4796" s="285">
        <v>12.429</v>
      </c>
      <c r="J4796" s="285">
        <v>0.87</v>
      </c>
      <c r="K4796" s="277"/>
      <c r="L4796" s="285">
        <v>15.06</v>
      </c>
      <c r="M4796" s="285">
        <v>1.05</v>
      </c>
    </row>
    <row r="4797" spans="1:13" ht="12.75" thickTop="1" x14ac:dyDescent="0.2">
      <c r="A4797" s="265" t="s">
        <v>9386</v>
      </c>
      <c r="B4797" s="295" t="s">
        <v>1193</v>
      </c>
      <c r="C4797" s="296" t="s">
        <v>3214</v>
      </c>
      <c r="D4797" s="295" t="s">
        <v>1470</v>
      </c>
      <c r="E4797" s="295" t="s">
        <v>3215</v>
      </c>
      <c r="F4797" s="297" t="s">
        <v>1195</v>
      </c>
      <c r="G4797" s="298" t="s">
        <v>1196</v>
      </c>
      <c r="H4797" s="299">
        <v>0.13</v>
      </c>
      <c r="I4797" s="300">
        <v>18.404</v>
      </c>
      <c r="J4797" s="300">
        <v>2.3919999999999999</v>
      </c>
      <c r="K4797" s="277"/>
      <c r="L4797" s="300">
        <v>22.3</v>
      </c>
      <c r="M4797" s="300">
        <v>2.89</v>
      </c>
    </row>
    <row r="4798" spans="1:13" ht="36" x14ac:dyDescent="0.2">
      <c r="A4798" s="265" t="s">
        <v>9387</v>
      </c>
      <c r="B4798" s="279" t="s">
        <v>1193</v>
      </c>
      <c r="C4798" s="280" t="s">
        <v>3199</v>
      </c>
      <c r="D4798" s="279" t="s">
        <v>1470</v>
      </c>
      <c r="E4798" s="279" t="s">
        <v>3200</v>
      </c>
      <c r="F4798" s="281" t="s">
        <v>1209</v>
      </c>
      <c r="G4798" s="282" t="s">
        <v>73</v>
      </c>
      <c r="H4798" s="283">
        <v>5.3E-3</v>
      </c>
      <c r="I4798" s="284">
        <v>2.4670000000000001</v>
      </c>
      <c r="J4798" s="284">
        <v>1.2999999999999999E-2</v>
      </c>
      <c r="K4798" s="277"/>
      <c r="L4798" s="284">
        <v>2.99</v>
      </c>
      <c r="M4798" s="284">
        <v>0.01</v>
      </c>
    </row>
    <row r="4799" spans="1:13" x14ac:dyDescent="0.2">
      <c r="A4799" s="265" t="s">
        <v>9388</v>
      </c>
      <c r="B4799" s="279" t="s">
        <v>1193</v>
      </c>
      <c r="C4799" s="280" t="s">
        <v>3711</v>
      </c>
      <c r="D4799" s="279" t="s">
        <v>1470</v>
      </c>
      <c r="E4799" s="279" t="s">
        <v>3712</v>
      </c>
      <c r="F4799" s="281" t="s">
        <v>1209</v>
      </c>
      <c r="G4799" s="282" t="s">
        <v>3176</v>
      </c>
      <c r="H4799" s="283">
        <v>0.03</v>
      </c>
      <c r="I4799" s="284">
        <v>22.283000000000001</v>
      </c>
      <c r="J4799" s="284">
        <v>0.66800000000000004</v>
      </c>
      <c r="K4799" s="277"/>
      <c r="L4799" s="284">
        <v>27</v>
      </c>
      <c r="M4799" s="284">
        <v>0.81</v>
      </c>
    </row>
    <row r="4800" spans="1:13" x14ac:dyDescent="0.2">
      <c r="A4800" s="265" t="s">
        <v>9389</v>
      </c>
      <c r="B4800" s="279" t="s">
        <v>1193</v>
      </c>
      <c r="C4800" s="280" t="s">
        <v>3706</v>
      </c>
      <c r="D4800" s="279" t="s">
        <v>1470</v>
      </c>
      <c r="E4800" s="279" t="s">
        <v>1323</v>
      </c>
      <c r="F4800" s="281" t="s">
        <v>1209</v>
      </c>
      <c r="G4800" s="282" t="s">
        <v>73</v>
      </c>
      <c r="H4800" s="283">
        <v>0.25</v>
      </c>
      <c r="I4800" s="284">
        <v>2.17</v>
      </c>
      <c r="J4800" s="284">
        <v>0.54200000000000004</v>
      </c>
      <c r="K4800" s="277"/>
      <c r="L4800" s="284">
        <v>2.63</v>
      </c>
      <c r="M4800" s="284">
        <v>0.65</v>
      </c>
    </row>
    <row r="4801" spans="1:13" ht="24" x14ac:dyDescent="0.2">
      <c r="A4801" s="265" t="s">
        <v>9390</v>
      </c>
      <c r="B4801" s="279" t="s">
        <v>1193</v>
      </c>
      <c r="C4801" s="280" t="s">
        <v>3713</v>
      </c>
      <c r="D4801" s="279" t="s">
        <v>1470</v>
      </c>
      <c r="E4801" s="279" t="s">
        <v>3714</v>
      </c>
      <c r="F4801" s="281" t="s">
        <v>1209</v>
      </c>
      <c r="G4801" s="282" t="s">
        <v>3176</v>
      </c>
      <c r="H4801" s="283">
        <v>0.16</v>
      </c>
      <c r="I4801" s="284">
        <v>41.846936119402976</v>
      </c>
      <c r="J4801" s="284">
        <v>6.6950000000000003</v>
      </c>
      <c r="K4801" s="277"/>
      <c r="L4801" s="284">
        <v>50.98</v>
      </c>
      <c r="M4801" s="284">
        <v>8.15</v>
      </c>
    </row>
  </sheetData>
  <sortState ref="A2:P4797">
    <sortCondition ref="A2:A4797"/>
  </sortState>
  <mergeCells count="5">
    <mergeCell ref="D1:E1"/>
    <mergeCell ref="D2:E2"/>
    <mergeCell ref="B3:J3"/>
    <mergeCell ref="B4:J4"/>
    <mergeCell ref="L5:M5"/>
  </mergeCells>
  <printOptions horizontalCentered="1"/>
  <pageMargins left="0.39370078740157483" right="0.39370078740157483" top="0.39370078740157483" bottom="0.78740157480314965" header="0.31496062992125984" footer="0.39370078740157483"/>
  <pageSetup paperSize="9" scale="56" fitToHeight="0" orientation="portrait" r:id="rId1"/>
  <headerFooter>
    <oddHeader xml:space="preserve">&amp;L </oddHeader>
    <oddFooter xml:space="preserve">&amp;L </oddFooter>
  </headerFooter>
  <drawing r:id="rId2"/>
  <legacyDrawing r:id="rId3"/>
  <oleObjects>
    <mc:AlternateContent xmlns:mc="http://schemas.openxmlformats.org/markup-compatibility/2006">
      <mc:Choice Requires="x14">
        <oleObject progId="CorelDraw.Graphic.17" shapeId="9218" r:id="rId4">
          <objectPr defaultSize="0" autoPict="0" r:id="rId5">
            <anchor moveWithCells="1" sizeWithCells="1">
              <from>
                <xdr:col>9</xdr:col>
                <xdr:colOff>85725</xdr:colOff>
                <xdr:row>0</xdr:row>
                <xdr:rowOff>133350</xdr:rowOff>
              </from>
              <to>
                <xdr:col>9</xdr:col>
                <xdr:colOff>742950</xdr:colOff>
                <xdr:row>1</xdr:row>
                <xdr:rowOff>904875</xdr:rowOff>
              </to>
            </anchor>
          </objectPr>
        </oleObject>
      </mc:Choice>
      <mc:Fallback>
        <oleObject progId="CorelDraw.Graphic.17" shapeId="9218"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10</vt:i4>
      </vt:variant>
    </vt:vector>
  </HeadingPairs>
  <TitlesOfParts>
    <vt:vector size="17" baseType="lpstr">
      <vt:lpstr>Resumo</vt:lpstr>
      <vt:lpstr>Planilha</vt:lpstr>
      <vt:lpstr>Cronograma</vt:lpstr>
      <vt:lpstr>Parcela Maior Relevância</vt:lpstr>
      <vt:lpstr>BDI</vt:lpstr>
      <vt:lpstr>CPU's</vt:lpstr>
      <vt:lpstr>CPU's Sinapi e Goinfra</vt:lpstr>
      <vt:lpstr>BDI!Area_de_impressao</vt:lpstr>
      <vt:lpstr>'CPU''s'!Area_de_impressao</vt:lpstr>
      <vt:lpstr>'CPU''s Sinapi e Goinfra'!Area_de_impressao</vt:lpstr>
      <vt:lpstr>Cronograma!Area_de_impressao</vt:lpstr>
      <vt:lpstr>Planilha!Area_de_impressao</vt:lpstr>
      <vt:lpstr>Resumo!Area_de_impressao</vt:lpstr>
      <vt:lpstr>'CPU''s'!Titulos_de_impressao</vt:lpstr>
      <vt:lpstr>'CPU''s Sinapi e Goinfra'!Titulos_de_impressao</vt:lpstr>
      <vt:lpstr>Cronograma!Titulos_de_impressao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2024-04-11T20:29:19Z</dcterms:modified>
</cp:coreProperties>
</file>