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min\Downloads\"/>
    </mc:Choice>
  </mc:AlternateContent>
  <xr:revisionPtr revIDLastSave="0" documentId="13_ncr:1_{0BC09C15-CAD3-4709-A0D6-EBCB72C2098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SUMO" sheetId="2" r:id="rId1"/>
    <sheet name="ORÇAMENTO" sheetId="3" r:id="rId2"/>
    <sheet name="SOMATÓRIO" sheetId="30" r:id="rId3"/>
    <sheet name="CRONOGRAMA" sheetId="31" r:id="rId4"/>
    <sheet name="BDI" sheetId="32" r:id="rId5"/>
    <sheet name="RELATÓRIO" sheetId="33" r:id="rId6"/>
    <sheet name="PARC. MAIOR RELEV." sheetId="34" r:id="rId7"/>
  </sheets>
  <definedNames>
    <definedName name="_xlnm.Print_Area" localSheetId="4">BDI!$A$1:$D$24</definedName>
    <definedName name="_xlnm.Print_Area" localSheetId="3">CRONOGRAMA!$A$1:$AB$52</definedName>
    <definedName name="_xlnm.Print_Area" localSheetId="1">ORÇAMENTO!$A$1:$M$1866</definedName>
    <definedName name="_xlnm.Print_Area" localSheetId="0">RESUMO!$A$1:$G$47</definedName>
    <definedName name="_xlnm.Print_Area" localSheetId="2">SOMATÓRIO!$A$1:$E$30</definedName>
    <definedName name="_xlnm.Print_Titles" localSheetId="1">ORÇAMENTO!$1:$6</definedName>
    <definedName name="_xlnm.Print_Titles" localSheetId="0">RESUMO!$1:$6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28" i="3" l="1"/>
  <c r="J928" i="3" s="1"/>
  <c r="K929" i="3"/>
  <c r="I928" i="3"/>
  <c r="I929" i="3"/>
  <c r="H929" i="3" s="1"/>
  <c r="K1391" i="3"/>
  <c r="J1391" i="3" s="1"/>
  <c r="K1392" i="3"/>
  <c r="J1392" i="3" s="1"/>
  <c r="I1391" i="3"/>
  <c r="I1392" i="3"/>
  <c r="K1605" i="3"/>
  <c r="I1605" i="3"/>
  <c r="H1605" i="3" s="1"/>
  <c r="K1660" i="3"/>
  <c r="J1660" i="3" s="1"/>
  <c r="K1661" i="3"/>
  <c r="J1661" i="3" s="1"/>
  <c r="I1660" i="3"/>
  <c r="I1661" i="3"/>
  <c r="K1067" i="3"/>
  <c r="J1067" i="3" s="1"/>
  <c r="I1067" i="3"/>
  <c r="H1067" i="3" s="1"/>
  <c r="K1077" i="3"/>
  <c r="J1077" i="3" s="1"/>
  <c r="I1077" i="3"/>
  <c r="H1077" i="3" s="1"/>
  <c r="K477" i="3"/>
  <c r="J477" i="3" s="1"/>
  <c r="K478" i="3"/>
  <c r="J478" i="3" s="1"/>
  <c r="I477" i="3"/>
  <c r="I478" i="3"/>
  <c r="H478" i="3" s="1"/>
  <c r="K10" i="3"/>
  <c r="J10" i="3" s="1"/>
  <c r="J11" i="3"/>
  <c r="K12" i="3"/>
  <c r="J12" i="3" s="1"/>
  <c r="K14" i="3"/>
  <c r="J14" i="3" s="1"/>
  <c r="K15" i="3"/>
  <c r="J15" i="3" s="1"/>
  <c r="K17" i="3"/>
  <c r="J17" i="3" s="1"/>
  <c r="K18" i="3"/>
  <c r="J18" i="3" s="1"/>
  <c r="K19" i="3"/>
  <c r="J19" i="3" s="1"/>
  <c r="K21" i="3"/>
  <c r="J21" i="3" s="1"/>
  <c r="K22" i="3"/>
  <c r="J22" i="3" s="1"/>
  <c r="K23" i="3"/>
  <c r="J23" i="3" s="1"/>
  <c r="K24" i="3"/>
  <c r="J24" i="3" s="1"/>
  <c r="K25" i="3"/>
  <c r="J25" i="3" s="1"/>
  <c r="K28" i="3"/>
  <c r="J28" i="3" s="1"/>
  <c r="K29" i="3"/>
  <c r="J29" i="3" s="1"/>
  <c r="K30" i="3"/>
  <c r="J30" i="3" s="1"/>
  <c r="K32" i="3"/>
  <c r="J32" i="3" s="1"/>
  <c r="K34" i="3"/>
  <c r="J34" i="3" s="1"/>
  <c r="K36" i="3"/>
  <c r="J36" i="3" s="1"/>
  <c r="K37" i="3"/>
  <c r="J37" i="3" s="1"/>
  <c r="K38" i="3"/>
  <c r="J38" i="3" s="1"/>
  <c r="K39" i="3"/>
  <c r="J39" i="3" s="1"/>
  <c r="K41" i="3"/>
  <c r="J41" i="3" s="1"/>
  <c r="K44" i="3"/>
  <c r="J44" i="3" s="1"/>
  <c r="K46" i="3"/>
  <c r="J46" i="3" s="1"/>
  <c r="K48" i="3"/>
  <c r="J48" i="3" s="1"/>
  <c r="K49" i="3"/>
  <c r="J49" i="3" s="1"/>
  <c r="K50" i="3"/>
  <c r="J50" i="3" s="1"/>
  <c r="K51" i="3"/>
  <c r="J51" i="3" s="1"/>
  <c r="K54" i="3"/>
  <c r="J54" i="3" s="1"/>
  <c r="K55" i="3"/>
  <c r="J55" i="3" s="1"/>
  <c r="K56" i="3"/>
  <c r="J56" i="3" s="1"/>
  <c r="K57" i="3"/>
  <c r="J57" i="3" s="1"/>
  <c r="K58" i="3"/>
  <c r="J58" i="3" s="1"/>
  <c r="K59" i="3"/>
  <c r="J59" i="3" s="1"/>
  <c r="K60" i="3"/>
  <c r="J60" i="3" s="1"/>
  <c r="K62" i="3"/>
  <c r="J62" i="3" s="1"/>
  <c r="K64" i="3"/>
  <c r="J64" i="3" s="1"/>
  <c r="K66" i="3"/>
  <c r="J66" i="3" s="1"/>
  <c r="K68" i="3"/>
  <c r="J68" i="3" s="1"/>
  <c r="K69" i="3"/>
  <c r="J69" i="3" s="1"/>
  <c r="K70" i="3"/>
  <c r="J70" i="3" s="1"/>
  <c r="K72" i="3"/>
  <c r="J72" i="3" s="1"/>
  <c r="K74" i="3"/>
  <c r="K75" i="3"/>
  <c r="J75" i="3" s="1"/>
  <c r="K77" i="3"/>
  <c r="J77" i="3" s="1"/>
  <c r="K80" i="3"/>
  <c r="J80" i="3" s="1"/>
  <c r="K82" i="3"/>
  <c r="J82" i="3" s="1"/>
  <c r="K84" i="3"/>
  <c r="J84" i="3" s="1"/>
  <c r="K85" i="3"/>
  <c r="J85" i="3" s="1"/>
  <c r="K86" i="3"/>
  <c r="J86" i="3" s="1"/>
  <c r="K88" i="3"/>
  <c r="K89" i="3"/>
  <c r="J89" i="3" s="1"/>
  <c r="K90" i="3"/>
  <c r="J90" i="3" s="1"/>
  <c r="K91" i="3"/>
  <c r="J91" i="3" s="1"/>
  <c r="K94" i="3"/>
  <c r="J94" i="3" s="1"/>
  <c r="K95" i="3"/>
  <c r="J95" i="3" s="1"/>
  <c r="K96" i="3"/>
  <c r="J96" i="3" s="1"/>
  <c r="K97" i="3"/>
  <c r="J97" i="3" s="1"/>
  <c r="K98" i="3"/>
  <c r="J98" i="3" s="1"/>
  <c r="K99" i="3"/>
  <c r="J99" i="3" s="1"/>
  <c r="K101" i="3"/>
  <c r="J101" i="3" s="1"/>
  <c r="K104" i="3"/>
  <c r="J104" i="3" s="1"/>
  <c r="K106" i="3"/>
  <c r="J106" i="3" s="1"/>
  <c r="K107" i="3"/>
  <c r="J107" i="3" s="1"/>
  <c r="K109" i="3"/>
  <c r="J109" i="3" s="1"/>
  <c r="K111" i="3"/>
  <c r="J111" i="3" s="1"/>
  <c r="K112" i="3"/>
  <c r="J112" i="3" s="1"/>
  <c r="K114" i="3"/>
  <c r="J114" i="3" s="1"/>
  <c r="K115" i="3"/>
  <c r="J115" i="3" s="1"/>
  <c r="K116" i="3"/>
  <c r="J116" i="3" s="1"/>
  <c r="K119" i="3"/>
  <c r="K120" i="3"/>
  <c r="J120" i="3" s="1"/>
  <c r="K121" i="3"/>
  <c r="J121" i="3" s="1"/>
  <c r="K124" i="3"/>
  <c r="J124" i="3" s="1"/>
  <c r="K125" i="3"/>
  <c r="J125" i="3" s="1"/>
  <c r="K126" i="3"/>
  <c r="J126" i="3" s="1"/>
  <c r="K128" i="3"/>
  <c r="J128" i="3" s="1"/>
  <c r="K130" i="3"/>
  <c r="J130" i="3" s="1"/>
  <c r="K132" i="3"/>
  <c r="J132" i="3" s="1"/>
  <c r="K133" i="3"/>
  <c r="J133" i="3" s="1"/>
  <c r="K134" i="3"/>
  <c r="J134" i="3" s="1"/>
  <c r="K136" i="3"/>
  <c r="J136" i="3" s="1"/>
  <c r="K138" i="3"/>
  <c r="J138" i="3" s="1"/>
  <c r="K139" i="3"/>
  <c r="J139" i="3" s="1"/>
  <c r="K140" i="3"/>
  <c r="J140" i="3" s="1"/>
  <c r="K141" i="3"/>
  <c r="J141" i="3" s="1"/>
  <c r="K143" i="3"/>
  <c r="J143" i="3" s="1"/>
  <c r="K145" i="3"/>
  <c r="J145" i="3" s="1"/>
  <c r="K146" i="3"/>
  <c r="J146" i="3" s="1"/>
  <c r="K147" i="3"/>
  <c r="J147" i="3" s="1"/>
  <c r="K148" i="3"/>
  <c r="J148" i="3" s="1"/>
  <c r="K150" i="3"/>
  <c r="J150" i="3" s="1"/>
  <c r="K151" i="3"/>
  <c r="J151" i="3" s="1"/>
  <c r="K152" i="3"/>
  <c r="J152" i="3" s="1"/>
  <c r="K154" i="3"/>
  <c r="J154" i="3" s="1"/>
  <c r="K155" i="3"/>
  <c r="K158" i="3"/>
  <c r="J158" i="3" s="1"/>
  <c r="K159" i="3"/>
  <c r="J159" i="3" s="1"/>
  <c r="K160" i="3"/>
  <c r="J160" i="3" s="1"/>
  <c r="K161" i="3"/>
  <c r="J161" i="3" s="1"/>
  <c r="K163" i="3"/>
  <c r="J163" i="3" s="1"/>
  <c r="K164" i="3"/>
  <c r="J164" i="3" s="1"/>
  <c r="K165" i="3"/>
  <c r="J165" i="3" s="1"/>
  <c r="K167" i="3"/>
  <c r="J167" i="3" s="1"/>
  <c r="K169" i="3"/>
  <c r="J169" i="3" s="1"/>
  <c r="K170" i="3"/>
  <c r="J170" i="3" s="1"/>
  <c r="K173" i="3"/>
  <c r="J173" i="3" s="1"/>
  <c r="K174" i="3"/>
  <c r="J174" i="3" s="1"/>
  <c r="K175" i="3"/>
  <c r="J175" i="3" s="1"/>
  <c r="K177" i="3"/>
  <c r="J177" i="3" s="1"/>
  <c r="K180" i="3"/>
  <c r="J180" i="3" s="1"/>
  <c r="K181" i="3"/>
  <c r="J181" i="3" s="1"/>
  <c r="K183" i="3"/>
  <c r="J183" i="3" s="1"/>
  <c r="K185" i="3"/>
  <c r="J185" i="3" s="1"/>
  <c r="K186" i="3"/>
  <c r="J186" i="3" s="1"/>
  <c r="K188" i="3"/>
  <c r="J188" i="3" s="1"/>
  <c r="K189" i="3"/>
  <c r="J189" i="3" s="1"/>
  <c r="K191" i="3"/>
  <c r="J191" i="3" s="1"/>
  <c r="K192" i="3"/>
  <c r="J192" i="3" s="1"/>
  <c r="K194" i="3"/>
  <c r="J194" i="3" s="1"/>
  <c r="K195" i="3"/>
  <c r="J195" i="3" s="1"/>
  <c r="K196" i="3"/>
  <c r="J196" i="3" s="1"/>
  <c r="K199" i="3"/>
  <c r="J199" i="3" s="1"/>
  <c r="K200" i="3"/>
  <c r="J200" i="3" s="1"/>
  <c r="K201" i="3"/>
  <c r="J201" i="3" s="1"/>
  <c r="K202" i="3"/>
  <c r="J202" i="3" s="1"/>
  <c r="K204" i="3"/>
  <c r="J204" i="3" s="1"/>
  <c r="K205" i="3"/>
  <c r="J205" i="3" s="1"/>
  <c r="K206" i="3"/>
  <c r="J206" i="3" s="1"/>
  <c r="K208" i="3"/>
  <c r="J208" i="3" s="1"/>
  <c r="K211" i="3"/>
  <c r="J211" i="3" s="1"/>
  <c r="K213" i="3"/>
  <c r="J213" i="3" s="1"/>
  <c r="K215" i="3"/>
  <c r="J215" i="3" s="1"/>
  <c r="K216" i="3"/>
  <c r="J216" i="3" s="1"/>
  <c r="K218" i="3"/>
  <c r="J218" i="3" s="1"/>
  <c r="K221" i="3"/>
  <c r="J221" i="3" s="1"/>
  <c r="K222" i="3"/>
  <c r="J222" i="3" s="1"/>
  <c r="K223" i="3"/>
  <c r="J223" i="3" s="1"/>
  <c r="K224" i="3"/>
  <c r="J224" i="3" s="1"/>
  <c r="K226" i="3"/>
  <c r="J226" i="3" s="1"/>
  <c r="K228" i="3"/>
  <c r="J228" i="3" s="1"/>
  <c r="K229" i="3"/>
  <c r="J229" i="3" s="1"/>
  <c r="K230" i="3"/>
  <c r="J230" i="3" s="1"/>
  <c r="K233" i="3"/>
  <c r="J233" i="3" s="1"/>
  <c r="K234" i="3"/>
  <c r="J234" i="3" s="1"/>
  <c r="K235" i="3"/>
  <c r="J235" i="3" s="1"/>
  <c r="K236" i="3"/>
  <c r="J236" i="3" s="1"/>
  <c r="K237" i="3"/>
  <c r="J237" i="3" s="1"/>
  <c r="K239" i="3"/>
  <c r="J239" i="3" s="1"/>
  <c r="K242" i="3"/>
  <c r="J242" i="3" s="1"/>
  <c r="K243" i="3"/>
  <c r="J243" i="3" s="1"/>
  <c r="K245" i="3"/>
  <c r="J245" i="3" s="1"/>
  <c r="K246" i="3"/>
  <c r="J246" i="3" s="1"/>
  <c r="K247" i="3"/>
  <c r="J247" i="3" s="1"/>
  <c r="K249" i="3"/>
  <c r="J249" i="3" s="1"/>
  <c r="K251" i="3"/>
  <c r="J251" i="3" s="1"/>
  <c r="K253" i="3"/>
  <c r="J253" i="3" s="1"/>
  <c r="K255" i="3"/>
  <c r="J255" i="3" s="1"/>
  <c r="K256" i="3"/>
  <c r="J256" i="3" s="1"/>
  <c r="K258" i="3"/>
  <c r="J258" i="3" s="1"/>
  <c r="K260" i="3"/>
  <c r="J260" i="3" s="1"/>
  <c r="K262" i="3"/>
  <c r="J262" i="3" s="1"/>
  <c r="K265" i="3"/>
  <c r="J265" i="3" s="1"/>
  <c r="K266" i="3"/>
  <c r="J266" i="3" s="1"/>
  <c r="K268" i="3"/>
  <c r="J268" i="3" s="1"/>
  <c r="K270" i="3"/>
  <c r="J270" i="3" s="1"/>
  <c r="K271" i="3"/>
  <c r="J271" i="3" s="1"/>
  <c r="K273" i="3"/>
  <c r="J273" i="3" s="1"/>
  <c r="K275" i="3"/>
  <c r="J275" i="3" s="1"/>
  <c r="K276" i="3"/>
  <c r="J276" i="3" s="1"/>
  <c r="K279" i="3"/>
  <c r="J279" i="3" s="1"/>
  <c r="K280" i="3"/>
  <c r="J280" i="3" s="1"/>
  <c r="K281" i="3"/>
  <c r="J281" i="3" s="1"/>
  <c r="K282" i="3"/>
  <c r="J282" i="3" s="1"/>
  <c r="K284" i="3"/>
  <c r="J284" i="3" s="1"/>
  <c r="K286" i="3"/>
  <c r="J286" i="3" s="1"/>
  <c r="K287" i="3"/>
  <c r="J287" i="3" s="1"/>
  <c r="K288" i="3"/>
  <c r="J288" i="3" s="1"/>
  <c r="K291" i="3"/>
  <c r="J291" i="3" s="1"/>
  <c r="K292" i="3"/>
  <c r="J292" i="3" s="1"/>
  <c r="K293" i="3"/>
  <c r="J293" i="3" s="1"/>
  <c r="K294" i="3"/>
  <c r="J294" i="3" s="1"/>
  <c r="K296" i="3"/>
  <c r="J296" i="3" s="1"/>
  <c r="K298" i="3"/>
  <c r="J298" i="3" s="1"/>
  <c r="K299" i="3"/>
  <c r="J299" i="3" s="1"/>
  <c r="K300" i="3"/>
  <c r="J300" i="3" s="1"/>
  <c r="K302" i="3"/>
  <c r="J302" i="3" s="1"/>
  <c r="K304" i="3"/>
  <c r="J304" i="3" s="1"/>
  <c r="K305" i="3"/>
  <c r="J305" i="3" s="1"/>
  <c r="K308" i="3"/>
  <c r="J308" i="3" s="1"/>
  <c r="K310" i="3"/>
  <c r="J310" i="3" s="1"/>
  <c r="K311" i="3"/>
  <c r="J311" i="3" s="1"/>
  <c r="K312" i="3"/>
  <c r="J312" i="3" s="1"/>
  <c r="K314" i="3"/>
  <c r="J314" i="3" s="1"/>
  <c r="K315" i="3"/>
  <c r="K316" i="3"/>
  <c r="J316" i="3" s="1"/>
  <c r="K317" i="3"/>
  <c r="J317" i="3" s="1"/>
  <c r="K319" i="3"/>
  <c r="J319" i="3" s="1"/>
  <c r="K322" i="3"/>
  <c r="J322" i="3" s="1"/>
  <c r="K323" i="3"/>
  <c r="J323" i="3" s="1"/>
  <c r="K324" i="3"/>
  <c r="J324" i="3" s="1"/>
  <c r="K325" i="3"/>
  <c r="J325" i="3" s="1"/>
  <c r="K326" i="3"/>
  <c r="J326" i="3" s="1"/>
  <c r="K327" i="3"/>
  <c r="J327" i="3" s="1"/>
  <c r="K328" i="3"/>
  <c r="J328" i="3" s="1"/>
  <c r="K329" i="3"/>
  <c r="J329" i="3" s="1"/>
  <c r="K330" i="3"/>
  <c r="J330" i="3" s="1"/>
  <c r="K332" i="3"/>
  <c r="J332" i="3" s="1"/>
  <c r="K334" i="3"/>
  <c r="J334" i="3" s="1"/>
  <c r="K336" i="3"/>
  <c r="J336" i="3" s="1"/>
  <c r="K337" i="3"/>
  <c r="J337" i="3" s="1"/>
  <c r="K340" i="3"/>
  <c r="J340" i="3" s="1"/>
  <c r="K342" i="3"/>
  <c r="J342" i="3" s="1"/>
  <c r="K344" i="3"/>
  <c r="J344" i="3" s="1"/>
  <c r="K345" i="3"/>
  <c r="J345" i="3" s="1"/>
  <c r="K346" i="3"/>
  <c r="J346" i="3" s="1"/>
  <c r="K348" i="3"/>
  <c r="J348" i="3" s="1"/>
  <c r="K350" i="3"/>
  <c r="J350" i="3" s="1"/>
  <c r="K351" i="3"/>
  <c r="J351" i="3" s="1"/>
  <c r="K352" i="3"/>
  <c r="J352" i="3" s="1"/>
  <c r="K353" i="3"/>
  <c r="J353" i="3" s="1"/>
  <c r="K355" i="3"/>
  <c r="J355" i="3" s="1"/>
  <c r="K356" i="3"/>
  <c r="J356" i="3" s="1"/>
  <c r="K357" i="3"/>
  <c r="J357" i="3" s="1"/>
  <c r="K360" i="3"/>
  <c r="J360" i="3" s="1"/>
  <c r="K361" i="3"/>
  <c r="J361" i="3" s="1"/>
  <c r="K362" i="3"/>
  <c r="J362" i="3" s="1"/>
  <c r="K364" i="3"/>
  <c r="J364" i="3" s="1"/>
  <c r="K365" i="3"/>
  <c r="J365" i="3" s="1"/>
  <c r="K366" i="3"/>
  <c r="J366" i="3" s="1"/>
  <c r="K367" i="3"/>
  <c r="J367" i="3" s="1"/>
  <c r="K369" i="3"/>
  <c r="J369" i="3" s="1"/>
  <c r="K371" i="3"/>
  <c r="J371" i="3" s="1"/>
  <c r="K372" i="3"/>
  <c r="J372" i="3" s="1"/>
  <c r="K375" i="3"/>
  <c r="J375" i="3" s="1"/>
  <c r="K376" i="3"/>
  <c r="J376" i="3" s="1"/>
  <c r="K377" i="3"/>
  <c r="J377" i="3" s="1"/>
  <c r="K378" i="3"/>
  <c r="J378" i="3" s="1"/>
  <c r="K379" i="3"/>
  <c r="J379" i="3" s="1"/>
  <c r="K380" i="3"/>
  <c r="J380" i="3" s="1"/>
  <c r="K381" i="3"/>
  <c r="J381" i="3" s="1"/>
  <c r="K383" i="3"/>
  <c r="J383" i="3" s="1"/>
  <c r="K386" i="3"/>
  <c r="K388" i="3"/>
  <c r="J388" i="3" s="1"/>
  <c r="K389" i="3"/>
  <c r="J389" i="3" s="1"/>
  <c r="K390" i="3"/>
  <c r="J390" i="3" s="1"/>
  <c r="K392" i="3"/>
  <c r="J392" i="3" s="1"/>
  <c r="K393" i="3"/>
  <c r="J393" i="3" s="1"/>
  <c r="K394" i="3"/>
  <c r="J394" i="3" s="1"/>
  <c r="K396" i="3"/>
  <c r="J396" i="3" s="1"/>
  <c r="K398" i="3"/>
  <c r="K400" i="3"/>
  <c r="J400" i="3" s="1"/>
  <c r="K401" i="3"/>
  <c r="J401" i="3" s="1"/>
  <c r="K403" i="3"/>
  <c r="J403" i="3" s="1"/>
  <c r="K404" i="3"/>
  <c r="J404" i="3" s="1"/>
  <c r="K407" i="3"/>
  <c r="J407" i="3" s="1"/>
  <c r="K408" i="3"/>
  <c r="J408" i="3" s="1"/>
  <c r="K409" i="3"/>
  <c r="J409" i="3" s="1"/>
  <c r="K411" i="3"/>
  <c r="J411" i="3" s="1"/>
  <c r="K412" i="3"/>
  <c r="J412" i="3" s="1"/>
  <c r="K413" i="3"/>
  <c r="J413" i="3" s="1"/>
  <c r="K414" i="3"/>
  <c r="J414" i="3" s="1"/>
  <c r="K416" i="3"/>
  <c r="J416" i="3" s="1"/>
  <c r="K419" i="3"/>
  <c r="J419" i="3" s="1"/>
  <c r="K420" i="3"/>
  <c r="J420" i="3" s="1"/>
  <c r="K421" i="3"/>
  <c r="J421" i="3" s="1"/>
  <c r="K423" i="3"/>
  <c r="J423" i="3" s="1"/>
  <c r="K427" i="3"/>
  <c r="J427" i="3" s="1"/>
  <c r="K428" i="3"/>
  <c r="J428" i="3" s="1"/>
  <c r="K430" i="3"/>
  <c r="J430" i="3" s="1"/>
  <c r="K431" i="3"/>
  <c r="J431" i="3" s="1"/>
  <c r="K432" i="3"/>
  <c r="J432" i="3" s="1"/>
  <c r="K434" i="3"/>
  <c r="J434" i="3" s="1"/>
  <c r="K435" i="3"/>
  <c r="J435" i="3" s="1"/>
  <c r="K437" i="3"/>
  <c r="J437" i="3" s="1"/>
  <c r="K439" i="3"/>
  <c r="J439" i="3" s="1"/>
  <c r="K441" i="3"/>
  <c r="J441" i="3" s="1"/>
  <c r="K442" i="3"/>
  <c r="J442" i="3" s="1"/>
  <c r="K443" i="3"/>
  <c r="J443" i="3" s="1"/>
  <c r="K445" i="3"/>
  <c r="J445" i="3" s="1"/>
  <c r="K446" i="3"/>
  <c r="J446" i="3" s="1"/>
  <c r="K448" i="3"/>
  <c r="J448" i="3" s="1"/>
  <c r="K449" i="3"/>
  <c r="J449" i="3" s="1"/>
  <c r="K452" i="3"/>
  <c r="J452" i="3" s="1"/>
  <c r="K454" i="3"/>
  <c r="J454" i="3" s="1"/>
  <c r="K456" i="3"/>
  <c r="J456" i="3" s="1"/>
  <c r="K459" i="3"/>
  <c r="J459" i="3" s="1"/>
  <c r="K460" i="3"/>
  <c r="J460" i="3" s="1"/>
  <c r="K461" i="3"/>
  <c r="J461" i="3" s="1"/>
  <c r="K462" i="3"/>
  <c r="J462" i="3" s="1"/>
  <c r="K463" i="3"/>
  <c r="J463" i="3" s="1"/>
  <c r="K464" i="3"/>
  <c r="J464" i="3" s="1"/>
  <c r="K465" i="3"/>
  <c r="J465" i="3" s="1"/>
  <c r="K466" i="3"/>
  <c r="J466" i="3" s="1"/>
  <c r="K467" i="3"/>
  <c r="J467" i="3" s="1"/>
  <c r="K468" i="3"/>
  <c r="J468" i="3" s="1"/>
  <c r="K469" i="3"/>
  <c r="J469" i="3" s="1"/>
  <c r="K471" i="3"/>
  <c r="J471" i="3" s="1"/>
  <c r="K473" i="3"/>
  <c r="J473" i="3" s="1"/>
  <c r="K475" i="3"/>
  <c r="J475" i="3" s="1"/>
  <c r="K479" i="3"/>
  <c r="J479" i="3" s="1"/>
  <c r="K480" i="3"/>
  <c r="J480" i="3" s="1"/>
  <c r="K482" i="3"/>
  <c r="J482" i="3" s="1"/>
  <c r="K484" i="3"/>
  <c r="J484" i="3" s="1"/>
  <c r="K485" i="3"/>
  <c r="J485" i="3" s="1"/>
  <c r="K487" i="3"/>
  <c r="J487" i="3" s="1"/>
  <c r="K488" i="3"/>
  <c r="K490" i="3"/>
  <c r="J490" i="3" s="1"/>
  <c r="K491" i="3"/>
  <c r="J491" i="3" s="1"/>
  <c r="K494" i="3"/>
  <c r="J494" i="3" s="1"/>
  <c r="K496" i="3"/>
  <c r="J496" i="3" s="1"/>
  <c r="K497" i="3"/>
  <c r="J497" i="3" s="1"/>
  <c r="K499" i="3"/>
  <c r="J499" i="3" s="1"/>
  <c r="K501" i="3"/>
  <c r="J501" i="3" s="1"/>
  <c r="K503" i="3"/>
  <c r="J503" i="3" s="1"/>
  <c r="K504" i="3"/>
  <c r="J504" i="3" s="1"/>
  <c r="K505" i="3"/>
  <c r="J505" i="3" s="1"/>
  <c r="K506" i="3"/>
  <c r="J506" i="3" s="1"/>
  <c r="K507" i="3"/>
  <c r="J507" i="3" s="1"/>
  <c r="K509" i="3"/>
  <c r="J509" i="3" s="1"/>
  <c r="K510" i="3"/>
  <c r="J510" i="3" s="1"/>
  <c r="K511" i="3"/>
  <c r="J511" i="3" s="1"/>
  <c r="K514" i="3"/>
  <c r="J514" i="3" s="1"/>
  <c r="K515" i="3"/>
  <c r="J515" i="3" s="1"/>
  <c r="K516" i="3"/>
  <c r="J516" i="3" s="1"/>
  <c r="K517" i="3"/>
  <c r="J517" i="3" s="1"/>
  <c r="K518" i="3"/>
  <c r="J518" i="3" s="1"/>
  <c r="K519" i="3"/>
  <c r="J519" i="3" s="1"/>
  <c r="K520" i="3"/>
  <c r="J520" i="3" s="1"/>
  <c r="K521" i="3"/>
  <c r="J521" i="3" s="1"/>
  <c r="K522" i="3"/>
  <c r="J522" i="3" s="1"/>
  <c r="K524" i="3"/>
  <c r="J524" i="3" s="1"/>
  <c r="K526" i="3"/>
  <c r="J526" i="3" s="1"/>
  <c r="K527" i="3"/>
  <c r="J527" i="3" s="1"/>
  <c r="K529" i="3"/>
  <c r="J529" i="3" s="1"/>
  <c r="K531" i="3"/>
  <c r="J531" i="3" s="1"/>
  <c r="K533" i="3"/>
  <c r="J533" i="3" s="1"/>
  <c r="K534" i="3"/>
  <c r="J534" i="3" s="1"/>
  <c r="K535" i="3"/>
  <c r="J535" i="3" s="1"/>
  <c r="K536" i="3"/>
  <c r="J536" i="3" s="1"/>
  <c r="K537" i="3"/>
  <c r="J537" i="3" s="1"/>
  <c r="K538" i="3"/>
  <c r="J538" i="3" s="1"/>
  <c r="K540" i="3"/>
  <c r="J540" i="3" s="1"/>
  <c r="K541" i="3"/>
  <c r="J541" i="3" s="1"/>
  <c r="K543" i="3"/>
  <c r="J543" i="3" s="1"/>
  <c r="K545" i="3"/>
  <c r="J545" i="3" s="1"/>
  <c r="K546" i="3"/>
  <c r="J546" i="3" s="1"/>
  <c r="K547" i="3"/>
  <c r="J547" i="3" s="1"/>
  <c r="K548" i="3"/>
  <c r="J548" i="3" s="1"/>
  <c r="K550" i="3"/>
  <c r="J550" i="3" s="1"/>
  <c r="K552" i="3"/>
  <c r="J552" i="3" s="1"/>
  <c r="K553" i="3"/>
  <c r="J553" i="3" s="1"/>
  <c r="K554" i="3"/>
  <c r="J554" i="3" s="1"/>
  <c r="K557" i="3"/>
  <c r="J557" i="3" s="1"/>
  <c r="K558" i="3"/>
  <c r="J558" i="3" s="1"/>
  <c r="K559" i="3"/>
  <c r="J559" i="3" s="1"/>
  <c r="K561" i="3"/>
  <c r="J561" i="3" s="1"/>
  <c r="K562" i="3"/>
  <c r="J562" i="3" s="1"/>
  <c r="K564" i="3"/>
  <c r="J564" i="3" s="1"/>
  <c r="K567" i="3"/>
  <c r="J567" i="3" s="1"/>
  <c r="K569" i="3"/>
  <c r="J569" i="3" s="1"/>
  <c r="K571" i="3"/>
  <c r="J571" i="3" s="1"/>
  <c r="K572" i="3"/>
  <c r="J572" i="3" s="1"/>
  <c r="K574" i="3"/>
  <c r="J574" i="3" s="1"/>
  <c r="K576" i="3"/>
  <c r="J576" i="3" s="1"/>
  <c r="K577" i="3"/>
  <c r="J577" i="3" s="1"/>
  <c r="K579" i="3"/>
  <c r="J579" i="3" s="1"/>
  <c r="K580" i="3"/>
  <c r="J580" i="3" s="1"/>
  <c r="K582" i="3"/>
  <c r="J582" i="3" s="1"/>
  <c r="K583" i="3"/>
  <c r="J583" i="3" s="1"/>
  <c r="K585" i="3"/>
  <c r="J585" i="3" s="1"/>
  <c r="K588" i="3"/>
  <c r="J588" i="3" s="1"/>
  <c r="K589" i="3"/>
  <c r="J589" i="3" s="1"/>
  <c r="K591" i="3"/>
  <c r="J591" i="3" s="1"/>
  <c r="K593" i="3"/>
  <c r="J593" i="3" s="1"/>
  <c r="K596" i="3"/>
  <c r="J596" i="3" s="1"/>
  <c r="K598" i="3"/>
  <c r="J598" i="3" s="1"/>
  <c r="K601" i="3"/>
  <c r="J601" i="3" s="1"/>
  <c r="K602" i="3"/>
  <c r="K603" i="3"/>
  <c r="J603" i="3" s="1"/>
  <c r="K605" i="3"/>
  <c r="J605" i="3" s="1"/>
  <c r="K607" i="3"/>
  <c r="J607" i="3" s="1"/>
  <c r="K609" i="3"/>
  <c r="J609" i="3" s="1"/>
  <c r="K611" i="3"/>
  <c r="J611" i="3" s="1"/>
  <c r="K612" i="3"/>
  <c r="J612" i="3" s="1"/>
  <c r="K613" i="3"/>
  <c r="J613" i="3" s="1"/>
  <c r="K615" i="3"/>
  <c r="J615" i="3" s="1"/>
  <c r="K616" i="3"/>
  <c r="J616" i="3" s="1"/>
  <c r="K617" i="3"/>
  <c r="J617" i="3" s="1"/>
  <c r="K620" i="3"/>
  <c r="J620" i="3" s="1"/>
  <c r="K622" i="3"/>
  <c r="J622" i="3" s="1"/>
  <c r="K624" i="3"/>
  <c r="J624" i="3" s="1"/>
  <c r="K625" i="3"/>
  <c r="J625" i="3" s="1"/>
  <c r="K627" i="3"/>
  <c r="J627" i="3" s="1"/>
  <c r="K628" i="3"/>
  <c r="J628" i="3" s="1"/>
  <c r="K631" i="3"/>
  <c r="J631" i="3" s="1"/>
  <c r="K632" i="3"/>
  <c r="J632" i="3" s="1"/>
  <c r="K633" i="3"/>
  <c r="J633" i="3" s="1"/>
  <c r="K634" i="3"/>
  <c r="J634" i="3" s="1"/>
  <c r="K636" i="3"/>
  <c r="J636" i="3" s="1"/>
  <c r="K638" i="3"/>
  <c r="J638" i="3" s="1"/>
  <c r="K640" i="3"/>
  <c r="J640" i="3" s="1"/>
  <c r="K641" i="3"/>
  <c r="J641" i="3" s="1"/>
  <c r="K643" i="3"/>
  <c r="J643" i="3" s="1"/>
  <c r="K644" i="3"/>
  <c r="J644" i="3" s="1"/>
  <c r="K645" i="3"/>
  <c r="J645" i="3" s="1"/>
  <c r="K648" i="3"/>
  <c r="J648" i="3" s="1"/>
  <c r="K650" i="3"/>
  <c r="J650" i="3" s="1"/>
  <c r="K653" i="3"/>
  <c r="J653" i="3" s="1"/>
  <c r="K654" i="3"/>
  <c r="J654" i="3" s="1"/>
  <c r="K656" i="3"/>
  <c r="J656" i="3" s="1"/>
  <c r="K658" i="3"/>
  <c r="J658" i="3" s="1"/>
  <c r="K659" i="3"/>
  <c r="J659" i="3" s="1"/>
  <c r="K661" i="3"/>
  <c r="J661" i="3" s="1"/>
  <c r="K662" i="3"/>
  <c r="J662" i="3" s="1"/>
  <c r="K664" i="3"/>
  <c r="J664" i="3" s="1"/>
  <c r="K667" i="3"/>
  <c r="J667" i="3" s="1"/>
  <c r="K669" i="3"/>
  <c r="J669" i="3" s="1"/>
  <c r="K671" i="3"/>
  <c r="J671" i="3" s="1"/>
  <c r="K672" i="3"/>
  <c r="J672" i="3" s="1"/>
  <c r="K673" i="3"/>
  <c r="J673" i="3" s="1"/>
  <c r="K676" i="3"/>
  <c r="J676" i="3" s="1"/>
  <c r="K678" i="3"/>
  <c r="J678" i="3" s="1"/>
  <c r="K680" i="3"/>
  <c r="J680" i="3" s="1"/>
  <c r="K681" i="3"/>
  <c r="J681" i="3" s="1"/>
  <c r="K683" i="3"/>
  <c r="J683" i="3" s="1"/>
  <c r="K684" i="3"/>
  <c r="J684" i="3" s="1"/>
  <c r="K685" i="3"/>
  <c r="J685" i="3" s="1"/>
  <c r="K686" i="3"/>
  <c r="J686" i="3" s="1"/>
  <c r="K687" i="3"/>
  <c r="J687" i="3" s="1"/>
  <c r="K690" i="3"/>
  <c r="J690" i="3" s="1"/>
  <c r="K691" i="3"/>
  <c r="J691" i="3" s="1"/>
  <c r="K692" i="3"/>
  <c r="J692" i="3" s="1"/>
  <c r="K693" i="3"/>
  <c r="J693" i="3" s="1"/>
  <c r="K694" i="3"/>
  <c r="J694" i="3" s="1"/>
  <c r="K695" i="3"/>
  <c r="J695" i="3" s="1"/>
  <c r="K696" i="3"/>
  <c r="J696" i="3" s="1"/>
  <c r="K697" i="3"/>
  <c r="J697" i="3" s="1"/>
  <c r="K699" i="3"/>
  <c r="J699" i="3" s="1"/>
  <c r="K702" i="3"/>
  <c r="J702" i="3" s="1"/>
  <c r="K704" i="3"/>
  <c r="J704" i="3" s="1"/>
  <c r="K707" i="3"/>
  <c r="J707" i="3" s="1"/>
  <c r="K709" i="3"/>
  <c r="J709" i="3" s="1"/>
  <c r="K711" i="3"/>
  <c r="J711" i="3" s="1"/>
  <c r="K712" i="3"/>
  <c r="J712" i="3" s="1"/>
  <c r="K714" i="3"/>
  <c r="J714" i="3" s="1"/>
  <c r="K716" i="3"/>
  <c r="J716" i="3" s="1"/>
  <c r="K717" i="3"/>
  <c r="J717" i="3" s="1"/>
  <c r="K718" i="3"/>
  <c r="J718" i="3" s="1"/>
  <c r="K719" i="3"/>
  <c r="J719" i="3" s="1"/>
  <c r="K721" i="3"/>
  <c r="J721" i="3" s="1"/>
  <c r="K722" i="3"/>
  <c r="J722" i="3" s="1"/>
  <c r="K724" i="3"/>
  <c r="J724" i="3" s="1"/>
  <c r="K725" i="3"/>
  <c r="J725" i="3" s="1"/>
  <c r="K726" i="3"/>
  <c r="J726" i="3" s="1"/>
  <c r="K729" i="3"/>
  <c r="J729" i="3" s="1"/>
  <c r="K731" i="3"/>
  <c r="J731" i="3" s="1"/>
  <c r="K732" i="3"/>
  <c r="J732" i="3" s="1"/>
  <c r="K734" i="3"/>
  <c r="J734" i="3" s="1"/>
  <c r="K735" i="3"/>
  <c r="J735" i="3" s="1"/>
  <c r="K736" i="3"/>
  <c r="J736" i="3" s="1"/>
  <c r="K737" i="3"/>
  <c r="J737" i="3" s="1"/>
  <c r="K739" i="3"/>
  <c r="J739" i="3" s="1"/>
  <c r="K742" i="3"/>
  <c r="J742" i="3" s="1"/>
  <c r="K743" i="3"/>
  <c r="J743" i="3" s="1"/>
  <c r="K744" i="3"/>
  <c r="J744" i="3" s="1"/>
  <c r="K746" i="3"/>
  <c r="J746" i="3" s="1"/>
  <c r="K749" i="3"/>
  <c r="J749" i="3" s="1"/>
  <c r="K751" i="3"/>
  <c r="J751" i="3" s="1"/>
  <c r="K753" i="3"/>
  <c r="J753" i="3" s="1"/>
  <c r="K754" i="3"/>
  <c r="J754" i="3" s="1"/>
  <c r="K756" i="3"/>
  <c r="J756" i="3" s="1"/>
  <c r="K758" i="3"/>
  <c r="J758" i="3" s="1"/>
  <c r="K759" i="3"/>
  <c r="J759" i="3" s="1"/>
  <c r="K761" i="3"/>
  <c r="J761" i="3" s="1"/>
  <c r="K762" i="3"/>
  <c r="J762" i="3" s="1"/>
  <c r="K764" i="3"/>
  <c r="J764" i="3" s="1"/>
  <c r="K765" i="3"/>
  <c r="J765" i="3" s="1"/>
  <c r="K766" i="3"/>
  <c r="J766" i="3" s="1"/>
  <c r="K769" i="3"/>
  <c r="J769" i="3" s="1"/>
  <c r="K770" i="3"/>
  <c r="J770" i="3" s="1"/>
  <c r="K771" i="3"/>
  <c r="J771" i="3" s="1"/>
  <c r="K772" i="3"/>
  <c r="J772" i="3" s="1"/>
  <c r="K774" i="3"/>
  <c r="J774" i="3" s="1"/>
  <c r="K775" i="3"/>
  <c r="J775" i="3" s="1"/>
  <c r="K777" i="3"/>
  <c r="J777" i="3" s="1"/>
  <c r="K779" i="3"/>
  <c r="J779" i="3" s="1"/>
  <c r="K782" i="3"/>
  <c r="J782" i="3" s="1"/>
  <c r="K783" i="3"/>
  <c r="J783" i="3" s="1"/>
  <c r="K784" i="3"/>
  <c r="J784" i="3" s="1"/>
  <c r="K785" i="3"/>
  <c r="J785" i="3" s="1"/>
  <c r="K786" i="3"/>
  <c r="J786" i="3" s="1"/>
  <c r="K787" i="3"/>
  <c r="J787" i="3" s="1"/>
  <c r="K788" i="3"/>
  <c r="J788" i="3" s="1"/>
  <c r="K790" i="3"/>
  <c r="J790" i="3" s="1"/>
  <c r="K793" i="3"/>
  <c r="J793" i="3" s="1"/>
  <c r="K795" i="3"/>
  <c r="J795" i="3" s="1"/>
  <c r="K796" i="3"/>
  <c r="J796" i="3" s="1"/>
  <c r="K798" i="3"/>
  <c r="J798" i="3" s="1"/>
  <c r="K800" i="3"/>
  <c r="J800" i="3" s="1"/>
  <c r="K801" i="3"/>
  <c r="J801" i="3" s="1"/>
  <c r="K803" i="3"/>
  <c r="J803" i="3" s="1"/>
  <c r="K804" i="3"/>
  <c r="J804" i="3" s="1"/>
  <c r="K806" i="3"/>
  <c r="J806" i="3" s="1"/>
  <c r="K807" i="3"/>
  <c r="J807" i="3" s="1"/>
  <c r="K808" i="3"/>
  <c r="J808" i="3" s="1"/>
  <c r="K811" i="3"/>
  <c r="J811" i="3" s="1"/>
  <c r="K813" i="3"/>
  <c r="J813" i="3" s="1"/>
  <c r="K814" i="3"/>
  <c r="J814" i="3" s="1"/>
  <c r="K815" i="3"/>
  <c r="J815" i="3" s="1"/>
  <c r="K816" i="3"/>
  <c r="J816" i="3" s="1"/>
  <c r="K818" i="3"/>
  <c r="J818" i="3" s="1"/>
  <c r="K819" i="3"/>
  <c r="J819" i="3" s="1"/>
  <c r="K822" i="3"/>
  <c r="J822" i="3" s="1"/>
  <c r="K823" i="3"/>
  <c r="J823" i="3" s="1"/>
  <c r="K824" i="3"/>
  <c r="J824" i="3" s="1"/>
  <c r="K826" i="3"/>
  <c r="J826" i="3" s="1"/>
  <c r="K829" i="3"/>
  <c r="J829" i="3" s="1"/>
  <c r="K831" i="3"/>
  <c r="J831" i="3" s="1"/>
  <c r="K832" i="3"/>
  <c r="J832" i="3" s="1"/>
  <c r="K834" i="3"/>
  <c r="J834" i="3" s="1"/>
  <c r="K836" i="3"/>
  <c r="J836" i="3" s="1"/>
  <c r="K837" i="3"/>
  <c r="J837" i="3" s="1"/>
  <c r="K838" i="3"/>
  <c r="J838" i="3" s="1"/>
  <c r="K840" i="3"/>
  <c r="J840" i="3" s="1"/>
  <c r="K842" i="3"/>
  <c r="J842" i="3" s="1"/>
  <c r="K843" i="3"/>
  <c r="J843" i="3" s="1"/>
  <c r="K844" i="3"/>
  <c r="J844" i="3" s="1"/>
  <c r="K845" i="3"/>
  <c r="J845" i="3" s="1"/>
  <c r="K847" i="3"/>
  <c r="J847" i="3" s="1"/>
  <c r="K848" i="3"/>
  <c r="J848" i="3" s="1"/>
  <c r="K850" i="3"/>
  <c r="J850" i="3" s="1"/>
  <c r="K851" i="3"/>
  <c r="J851" i="3" s="1"/>
  <c r="K852" i="3"/>
  <c r="J852" i="3" s="1"/>
  <c r="K855" i="3"/>
  <c r="J855" i="3" s="1"/>
  <c r="K857" i="3"/>
  <c r="J857" i="3" s="1"/>
  <c r="K858" i="3"/>
  <c r="J858" i="3" s="1"/>
  <c r="K859" i="3"/>
  <c r="J859" i="3" s="1"/>
  <c r="K860" i="3"/>
  <c r="J860" i="3" s="1"/>
  <c r="K862" i="3"/>
  <c r="J862" i="3" s="1"/>
  <c r="K863" i="3"/>
  <c r="J863" i="3" s="1"/>
  <c r="K865" i="3"/>
  <c r="J865" i="3" s="1"/>
  <c r="K868" i="3"/>
  <c r="J868" i="3" s="1"/>
  <c r="K869" i="3"/>
  <c r="J869" i="3" s="1"/>
  <c r="K871" i="3"/>
  <c r="J871" i="3" s="1"/>
  <c r="K873" i="3"/>
  <c r="J873" i="3" s="1"/>
  <c r="K874" i="3"/>
  <c r="J874" i="3" s="1"/>
  <c r="K876" i="3"/>
  <c r="J876" i="3" s="1"/>
  <c r="K879" i="3"/>
  <c r="J879" i="3" s="1"/>
  <c r="K880" i="3"/>
  <c r="J880" i="3" s="1"/>
  <c r="K881" i="3"/>
  <c r="J881" i="3" s="1"/>
  <c r="K882" i="3"/>
  <c r="J882" i="3" s="1"/>
  <c r="K885" i="3"/>
  <c r="J885" i="3" s="1"/>
  <c r="K886" i="3"/>
  <c r="J886" i="3" s="1"/>
  <c r="K887" i="3"/>
  <c r="J887" i="3" s="1"/>
  <c r="K888" i="3"/>
  <c r="J888" i="3" s="1"/>
  <c r="K889" i="3"/>
  <c r="J889" i="3" s="1"/>
  <c r="K891" i="3"/>
  <c r="J891" i="3" s="1"/>
  <c r="K894" i="3"/>
  <c r="J894" i="3" s="1"/>
  <c r="K897" i="3"/>
  <c r="J897" i="3" s="1"/>
  <c r="K899" i="3"/>
  <c r="J899" i="3" s="1"/>
  <c r="K901" i="3"/>
  <c r="J901" i="3" s="1"/>
  <c r="K902" i="3"/>
  <c r="J902" i="3" s="1"/>
  <c r="K903" i="3"/>
  <c r="J903" i="3" s="1"/>
  <c r="K904" i="3"/>
  <c r="J904" i="3" s="1"/>
  <c r="K906" i="3"/>
  <c r="J906" i="3" s="1"/>
  <c r="K909" i="3"/>
  <c r="J909" i="3" s="1"/>
  <c r="K910" i="3"/>
  <c r="J910" i="3" s="1"/>
  <c r="K912" i="3"/>
  <c r="J912" i="3" s="1"/>
  <c r="K913" i="3"/>
  <c r="J913" i="3" s="1"/>
  <c r="K915" i="3"/>
  <c r="J915" i="3" s="1"/>
  <c r="K916" i="3"/>
  <c r="J916" i="3" s="1"/>
  <c r="K918" i="3"/>
  <c r="J918" i="3" s="1"/>
  <c r="K919" i="3"/>
  <c r="J919" i="3" s="1"/>
  <c r="K920" i="3"/>
  <c r="J920" i="3" s="1"/>
  <c r="K921" i="3"/>
  <c r="J921" i="3" s="1"/>
  <c r="K924" i="3"/>
  <c r="J924" i="3" s="1"/>
  <c r="K926" i="3"/>
  <c r="J926" i="3" s="1"/>
  <c r="K927" i="3"/>
  <c r="J927" i="3" s="1"/>
  <c r="K931" i="3"/>
  <c r="J931" i="3" s="1"/>
  <c r="K933" i="3"/>
  <c r="J933" i="3" s="1"/>
  <c r="K934" i="3"/>
  <c r="J934" i="3" s="1"/>
  <c r="K937" i="3"/>
  <c r="J937" i="3" s="1"/>
  <c r="K938" i="3"/>
  <c r="J938" i="3" s="1"/>
  <c r="K939" i="3"/>
  <c r="J939" i="3" s="1"/>
  <c r="K941" i="3"/>
  <c r="J941" i="3" s="1"/>
  <c r="K944" i="3"/>
  <c r="J944" i="3" s="1"/>
  <c r="K945" i="3"/>
  <c r="J945" i="3" s="1"/>
  <c r="K946" i="3"/>
  <c r="J946" i="3" s="1"/>
  <c r="K947" i="3"/>
  <c r="J947" i="3" s="1"/>
  <c r="K948" i="3"/>
  <c r="J948" i="3" s="1"/>
  <c r="K950" i="3"/>
  <c r="J950" i="3" s="1"/>
  <c r="K952" i="3"/>
  <c r="J952" i="3" s="1"/>
  <c r="K954" i="3"/>
  <c r="J954" i="3" s="1"/>
  <c r="K955" i="3"/>
  <c r="J955" i="3" s="1"/>
  <c r="K956" i="3"/>
  <c r="J956" i="3" s="1"/>
  <c r="K958" i="3"/>
  <c r="J958" i="3" s="1"/>
  <c r="K959" i="3"/>
  <c r="J959" i="3" s="1"/>
  <c r="K961" i="3"/>
  <c r="J961" i="3" s="1"/>
  <c r="K962" i="3"/>
  <c r="J962" i="3" s="1"/>
  <c r="K963" i="3"/>
  <c r="J963" i="3" s="1"/>
  <c r="K966" i="3"/>
  <c r="J966" i="3" s="1"/>
  <c r="K968" i="3"/>
  <c r="J968" i="3" s="1"/>
  <c r="K970" i="3"/>
  <c r="J970" i="3" s="1"/>
  <c r="K972" i="3"/>
  <c r="J972" i="3" s="1"/>
  <c r="K975" i="3"/>
  <c r="J975" i="3" s="1"/>
  <c r="K976" i="3"/>
  <c r="J976" i="3" s="1"/>
  <c r="K978" i="3"/>
  <c r="J978" i="3" s="1"/>
  <c r="K981" i="3"/>
  <c r="J981" i="3" s="1"/>
  <c r="K982" i="3"/>
  <c r="J982" i="3" s="1"/>
  <c r="K984" i="3"/>
  <c r="J984" i="3" s="1"/>
  <c r="K986" i="3"/>
  <c r="J986" i="3" s="1"/>
  <c r="K988" i="3"/>
  <c r="J988" i="3" s="1"/>
  <c r="K990" i="3"/>
  <c r="J990" i="3" s="1"/>
  <c r="K991" i="3"/>
  <c r="J991" i="3" s="1"/>
  <c r="K993" i="3"/>
  <c r="J993" i="3" s="1"/>
  <c r="K996" i="3"/>
  <c r="J996" i="3" s="1"/>
  <c r="K999" i="3"/>
  <c r="J999" i="3" s="1"/>
  <c r="K1000" i="3"/>
  <c r="J1000" i="3" s="1"/>
  <c r="K1001" i="3"/>
  <c r="J1001" i="3" s="1"/>
  <c r="K1003" i="3"/>
  <c r="J1003" i="3" s="1"/>
  <c r="K1005" i="3"/>
  <c r="J1005" i="3" s="1"/>
  <c r="K1007" i="3"/>
  <c r="J1007" i="3" s="1"/>
  <c r="K1008" i="3"/>
  <c r="J1008" i="3" s="1"/>
  <c r="K1009" i="3"/>
  <c r="J1009" i="3" s="1"/>
  <c r="K1010" i="3"/>
  <c r="J1010" i="3" s="1"/>
  <c r="K1011" i="3"/>
  <c r="J1011" i="3" s="1"/>
  <c r="K1012" i="3"/>
  <c r="J1012" i="3" s="1"/>
  <c r="K1015" i="3"/>
  <c r="J1015" i="3" s="1"/>
  <c r="K1017" i="3"/>
  <c r="J1017" i="3" s="1"/>
  <c r="K1019" i="3"/>
  <c r="J1019" i="3" s="1"/>
  <c r="K1021" i="3"/>
  <c r="J1021" i="3" s="1"/>
  <c r="K1024" i="3"/>
  <c r="J1024" i="3" s="1"/>
  <c r="K1025" i="3"/>
  <c r="J1025" i="3" s="1"/>
  <c r="K1028" i="3"/>
  <c r="J1028" i="3" s="1"/>
  <c r="K1029" i="3"/>
  <c r="J1029" i="3" s="1"/>
  <c r="K1031" i="3"/>
  <c r="J1031" i="3" s="1"/>
  <c r="K1032" i="3"/>
  <c r="J1032" i="3" s="1"/>
  <c r="K1034" i="3"/>
  <c r="J1034" i="3" s="1"/>
  <c r="K1035" i="3"/>
  <c r="J1035" i="3" s="1"/>
  <c r="K1037" i="3"/>
  <c r="J1037" i="3" s="1"/>
  <c r="K1040" i="3"/>
  <c r="J1040" i="3" s="1"/>
  <c r="K1042" i="3"/>
  <c r="J1042" i="3" s="1"/>
  <c r="K1044" i="3"/>
  <c r="J1044" i="3" s="1"/>
  <c r="K1045" i="3"/>
  <c r="J1045" i="3" s="1"/>
  <c r="K1047" i="3"/>
  <c r="J1047" i="3" s="1"/>
  <c r="K1048" i="3"/>
  <c r="J1048" i="3" s="1"/>
  <c r="K1049" i="3"/>
  <c r="J1049" i="3" s="1"/>
  <c r="K1052" i="3"/>
  <c r="J1052" i="3" s="1"/>
  <c r="K1054" i="3"/>
  <c r="J1054" i="3" s="1"/>
  <c r="K1057" i="3"/>
  <c r="J1057" i="3" s="1"/>
  <c r="K1058" i="3"/>
  <c r="J1058" i="3" s="1"/>
  <c r="K1059" i="3"/>
  <c r="J1059" i="3" s="1"/>
  <c r="K1060" i="3"/>
  <c r="J1060" i="3" s="1"/>
  <c r="K1062" i="3"/>
  <c r="J1062" i="3" s="1"/>
  <c r="K1064" i="3"/>
  <c r="J1064" i="3" s="1"/>
  <c r="K1065" i="3"/>
  <c r="J1065" i="3" s="1"/>
  <c r="K1068" i="3"/>
  <c r="J1068" i="3" s="1"/>
  <c r="K1070" i="3"/>
  <c r="J1070" i="3" s="1"/>
  <c r="K1071" i="3"/>
  <c r="J1071" i="3" s="1"/>
  <c r="K1072" i="3"/>
  <c r="J1072" i="3" s="1"/>
  <c r="K1074" i="3"/>
  <c r="J1074" i="3" s="1"/>
  <c r="K1079" i="3"/>
  <c r="J1079" i="3" s="1"/>
  <c r="K1081" i="3"/>
  <c r="J1081" i="3" s="1"/>
  <c r="K1083" i="3"/>
  <c r="J1083" i="3" s="1"/>
  <c r="K1085" i="3"/>
  <c r="J1085" i="3" s="1"/>
  <c r="K1086" i="3"/>
  <c r="J1086" i="3" s="1"/>
  <c r="K1089" i="3"/>
  <c r="J1089" i="3" s="1"/>
  <c r="K1091" i="3"/>
  <c r="J1091" i="3" s="1"/>
  <c r="K1095" i="3"/>
  <c r="J1095" i="3" s="1"/>
  <c r="K1096" i="3"/>
  <c r="J1096" i="3" s="1"/>
  <c r="K1097" i="3"/>
  <c r="J1097" i="3" s="1"/>
  <c r="K1098" i="3"/>
  <c r="J1098" i="3" s="1"/>
  <c r="K1099" i="3"/>
  <c r="J1099" i="3" s="1"/>
  <c r="K1100" i="3"/>
  <c r="J1100" i="3" s="1"/>
  <c r="K1101" i="3"/>
  <c r="J1101" i="3" s="1"/>
  <c r="K1102" i="3"/>
  <c r="J1102" i="3" s="1"/>
  <c r="K1103" i="3"/>
  <c r="J1103" i="3" s="1"/>
  <c r="K1104" i="3"/>
  <c r="J1104" i="3" s="1"/>
  <c r="K1105" i="3"/>
  <c r="J1105" i="3" s="1"/>
  <c r="K1106" i="3"/>
  <c r="J1106" i="3" s="1"/>
  <c r="K1107" i="3"/>
  <c r="J1107" i="3" s="1"/>
  <c r="K1108" i="3"/>
  <c r="J1108" i="3" s="1"/>
  <c r="K1109" i="3"/>
  <c r="J1109" i="3" s="1"/>
  <c r="K1110" i="3"/>
  <c r="J1110" i="3" s="1"/>
  <c r="K1111" i="3"/>
  <c r="J1111" i="3" s="1"/>
  <c r="K1112" i="3"/>
  <c r="J1112" i="3" s="1"/>
  <c r="K1113" i="3"/>
  <c r="J1113" i="3" s="1"/>
  <c r="K1114" i="3"/>
  <c r="J1114" i="3" s="1"/>
  <c r="K1115" i="3"/>
  <c r="J1115" i="3" s="1"/>
  <c r="K1116" i="3"/>
  <c r="J1116" i="3" s="1"/>
  <c r="K1117" i="3"/>
  <c r="J1117" i="3" s="1"/>
  <c r="K1118" i="3"/>
  <c r="J1118" i="3" s="1"/>
  <c r="K1119" i="3"/>
  <c r="J1119" i="3" s="1"/>
  <c r="K1120" i="3"/>
  <c r="J1120" i="3" s="1"/>
  <c r="K1121" i="3"/>
  <c r="J1121" i="3" s="1"/>
  <c r="K1122" i="3"/>
  <c r="J1122" i="3" s="1"/>
  <c r="K1123" i="3"/>
  <c r="J1123" i="3" s="1"/>
  <c r="K1124" i="3"/>
  <c r="J1124" i="3" s="1"/>
  <c r="K1125" i="3"/>
  <c r="J1125" i="3" s="1"/>
  <c r="K1126" i="3"/>
  <c r="J1126" i="3" s="1"/>
  <c r="K1127" i="3"/>
  <c r="J1127" i="3" s="1"/>
  <c r="K1128" i="3"/>
  <c r="J1128" i="3" s="1"/>
  <c r="K1129" i="3"/>
  <c r="J1129" i="3" s="1"/>
  <c r="K1130" i="3"/>
  <c r="J1130" i="3" s="1"/>
  <c r="K1131" i="3"/>
  <c r="J1131" i="3" s="1"/>
  <c r="K1132" i="3"/>
  <c r="J1132" i="3" s="1"/>
  <c r="K1133" i="3"/>
  <c r="J1133" i="3" s="1"/>
  <c r="K1134" i="3"/>
  <c r="J1134" i="3" s="1"/>
  <c r="K1135" i="3"/>
  <c r="J1135" i="3" s="1"/>
  <c r="K1136" i="3"/>
  <c r="J1136" i="3" s="1"/>
  <c r="K1137" i="3"/>
  <c r="J1137" i="3" s="1"/>
  <c r="K1138" i="3"/>
  <c r="J1138" i="3" s="1"/>
  <c r="K1139" i="3"/>
  <c r="J1139" i="3" s="1"/>
  <c r="K1140" i="3"/>
  <c r="J1140" i="3" s="1"/>
  <c r="K1141" i="3"/>
  <c r="J1141" i="3" s="1"/>
  <c r="K1142" i="3"/>
  <c r="J1142" i="3" s="1"/>
  <c r="K1143" i="3"/>
  <c r="J1143" i="3" s="1"/>
  <c r="K1144" i="3"/>
  <c r="J1144" i="3" s="1"/>
  <c r="K1145" i="3"/>
  <c r="J1145" i="3" s="1"/>
  <c r="K1146" i="3"/>
  <c r="J1146" i="3" s="1"/>
  <c r="K1147" i="3"/>
  <c r="J1147" i="3" s="1"/>
  <c r="K1148" i="3"/>
  <c r="J1148" i="3" s="1"/>
  <c r="K1149" i="3"/>
  <c r="J1149" i="3" s="1"/>
  <c r="K1150" i="3"/>
  <c r="J1150" i="3" s="1"/>
  <c r="K1151" i="3"/>
  <c r="J1151" i="3" s="1"/>
  <c r="K1152" i="3"/>
  <c r="J1152" i="3" s="1"/>
  <c r="K1153" i="3"/>
  <c r="J1153" i="3" s="1"/>
  <c r="K1154" i="3"/>
  <c r="J1154" i="3" s="1"/>
  <c r="K1155" i="3"/>
  <c r="J1155" i="3" s="1"/>
  <c r="K1156" i="3"/>
  <c r="J1156" i="3" s="1"/>
  <c r="K1157" i="3"/>
  <c r="J1157" i="3" s="1"/>
  <c r="K1158" i="3"/>
  <c r="J1158" i="3" s="1"/>
  <c r="K1159" i="3"/>
  <c r="J1159" i="3" s="1"/>
  <c r="K1160" i="3"/>
  <c r="J1160" i="3" s="1"/>
  <c r="K1161" i="3"/>
  <c r="J1161" i="3" s="1"/>
  <c r="K1162" i="3"/>
  <c r="J1162" i="3" s="1"/>
  <c r="K1164" i="3"/>
  <c r="J1164" i="3" s="1"/>
  <c r="K1165" i="3"/>
  <c r="J1165" i="3" s="1"/>
  <c r="K1166" i="3"/>
  <c r="J1166" i="3" s="1"/>
  <c r="K1167" i="3"/>
  <c r="J1167" i="3" s="1"/>
  <c r="K1168" i="3"/>
  <c r="J1168" i="3" s="1"/>
  <c r="K1169" i="3"/>
  <c r="J1169" i="3" s="1"/>
  <c r="K1170" i="3"/>
  <c r="J1170" i="3" s="1"/>
  <c r="K1171" i="3"/>
  <c r="J1171" i="3" s="1"/>
  <c r="K1172" i="3"/>
  <c r="J1172" i="3" s="1"/>
  <c r="K1173" i="3"/>
  <c r="J1173" i="3" s="1"/>
  <c r="K1174" i="3"/>
  <c r="J1174" i="3" s="1"/>
  <c r="K1175" i="3"/>
  <c r="J1175" i="3" s="1"/>
  <c r="K1176" i="3"/>
  <c r="J1176" i="3" s="1"/>
  <c r="K1177" i="3"/>
  <c r="J1177" i="3" s="1"/>
  <c r="K1178" i="3"/>
  <c r="J1178" i="3" s="1"/>
  <c r="K1180" i="3"/>
  <c r="J1180" i="3" s="1"/>
  <c r="K1181" i="3"/>
  <c r="J1181" i="3" s="1"/>
  <c r="K1182" i="3"/>
  <c r="J1182" i="3" s="1"/>
  <c r="K1183" i="3"/>
  <c r="J1183" i="3" s="1"/>
  <c r="K1184" i="3"/>
  <c r="J1184" i="3" s="1"/>
  <c r="K1185" i="3"/>
  <c r="J1185" i="3" s="1"/>
  <c r="K1186" i="3"/>
  <c r="J1186" i="3" s="1"/>
  <c r="K1187" i="3"/>
  <c r="J1187" i="3" s="1"/>
  <c r="K1188" i="3"/>
  <c r="J1188" i="3" s="1"/>
  <c r="K1189" i="3"/>
  <c r="J1189" i="3" s="1"/>
  <c r="K1190" i="3"/>
  <c r="J1190" i="3" s="1"/>
  <c r="K1191" i="3"/>
  <c r="J1191" i="3" s="1"/>
  <c r="K1192" i="3"/>
  <c r="J1192" i="3" s="1"/>
  <c r="K1193" i="3"/>
  <c r="J1193" i="3" s="1"/>
  <c r="K1194" i="3"/>
  <c r="J1194" i="3" s="1"/>
  <c r="K1195" i="3"/>
  <c r="J1195" i="3" s="1"/>
  <c r="K1196" i="3"/>
  <c r="J1196" i="3" s="1"/>
  <c r="K1197" i="3"/>
  <c r="J1197" i="3" s="1"/>
  <c r="K1199" i="3"/>
  <c r="J1199" i="3" s="1"/>
  <c r="K1200" i="3"/>
  <c r="J1200" i="3" s="1"/>
  <c r="K1201" i="3"/>
  <c r="J1201" i="3" s="1"/>
  <c r="K1202" i="3"/>
  <c r="J1202" i="3" s="1"/>
  <c r="K1203" i="3"/>
  <c r="J1203" i="3" s="1"/>
  <c r="K1204" i="3"/>
  <c r="J1204" i="3" s="1"/>
  <c r="K1205" i="3"/>
  <c r="J1205" i="3" s="1"/>
  <c r="K1207" i="3"/>
  <c r="J1207" i="3" s="1"/>
  <c r="K1208" i="3"/>
  <c r="J1208" i="3" s="1"/>
  <c r="K1209" i="3"/>
  <c r="J1209" i="3" s="1"/>
  <c r="K1210" i="3"/>
  <c r="J1210" i="3" s="1"/>
  <c r="K1211" i="3"/>
  <c r="J1211" i="3" s="1"/>
  <c r="K1212" i="3"/>
  <c r="J1212" i="3" s="1"/>
  <c r="K1213" i="3"/>
  <c r="J1213" i="3" s="1"/>
  <c r="K1214" i="3"/>
  <c r="J1214" i="3" s="1"/>
  <c r="K1215" i="3"/>
  <c r="J1215" i="3" s="1"/>
  <c r="K1216" i="3"/>
  <c r="J1216" i="3" s="1"/>
  <c r="K1217" i="3"/>
  <c r="J1217" i="3" s="1"/>
  <c r="K1218" i="3"/>
  <c r="J1218" i="3" s="1"/>
  <c r="K1219" i="3"/>
  <c r="J1219" i="3" s="1"/>
  <c r="K1221" i="3"/>
  <c r="J1221" i="3" s="1"/>
  <c r="K1222" i="3"/>
  <c r="J1222" i="3" s="1"/>
  <c r="K1223" i="3"/>
  <c r="J1223" i="3" s="1"/>
  <c r="K1224" i="3"/>
  <c r="J1224" i="3" s="1"/>
  <c r="K1225" i="3"/>
  <c r="J1225" i="3" s="1"/>
  <c r="K1226" i="3"/>
  <c r="J1226" i="3" s="1"/>
  <c r="K1227" i="3"/>
  <c r="J1227" i="3" s="1"/>
  <c r="K1228" i="3"/>
  <c r="J1228" i="3" s="1"/>
  <c r="K1229" i="3"/>
  <c r="J1229" i="3" s="1"/>
  <c r="K1230" i="3"/>
  <c r="J1230" i="3" s="1"/>
  <c r="K1231" i="3"/>
  <c r="J1231" i="3" s="1"/>
  <c r="K1232" i="3"/>
  <c r="J1232" i="3" s="1"/>
  <c r="K1233" i="3"/>
  <c r="J1233" i="3" s="1"/>
  <c r="K1234" i="3"/>
  <c r="J1234" i="3" s="1"/>
  <c r="K1235" i="3"/>
  <c r="J1235" i="3" s="1"/>
  <c r="K1236" i="3"/>
  <c r="J1236" i="3" s="1"/>
  <c r="K1237" i="3"/>
  <c r="J1237" i="3" s="1"/>
  <c r="K1238" i="3"/>
  <c r="J1238" i="3" s="1"/>
  <c r="K1239" i="3"/>
  <c r="J1239" i="3" s="1"/>
  <c r="K1240" i="3"/>
  <c r="J1240" i="3" s="1"/>
  <c r="K1241" i="3"/>
  <c r="J1241" i="3" s="1"/>
  <c r="K1242" i="3"/>
  <c r="J1242" i="3" s="1"/>
  <c r="K1243" i="3"/>
  <c r="J1243" i="3" s="1"/>
  <c r="K1244" i="3"/>
  <c r="J1244" i="3" s="1"/>
  <c r="K1245" i="3"/>
  <c r="J1245" i="3" s="1"/>
  <c r="K1248" i="3"/>
  <c r="J1248" i="3" s="1"/>
  <c r="K1250" i="3"/>
  <c r="J1250" i="3" s="1"/>
  <c r="K1252" i="3"/>
  <c r="J1252" i="3" s="1"/>
  <c r="K1253" i="3"/>
  <c r="J1253" i="3" s="1"/>
  <c r="K1255" i="3"/>
  <c r="J1255" i="3" s="1"/>
  <c r="K1256" i="3"/>
  <c r="J1256" i="3" s="1"/>
  <c r="K1257" i="3"/>
  <c r="J1257" i="3" s="1"/>
  <c r="K1258" i="3"/>
  <c r="J1258" i="3" s="1"/>
  <c r="K1259" i="3"/>
  <c r="J1259" i="3" s="1"/>
  <c r="K1260" i="3"/>
  <c r="J1260" i="3" s="1"/>
  <c r="K1261" i="3"/>
  <c r="J1261" i="3" s="1"/>
  <c r="K1262" i="3"/>
  <c r="J1262" i="3" s="1"/>
  <c r="K1263" i="3"/>
  <c r="J1263" i="3" s="1"/>
  <c r="K1264" i="3"/>
  <c r="J1264" i="3" s="1"/>
  <c r="K1265" i="3"/>
  <c r="J1265" i="3" s="1"/>
  <c r="K1266" i="3"/>
  <c r="J1266" i="3" s="1"/>
  <c r="K1267" i="3"/>
  <c r="J1267" i="3" s="1"/>
  <c r="K1268" i="3"/>
  <c r="J1268" i="3" s="1"/>
  <c r="K1269" i="3"/>
  <c r="J1269" i="3" s="1"/>
  <c r="K1271" i="3"/>
  <c r="J1271" i="3" s="1"/>
  <c r="K1272" i="3"/>
  <c r="J1272" i="3" s="1"/>
  <c r="K1275" i="3"/>
  <c r="J1275" i="3" s="1"/>
  <c r="K1277" i="3"/>
  <c r="J1277" i="3" s="1"/>
  <c r="K1279" i="3"/>
  <c r="J1279" i="3" s="1"/>
  <c r="K1280" i="3"/>
  <c r="J1280" i="3" s="1"/>
  <c r="K1283" i="3"/>
  <c r="J1283" i="3" s="1"/>
  <c r="K1284" i="3"/>
  <c r="J1284" i="3" s="1"/>
  <c r="K1285" i="3"/>
  <c r="J1285" i="3" s="1"/>
  <c r="K1286" i="3"/>
  <c r="J1286" i="3" s="1"/>
  <c r="K1287" i="3"/>
  <c r="J1287" i="3" s="1"/>
  <c r="K1288" i="3"/>
  <c r="J1288" i="3" s="1"/>
  <c r="K1289" i="3"/>
  <c r="J1289" i="3" s="1"/>
  <c r="K1290" i="3"/>
  <c r="J1290" i="3" s="1"/>
  <c r="K1291" i="3"/>
  <c r="J1291" i="3" s="1"/>
  <c r="K1292" i="3"/>
  <c r="J1292" i="3" s="1"/>
  <c r="K1293" i="3"/>
  <c r="J1293" i="3" s="1"/>
  <c r="K1294" i="3"/>
  <c r="J1294" i="3" s="1"/>
  <c r="K1295" i="3"/>
  <c r="J1295" i="3" s="1"/>
  <c r="K1296" i="3"/>
  <c r="J1296" i="3" s="1"/>
  <c r="K1297" i="3"/>
  <c r="J1297" i="3" s="1"/>
  <c r="K1298" i="3"/>
  <c r="J1298" i="3" s="1"/>
  <c r="K1299" i="3"/>
  <c r="J1299" i="3" s="1"/>
  <c r="K1300" i="3"/>
  <c r="J1300" i="3" s="1"/>
  <c r="K1301" i="3"/>
  <c r="J1301" i="3" s="1"/>
  <c r="K1302" i="3"/>
  <c r="J1302" i="3" s="1"/>
  <c r="K1303" i="3"/>
  <c r="J1303" i="3" s="1"/>
  <c r="K1304" i="3"/>
  <c r="J1304" i="3" s="1"/>
  <c r="K1305" i="3"/>
  <c r="J1305" i="3" s="1"/>
  <c r="K1306" i="3"/>
  <c r="J1306" i="3" s="1"/>
  <c r="K1307" i="3"/>
  <c r="J1307" i="3" s="1"/>
  <c r="K1308" i="3"/>
  <c r="J1308" i="3" s="1"/>
  <c r="K1309" i="3"/>
  <c r="J1309" i="3" s="1"/>
  <c r="K1310" i="3"/>
  <c r="J1310" i="3" s="1"/>
  <c r="K1311" i="3"/>
  <c r="J1311" i="3" s="1"/>
  <c r="K1312" i="3"/>
  <c r="J1312" i="3" s="1"/>
  <c r="K1313" i="3"/>
  <c r="J1313" i="3" s="1"/>
  <c r="K1314" i="3"/>
  <c r="J1314" i="3" s="1"/>
  <c r="K1315" i="3"/>
  <c r="J1315" i="3" s="1"/>
  <c r="K1316" i="3"/>
  <c r="J1316" i="3" s="1"/>
  <c r="K1317" i="3"/>
  <c r="J1317" i="3" s="1"/>
  <c r="K1318" i="3"/>
  <c r="J1318" i="3" s="1"/>
  <c r="K1319" i="3"/>
  <c r="J1319" i="3" s="1"/>
  <c r="K1320" i="3"/>
  <c r="J1320" i="3" s="1"/>
  <c r="K1321" i="3"/>
  <c r="J1321" i="3" s="1"/>
  <c r="K1322" i="3"/>
  <c r="J1322" i="3" s="1"/>
  <c r="K1323" i="3"/>
  <c r="J1323" i="3" s="1"/>
  <c r="K1324" i="3"/>
  <c r="J1324" i="3" s="1"/>
  <c r="K1325" i="3"/>
  <c r="J1325" i="3" s="1"/>
  <c r="K1326" i="3"/>
  <c r="J1326" i="3" s="1"/>
  <c r="K1327" i="3"/>
  <c r="J1327" i="3" s="1"/>
  <c r="K1329" i="3"/>
  <c r="J1329" i="3" s="1"/>
  <c r="K1332" i="3"/>
  <c r="J1332" i="3" s="1"/>
  <c r="K1334" i="3"/>
  <c r="J1334" i="3" s="1"/>
  <c r="K1336" i="3"/>
  <c r="J1336" i="3" s="1"/>
  <c r="K1337" i="3"/>
  <c r="J1337" i="3" s="1"/>
  <c r="K1341" i="3"/>
  <c r="J1341" i="3" s="1"/>
  <c r="K1342" i="3"/>
  <c r="J1342" i="3" s="1"/>
  <c r="K1343" i="3"/>
  <c r="J1343" i="3" s="1"/>
  <c r="K1344" i="3"/>
  <c r="J1344" i="3" s="1"/>
  <c r="K1345" i="3"/>
  <c r="J1345" i="3" s="1"/>
  <c r="K1346" i="3"/>
  <c r="J1346" i="3" s="1"/>
  <c r="K1347" i="3"/>
  <c r="J1347" i="3" s="1"/>
  <c r="K1348" i="3"/>
  <c r="J1348" i="3" s="1"/>
  <c r="K1349" i="3"/>
  <c r="J1349" i="3" s="1"/>
  <c r="K1350" i="3"/>
  <c r="J1350" i="3" s="1"/>
  <c r="K1351" i="3"/>
  <c r="J1351" i="3" s="1"/>
  <c r="K1353" i="3"/>
  <c r="J1353" i="3" s="1"/>
  <c r="K1354" i="3"/>
  <c r="J1354" i="3" s="1"/>
  <c r="K1355" i="3"/>
  <c r="J1355" i="3" s="1"/>
  <c r="K1356" i="3"/>
  <c r="J1356" i="3" s="1"/>
  <c r="K1357" i="3"/>
  <c r="J1357" i="3" s="1"/>
  <c r="K1358" i="3"/>
  <c r="J1358" i="3" s="1"/>
  <c r="K1359" i="3"/>
  <c r="J1359" i="3" s="1"/>
  <c r="K1360" i="3"/>
  <c r="J1360" i="3" s="1"/>
  <c r="K1361" i="3"/>
  <c r="J1361" i="3" s="1"/>
  <c r="K1362" i="3"/>
  <c r="J1362" i="3" s="1"/>
  <c r="K1364" i="3"/>
  <c r="J1364" i="3" s="1"/>
  <c r="K1365" i="3"/>
  <c r="J1365" i="3" s="1"/>
  <c r="K1366" i="3"/>
  <c r="J1366" i="3" s="1"/>
  <c r="K1367" i="3"/>
  <c r="J1367" i="3" s="1"/>
  <c r="K1369" i="3"/>
  <c r="J1369" i="3" s="1"/>
  <c r="K1370" i="3"/>
  <c r="J1370" i="3" s="1"/>
  <c r="K1371" i="3"/>
  <c r="J1371" i="3" s="1"/>
  <c r="K1373" i="3"/>
  <c r="J1373" i="3" s="1"/>
  <c r="K1374" i="3"/>
  <c r="J1374" i="3" s="1"/>
  <c r="K1375" i="3"/>
  <c r="J1375" i="3" s="1"/>
  <c r="K1376" i="3"/>
  <c r="J1376" i="3" s="1"/>
  <c r="K1377" i="3"/>
  <c r="J1377" i="3" s="1"/>
  <c r="K1378" i="3"/>
  <c r="J1378" i="3" s="1"/>
  <c r="K1379" i="3"/>
  <c r="J1379" i="3" s="1"/>
  <c r="K1381" i="3"/>
  <c r="J1381" i="3" s="1"/>
  <c r="K1382" i="3"/>
  <c r="J1382" i="3" s="1"/>
  <c r="K1383" i="3"/>
  <c r="J1383" i="3" s="1"/>
  <c r="K1384" i="3"/>
  <c r="J1384" i="3" s="1"/>
  <c r="K1387" i="3"/>
  <c r="J1387" i="3" s="1"/>
  <c r="K1388" i="3"/>
  <c r="J1388" i="3" s="1"/>
  <c r="K1389" i="3"/>
  <c r="J1389" i="3" s="1"/>
  <c r="K1390" i="3"/>
  <c r="J1390" i="3" s="1"/>
  <c r="K1394" i="3"/>
  <c r="J1394" i="3" s="1"/>
  <c r="K1395" i="3"/>
  <c r="J1395" i="3" s="1"/>
  <c r="K1396" i="3"/>
  <c r="J1396" i="3" s="1"/>
  <c r="K1398" i="3"/>
  <c r="J1398" i="3" s="1"/>
  <c r="K1399" i="3"/>
  <c r="J1399" i="3" s="1"/>
  <c r="K1400" i="3"/>
  <c r="J1400" i="3" s="1"/>
  <c r="K1401" i="3"/>
  <c r="J1401" i="3" s="1"/>
  <c r="K1402" i="3"/>
  <c r="J1402" i="3" s="1"/>
  <c r="K1404" i="3"/>
  <c r="J1404" i="3" s="1"/>
  <c r="K1405" i="3"/>
  <c r="J1405" i="3" s="1"/>
  <c r="K1406" i="3"/>
  <c r="J1406" i="3" s="1"/>
  <c r="K1407" i="3"/>
  <c r="J1407" i="3" s="1"/>
  <c r="K1408" i="3"/>
  <c r="J1408" i="3" s="1"/>
  <c r="K1409" i="3"/>
  <c r="J1409" i="3" s="1"/>
  <c r="K1410" i="3"/>
  <c r="J1410" i="3" s="1"/>
  <c r="K1412" i="3"/>
  <c r="J1412" i="3" s="1"/>
  <c r="K1413" i="3"/>
  <c r="J1413" i="3" s="1"/>
  <c r="K1414" i="3"/>
  <c r="J1414" i="3" s="1"/>
  <c r="K1415" i="3"/>
  <c r="J1415" i="3" s="1"/>
  <c r="K1416" i="3"/>
  <c r="J1416" i="3" s="1"/>
  <c r="K1417" i="3"/>
  <c r="J1417" i="3" s="1"/>
  <c r="K1418" i="3"/>
  <c r="J1418" i="3" s="1"/>
  <c r="K1420" i="3"/>
  <c r="J1420" i="3" s="1"/>
  <c r="K1421" i="3"/>
  <c r="J1421" i="3" s="1"/>
  <c r="K1424" i="3"/>
  <c r="J1424" i="3" s="1"/>
  <c r="K1425" i="3"/>
  <c r="J1425" i="3" s="1"/>
  <c r="K1427" i="3"/>
  <c r="J1427" i="3" s="1"/>
  <c r="K1428" i="3"/>
  <c r="J1428" i="3" s="1"/>
  <c r="K1429" i="3"/>
  <c r="J1429" i="3" s="1"/>
  <c r="K1430" i="3"/>
  <c r="J1430" i="3" s="1"/>
  <c r="K1431" i="3"/>
  <c r="J1431" i="3" s="1"/>
  <c r="K1432" i="3"/>
  <c r="J1432" i="3" s="1"/>
  <c r="K1433" i="3"/>
  <c r="J1433" i="3" s="1"/>
  <c r="K1434" i="3"/>
  <c r="J1434" i="3" s="1"/>
  <c r="K1436" i="3"/>
  <c r="J1436" i="3" s="1"/>
  <c r="K1437" i="3"/>
  <c r="J1437" i="3" s="1"/>
  <c r="K1438" i="3"/>
  <c r="J1438" i="3" s="1"/>
  <c r="K1440" i="3"/>
  <c r="J1440" i="3" s="1"/>
  <c r="K1441" i="3"/>
  <c r="J1441" i="3" s="1"/>
  <c r="K1442" i="3"/>
  <c r="J1442" i="3" s="1"/>
  <c r="K1443" i="3"/>
  <c r="J1443" i="3" s="1"/>
  <c r="K1444" i="3"/>
  <c r="J1444" i="3" s="1"/>
  <c r="K1446" i="3"/>
  <c r="J1446" i="3" s="1"/>
  <c r="K1448" i="3"/>
  <c r="J1448" i="3" s="1"/>
  <c r="K1450" i="3"/>
  <c r="J1450" i="3" s="1"/>
  <c r="K1451" i="3"/>
  <c r="J1451" i="3" s="1"/>
  <c r="K1452" i="3"/>
  <c r="J1452" i="3" s="1"/>
  <c r="K1453" i="3"/>
  <c r="J1453" i="3" s="1"/>
  <c r="K1455" i="3"/>
  <c r="J1455" i="3" s="1"/>
  <c r="K1456" i="3"/>
  <c r="J1456" i="3" s="1"/>
  <c r="K1457" i="3"/>
  <c r="J1457" i="3" s="1"/>
  <c r="K1458" i="3"/>
  <c r="J1458" i="3" s="1"/>
  <c r="K1459" i="3"/>
  <c r="J1459" i="3" s="1"/>
  <c r="K1460" i="3"/>
  <c r="J1460" i="3" s="1"/>
  <c r="K1461" i="3"/>
  <c r="J1461" i="3" s="1"/>
  <c r="K1462" i="3"/>
  <c r="J1462" i="3" s="1"/>
  <c r="K1463" i="3"/>
  <c r="J1463" i="3" s="1"/>
  <c r="K1464" i="3"/>
  <c r="J1464" i="3" s="1"/>
  <c r="K1465" i="3"/>
  <c r="J1465" i="3" s="1"/>
  <c r="K1466" i="3"/>
  <c r="J1466" i="3" s="1"/>
  <c r="K1468" i="3"/>
  <c r="J1468" i="3" s="1"/>
  <c r="K1472" i="3"/>
  <c r="J1472" i="3" s="1"/>
  <c r="K1474" i="3"/>
  <c r="J1474" i="3" s="1"/>
  <c r="K1478" i="3"/>
  <c r="J1478" i="3" s="1"/>
  <c r="K1479" i="3"/>
  <c r="J1479" i="3" s="1"/>
  <c r="K1481" i="3"/>
  <c r="J1481" i="3" s="1"/>
  <c r="K1482" i="3"/>
  <c r="J1482" i="3" s="1"/>
  <c r="K1484" i="3"/>
  <c r="J1484" i="3" s="1"/>
  <c r="K1485" i="3"/>
  <c r="J1485" i="3" s="1"/>
  <c r="K1487" i="3"/>
  <c r="J1487" i="3" s="1"/>
  <c r="K1488" i="3"/>
  <c r="J1488" i="3" s="1"/>
  <c r="K1490" i="3"/>
  <c r="J1490" i="3" s="1"/>
  <c r="K1491" i="3"/>
  <c r="J1491" i="3" s="1"/>
  <c r="K1493" i="3"/>
  <c r="J1493" i="3" s="1"/>
  <c r="K1494" i="3"/>
  <c r="J1494" i="3" s="1"/>
  <c r="K1496" i="3"/>
  <c r="J1496" i="3" s="1"/>
  <c r="K1497" i="3"/>
  <c r="J1497" i="3" s="1"/>
  <c r="K1499" i="3"/>
  <c r="J1499" i="3" s="1"/>
  <c r="K1500" i="3"/>
  <c r="J1500" i="3" s="1"/>
  <c r="K1503" i="3"/>
  <c r="J1503" i="3" s="1"/>
  <c r="K1504" i="3"/>
  <c r="J1504" i="3" s="1"/>
  <c r="K1505" i="3"/>
  <c r="J1505" i="3" s="1"/>
  <c r="K1507" i="3"/>
  <c r="J1507" i="3" s="1"/>
  <c r="K1508" i="3"/>
  <c r="J1508" i="3" s="1"/>
  <c r="K1509" i="3"/>
  <c r="J1509" i="3" s="1"/>
  <c r="K1511" i="3"/>
  <c r="J1511" i="3" s="1"/>
  <c r="K1512" i="3"/>
  <c r="J1512" i="3" s="1"/>
  <c r="K1513" i="3"/>
  <c r="J1513" i="3" s="1"/>
  <c r="K1515" i="3"/>
  <c r="J1515" i="3" s="1"/>
  <c r="K1516" i="3"/>
  <c r="J1516" i="3" s="1"/>
  <c r="K1517" i="3"/>
  <c r="J1517" i="3" s="1"/>
  <c r="K1519" i="3"/>
  <c r="J1519" i="3" s="1"/>
  <c r="K1520" i="3"/>
  <c r="J1520" i="3" s="1"/>
  <c r="K1521" i="3"/>
  <c r="J1521" i="3" s="1"/>
  <c r="K1523" i="3"/>
  <c r="J1523" i="3" s="1"/>
  <c r="K1524" i="3"/>
  <c r="J1524" i="3" s="1"/>
  <c r="K1525" i="3"/>
  <c r="J1525" i="3" s="1"/>
  <c r="K1527" i="3"/>
  <c r="J1527" i="3" s="1"/>
  <c r="K1528" i="3"/>
  <c r="J1528" i="3" s="1"/>
  <c r="K1529" i="3"/>
  <c r="J1529" i="3" s="1"/>
  <c r="K1531" i="3"/>
  <c r="J1531" i="3" s="1"/>
  <c r="K1532" i="3"/>
  <c r="J1532" i="3" s="1"/>
  <c r="K1533" i="3"/>
  <c r="J1533" i="3" s="1"/>
  <c r="K1535" i="3"/>
  <c r="J1535" i="3" s="1"/>
  <c r="K1536" i="3"/>
  <c r="J1536" i="3" s="1"/>
  <c r="K1537" i="3"/>
  <c r="J1537" i="3" s="1"/>
  <c r="K1541" i="3"/>
  <c r="J1541" i="3" s="1"/>
  <c r="K1542" i="3"/>
  <c r="J1542" i="3" s="1"/>
  <c r="K1543" i="3"/>
  <c r="J1543" i="3" s="1"/>
  <c r="K1545" i="3"/>
  <c r="J1545" i="3" s="1"/>
  <c r="K1546" i="3"/>
  <c r="J1546" i="3" s="1"/>
  <c r="K1547" i="3"/>
  <c r="J1547" i="3" s="1"/>
  <c r="K1549" i="3"/>
  <c r="J1549" i="3" s="1"/>
  <c r="K1550" i="3"/>
  <c r="J1550" i="3" s="1"/>
  <c r="K1551" i="3"/>
  <c r="J1551" i="3" s="1"/>
  <c r="K1553" i="3"/>
  <c r="J1553" i="3" s="1"/>
  <c r="K1554" i="3"/>
  <c r="J1554" i="3" s="1"/>
  <c r="K1555" i="3"/>
  <c r="J1555" i="3" s="1"/>
  <c r="K1557" i="3"/>
  <c r="J1557" i="3" s="1"/>
  <c r="K1558" i="3"/>
  <c r="J1558" i="3" s="1"/>
  <c r="K1559" i="3"/>
  <c r="J1559" i="3" s="1"/>
  <c r="K1561" i="3"/>
  <c r="J1561" i="3" s="1"/>
  <c r="K1562" i="3"/>
  <c r="J1562" i="3" s="1"/>
  <c r="K1563" i="3"/>
  <c r="J1563" i="3" s="1"/>
  <c r="K1565" i="3"/>
  <c r="J1565" i="3" s="1"/>
  <c r="K1566" i="3"/>
  <c r="J1566" i="3" s="1"/>
  <c r="K1567" i="3"/>
  <c r="J1567" i="3" s="1"/>
  <c r="K1569" i="3"/>
  <c r="J1569" i="3" s="1"/>
  <c r="K1570" i="3"/>
  <c r="J1570" i="3" s="1"/>
  <c r="K1571" i="3"/>
  <c r="J1571" i="3" s="1"/>
  <c r="K1573" i="3"/>
  <c r="J1573" i="3" s="1"/>
  <c r="K1574" i="3"/>
  <c r="J1574" i="3" s="1"/>
  <c r="K1575" i="3"/>
  <c r="J1575" i="3" s="1"/>
  <c r="K1577" i="3"/>
  <c r="J1577" i="3" s="1"/>
  <c r="K1578" i="3"/>
  <c r="J1578" i="3" s="1"/>
  <c r="K1579" i="3"/>
  <c r="J1579" i="3" s="1"/>
  <c r="K1582" i="3"/>
  <c r="J1582" i="3" s="1"/>
  <c r="K1583" i="3"/>
  <c r="J1583" i="3" s="1"/>
  <c r="K1584" i="3"/>
  <c r="J1584" i="3" s="1"/>
  <c r="K1585" i="3"/>
  <c r="J1585" i="3" s="1"/>
  <c r="K1587" i="3"/>
  <c r="J1587" i="3" s="1"/>
  <c r="K1588" i="3"/>
  <c r="J1588" i="3" s="1"/>
  <c r="K1589" i="3"/>
  <c r="J1589" i="3" s="1"/>
  <c r="K1590" i="3"/>
  <c r="J1590" i="3" s="1"/>
  <c r="K1592" i="3"/>
  <c r="J1592" i="3" s="1"/>
  <c r="K1593" i="3"/>
  <c r="J1593" i="3" s="1"/>
  <c r="K1594" i="3"/>
  <c r="J1594" i="3" s="1"/>
  <c r="K1595" i="3"/>
  <c r="J1595" i="3" s="1"/>
  <c r="K1597" i="3"/>
  <c r="J1597" i="3" s="1"/>
  <c r="K1598" i="3"/>
  <c r="J1598" i="3" s="1"/>
  <c r="K1599" i="3"/>
  <c r="J1599" i="3" s="1"/>
  <c r="K1600" i="3"/>
  <c r="J1600" i="3" s="1"/>
  <c r="K1602" i="3"/>
  <c r="J1602" i="3" s="1"/>
  <c r="K1603" i="3"/>
  <c r="J1603" i="3" s="1"/>
  <c r="K1604" i="3"/>
  <c r="J1604" i="3" s="1"/>
  <c r="K1607" i="3"/>
  <c r="J1607" i="3" s="1"/>
  <c r="K1608" i="3"/>
  <c r="J1608" i="3" s="1"/>
  <c r="K1609" i="3"/>
  <c r="J1609" i="3" s="1"/>
  <c r="K1610" i="3"/>
  <c r="J1610" i="3" s="1"/>
  <c r="K1612" i="3"/>
  <c r="J1612" i="3" s="1"/>
  <c r="K1613" i="3"/>
  <c r="J1613" i="3" s="1"/>
  <c r="K1614" i="3"/>
  <c r="J1614" i="3" s="1"/>
  <c r="K1615" i="3"/>
  <c r="J1615" i="3" s="1"/>
  <c r="K1617" i="3"/>
  <c r="J1617" i="3" s="1"/>
  <c r="K1618" i="3"/>
  <c r="J1618" i="3" s="1"/>
  <c r="K1619" i="3"/>
  <c r="J1619" i="3" s="1"/>
  <c r="K1620" i="3"/>
  <c r="J1620" i="3" s="1"/>
  <c r="K1624" i="3"/>
  <c r="J1624" i="3" s="1"/>
  <c r="K1625" i="3"/>
  <c r="J1625" i="3" s="1"/>
  <c r="K1626" i="3"/>
  <c r="J1626" i="3" s="1"/>
  <c r="K1627" i="3"/>
  <c r="J1627" i="3" s="1"/>
  <c r="K1628" i="3"/>
  <c r="J1628" i="3" s="1"/>
  <c r="K1629" i="3"/>
  <c r="J1629" i="3" s="1"/>
  <c r="K1630" i="3"/>
  <c r="J1630" i="3" s="1"/>
  <c r="K1631" i="3"/>
  <c r="J1631" i="3" s="1"/>
  <c r="K1633" i="3"/>
  <c r="J1633" i="3" s="1"/>
  <c r="K1634" i="3"/>
  <c r="J1634" i="3" s="1"/>
  <c r="K1635" i="3"/>
  <c r="J1635" i="3" s="1"/>
  <c r="K1636" i="3"/>
  <c r="J1636" i="3" s="1"/>
  <c r="K1637" i="3"/>
  <c r="J1637" i="3" s="1"/>
  <c r="K1638" i="3"/>
  <c r="J1638" i="3" s="1"/>
  <c r="K1639" i="3"/>
  <c r="J1639" i="3" s="1"/>
  <c r="K1641" i="3"/>
  <c r="J1641" i="3" s="1"/>
  <c r="K1642" i="3"/>
  <c r="J1642" i="3" s="1"/>
  <c r="K1643" i="3"/>
  <c r="J1643" i="3" s="1"/>
  <c r="K1644" i="3"/>
  <c r="J1644" i="3" s="1"/>
  <c r="K1645" i="3"/>
  <c r="J1645" i="3" s="1"/>
  <c r="K1646" i="3"/>
  <c r="J1646" i="3" s="1"/>
  <c r="K1648" i="3"/>
  <c r="J1648" i="3" s="1"/>
  <c r="K1649" i="3"/>
  <c r="J1649" i="3" s="1"/>
  <c r="K1650" i="3"/>
  <c r="J1650" i="3" s="1"/>
  <c r="K1651" i="3"/>
  <c r="J1651" i="3" s="1"/>
  <c r="K1652" i="3"/>
  <c r="J1652" i="3" s="1"/>
  <c r="K1653" i="3"/>
  <c r="J1653" i="3" s="1"/>
  <c r="K1654" i="3"/>
  <c r="J1654" i="3" s="1"/>
  <c r="K1656" i="3"/>
  <c r="J1656" i="3" s="1"/>
  <c r="K1657" i="3"/>
  <c r="J1657" i="3" s="1"/>
  <c r="K1658" i="3"/>
  <c r="J1658" i="3" s="1"/>
  <c r="K1659" i="3"/>
  <c r="J1659" i="3" s="1"/>
  <c r="K1663" i="3"/>
  <c r="J1663" i="3" s="1"/>
  <c r="K1664" i="3"/>
  <c r="J1664" i="3" s="1"/>
  <c r="K1665" i="3"/>
  <c r="J1665" i="3" s="1"/>
  <c r="K1666" i="3"/>
  <c r="J1666" i="3" s="1"/>
  <c r="K1667" i="3"/>
  <c r="J1667" i="3" s="1"/>
  <c r="K1668" i="3"/>
  <c r="J1668" i="3" s="1"/>
  <c r="K1669" i="3"/>
  <c r="J1669" i="3" s="1"/>
  <c r="K1671" i="3"/>
  <c r="J1671" i="3" s="1"/>
  <c r="K1672" i="3"/>
  <c r="J1672" i="3" s="1"/>
  <c r="K1673" i="3"/>
  <c r="J1673" i="3" s="1"/>
  <c r="K1674" i="3"/>
  <c r="J1674" i="3" s="1"/>
  <c r="K1675" i="3"/>
  <c r="J1675" i="3" s="1"/>
  <c r="K1676" i="3"/>
  <c r="J1676" i="3" s="1"/>
  <c r="K1677" i="3"/>
  <c r="J1677" i="3" s="1"/>
  <c r="K1679" i="3"/>
  <c r="J1679" i="3" s="1"/>
  <c r="K1680" i="3"/>
  <c r="J1680" i="3" s="1"/>
  <c r="K1681" i="3"/>
  <c r="J1681" i="3" s="1"/>
  <c r="K1682" i="3"/>
  <c r="J1682" i="3" s="1"/>
  <c r="K1683" i="3"/>
  <c r="J1683" i="3" s="1"/>
  <c r="K1684" i="3"/>
  <c r="J1684" i="3" s="1"/>
  <c r="K1685" i="3"/>
  <c r="J1685" i="3" s="1"/>
  <c r="K1687" i="3"/>
  <c r="J1687" i="3" s="1"/>
  <c r="K1688" i="3"/>
  <c r="J1688" i="3" s="1"/>
  <c r="K1689" i="3"/>
  <c r="J1689" i="3" s="1"/>
  <c r="K1690" i="3"/>
  <c r="J1690" i="3" s="1"/>
  <c r="K1691" i="3"/>
  <c r="J1691" i="3" s="1"/>
  <c r="K1692" i="3"/>
  <c r="J1692" i="3" s="1"/>
  <c r="K1695" i="3"/>
  <c r="J1695" i="3" s="1"/>
  <c r="K1696" i="3"/>
  <c r="J1696" i="3" s="1"/>
  <c r="K1697" i="3"/>
  <c r="J1697" i="3" s="1"/>
  <c r="K1698" i="3"/>
  <c r="J1698" i="3" s="1"/>
  <c r="K1699" i="3"/>
  <c r="J1699" i="3" s="1"/>
  <c r="K1701" i="3"/>
  <c r="J1701" i="3" s="1"/>
  <c r="K1702" i="3"/>
  <c r="J1702" i="3" s="1"/>
  <c r="K1703" i="3"/>
  <c r="J1703" i="3" s="1"/>
  <c r="K1704" i="3"/>
  <c r="J1704" i="3" s="1"/>
  <c r="K1705" i="3"/>
  <c r="J1705" i="3" s="1"/>
  <c r="K1707" i="3"/>
  <c r="J1707" i="3" s="1"/>
  <c r="K1708" i="3"/>
  <c r="J1708" i="3" s="1"/>
  <c r="K1709" i="3"/>
  <c r="J1709" i="3" s="1"/>
  <c r="K1710" i="3"/>
  <c r="J1710" i="3" s="1"/>
  <c r="K1711" i="3"/>
  <c r="J1711" i="3" s="1"/>
  <c r="K1713" i="3"/>
  <c r="J1713" i="3" s="1"/>
  <c r="K1714" i="3"/>
  <c r="J1714" i="3" s="1"/>
  <c r="K1715" i="3"/>
  <c r="J1715" i="3" s="1"/>
  <c r="K1716" i="3"/>
  <c r="J1716" i="3" s="1"/>
  <c r="K1717" i="3"/>
  <c r="J1717" i="3" s="1"/>
  <c r="K1719" i="3"/>
  <c r="J1719" i="3" s="1"/>
  <c r="K1720" i="3"/>
  <c r="J1720" i="3" s="1"/>
  <c r="K1721" i="3"/>
  <c r="J1721" i="3" s="1"/>
  <c r="K1722" i="3"/>
  <c r="J1722" i="3" s="1"/>
  <c r="K1723" i="3"/>
  <c r="J1723" i="3" s="1"/>
  <c r="K1725" i="3"/>
  <c r="J1725" i="3" s="1"/>
  <c r="K1726" i="3"/>
  <c r="J1726" i="3" s="1"/>
  <c r="K1727" i="3"/>
  <c r="J1727" i="3" s="1"/>
  <c r="K1728" i="3"/>
  <c r="J1728" i="3" s="1"/>
  <c r="K1729" i="3"/>
  <c r="J1729" i="3" s="1"/>
  <c r="K1731" i="3"/>
  <c r="J1731" i="3" s="1"/>
  <c r="K1732" i="3"/>
  <c r="J1732" i="3" s="1"/>
  <c r="K1733" i="3"/>
  <c r="J1733" i="3" s="1"/>
  <c r="K1734" i="3"/>
  <c r="J1734" i="3" s="1"/>
  <c r="K1735" i="3"/>
  <c r="J1735" i="3" s="1"/>
  <c r="K1737" i="3"/>
  <c r="J1737" i="3" s="1"/>
  <c r="K1738" i="3"/>
  <c r="J1738" i="3" s="1"/>
  <c r="K1739" i="3"/>
  <c r="J1739" i="3" s="1"/>
  <c r="K1740" i="3"/>
  <c r="J1740" i="3" s="1"/>
  <c r="K1741" i="3"/>
  <c r="J1741" i="3" s="1"/>
  <c r="K1743" i="3"/>
  <c r="J1743" i="3" s="1"/>
  <c r="K1744" i="3"/>
  <c r="J1744" i="3" s="1"/>
  <c r="K1745" i="3"/>
  <c r="J1745" i="3" s="1"/>
  <c r="K1746" i="3"/>
  <c r="J1746" i="3" s="1"/>
  <c r="K1747" i="3"/>
  <c r="J1747" i="3" s="1"/>
  <c r="K1750" i="3"/>
  <c r="J1750" i="3" s="1"/>
  <c r="K1751" i="3"/>
  <c r="J1751" i="3" s="1"/>
  <c r="K1752" i="3"/>
  <c r="J1752" i="3" s="1"/>
  <c r="K1753" i="3"/>
  <c r="J1753" i="3" s="1"/>
  <c r="K1754" i="3"/>
  <c r="J1754" i="3" s="1"/>
  <c r="K1755" i="3"/>
  <c r="J1755" i="3" s="1"/>
  <c r="K1757" i="3"/>
  <c r="J1757" i="3" s="1"/>
  <c r="K1758" i="3"/>
  <c r="J1758" i="3" s="1"/>
  <c r="K1759" i="3"/>
  <c r="J1759" i="3" s="1"/>
  <c r="K1760" i="3"/>
  <c r="J1760" i="3" s="1"/>
  <c r="K1761" i="3"/>
  <c r="J1761" i="3" s="1"/>
  <c r="K1762" i="3"/>
  <c r="J1762" i="3" s="1"/>
  <c r="K1764" i="3"/>
  <c r="J1764" i="3" s="1"/>
  <c r="K1765" i="3"/>
  <c r="J1765" i="3" s="1"/>
  <c r="K1766" i="3"/>
  <c r="J1766" i="3" s="1"/>
  <c r="K1767" i="3"/>
  <c r="J1767" i="3" s="1"/>
  <c r="K1768" i="3"/>
  <c r="J1768" i="3" s="1"/>
  <c r="K1770" i="3"/>
  <c r="J1770" i="3" s="1"/>
  <c r="K1771" i="3"/>
  <c r="J1771" i="3" s="1"/>
  <c r="K1772" i="3"/>
  <c r="J1772" i="3" s="1"/>
  <c r="K1773" i="3"/>
  <c r="J1773" i="3" s="1"/>
  <c r="K1774" i="3"/>
  <c r="J1774" i="3" s="1"/>
  <c r="K1776" i="3"/>
  <c r="J1776" i="3" s="1"/>
  <c r="K1777" i="3"/>
  <c r="J1777" i="3" s="1"/>
  <c r="K1778" i="3"/>
  <c r="J1778" i="3" s="1"/>
  <c r="K1779" i="3"/>
  <c r="J1779" i="3" s="1"/>
  <c r="K1780" i="3"/>
  <c r="J1780" i="3" s="1"/>
  <c r="K1782" i="3"/>
  <c r="J1782" i="3" s="1"/>
  <c r="K1783" i="3"/>
  <c r="J1783" i="3" s="1"/>
  <c r="K1784" i="3"/>
  <c r="J1784" i="3" s="1"/>
  <c r="K1785" i="3"/>
  <c r="J1785" i="3" s="1"/>
  <c r="K1786" i="3"/>
  <c r="J1786" i="3" s="1"/>
  <c r="K1788" i="3"/>
  <c r="J1788" i="3" s="1"/>
  <c r="K1789" i="3"/>
  <c r="J1789" i="3" s="1"/>
  <c r="K1790" i="3"/>
  <c r="J1790" i="3" s="1"/>
  <c r="K1791" i="3"/>
  <c r="J1791" i="3" s="1"/>
  <c r="K1792" i="3"/>
  <c r="J1792" i="3" s="1"/>
  <c r="K1794" i="3"/>
  <c r="J1794" i="3" s="1"/>
  <c r="K1795" i="3"/>
  <c r="J1795" i="3" s="1"/>
  <c r="K1796" i="3"/>
  <c r="J1796" i="3" s="1"/>
  <c r="K1797" i="3"/>
  <c r="J1797" i="3" s="1"/>
  <c r="K1798" i="3"/>
  <c r="J1798" i="3" s="1"/>
  <c r="K1800" i="3"/>
  <c r="J1800" i="3" s="1"/>
  <c r="K1801" i="3"/>
  <c r="J1801" i="3" s="1"/>
  <c r="K1802" i="3"/>
  <c r="J1802" i="3" s="1"/>
  <c r="K1803" i="3"/>
  <c r="J1803" i="3" s="1"/>
  <c r="K1804" i="3"/>
  <c r="J1804" i="3" s="1"/>
  <c r="K1807" i="3"/>
  <c r="J1807" i="3" s="1"/>
  <c r="K1808" i="3"/>
  <c r="J1808" i="3" s="1"/>
  <c r="K1809" i="3"/>
  <c r="J1809" i="3" s="1"/>
  <c r="K1810" i="3"/>
  <c r="J1810" i="3" s="1"/>
  <c r="K1812" i="3"/>
  <c r="J1812" i="3" s="1"/>
  <c r="K1813" i="3"/>
  <c r="J1813" i="3" s="1"/>
  <c r="K1814" i="3"/>
  <c r="J1814" i="3" s="1"/>
  <c r="K1815" i="3"/>
  <c r="J1815" i="3" s="1"/>
  <c r="K1817" i="3"/>
  <c r="J1817" i="3" s="1"/>
  <c r="K1818" i="3"/>
  <c r="J1818" i="3" s="1"/>
  <c r="K1819" i="3"/>
  <c r="J1819" i="3" s="1"/>
  <c r="K1820" i="3"/>
  <c r="J1820" i="3" s="1"/>
  <c r="K1823" i="3"/>
  <c r="J1823" i="3" s="1"/>
  <c r="K1824" i="3"/>
  <c r="J1824" i="3" s="1"/>
  <c r="K1825" i="3"/>
  <c r="J1825" i="3" s="1"/>
  <c r="K1826" i="3"/>
  <c r="J1826" i="3" s="1"/>
  <c r="K1828" i="3"/>
  <c r="J1828" i="3" s="1"/>
  <c r="K1829" i="3"/>
  <c r="J1829" i="3" s="1"/>
  <c r="K1830" i="3"/>
  <c r="J1830" i="3" s="1"/>
  <c r="K1831" i="3"/>
  <c r="J1831" i="3" s="1"/>
  <c r="K1833" i="3"/>
  <c r="J1833" i="3" s="1"/>
  <c r="K1834" i="3"/>
  <c r="J1834" i="3" s="1"/>
  <c r="K1835" i="3"/>
  <c r="J1835" i="3" s="1"/>
  <c r="K1836" i="3"/>
  <c r="J1836" i="3" s="1"/>
  <c r="K1840" i="3"/>
  <c r="J1840" i="3" s="1"/>
  <c r="K1842" i="3"/>
  <c r="J1842" i="3" s="1"/>
  <c r="K1844" i="3"/>
  <c r="J1844" i="3" s="1"/>
  <c r="K1846" i="3"/>
  <c r="J1846" i="3" s="1"/>
  <c r="K1848" i="3"/>
  <c r="J1848" i="3" s="1"/>
  <c r="K1850" i="3"/>
  <c r="J1850" i="3" s="1"/>
  <c r="K1852" i="3"/>
  <c r="J1852" i="3" s="1"/>
  <c r="K1854" i="3"/>
  <c r="J1854" i="3" s="1"/>
  <c r="K1856" i="3"/>
  <c r="J1856" i="3" s="1"/>
  <c r="J74" i="3"/>
  <c r="J88" i="3"/>
  <c r="J119" i="3"/>
  <c r="J155" i="3"/>
  <c r="J315" i="3"/>
  <c r="J386" i="3"/>
  <c r="J398" i="3"/>
  <c r="J488" i="3"/>
  <c r="J602" i="3"/>
  <c r="I10" i="3"/>
  <c r="L10" i="3" s="1"/>
  <c r="H11" i="3"/>
  <c r="I12" i="3"/>
  <c r="H12" i="3" s="1"/>
  <c r="I14" i="3"/>
  <c r="H14" i="3" s="1"/>
  <c r="I15" i="3"/>
  <c r="H15" i="3" s="1"/>
  <c r="I17" i="3"/>
  <c r="H17" i="3" s="1"/>
  <c r="I18" i="3"/>
  <c r="H18" i="3" s="1"/>
  <c r="I19" i="3"/>
  <c r="H19" i="3" s="1"/>
  <c r="I21" i="3"/>
  <c r="H21" i="3" s="1"/>
  <c r="I22" i="3"/>
  <c r="H22" i="3" s="1"/>
  <c r="I23" i="3"/>
  <c r="H23" i="3" s="1"/>
  <c r="I24" i="3"/>
  <c r="H24" i="3" s="1"/>
  <c r="I25" i="3"/>
  <c r="I28" i="3"/>
  <c r="H28" i="3" s="1"/>
  <c r="I29" i="3"/>
  <c r="H29" i="3" s="1"/>
  <c r="I30" i="3"/>
  <c r="H30" i="3" s="1"/>
  <c r="I32" i="3"/>
  <c r="I34" i="3"/>
  <c r="H34" i="3" s="1"/>
  <c r="I36" i="3"/>
  <c r="H36" i="3" s="1"/>
  <c r="I37" i="3"/>
  <c r="H37" i="3" s="1"/>
  <c r="I38" i="3"/>
  <c r="H38" i="3" s="1"/>
  <c r="I39" i="3"/>
  <c r="H39" i="3" s="1"/>
  <c r="I41" i="3"/>
  <c r="H41" i="3" s="1"/>
  <c r="I44" i="3"/>
  <c r="H44" i="3" s="1"/>
  <c r="I46" i="3"/>
  <c r="H46" i="3" s="1"/>
  <c r="I48" i="3"/>
  <c r="H48" i="3" s="1"/>
  <c r="I49" i="3"/>
  <c r="H49" i="3" s="1"/>
  <c r="I50" i="3"/>
  <c r="H50" i="3" s="1"/>
  <c r="I51" i="3"/>
  <c r="I54" i="3"/>
  <c r="H54" i="3" s="1"/>
  <c r="I55" i="3"/>
  <c r="H55" i="3" s="1"/>
  <c r="I56" i="3"/>
  <c r="H56" i="3" s="1"/>
  <c r="I57" i="3"/>
  <c r="I58" i="3"/>
  <c r="H58" i="3" s="1"/>
  <c r="I59" i="3"/>
  <c r="H59" i="3" s="1"/>
  <c r="I60" i="3"/>
  <c r="H60" i="3" s="1"/>
  <c r="I62" i="3"/>
  <c r="H62" i="3" s="1"/>
  <c r="I64" i="3"/>
  <c r="H64" i="3" s="1"/>
  <c r="I66" i="3"/>
  <c r="H66" i="3" s="1"/>
  <c r="I68" i="3"/>
  <c r="H68" i="3" s="1"/>
  <c r="I69" i="3"/>
  <c r="H69" i="3" s="1"/>
  <c r="I70" i="3"/>
  <c r="H70" i="3" s="1"/>
  <c r="I72" i="3"/>
  <c r="H72" i="3" s="1"/>
  <c r="I74" i="3"/>
  <c r="H74" i="3" s="1"/>
  <c r="I75" i="3"/>
  <c r="I77" i="3"/>
  <c r="H77" i="3" s="1"/>
  <c r="I80" i="3"/>
  <c r="H80" i="3" s="1"/>
  <c r="I82" i="3"/>
  <c r="H82" i="3" s="1"/>
  <c r="I84" i="3"/>
  <c r="I85" i="3"/>
  <c r="H85" i="3" s="1"/>
  <c r="I86" i="3"/>
  <c r="H86" i="3" s="1"/>
  <c r="I88" i="3"/>
  <c r="H88" i="3" s="1"/>
  <c r="I89" i="3"/>
  <c r="H89" i="3" s="1"/>
  <c r="I90" i="3"/>
  <c r="H90" i="3" s="1"/>
  <c r="I91" i="3"/>
  <c r="H91" i="3" s="1"/>
  <c r="I94" i="3"/>
  <c r="H94" i="3" s="1"/>
  <c r="I95" i="3"/>
  <c r="H95" i="3" s="1"/>
  <c r="I96" i="3"/>
  <c r="H96" i="3" s="1"/>
  <c r="I97" i="3"/>
  <c r="H97" i="3" s="1"/>
  <c r="I98" i="3"/>
  <c r="H98" i="3" s="1"/>
  <c r="I99" i="3"/>
  <c r="I101" i="3"/>
  <c r="H101" i="3" s="1"/>
  <c r="I104" i="3"/>
  <c r="H104" i="3" s="1"/>
  <c r="I106" i="3"/>
  <c r="H106" i="3" s="1"/>
  <c r="I107" i="3"/>
  <c r="I109" i="3"/>
  <c r="H109" i="3" s="1"/>
  <c r="I111" i="3"/>
  <c r="H111" i="3" s="1"/>
  <c r="I112" i="3"/>
  <c r="H112" i="3" s="1"/>
  <c r="I114" i="3"/>
  <c r="H114" i="3" s="1"/>
  <c r="I115" i="3"/>
  <c r="H115" i="3" s="1"/>
  <c r="I116" i="3"/>
  <c r="H116" i="3" s="1"/>
  <c r="I119" i="3"/>
  <c r="I120" i="3"/>
  <c r="H120" i="3" s="1"/>
  <c r="I121" i="3"/>
  <c r="H121" i="3" s="1"/>
  <c r="I124" i="3"/>
  <c r="H124" i="3" s="1"/>
  <c r="I125" i="3"/>
  <c r="H125" i="3" s="1"/>
  <c r="I126" i="3"/>
  <c r="H126" i="3" s="1"/>
  <c r="I128" i="3"/>
  <c r="H128" i="3" s="1"/>
  <c r="I130" i="3"/>
  <c r="H130" i="3" s="1"/>
  <c r="I132" i="3"/>
  <c r="H132" i="3" s="1"/>
  <c r="I133" i="3"/>
  <c r="I134" i="3"/>
  <c r="H134" i="3" s="1"/>
  <c r="I136" i="3"/>
  <c r="H136" i="3" s="1"/>
  <c r="I138" i="3"/>
  <c r="H138" i="3" s="1"/>
  <c r="I139" i="3"/>
  <c r="H139" i="3" s="1"/>
  <c r="I140" i="3"/>
  <c r="H140" i="3" s="1"/>
  <c r="I141" i="3"/>
  <c r="H141" i="3" s="1"/>
  <c r="I143" i="3"/>
  <c r="H143" i="3" s="1"/>
  <c r="I145" i="3"/>
  <c r="I146" i="3"/>
  <c r="H146" i="3" s="1"/>
  <c r="I147" i="3"/>
  <c r="H147" i="3" s="1"/>
  <c r="I148" i="3"/>
  <c r="H148" i="3" s="1"/>
  <c r="I150" i="3"/>
  <c r="H150" i="3" s="1"/>
  <c r="I151" i="3"/>
  <c r="H151" i="3" s="1"/>
  <c r="I152" i="3"/>
  <c r="H152" i="3" s="1"/>
  <c r="I154" i="3"/>
  <c r="H154" i="3" s="1"/>
  <c r="I155" i="3"/>
  <c r="I158" i="3"/>
  <c r="H158" i="3" s="1"/>
  <c r="I159" i="3"/>
  <c r="H159" i="3" s="1"/>
  <c r="I160" i="3"/>
  <c r="H160" i="3" s="1"/>
  <c r="I161" i="3"/>
  <c r="H161" i="3" s="1"/>
  <c r="I163" i="3"/>
  <c r="H163" i="3" s="1"/>
  <c r="I164" i="3"/>
  <c r="H164" i="3" s="1"/>
  <c r="I165" i="3"/>
  <c r="H165" i="3" s="1"/>
  <c r="I167" i="3"/>
  <c r="I169" i="3"/>
  <c r="H169" i="3" s="1"/>
  <c r="I170" i="3"/>
  <c r="H170" i="3" s="1"/>
  <c r="I173" i="3"/>
  <c r="H173" i="3" s="1"/>
  <c r="I174" i="3"/>
  <c r="H174" i="3" s="1"/>
  <c r="I175" i="3"/>
  <c r="H175" i="3" s="1"/>
  <c r="I177" i="3"/>
  <c r="H177" i="3" s="1"/>
  <c r="I180" i="3"/>
  <c r="H180" i="3" s="1"/>
  <c r="I181" i="3"/>
  <c r="I183" i="3"/>
  <c r="H183" i="3" s="1"/>
  <c r="I185" i="3"/>
  <c r="H185" i="3" s="1"/>
  <c r="I186" i="3"/>
  <c r="H186" i="3" s="1"/>
  <c r="I188" i="3"/>
  <c r="H188" i="3" s="1"/>
  <c r="I189" i="3"/>
  <c r="H189" i="3" s="1"/>
  <c r="I191" i="3"/>
  <c r="H191" i="3" s="1"/>
  <c r="I192" i="3"/>
  <c r="H192" i="3" s="1"/>
  <c r="I194" i="3"/>
  <c r="I195" i="3"/>
  <c r="H195" i="3" s="1"/>
  <c r="I196" i="3"/>
  <c r="H196" i="3" s="1"/>
  <c r="I199" i="3"/>
  <c r="H199" i="3" s="1"/>
  <c r="I200" i="3"/>
  <c r="H200" i="3" s="1"/>
  <c r="I201" i="3"/>
  <c r="H201" i="3" s="1"/>
  <c r="I202" i="3"/>
  <c r="H202" i="3" s="1"/>
  <c r="I204" i="3"/>
  <c r="H204" i="3" s="1"/>
  <c r="I205" i="3"/>
  <c r="I206" i="3"/>
  <c r="H206" i="3" s="1"/>
  <c r="I208" i="3"/>
  <c r="H208" i="3" s="1"/>
  <c r="I211" i="3"/>
  <c r="H211" i="3" s="1"/>
  <c r="I213" i="3"/>
  <c r="H213" i="3" s="1"/>
  <c r="I215" i="3"/>
  <c r="H215" i="3" s="1"/>
  <c r="I216" i="3"/>
  <c r="H216" i="3" s="1"/>
  <c r="I218" i="3"/>
  <c r="H218" i="3" s="1"/>
  <c r="I221" i="3"/>
  <c r="I222" i="3"/>
  <c r="H222" i="3" s="1"/>
  <c r="I223" i="3"/>
  <c r="H223" i="3" s="1"/>
  <c r="I224" i="3"/>
  <c r="H224" i="3" s="1"/>
  <c r="I226" i="3"/>
  <c r="H226" i="3" s="1"/>
  <c r="I228" i="3"/>
  <c r="H228" i="3" s="1"/>
  <c r="I229" i="3"/>
  <c r="H229" i="3" s="1"/>
  <c r="I230" i="3"/>
  <c r="H230" i="3" s="1"/>
  <c r="I233" i="3"/>
  <c r="I234" i="3"/>
  <c r="H234" i="3" s="1"/>
  <c r="I235" i="3"/>
  <c r="H235" i="3" s="1"/>
  <c r="I236" i="3"/>
  <c r="H236" i="3" s="1"/>
  <c r="I237" i="3"/>
  <c r="H237" i="3" s="1"/>
  <c r="I239" i="3"/>
  <c r="H239" i="3" s="1"/>
  <c r="I242" i="3"/>
  <c r="H242" i="3" s="1"/>
  <c r="I243" i="3"/>
  <c r="H243" i="3" s="1"/>
  <c r="I245" i="3"/>
  <c r="I246" i="3"/>
  <c r="H246" i="3" s="1"/>
  <c r="I247" i="3"/>
  <c r="H247" i="3" s="1"/>
  <c r="I249" i="3"/>
  <c r="H249" i="3" s="1"/>
  <c r="I251" i="3"/>
  <c r="H251" i="3" s="1"/>
  <c r="I253" i="3"/>
  <c r="H253" i="3" s="1"/>
  <c r="I255" i="3"/>
  <c r="H255" i="3" s="1"/>
  <c r="I256" i="3"/>
  <c r="H256" i="3" s="1"/>
  <c r="I258" i="3"/>
  <c r="I260" i="3"/>
  <c r="H260" i="3" s="1"/>
  <c r="I262" i="3"/>
  <c r="H262" i="3" s="1"/>
  <c r="I265" i="3"/>
  <c r="H265" i="3" s="1"/>
  <c r="I266" i="3"/>
  <c r="H266" i="3" s="1"/>
  <c r="I268" i="3"/>
  <c r="H268" i="3" s="1"/>
  <c r="I270" i="3"/>
  <c r="H270" i="3" s="1"/>
  <c r="I271" i="3"/>
  <c r="H271" i="3" s="1"/>
  <c r="I273" i="3"/>
  <c r="I275" i="3"/>
  <c r="H275" i="3" s="1"/>
  <c r="I276" i="3"/>
  <c r="H276" i="3" s="1"/>
  <c r="I279" i="3"/>
  <c r="H279" i="3" s="1"/>
  <c r="I280" i="3"/>
  <c r="H280" i="3" s="1"/>
  <c r="I281" i="3"/>
  <c r="H281" i="3" s="1"/>
  <c r="I282" i="3"/>
  <c r="H282" i="3" s="1"/>
  <c r="I284" i="3"/>
  <c r="H284" i="3" s="1"/>
  <c r="I286" i="3"/>
  <c r="I287" i="3"/>
  <c r="H287" i="3" s="1"/>
  <c r="I288" i="3"/>
  <c r="H288" i="3" s="1"/>
  <c r="I291" i="3"/>
  <c r="H291" i="3" s="1"/>
  <c r="I292" i="3"/>
  <c r="H292" i="3" s="1"/>
  <c r="I293" i="3"/>
  <c r="H293" i="3" s="1"/>
  <c r="I294" i="3"/>
  <c r="H294" i="3" s="1"/>
  <c r="I296" i="3"/>
  <c r="H296" i="3" s="1"/>
  <c r="I298" i="3"/>
  <c r="I299" i="3"/>
  <c r="H299" i="3" s="1"/>
  <c r="I300" i="3"/>
  <c r="H300" i="3" s="1"/>
  <c r="I302" i="3"/>
  <c r="H302" i="3" s="1"/>
  <c r="I304" i="3"/>
  <c r="H304" i="3" s="1"/>
  <c r="I305" i="3"/>
  <c r="H305" i="3" s="1"/>
  <c r="I308" i="3"/>
  <c r="H308" i="3" s="1"/>
  <c r="I310" i="3"/>
  <c r="H310" i="3" s="1"/>
  <c r="I311" i="3"/>
  <c r="I312" i="3"/>
  <c r="H312" i="3" s="1"/>
  <c r="I314" i="3"/>
  <c r="H314" i="3" s="1"/>
  <c r="I315" i="3"/>
  <c r="H315" i="3" s="1"/>
  <c r="I316" i="3"/>
  <c r="H316" i="3" s="1"/>
  <c r="I317" i="3"/>
  <c r="H317" i="3" s="1"/>
  <c r="I319" i="3"/>
  <c r="H319" i="3" s="1"/>
  <c r="I322" i="3"/>
  <c r="H322" i="3" s="1"/>
  <c r="I323" i="3"/>
  <c r="I324" i="3"/>
  <c r="H324" i="3" s="1"/>
  <c r="I325" i="3"/>
  <c r="H325" i="3" s="1"/>
  <c r="I326" i="3"/>
  <c r="H326" i="3" s="1"/>
  <c r="I327" i="3"/>
  <c r="H327" i="3" s="1"/>
  <c r="I328" i="3"/>
  <c r="H328" i="3" s="1"/>
  <c r="I329" i="3"/>
  <c r="H329" i="3" s="1"/>
  <c r="I330" i="3"/>
  <c r="H330" i="3" s="1"/>
  <c r="I332" i="3"/>
  <c r="I334" i="3"/>
  <c r="H334" i="3" s="1"/>
  <c r="I336" i="3"/>
  <c r="H336" i="3" s="1"/>
  <c r="I337" i="3"/>
  <c r="H337" i="3" s="1"/>
  <c r="I340" i="3"/>
  <c r="H340" i="3" s="1"/>
  <c r="I342" i="3"/>
  <c r="H342" i="3" s="1"/>
  <c r="I344" i="3"/>
  <c r="H344" i="3" s="1"/>
  <c r="I345" i="3"/>
  <c r="H345" i="3" s="1"/>
  <c r="I346" i="3"/>
  <c r="I348" i="3"/>
  <c r="H348" i="3" s="1"/>
  <c r="I350" i="3"/>
  <c r="H350" i="3" s="1"/>
  <c r="I351" i="3"/>
  <c r="H351" i="3" s="1"/>
  <c r="I352" i="3"/>
  <c r="H352" i="3" s="1"/>
  <c r="I353" i="3"/>
  <c r="H353" i="3" s="1"/>
  <c r="I355" i="3"/>
  <c r="H355" i="3" s="1"/>
  <c r="I356" i="3"/>
  <c r="H356" i="3" s="1"/>
  <c r="I357" i="3"/>
  <c r="I360" i="3"/>
  <c r="H360" i="3" s="1"/>
  <c r="I361" i="3"/>
  <c r="H361" i="3" s="1"/>
  <c r="I362" i="3"/>
  <c r="H362" i="3" s="1"/>
  <c r="I364" i="3"/>
  <c r="H364" i="3" s="1"/>
  <c r="I365" i="3"/>
  <c r="H365" i="3" s="1"/>
  <c r="I366" i="3"/>
  <c r="H366" i="3" s="1"/>
  <c r="I367" i="3"/>
  <c r="H367" i="3" s="1"/>
  <c r="I369" i="3"/>
  <c r="I371" i="3"/>
  <c r="H371" i="3" s="1"/>
  <c r="I372" i="3"/>
  <c r="H372" i="3" s="1"/>
  <c r="I375" i="3"/>
  <c r="H375" i="3" s="1"/>
  <c r="I376" i="3"/>
  <c r="H376" i="3" s="1"/>
  <c r="I377" i="3"/>
  <c r="H377" i="3" s="1"/>
  <c r="I378" i="3"/>
  <c r="H378" i="3" s="1"/>
  <c r="I379" i="3"/>
  <c r="H379" i="3" s="1"/>
  <c r="I380" i="3"/>
  <c r="I381" i="3"/>
  <c r="H381" i="3" s="1"/>
  <c r="I383" i="3"/>
  <c r="H383" i="3" s="1"/>
  <c r="I386" i="3"/>
  <c r="H386" i="3" s="1"/>
  <c r="I388" i="3"/>
  <c r="H388" i="3" s="1"/>
  <c r="I389" i="3"/>
  <c r="H389" i="3" s="1"/>
  <c r="I390" i="3"/>
  <c r="H390" i="3" s="1"/>
  <c r="I392" i="3"/>
  <c r="H392" i="3" s="1"/>
  <c r="I393" i="3"/>
  <c r="I394" i="3"/>
  <c r="H394" i="3" s="1"/>
  <c r="I396" i="3"/>
  <c r="H396" i="3" s="1"/>
  <c r="I398" i="3"/>
  <c r="H398" i="3" s="1"/>
  <c r="I400" i="3"/>
  <c r="H400" i="3" s="1"/>
  <c r="I401" i="3"/>
  <c r="H401" i="3" s="1"/>
  <c r="I403" i="3"/>
  <c r="H403" i="3" s="1"/>
  <c r="I404" i="3"/>
  <c r="H404" i="3" s="1"/>
  <c r="I407" i="3"/>
  <c r="I408" i="3"/>
  <c r="H408" i="3" s="1"/>
  <c r="I409" i="3"/>
  <c r="H409" i="3" s="1"/>
  <c r="I411" i="3"/>
  <c r="H411" i="3" s="1"/>
  <c r="I412" i="3"/>
  <c r="H412" i="3" s="1"/>
  <c r="I413" i="3"/>
  <c r="H413" i="3" s="1"/>
  <c r="I414" i="3"/>
  <c r="H414" i="3" s="1"/>
  <c r="I416" i="3"/>
  <c r="H416" i="3" s="1"/>
  <c r="I419" i="3"/>
  <c r="I420" i="3"/>
  <c r="H420" i="3" s="1"/>
  <c r="I421" i="3"/>
  <c r="H421" i="3" s="1"/>
  <c r="I423" i="3"/>
  <c r="H423" i="3" s="1"/>
  <c r="I427" i="3"/>
  <c r="H427" i="3" s="1"/>
  <c r="I428" i="3"/>
  <c r="H428" i="3" s="1"/>
  <c r="I430" i="3"/>
  <c r="H430" i="3" s="1"/>
  <c r="I431" i="3"/>
  <c r="H431" i="3" s="1"/>
  <c r="I432" i="3"/>
  <c r="I434" i="3"/>
  <c r="H434" i="3" s="1"/>
  <c r="I435" i="3"/>
  <c r="H435" i="3" s="1"/>
  <c r="I437" i="3"/>
  <c r="H437" i="3" s="1"/>
  <c r="I439" i="3"/>
  <c r="H439" i="3" s="1"/>
  <c r="I441" i="3"/>
  <c r="H441" i="3" s="1"/>
  <c r="I442" i="3"/>
  <c r="H442" i="3" s="1"/>
  <c r="I443" i="3"/>
  <c r="H443" i="3" s="1"/>
  <c r="I445" i="3"/>
  <c r="I446" i="3"/>
  <c r="H446" i="3" s="1"/>
  <c r="I448" i="3"/>
  <c r="H448" i="3" s="1"/>
  <c r="I449" i="3"/>
  <c r="H449" i="3" s="1"/>
  <c r="I452" i="3"/>
  <c r="H452" i="3" s="1"/>
  <c r="I454" i="3"/>
  <c r="H454" i="3" s="1"/>
  <c r="I456" i="3"/>
  <c r="H456" i="3" s="1"/>
  <c r="I459" i="3"/>
  <c r="H459" i="3" s="1"/>
  <c r="I460" i="3"/>
  <c r="H460" i="3" s="1"/>
  <c r="I461" i="3"/>
  <c r="H461" i="3" s="1"/>
  <c r="I462" i="3"/>
  <c r="H462" i="3" s="1"/>
  <c r="I463" i="3"/>
  <c r="H463" i="3" s="1"/>
  <c r="I464" i="3"/>
  <c r="H464" i="3" s="1"/>
  <c r="I465" i="3"/>
  <c r="H465" i="3" s="1"/>
  <c r="I466" i="3"/>
  <c r="H466" i="3" s="1"/>
  <c r="I467" i="3"/>
  <c r="H467" i="3" s="1"/>
  <c r="I468" i="3"/>
  <c r="I469" i="3"/>
  <c r="H469" i="3" s="1"/>
  <c r="I471" i="3"/>
  <c r="H471" i="3" s="1"/>
  <c r="I473" i="3"/>
  <c r="H473" i="3" s="1"/>
  <c r="I475" i="3"/>
  <c r="H475" i="3" s="1"/>
  <c r="I479" i="3"/>
  <c r="H479" i="3" s="1"/>
  <c r="I480" i="3"/>
  <c r="H480" i="3" s="1"/>
  <c r="I482" i="3"/>
  <c r="H482" i="3" s="1"/>
  <c r="I484" i="3"/>
  <c r="I485" i="3"/>
  <c r="H485" i="3" s="1"/>
  <c r="I487" i="3"/>
  <c r="H487" i="3" s="1"/>
  <c r="I488" i="3"/>
  <c r="H488" i="3" s="1"/>
  <c r="I490" i="3"/>
  <c r="H490" i="3" s="1"/>
  <c r="I491" i="3"/>
  <c r="H491" i="3" s="1"/>
  <c r="I494" i="3"/>
  <c r="H494" i="3" s="1"/>
  <c r="I496" i="3"/>
  <c r="H496" i="3" s="1"/>
  <c r="I497" i="3"/>
  <c r="I499" i="3"/>
  <c r="H499" i="3" s="1"/>
  <c r="I501" i="3"/>
  <c r="H501" i="3" s="1"/>
  <c r="I503" i="3"/>
  <c r="H503" i="3" s="1"/>
  <c r="I504" i="3"/>
  <c r="H504" i="3" s="1"/>
  <c r="I505" i="3"/>
  <c r="H505" i="3" s="1"/>
  <c r="I506" i="3"/>
  <c r="H506" i="3" s="1"/>
  <c r="I507" i="3"/>
  <c r="H507" i="3" s="1"/>
  <c r="I509" i="3"/>
  <c r="I510" i="3"/>
  <c r="H510" i="3" s="1"/>
  <c r="I511" i="3"/>
  <c r="H511" i="3" s="1"/>
  <c r="I514" i="3"/>
  <c r="H514" i="3" s="1"/>
  <c r="I515" i="3"/>
  <c r="H515" i="3" s="1"/>
  <c r="I516" i="3"/>
  <c r="H516" i="3" s="1"/>
  <c r="I517" i="3"/>
  <c r="H517" i="3" s="1"/>
  <c r="I518" i="3"/>
  <c r="H518" i="3" s="1"/>
  <c r="I519" i="3"/>
  <c r="I520" i="3"/>
  <c r="H520" i="3" s="1"/>
  <c r="I521" i="3"/>
  <c r="H521" i="3" s="1"/>
  <c r="I522" i="3"/>
  <c r="H522" i="3" s="1"/>
  <c r="I524" i="3"/>
  <c r="H524" i="3" s="1"/>
  <c r="I526" i="3"/>
  <c r="H526" i="3" s="1"/>
  <c r="I527" i="3"/>
  <c r="H527" i="3" s="1"/>
  <c r="I529" i="3"/>
  <c r="H529" i="3" s="1"/>
  <c r="I531" i="3"/>
  <c r="I533" i="3"/>
  <c r="H533" i="3" s="1"/>
  <c r="I534" i="3"/>
  <c r="H534" i="3" s="1"/>
  <c r="I535" i="3"/>
  <c r="H535" i="3" s="1"/>
  <c r="I536" i="3"/>
  <c r="H536" i="3" s="1"/>
  <c r="I537" i="3"/>
  <c r="H537" i="3" s="1"/>
  <c r="I538" i="3"/>
  <c r="H538" i="3" s="1"/>
  <c r="I540" i="3"/>
  <c r="H540" i="3" s="1"/>
  <c r="I541" i="3"/>
  <c r="I543" i="3"/>
  <c r="H543" i="3" s="1"/>
  <c r="I545" i="3"/>
  <c r="H545" i="3" s="1"/>
  <c r="I546" i="3"/>
  <c r="H546" i="3" s="1"/>
  <c r="I547" i="3"/>
  <c r="H547" i="3" s="1"/>
  <c r="I548" i="3"/>
  <c r="H548" i="3" s="1"/>
  <c r="I550" i="3"/>
  <c r="H550" i="3" s="1"/>
  <c r="I552" i="3"/>
  <c r="H552" i="3" s="1"/>
  <c r="I553" i="3"/>
  <c r="I554" i="3"/>
  <c r="H554" i="3" s="1"/>
  <c r="I557" i="3"/>
  <c r="H557" i="3" s="1"/>
  <c r="I558" i="3"/>
  <c r="H558" i="3" s="1"/>
  <c r="I559" i="3"/>
  <c r="H559" i="3" s="1"/>
  <c r="I561" i="3"/>
  <c r="H561" i="3" s="1"/>
  <c r="I562" i="3"/>
  <c r="H562" i="3" s="1"/>
  <c r="I564" i="3"/>
  <c r="H564" i="3" s="1"/>
  <c r="I567" i="3"/>
  <c r="I569" i="3"/>
  <c r="H569" i="3" s="1"/>
  <c r="I571" i="3"/>
  <c r="H571" i="3" s="1"/>
  <c r="I572" i="3"/>
  <c r="H572" i="3" s="1"/>
  <c r="I574" i="3"/>
  <c r="H574" i="3" s="1"/>
  <c r="I576" i="3"/>
  <c r="H576" i="3" s="1"/>
  <c r="I577" i="3"/>
  <c r="H577" i="3" s="1"/>
  <c r="I579" i="3"/>
  <c r="H579" i="3" s="1"/>
  <c r="I580" i="3"/>
  <c r="I582" i="3"/>
  <c r="H582" i="3" s="1"/>
  <c r="I583" i="3"/>
  <c r="H583" i="3" s="1"/>
  <c r="I585" i="3"/>
  <c r="H585" i="3" s="1"/>
  <c r="I588" i="3"/>
  <c r="H588" i="3" s="1"/>
  <c r="I589" i="3"/>
  <c r="H589" i="3" s="1"/>
  <c r="I591" i="3"/>
  <c r="H591" i="3" s="1"/>
  <c r="I593" i="3"/>
  <c r="H593" i="3" s="1"/>
  <c r="I596" i="3"/>
  <c r="I598" i="3"/>
  <c r="H598" i="3" s="1"/>
  <c r="I601" i="3"/>
  <c r="H601" i="3" s="1"/>
  <c r="I602" i="3"/>
  <c r="H602" i="3" s="1"/>
  <c r="I603" i="3"/>
  <c r="H603" i="3" s="1"/>
  <c r="I605" i="3"/>
  <c r="H605" i="3" s="1"/>
  <c r="I607" i="3"/>
  <c r="H607" i="3" s="1"/>
  <c r="I609" i="3"/>
  <c r="H609" i="3" s="1"/>
  <c r="I611" i="3"/>
  <c r="I612" i="3"/>
  <c r="H612" i="3" s="1"/>
  <c r="I613" i="3"/>
  <c r="H613" i="3" s="1"/>
  <c r="I615" i="3"/>
  <c r="H615" i="3" s="1"/>
  <c r="I616" i="3"/>
  <c r="H616" i="3" s="1"/>
  <c r="I617" i="3"/>
  <c r="H617" i="3" s="1"/>
  <c r="I620" i="3"/>
  <c r="H620" i="3" s="1"/>
  <c r="I622" i="3"/>
  <c r="H622" i="3" s="1"/>
  <c r="I624" i="3"/>
  <c r="I625" i="3"/>
  <c r="H625" i="3" s="1"/>
  <c r="I627" i="3"/>
  <c r="H627" i="3" s="1"/>
  <c r="I628" i="3"/>
  <c r="H628" i="3" s="1"/>
  <c r="I631" i="3"/>
  <c r="H631" i="3" s="1"/>
  <c r="I632" i="3"/>
  <c r="H632" i="3" s="1"/>
  <c r="I633" i="3"/>
  <c r="H633" i="3" s="1"/>
  <c r="I634" i="3"/>
  <c r="H634" i="3" s="1"/>
  <c r="I636" i="3"/>
  <c r="I638" i="3"/>
  <c r="H638" i="3" s="1"/>
  <c r="I640" i="3"/>
  <c r="H640" i="3" s="1"/>
  <c r="I641" i="3"/>
  <c r="H641" i="3" s="1"/>
  <c r="I643" i="3"/>
  <c r="H643" i="3" s="1"/>
  <c r="I644" i="3"/>
  <c r="H644" i="3" s="1"/>
  <c r="I645" i="3"/>
  <c r="H645" i="3" s="1"/>
  <c r="I648" i="3"/>
  <c r="H648" i="3" s="1"/>
  <c r="I650" i="3"/>
  <c r="I653" i="3"/>
  <c r="H653" i="3" s="1"/>
  <c r="I654" i="3"/>
  <c r="H654" i="3" s="1"/>
  <c r="I656" i="3"/>
  <c r="H656" i="3" s="1"/>
  <c r="I658" i="3"/>
  <c r="H658" i="3" s="1"/>
  <c r="I659" i="3"/>
  <c r="H659" i="3" s="1"/>
  <c r="I661" i="3"/>
  <c r="H661" i="3" s="1"/>
  <c r="I662" i="3"/>
  <c r="H662" i="3" s="1"/>
  <c r="I664" i="3"/>
  <c r="I667" i="3"/>
  <c r="H667" i="3" s="1"/>
  <c r="I669" i="3"/>
  <c r="H669" i="3" s="1"/>
  <c r="I671" i="3"/>
  <c r="H671" i="3" s="1"/>
  <c r="I672" i="3"/>
  <c r="H672" i="3" s="1"/>
  <c r="I673" i="3"/>
  <c r="H673" i="3" s="1"/>
  <c r="I676" i="3"/>
  <c r="H676" i="3" s="1"/>
  <c r="I678" i="3"/>
  <c r="H678" i="3" s="1"/>
  <c r="I680" i="3"/>
  <c r="I681" i="3"/>
  <c r="H681" i="3" s="1"/>
  <c r="I683" i="3"/>
  <c r="H683" i="3" s="1"/>
  <c r="I684" i="3"/>
  <c r="H684" i="3" s="1"/>
  <c r="I685" i="3"/>
  <c r="H685" i="3" s="1"/>
  <c r="I686" i="3"/>
  <c r="H686" i="3" s="1"/>
  <c r="I687" i="3"/>
  <c r="H687" i="3" s="1"/>
  <c r="I690" i="3"/>
  <c r="H690" i="3" s="1"/>
  <c r="I691" i="3"/>
  <c r="I692" i="3"/>
  <c r="H692" i="3" s="1"/>
  <c r="I693" i="3"/>
  <c r="H693" i="3" s="1"/>
  <c r="I694" i="3"/>
  <c r="H694" i="3" s="1"/>
  <c r="I695" i="3"/>
  <c r="H695" i="3" s="1"/>
  <c r="I696" i="3"/>
  <c r="H696" i="3" s="1"/>
  <c r="I697" i="3"/>
  <c r="H697" i="3" s="1"/>
  <c r="I699" i="3"/>
  <c r="H699" i="3" s="1"/>
  <c r="I702" i="3"/>
  <c r="I704" i="3"/>
  <c r="H704" i="3" s="1"/>
  <c r="I707" i="3"/>
  <c r="H707" i="3" s="1"/>
  <c r="I709" i="3"/>
  <c r="H709" i="3" s="1"/>
  <c r="I711" i="3"/>
  <c r="H711" i="3" s="1"/>
  <c r="I712" i="3"/>
  <c r="H712" i="3" s="1"/>
  <c r="I714" i="3"/>
  <c r="H714" i="3" s="1"/>
  <c r="I716" i="3"/>
  <c r="H716" i="3" s="1"/>
  <c r="I717" i="3"/>
  <c r="I718" i="3"/>
  <c r="H718" i="3" s="1"/>
  <c r="I719" i="3"/>
  <c r="H719" i="3" s="1"/>
  <c r="I721" i="3"/>
  <c r="H721" i="3" s="1"/>
  <c r="I722" i="3"/>
  <c r="H722" i="3" s="1"/>
  <c r="I724" i="3"/>
  <c r="H724" i="3" s="1"/>
  <c r="I725" i="3"/>
  <c r="H725" i="3" s="1"/>
  <c r="I726" i="3"/>
  <c r="H726" i="3" s="1"/>
  <c r="I729" i="3"/>
  <c r="I731" i="3"/>
  <c r="H731" i="3" s="1"/>
  <c r="I732" i="3"/>
  <c r="H732" i="3" s="1"/>
  <c r="I734" i="3"/>
  <c r="H734" i="3" s="1"/>
  <c r="I735" i="3"/>
  <c r="H735" i="3" s="1"/>
  <c r="I736" i="3"/>
  <c r="H736" i="3" s="1"/>
  <c r="I737" i="3"/>
  <c r="H737" i="3" s="1"/>
  <c r="I739" i="3"/>
  <c r="H739" i="3" s="1"/>
  <c r="I742" i="3"/>
  <c r="I743" i="3"/>
  <c r="H743" i="3" s="1"/>
  <c r="I744" i="3"/>
  <c r="H744" i="3" s="1"/>
  <c r="I746" i="3"/>
  <c r="H746" i="3" s="1"/>
  <c r="I749" i="3"/>
  <c r="H749" i="3" s="1"/>
  <c r="I751" i="3"/>
  <c r="H751" i="3" s="1"/>
  <c r="I753" i="3"/>
  <c r="H753" i="3" s="1"/>
  <c r="I754" i="3"/>
  <c r="H754" i="3" s="1"/>
  <c r="I756" i="3"/>
  <c r="I758" i="3"/>
  <c r="H758" i="3" s="1"/>
  <c r="I759" i="3"/>
  <c r="H759" i="3" s="1"/>
  <c r="I761" i="3"/>
  <c r="H761" i="3" s="1"/>
  <c r="I762" i="3"/>
  <c r="H762" i="3" s="1"/>
  <c r="I764" i="3"/>
  <c r="H764" i="3" s="1"/>
  <c r="I765" i="3"/>
  <c r="H765" i="3" s="1"/>
  <c r="I766" i="3"/>
  <c r="H766" i="3" s="1"/>
  <c r="I769" i="3"/>
  <c r="I770" i="3"/>
  <c r="H770" i="3" s="1"/>
  <c r="I771" i="3"/>
  <c r="H771" i="3" s="1"/>
  <c r="I772" i="3"/>
  <c r="H772" i="3" s="1"/>
  <c r="I774" i="3"/>
  <c r="H774" i="3" s="1"/>
  <c r="I775" i="3"/>
  <c r="H775" i="3" s="1"/>
  <c r="I777" i="3"/>
  <c r="H777" i="3" s="1"/>
  <c r="I779" i="3"/>
  <c r="H779" i="3" s="1"/>
  <c r="I782" i="3"/>
  <c r="H782" i="3" s="1"/>
  <c r="I783" i="3"/>
  <c r="H783" i="3" s="1"/>
  <c r="I784" i="3"/>
  <c r="H784" i="3" s="1"/>
  <c r="I785" i="3"/>
  <c r="H785" i="3" s="1"/>
  <c r="I786" i="3"/>
  <c r="H786" i="3" s="1"/>
  <c r="I787" i="3"/>
  <c r="H787" i="3" s="1"/>
  <c r="I788" i="3"/>
  <c r="H788" i="3" s="1"/>
  <c r="I790" i="3"/>
  <c r="H790" i="3" s="1"/>
  <c r="I793" i="3"/>
  <c r="H793" i="3" s="1"/>
  <c r="I795" i="3"/>
  <c r="H795" i="3" s="1"/>
  <c r="I796" i="3"/>
  <c r="H796" i="3" s="1"/>
  <c r="I798" i="3"/>
  <c r="H798" i="3" s="1"/>
  <c r="I800" i="3"/>
  <c r="H800" i="3" s="1"/>
  <c r="I801" i="3"/>
  <c r="H801" i="3" s="1"/>
  <c r="I803" i="3"/>
  <c r="H803" i="3" s="1"/>
  <c r="I804" i="3"/>
  <c r="H804" i="3" s="1"/>
  <c r="I806" i="3"/>
  <c r="H806" i="3" s="1"/>
  <c r="I807" i="3"/>
  <c r="H807" i="3" s="1"/>
  <c r="I808" i="3"/>
  <c r="H808" i="3" s="1"/>
  <c r="I811" i="3"/>
  <c r="H811" i="3" s="1"/>
  <c r="I813" i="3"/>
  <c r="H813" i="3" s="1"/>
  <c r="I814" i="3"/>
  <c r="H814" i="3" s="1"/>
  <c r="I815" i="3"/>
  <c r="H815" i="3" s="1"/>
  <c r="I816" i="3"/>
  <c r="H816" i="3" s="1"/>
  <c r="I818" i="3"/>
  <c r="H818" i="3" s="1"/>
  <c r="I819" i="3"/>
  <c r="H819" i="3" s="1"/>
  <c r="I822" i="3"/>
  <c r="H822" i="3" s="1"/>
  <c r="I823" i="3"/>
  <c r="H823" i="3" s="1"/>
  <c r="I824" i="3"/>
  <c r="H824" i="3" s="1"/>
  <c r="I826" i="3"/>
  <c r="H826" i="3" s="1"/>
  <c r="I829" i="3"/>
  <c r="H829" i="3" s="1"/>
  <c r="I831" i="3"/>
  <c r="H831" i="3" s="1"/>
  <c r="I832" i="3"/>
  <c r="H832" i="3" s="1"/>
  <c r="I834" i="3"/>
  <c r="H834" i="3" s="1"/>
  <c r="I836" i="3"/>
  <c r="H836" i="3" s="1"/>
  <c r="I837" i="3"/>
  <c r="H837" i="3" s="1"/>
  <c r="I838" i="3"/>
  <c r="H838" i="3" s="1"/>
  <c r="I840" i="3"/>
  <c r="H840" i="3" s="1"/>
  <c r="I842" i="3"/>
  <c r="H842" i="3" s="1"/>
  <c r="I843" i="3"/>
  <c r="H843" i="3" s="1"/>
  <c r="I844" i="3"/>
  <c r="H844" i="3" s="1"/>
  <c r="I845" i="3"/>
  <c r="H845" i="3" s="1"/>
  <c r="I847" i="3"/>
  <c r="H847" i="3" s="1"/>
  <c r="I848" i="3"/>
  <c r="H848" i="3" s="1"/>
  <c r="I850" i="3"/>
  <c r="H850" i="3" s="1"/>
  <c r="I851" i="3"/>
  <c r="H851" i="3" s="1"/>
  <c r="I852" i="3"/>
  <c r="H852" i="3" s="1"/>
  <c r="I855" i="3"/>
  <c r="H855" i="3" s="1"/>
  <c r="I857" i="3"/>
  <c r="H857" i="3" s="1"/>
  <c r="I858" i="3"/>
  <c r="H858" i="3" s="1"/>
  <c r="I859" i="3"/>
  <c r="H859" i="3" s="1"/>
  <c r="I860" i="3"/>
  <c r="H860" i="3" s="1"/>
  <c r="I862" i="3"/>
  <c r="H862" i="3" s="1"/>
  <c r="I863" i="3"/>
  <c r="H863" i="3" s="1"/>
  <c r="I865" i="3"/>
  <c r="H865" i="3" s="1"/>
  <c r="I868" i="3"/>
  <c r="H868" i="3" s="1"/>
  <c r="I869" i="3"/>
  <c r="H869" i="3" s="1"/>
  <c r="I871" i="3"/>
  <c r="H871" i="3" s="1"/>
  <c r="I873" i="3"/>
  <c r="H873" i="3" s="1"/>
  <c r="I874" i="3"/>
  <c r="H874" i="3" s="1"/>
  <c r="I876" i="3"/>
  <c r="H876" i="3" s="1"/>
  <c r="I879" i="3"/>
  <c r="H879" i="3" s="1"/>
  <c r="I880" i="3"/>
  <c r="H880" i="3" s="1"/>
  <c r="I881" i="3"/>
  <c r="H881" i="3" s="1"/>
  <c r="I882" i="3"/>
  <c r="H882" i="3" s="1"/>
  <c r="I885" i="3"/>
  <c r="H885" i="3" s="1"/>
  <c r="I886" i="3"/>
  <c r="H886" i="3" s="1"/>
  <c r="I887" i="3"/>
  <c r="H887" i="3" s="1"/>
  <c r="I888" i="3"/>
  <c r="H888" i="3" s="1"/>
  <c r="I889" i="3"/>
  <c r="H889" i="3" s="1"/>
  <c r="I891" i="3"/>
  <c r="H891" i="3" s="1"/>
  <c r="I894" i="3"/>
  <c r="H894" i="3" s="1"/>
  <c r="I897" i="3"/>
  <c r="H897" i="3" s="1"/>
  <c r="I899" i="3"/>
  <c r="H899" i="3" s="1"/>
  <c r="I901" i="3"/>
  <c r="H901" i="3" s="1"/>
  <c r="I902" i="3"/>
  <c r="H902" i="3" s="1"/>
  <c r="I903" i="3"/>
  <c r="H903" i="3" s="1"/>
  <c r="I904" i="3"/>
  <c r="H904" i="3" s="1"/>
  <c r="I906" i="3"/>
  <c r="H906" i="3" s="1"/>
  <c r="I909" i="3"/>
  <c r="H909" i="3" s="1"/>
  <c r="I910" i="3"/>
  <c r="H910" i="3" s="1"/>
  <c r="I912" i="3"/>
  <c r="H912" i="3" s="1"/>
  <c r="I913" i="3"/>
  <c r="H913" i="3" s="1"/>
  <c r="I915" i="3"/>
  <c r="H915" i="3" s="1"/>
  <c r="I916" i="3"/>
  <c r="H916" i="3" s="1"/>
  <c r="I918" i="3"/>
  <c r="H918" i="3" s="1"/>
  <c r="I919" i="3"/>
  <c r="H919" i="3" s="1"/>
  <c r="I920" i="3"/>
  <c r="H920" i="3" s="1"/>
  <c r="I921" i="3"/>
  <c r="H921" i="3" s="1"/>
  <c r="I924" i="3"/>
  <c r="H924" i="3" s="1"/>
  <c r="I926" i="3"/>
  <c r="H926" i="3" s="1"/>
  <c r="I927" i="3"/>
  <c r="H927" i="3" s="1"/>
  <c r="I931" i="3"/>
  <c r="H931" i="3" s="1"/>
  <c r="I933" i="3"/>
  <c r="H933" i="3" s="1"/>
  <c r="I934" i="3"/>
  <c r="H934" i="3" s="1"/>
  <c r="I937" i="3"/>
  <c r="H937" i="3" s="1"/>
  <c r="I938" i="3"/>
  <c r="H938" i="3" s="1"/>
  <c r="I939" i="3"/>
  <c r="H939" i="3" s="1"/>
  <c r="I941" i="3"/>
  <c r="H941" i="3" s="1"/>
  <c r="I944" i="3"/>
  <c r="H944" i="3" s="1"/>
  <c r="I945" i="3"/>
  <c r="H945" i="3" s="1"/>
  <c r="I946" i="3"/>
  <c r="H946" i="3" s="1"/>
  <c r="I947" i="3"/>
  <c r="H947" i="3" s="1"/>
  <c r="I948" i="3"/>
  <c r="H948" i="3" s="1"/>
  <c r="I950" i="3"/>
  <c r="H950" i="3" s="1"/>
  <c r="I952" i="3"/>
  <c r="H952" i="3" s="1"/>
  <c r="I954" i="3"/>
  <c r="H954" i="3" s="1"/>
  <c r="I955" i="3"/>
  <c r="H955" i="3" s="1"/>
  <c r="I956" i="3"/>
  <c r="H956" i="3" s="1"/>
  <c r="I958" i="3"/>
  <c r="H958" i="3" s="1"/>
  <c r="I959" i="3"/>
  <c r="H959" i="3" s="1"/>
  <c r="I961" i="3"/>
  <c r="H961" i="3" s="1"/>
  <c r="I962" i="3"/>
  <c r="H962" i="3" s="1"/>
  <c r="I963" i="3"/>
  <c r="H963" i="3" s="1"/>
  <c r="I966" i="3"/>
  <c r="H966" i="3" s="1"/>
  <c r="I968" i="3"/>
  <c r="H968" i="3" s="1"/>
  <c r="I970" i="3"/>
  <c r="H970" i="3" s="1"/>
  <c r="I972" i="3"/>
  <c r="H972" i="3" s="1"/>
  <c r="I975" i="3"/>
  <c r="H975" i="3" s="1"/>
  <c r="I976" i="3"/>
  <c r="H976" i="3" s="1"/>
  <c r="I978" i="3"/>
  <c r="H978" i="3" s="1"/>
  <c r="I981" i="3"/>
  <c r="H981" i="3" s="1"/>
  <c r="I982" i="3"/>
  <c r="H982" i="3" s="1"/>
  <c r="I984" i="3"/>
  <c r="H984" i="3" s="1"/>
  <c r="I986" i="3"/>
  <c r="H986" i="3" s="1"/>
  <c r="I988" i="3"/>
  <c r="H988" i="3" s="1"/>
  <c r="I990" i="3"/>
  <c r="H990" i="3" s="1"/>
  <c r="I991" i="3"/>
  <c r="I993" i="3"/>
  <c r="H993" i="3" s="1"/>
  <c r="I996" i="3"/>
  <c r="H996" i="3" s="1"/>
  <c r="I999" i="3"/>
  <c r="H999" i="3" s="1"/>
  <c r="I1000" i="3"/>
  <c r="H1000" i="3" s="1"/>
  <c r="I1001" i="3"/>
  <c r="H1001" i="3" s="1"/>
  <c r="I1003" i="3"/>
  <c r="H1003" i="3" s="1"/>
  <c r="I1005" i="3"/>
  <c r="H1005" i="3" s="1"/>
  <c r="I1007" i="3"/>
  <c r="H1007" i="3" s="1"/>
  <c r="I1008" i="3"/>
  <c r="H1008" i="3" s="1"/>
  <c r="I1009" i="3"/>
  <c r="H1009" i="3" s="1"/>
  <c r="I1010" i="3"/>
  <c r="H1010" i="3" s="1"/>
  <c r="I1011" i="3"/>
  <c r="H1011" i="3" s="1"/>
  <c r="I1012" i="3"/>
  <c r="I1015" i="3"/>
  <c r="H1015" i="3" s="1"/>
  <c r="I1017" i="3"/>
  <c r="H1017" i="3" s="1"/>
  <c r="I1019" i="3"/>
  <c r="H1019" i="3" s="1"/>
  <c r="I1021" i="3"/>
  <c r="H1021" i="3" s="1"/>
  <c r="I1024" i="3"/>
  <c r="H1024" i="3" s="1"/>
  <c r="I1025" i="3"/>
  <c r="H1025" i="3" s="1"/>
  <c r="I1028" i="3"/>
  <c r="H1028" i="3" s="1"/>
  <c r="I1029" i="3"/>
  <c r="H1029" i="3" s="1"/>
  <c r="I1031" i="3"/>
  <c r="H1031" i="3" s="1"/>
  <c r="I1032" i="3"/>
  <c r="H1032" i="3" s="1"/>
  <c r="I1034" i="3"/>
  <c r="H1034" i="3" s="1"/>
  <c r="I1035" i="3"/>
  <c r="H1035" i="3" s="1"/>
  <c r="I1037" i="3"/>
  <c r="H1037" i="3" s="1"/>
  <c r="I1040" i="3"/>
  <c r="H1040" i="3" s="1"/>
  <c r="I1042" i="3"/>
  <c r="H1042" i="3" s="1"/>
  <c r="I1044" i="3"/>
  <c r="H1044" i="3" s="1"/>
  <c r="I1045" i="3"/>
  <c r="H1045" i="3" s="1"/>
  <c r="I1047" i="3"/>
  <c r="H1047" i="3" s="1"/>
  <c r="I1048" i="3"/>
  <c r="I1049" i="3"/>
  <c r="H1049" i="3" s="1"/>
  <c r="I1052" i="3"/>
  <c r="H1052" i="3" s="1"/>
  <c r="I1054" i="3"/>
  <c r="H1054" i="3" s="1"/>
  <c r="I1057" i="3"/>
  <c r="H1057" i="3" s="1"/>
  <c r="I1058" i="3"/>
  <c r="H1058" i="3" s="1"/>
  <c r="I1059" i="3"/>
  <c r="H1059" i="3" s="1"/>
  <c r="I1060" i="3"/>
  <c r="H1060" i="3" s="1"/>
  <c r="I1062" i="3"/>
  <c r="H1062" i="3" s="1"/>
  <c r="I1064" i="3"/>
  <c r="H1064" i="3" s="1"/>
  <c r="I1065" i="3"/>
  <c r="H1065" i="3" s="1"/>
  <c r="I1068" i="3"/>
  <c r="H1068" i="3" s="1"/>
  <c r="I1070" i="3"/>
  <c r="H1070" i="3" s="1"/>
  <c r="I1071" i="3"/>
  <c r="I1072" i="3"/>
  <c r="H1072" i="3" s="1"/>
  <c r="I1074" i="3"/>
  <c r="H1074" i="3" s="1"/>
  <c r="I1079" i="3"/>
  <c r="H1079" i="3" s="1"/>
  <c r="I1081" i="3"/>
  <c r="H1081" i="3" s="1"/>
  <c r="I1083" i="3"/>
  <c r="H1083" i="3" s="1"/>
  <c r="I1085" i="3"/>
  <c r="H1085" i="3" s="1"/>
  <c r="I1086" i="3"/>
  <c r="H1086" i="3" s="1"/>
  <c r="I1089" i="3"/>
  <c r="H1089" i="3" s="1"/>
  <c r="I1091" i="3"/>
  <c r="H1091" i="3" s="1"/>
  <c r="I1095" i="3"/>
  <c r="H1095" i="3" s="1"/>
  <c r="I1096" i="3"/>
  <c r="H1096" i="3" s="1"/>
  <c r="I1097" i="3"/>
  <c r="H1097" i="3" s="1"/>
  <c r="I1098" i="3"/>
  <c r="H1098" i="3" s="1"/>
  <c r="I1099" i="3"/>
  <c r="H1099" i="3" s="1"/>
  <c r="I1100" i="3"/>
  <c r="H1100" i="3" s="1"/>
  <c r="I1101" i="3"/>
  <c r="H1101" i="3" s="1"/>
  <c r="I1102" i="3"/>
  <c r="H1102" i="3" s="1"/>
  <c r="I1103" i="3"/>
  <c r="H1103" i="3" s="1"/>
  <c r="I1104" i="3"/>
  <c r="I1105" i="3"/>
  <c r="H1105" i="3" s="1"/>
  <c r="I1106" i="3"/>
  <c r="H1106" i="3" s="1"/>
  <c r="I1107" i="3"/>
  <c r="H1107" i="3" s="1"/>
  <c r="I1108" i="3"/>
  <c r="H1108" i="3" s="1"/>
  <c r="I1109" i="3"/>
  <c r="H1109" i="3" s="1"/>
  <c r="I1110" i="3"/>
  <c r="H1110" i="3" s="1"/>
  <c r="I1111" i="3"/>
  <c r="H1111" i="3" s="1"/>
  <c r="I1112" i="3"/>
  <c r="H1112" i="3" s="1"/>
  <c r="I1113" i="3"/>
  <c r="H1113" i="3" s="1"/>
  <c r="I1114" i="3"/>
  <c r="H1114" i="3" s="1"/>
  <c r="I1115" i="3"/>
  <c r="H1115" i="3" s="1"/>
  <c r="I1116" i="3"/>
  <c r="H1116" i="3" s="1"/>
  <c r="I1117" i="3"/>
  <c r="I1118" i="3"/>
  <c r="H1118" i="3" s="1"/>
  <c r="I1119" i="3"/>
  <c r="H1119" i="3" s="1"/>
  <c r="I1120" i="3"/>
  <c r="H1120" i="3" s="1"/>
  <c r="I1121" i="3"/>
  <c r="H1121" i="3" s="1"/>
  <c r="I1122" i="3"/>
  <c r="H1122" i="3" s="1"/>
  <c r="I1123" i="3"/>
  <c r="H1123" i="3" s="1"/>
  <c r="I1124" i="3"/>
  <c r="H1124" i="3" s="1"/>
  <c r="I1125" i="3"/>
  <c r="H1125" i="3" s="1"/>
  <c r="I1126" i="3"/>
  <c r="H1126" i="3" s="1"/>
  <c r="I1127" i="3"/>
  <c r="H1127" i="3" s="1"/>
  <c r="I1128" i="3"/>
  <c r="H1128" i="3" s="1"/>
  <c r="I1129" i="3"/>
  <c r="H1129" i="3" s="1"/>
  <c r="I1130" i="3"/>
  <c r="H1130" i="3" s="1"/>
  <c r="I1131" i="3"/>
  <c r="H1131" i="3" s="1"/>
  <c r="I1132" i="3"/>
  <c r="H1132" i="3" s="1"/>
  <c r="I1133" i="3"/>
  <c r="H1133" i="3" s="1"/>
  <c r="I1134" i="3"/>
  <c r="H1134" i="3" s="1"/>
  <c r="I1135" i="3"/>
  <c r="H1135" i="3" s="1"/>
  <c r="I1136" i="3"/>
  <c r="I1137" i="3"/>
  <c r="H1137" i="3" s="1"/>
  <c r="I1138" i="3"/>
  <c r="H1138" i="3" s="1"/>
  <c r="I1139" i="3"/>
  <c r="H1139" i="3" s="1"/>
  <c r="I1140" i="3"/>
  <c r="H1140" i="3" s="1"/>
  <c r="I1141" i="3"/>
  <c r="H1141" i="3" s="1"/>
  <c r="I1142" i="3"/>
  <c r="H1142" i="3" s="1"/>
  <c r="I1143" i="3"/>
  <c r="H1143" i="3" s="1"/>
  <c r="I1144" i="3"/>
  <c r="H1144" i="3" s="1"/>
  <c r="I1145" i="3"/>
  <c r="H1145" i="3" s="1"/>
  <c r="I1146" i="3"/>
  <c r="I1147" i="3"/>
  <c r="H1147" i="3" s="1"/>
  <c r="I1148" i="3"/>
  <c r="H1148" i="3" s="1"/>
  <c r="I1149" i="3"/>
  <c r="H1149" i="3" s="1"/>
  <c r="I1150" i="3"/>
  <c r="H1150" i="3" s="1"/>
  <c r="I1151" i="3"/>
  <c r="H1151" i="3" s="1"/>
  <c r="I1152" i="3"/>
  <c r="I1153" i="3"/>
  <c r="H1153" i="3" s="1"/>
  <c r="I1154" i="3"/>
  <c r="H1154" i="3" s="1"/>
  <c r="I1155" i="3"/>
  <c r="H1155" i="3" s="1"/>
  <c r="I1156" i="3"/>
  <c r="H1156" i="3" s="1"/>
  <c r="I1157" i="3"/>
  <c r="H1157" i="3" s="1"/>
  <c r="I1158" i="3"/>
  <c r="H1158" i="3" s="1"/>
  <c r="I1159" i="3"/>
  <c r="H1159" i="3" s="1"/>
  <c r="I1160" i="3"/>
  <c r="H1160" i="3" s="1"/>
  <c r="I1161" i="3"/>
  <c r="H1161" i="3" s="1"/>
  <c r="I1162" i="3"/>
  <c r="H1162" i="3" s="1"/>
  <c r="I1164" i="3"/>
  <c r="H1164" i="3" s="1"/>
  <c r="I1165" i="3"/>
  <c r="H1165" i="3" s="1"/>
  <c r="I1166" i="3"/>
  <c r="H1166" i="3" s="1"/>
  <c r="I1167" i="3"/>
  <c r="H1167" i="3" s="1"/>
  <c r="I1168" i="3"/>
  <c r="H1168" i="3" s="1"/>
  <c r="I1169" i="3"/>
  <c r="I1170" i="3"/>
  <c r="H1170" i="3" s="1"/>
  <c r="I1171" i="3"/>
  <c r="H1171" i="3" s="1"/>
  <c r="I1172" i="3"/>
  <c r="H1172" i="3" s="1"/>
  <c r="I1173" i="3"/>
  <c r="H1173" i="3" s="1"/>
  <c r="I1174" i="3"/>
  <c r="I1175" i="3"/>
  <c r="H1175" i="3" s="1"/>
  <c r="I1176" i="3"/>
  <c r="H1176" i="3" s="1"/>
  <c r="I1177" i="3"/>
  <c r="H1177" i="3" s="1"/>
  <c r="I1178" i="3"/>
  <c r="H1178" i="3" s="1"/>
  <c r="I1180" i="3"/>
  <c r="H1180" i="3" s="1"/>
  <c r="I1181" i="3"/>
  <c r="H1181" i="3" s="1"/>
  <c r="I1182" i="3"/>
  <c r="H1182" i="3" s="1"/>
  <c r="I1183" i="3"/>
  <c r="H1183" i="3" s="1"/>
  <c r="I1184" i="3"/>
  <c r="H1184" i="3" s="1"/>
  <c r="I1185" i="3"/>
  <c r="I1186" i="3"/>
  <c r="I1187" i="3"/>
  <c r="H1187" i="3" s="1"/>
  <c r="I1188" i="3"/>
  <c r="H1188" i="3" s="1"/>
  <c r="I1189" i="3"/>
  <c r="H1189" i="3" s="1"/>
  <c r="I1190" i="3"/>
  <c r="H1190" i="3" s="1"/>
  <c r="I1191" i="3"/>
  <c r="I1192" i="3"/>
  <c r="I1193" i="3"/>
  <c r="H1193" i="3" s="1"/>
  <c r="I1194" i="3"/>
  <c r="H1194" i="3" s="1"/>
  <c r="I1195" i="3"/>
  <c r="H1195" i="3" s="1"/>
  <c r="I1196" i="3"/>
  <c r="H1196" i="3" s="1"/>
  <c r="I1197" i="3"/>
  <c r="H1197" i="3" s="1"/>
  <c r="I1199" i="3"/>
  <c r="H1199" i="3" s="1"/>
  <c r="I1200" i="3"/>
  <c r="H1200" i="3" s="1"/>
  <c r="I1201" i="3"/>
  <c r="H1201" i="3" s="1"/>
  <c r="I1202" i="3"/>
  <c r="H1202" i="3" s="1"/>
  <c r="I1203" i="3"/>
  <c r="I1204" i="3"/>
  <c r="H1204" i="3" s="1"/>
  <c r="I1205" i="3"/>
  <c r="H1205" i="3" s="1"/>
  <c r="I1207" i="3"/>
  <c r="H1207" i="3" s="1"/>
  <c r="I1208" i="3"/>
  <c r="H1208" i="3" s="1"/>
  <c r="I1209" i="3"/>
  <c r="I1210" i="3"/>
  <c r="H1210" i="3" s="1"/>
  <c r="I1211" i="3"/>
  <c r="H1211" i="3" s="1"/>
  <c r="I1212" i="3"/>
  <c r="H1212" i="3" s="1"/>
  <c r="I1213" i="3"/>
  <c r="H1213" i="3" s="1"/>
  <c r="I1214" i="3"/>
  <c r="H1214" i="3" s="1"/>
  <c r="I1215" i="3"/>
  <c r="H1215" i="3" s="1"/>
  <c r="I1216" i="3"/>
  <c r="H1216" i="3" s="1"/>
  <c r="I1217" i="3"/>
  <c r="H1217" i="3" s="1"/>
  <c r="I1218" i="3"/>
  <c r="H1218" i="3" s="1"/>
  <c r="I1219" i="3"/>
  <c r="I1221" i="3"/>
  <c r="I1222" i="3"/>
  <c r="H1222" i="3" s="1"/>
  <c r="I1223" i="3"/>
  <c r="H1223" i="3" s="1"/>
  <c r="I1224" i="3"/>
  <c r="I1225" i="3"/>
  <c r="H1225" i="3" s="1"/>
  <c r="I1226" i="3"/>
  <c r="H1226" i="3" s="1"/>
  <c r="I1227" i="3"/>
  <c r="H1227" i="3" s="1"/>
  <c r="I1228" i="3"/>
  <c r="H1228" i="3" s="1"/>
  <c r="I1229" i="3"/>
  <c r="I1230" i="3"/>
  <c r="H1230" i="3" s="1"/>
  <c r="I1231" i="3"/>
  <c r="H1231" i="3" s="1"/>
  <c r="I1232" i="3"/>
  <c r="H1232" i="3" s="1"/>
  <c r="I1233" i="3"/>
  <c r="H1233" i="3" s="1"/>
  <c r="I1234" i="3"/>
  <c r="H1234" i="3" s="1"/>
  <c r="I1235" i="3"/>
  <c r="H1235" i="3" s="1"/>
  <c r="I1236" i="3"/>
  <c r="H1236" i="3" s="1"/>
  <c r="I1237" i="3"/>
  <c r="H1237" i="3" s="1"/>
  <c r="I1238" i="3"/>
  <c r="H1238" i="3" s="1"/>
  <c r="I1239" i="3"/>
  <c r="H1239" i="3" s="1"/>
  <c r="I1240" i="3"/>
  <c r="H1240" i="3" s="1"/>
  <c r="I1241" i="3"/>
  <c r="H1241" i="3" s="1"/>
  <c r="I1242" i="3"/>
  <c r="H1242" i="3" s="1"/>
  <c r="I1243" i="3"/>
  <c r="H1243" i="3" s="1"/>
  <c r="I1244" i="3"/>
  <c r="H1244" i="3" s="1"/>
  <c r="I1245" i="3"/>
  <c r="H1245" i="3" s="1"/>
  <c r="I1248" i="3"/>
  <c r="H1248" i="3" s="1"/>
  <c r="I1250" i="3"/>
  <c r="I1252" i="3"/>
  <c r="I1253" i="3"/>
  <c r="H1253" i="3" s="1"/>
  <c r="I1255" i="3"/>
  <c r="H1255" i="3" s="1"/>
  <c r="I1256" i="3"/>
  <c r="H1256" i="3" s="1"/>
  <c r="I1257" i="3"/>
  <c r="I1258" i="3"/>
  <c r="I1259" i="3"/>
  <c r="H1259" i="3" s="1"/>
  <c r="I1260" i="3"/>
  <c r="H1260" i="3" s="1"/>
  <c r="I1261" i="3"/>
  <c r="I1262" i="3"/>
  <c r="H1262" i="3" s="1"/>
  <c r="I1263" i="3"/>
  <c r="H1263" i="3" s="1"/>
  <c r="I1264" i="3"/>
  <c r="H1264" i="3" s="1"/>
  <c r="I1265" i="3"/>
  <c r="H1265" i="3" s="1"/>
  <c r="I1266" i="3"/>
  <c r="I1267" i="3"/>
  <c r="H1267" i="3" s="1"/>
  <c r="I1268" i="3"/>
  <c r="H1268" i="3" s="1"/>
  <c r="I1269" i="3"/>
  <c r="H1269" i="3" s="1"/>
  <c r="I1271" i="3"/>
  <c r="H1271" i="3" s="1"/>
  <c r="I1272" i="3"/>
  <c r="H1272" i="3" s="1"/>
  <c r="I1275" i="3"/>
  <c r="H1275" i="3" s="1"/>
  <c r="I1277" i="3"/>
  <c r="H1277" i="3" s="1"/>
  <c r="I1279" i="3"/>
  <c r="H1279" i="3" s="1"/>
  <c r="I1280" i="3"/>
  <c r="H1280" i="3" s="1"/>
  <c r="I1283" i="3"/>
  <c r="H1283" i="3" s="1"/>
  <c r="I1284" i="3"/>
  <c r="H1284" i="3" s="1"/>
  <c r="I1285" i="3"/>
  <c r="H1285" i="3" s="1"/>
  <c r="I1286" i="3"/>
  <c r="H1286" i="3" s="1"/>
  <c r="I1287" i="3"/>
  <c r="H1287" i="3" s="1"/>
  <c r="I1288" i="3"/>
  <c r="H1288" i="3" s="1"/>
  <c r="I1289" i="3"/>
  <c r="H1289" i="3" s="1"/>
  <c r="I1290" i="3"/>
  <c r="H1290" i="3" s="1"/>
  <c r="I1291" i="3"/>
  <c r="I1292" i="3"/>
  <c r="I1293" i="3"/>
  <c r="H1293" i="3" s="1"/>
  <c r="I1294" i="3"/>
  <c r="H1294" i="3" s="1"/>
  <c r="I1295" i="3"/>
  <c r="H1295" i="3" s="1"/>
  <c r="I1296" i="3"/>
  <c r="I1297" i="3"/>
  <c r="I1298" i="3"/>
  <c r="H1298" i="3" s="1"/>
  <c r="I1299" i="3"/>
  <c r="I1300" i="3"/>
  <c r="I1301" i="3"/>
  <c r="H1301" i="3" s="1"/>
  <c r="I1302" i="3"/>
  <c r="H1302" i="3" s="1"/>
  <c r="I1303" i="3"/>
  <c r="H1303" i="3" s="1"/>
  <c r="I1304" i="3"/>
  <c r="H1304" i="3" s="1"/>
  <c r="I1305" i="3"/>
  <c r="I1306" i="3"/>
  <c r="H1306" i="3" s="1"/>
  <c r="I1307" i="3"/>
  <c r="I1308" i="3"/>
  <c r="H1308" i="3" s="1"/>
  <c r="I1309" i="3"/>
  <c r="H1309" i="3" s="1"/>
  <c r="I1310" i="3"/>
  <c r="H1310" i="3" s="1"/>
  <c r="I1311" i="3"/>
  <c r="H1311" i="3" s="1"/>
  <c r="I1312" i="3"/>
  <c r="H1312" i="3" s="1"/>
  <c r="I1313" i="3"/>
  <c r="H1313" i="3" s="1"/>
  <c r="I1314" i="3"/>
  <c r="H1314" i="3" s="1"/>
  <c r="I1315" i="3"/>
  <c r="I1316" i="3"/>
  <c r="H1316" i="3" s="1"/>
  <c r="I1317" i="3"/>
  <c r="H1317" i="3" s="1"/>
  <c r="I1318" i="3"/>
  <c r="H1318" i="3" s="1"/>
  <c r="I1319" i="3"/>
  <c r="H1319" i="3" s="1"/>
  <c r="I1320" i="3"/>
  <c r="I1321" i="3"/>
  <c r="H1321" i="3" s="1"/>
  <c r="I1322" i="3"/>
  <c r="H1322" i="3" s="1"/>
  <c r="I1323" i="3"/>
  <c r="I1324" i="3"/>
  <c r="I1325" i="3"/>
  <c r="H1325" i="3" s="1"/>
  <c r="I1326" i="3"/>
  <c r="H1326" i="3" s="1"/>
  <c r="I1327" i="3"/>
  <c r="H1327" i="3" s="1"/>
  <c r="I1329" i="3"/>
  <c r="I1332" i="3"/>
  <c r="I1334" i="3"/>
  <c r="H1334" i="3" s="1"/>
  <c r="I1336" i="3"/>
  <c r="I1337" i="3"/>
  <c r="I1341" i="3"/>
  <c r="H1341" i="3" s="1"/>
  <c r="I1342" i="3"/>
  <c r="H1342" i="3" s="1"/>
  <c r="I1343" i="3"/>
  <c r="H1343" i="3" s="1"/>
  <c r="I1344" i="3"/>
  <c r="H1344" i="3" s="1"/>
  <c r="I1345" i="3"/>
  <c r="I1346" i="3"/>
  <c r="H1346" i="3" s="1"/>
  <c r="I1347" i="3"/>
  <c r="I1348" i="3"/>
  <c r="H1348" i="3" s="1"/>
  <c r="I1349" i="3"/>
  <c r="H1349" i="3" s="1"/>
  <c r="I1350" i="3"/>
  <c r="H1350" i="3" s="1"/>
  <c r="I1351" i="3"/>
  <c r="H1351" i="3" s="1"/>
  <c r="I1353" i="3"/>
  <c r="H1353" i="3" s="1"/>
  <c r="I1354" i="3"/>
  <c r="H1354" i="3" s="1"/>
  <c r="I1355" i="3"/>
  <c r="H1355" i="3" s="1"/>
  <c r="I1356" i="3"/>
  <c r="I1357" i="3"/>
  <c r="H1357" i="3" s="1"/>
  <c r="I1358" i="3"/>
  <c r="I1359" i="3"/>
  <c r="H1359" i="3" s="1"/>
  <c r="I1360" i="3"/>
  <c r="H1360" i="3" s="1"/>
  <c r="I1361" i="3"/>
  <c r="I1362" i="3"/>
  <c r="H1362" i="3" s="1"/>
  <c r="I1364" i="3"/>
  <c r="H1364" i="3" s="1"/>
  <c r="I1365" i="3"/>
  <c r="I1366" i="3"/>
  <c r="I1367" i="3"/>
  <c r="H1367" i="3" s="1"/>
  <c r="I1369" i="3"/>
  <c r="H1369" i="3" s="1"/>
  <c r="I1370" i="3"/>
  <c r="H1370" i="3" s="1"/>
  <c r="I1371" i="3"/>
  <c r="I1373" i="3"/>
  <c r="I1374" i="3"/>
  <c r="H1374" i="3" s="1"/>
  <c r="I1375" i="3"/>
  <c r="I1376" i="3"/>
  <c r="I1377" i="3"/>
  <c r="H1377" i="3" s="1"/>
  <c r="I1378" i="3"/>
  <c r="H1378" i="3" s="1"/>
  <c r="I1379" i="3"/>
  <c r="H1379" i="3" s="1"/>
  <c r="I1381" i="3"/>
  <c r="H1381" i="3" s="1"/>
  <c r="I1382" i="3"/>
  <c r="I1383" i="3"/>
  <c r="H1383" i="3" s="1"/>
  <c r="I1384" i="3"/>
  <c r="I1387" i="3"/>
  <c r="H1387" i="3" s="1"/>
  <c r="I1388" i="3"/>
  <c r="H1388" i="3" s="1"/>
  <c r="I1389" i="3"/>
  <c r="H1389" i="3" s="1"/>
  <c r="I1390" i="3"/>
  <c r="H1390" i="3" s="1"/>
  <c r="I1394" i="3"/>
  <c r="H1394" i="3" s="1"/>
  <c r="I1395" i="3"/>
  <c r="H1395" i="3" s="1"/>
  <c r="I1396" i="3"/>
  <c r="H1396" i="3" s="1"/>
  <c r="I1398" i="3"/>
  <c r="I1399" i="3"/>
  <c r="H1399" i="3" s="1"/>
  <c r="I1400" i="3"/>
  <c r="H1400" i="3" s="1"/>
  <c r="I1401" i="3"/>
  <c r="H1401" i="3" s="1"/>
  <c r="I1402" i="3"/>
  <c r="H1402" i="3" s="1"/>
  <c r="I1404" i="3"/>
  <c r="I1405" i="3"/>
  <c r="H1405" i="3" s="1"/>
  <c r="I1406" i="3"/>
  <c r="H1406" i="3" s="1"/>
  <c r="I1407" i="3"/>
  <c r="I1408" i="3"/>
  <c r="I1409" i="3"/>
  <c r="H1409" i="3" s="1"/>
  <c r="I1410" i="3"/>
  <c r="H1410" i="3" s="1"/>
  <c r="I1412" i="3"/>
  <c r="H1412" i="3" s="1"/>
  <c r="I1413" i="3"/>
  <c r="I1414" i="3"/>
  <c r="I1415" i="3"/>
  <c r="H1415" i="3" s="1"/>
  <c r="I1416" i="3"/>
  <c r="I1417" i="3"/>
  <c r="I1418" i="3"/>
  <c r="H1418" i="3" s="1"/>
  <c r="I1420" i="3"/>
  <c r="H1420" i="3" s="1"/>
  <c r="I1421" i="3"/>
  <c r="H1421" i="3" s="1"/>
  <c r="I1424" i="3"/>
  <c r="H1424" i="3" s="1"/>
  <c r="I1425" i="3"/>
  <c r="I1427" i="3"/>
  <c r="H1427" i="3" s="1"/>
  <c r="I1428" i="3"/>
  <c r="I1429" i="3"/>
  <c r="H1429" i="3" s="1"/>
  <c r="I1430" i="3"/>
  <c r="H1430" i="3" s="1"/>
  <c r="I1431" i="3"/>
  <c r="H1431" i="3" s="1"/>
  <c r="I1432" i="3"/>
  <c r="H1432" i="3" s="1"/>
  <c r="I1433" i="3"/>
  <c r="H1433" i="3" s="1"/>
  <c r="I1434" i="3"/>
  <c r="H1434" i="3" s="1"/>
  <c r="I1436" i="3"/>
  <c r="H1436" i="3" s="1"/>
  <c r="I1437" i="3"/>
  <c r="I1438" i="3"/>
  <c r="H1438" i="3" s="1"/>
  <c r="I1440" i="3"/>
  <c r="H1440" i="3" s="1"/>
  <c r="I1441" i="3"/>
  <c r="H1441" i="3" s="1"/>
  <c r="I1442" i="3"/>
  <c r="H1442" i="3" s="1"/>
  <c r="I1443" i="3"/>
  <c r="I1444" i="3"/>
  <c r="H1444" i="3" s="1"/>
  <c r="I1446" i="3"/>
  <c r="H1446" i="3" s="1"/>
  <c r="I1448" i="3"/>
  <c r="I1450" i="3"/>
  <c r="I1451" i="3"/>
  <c r="H1451" i="3" s="1"/>
  <c r="I1452" i="3"/>
  <c r="H1452" i="3" s="1"/>
  <c r="I1453" i="3"/>
  <c r="H1453" i="3" s="1"/>
  <c r="I1455" i="3"/>
  <c r="I1456" i="3"/>
  <c r="I1457" i="3"/>
  <c r="H1457" i="3" s="1"/>
  <c r="I1458" i="3"/>
  <c r="I1459" i="3"/>
  <c r="I1460" i="3"/>
  <c r="H1460" i="3" s="1"/>
  <c r="I1461" i="3"/>
  <c r="H1461" i="3" s="1"/>
  <c r="I1462" i="3"/>
  <c r="H1462" i="3" s="1"/>
  <c r="I1463" i="3"/>
  <c r="H1463" i="3" s="1"/>
  <c r="I1464" i="3"/>
  <c r="I1465" i="3"/>
  <c r="H1465" i="3" s="1"/>
  <c r="I1466" i="3"/>
  <c r="I1468" i="3"/>
  <c r="H1468" i="3" s="1"/>
  <c r="I1472" i="3"/>
  <c r="H1472" i="3" s="1"/>
  <c r="I1474" i="3"/>
  <c r="H1474" i="3" s="1"/>
  <c r="I1478" i="3"/>
  <c r="H1478" i="3" s="1"/>
  <c r="I1479" i="3"/>
  <c r="H1479" i="3" s="1"/>
  <c r="I1481" i="3"/>
  <c r="H1481" i="3" s="1"/>
  <c r="I1482" i="3"/>
  <c r="H1482" i="3" s="1"/>
  <c r="I1484" i="3"/>
  <c r="I1485" i="3"/>
  <c r="H1485" i="3" s="1"/>
  <c r="I1487" i="3"/>
  <c r="H1487" i="3" s="1"/>
  <c r="I1488" i="3"/>
  <c r="H1488" i="3" s="1"/>
  <c r="I1490" i="3"/>
  <c r="H1490" i="3" s="1"/>
  <c r="I1491" i="3"/>
  <c r="I1493" i="3"/>
  <c r="H1493" i="3" s="1"/>
  <c r="I1494" i="3"/>
  <c r="H1494" i="3" s="1"/>
  <c r="I1496" i="3"/>
  <c r="I1497" i="3"/>
  <c r="I1499" i="3"/>
  <c r="H1499" i="3" s="1"/>
  <c r="I1500" i="3"/>
  <c r="H1500" i="3" s="1"/>
  <c r="I1503" i="3"/>
  <c r="H1503" i="3" s="1"/>
  <c r="I1504" i="3"/>
  <c r="I1505" i="3"/>
  <c r="I1507" i="3"/>
  <c r="H1507" i="3" s="1"/>
  <c r="I1508" i="3"/>
  <c r="I1509" i="3"/>
  <c r="I1511" i="3"/>
  <c r="H1511" i="3" s="1"/>
  <c r="I1512" i="3"/>
  <c r="H1512" i="3" s="1"/>
  <c r="I1513" i="3"/>
  <c r="H1513" i="3" s="1"/>
  <c r="I1515" i="3"/>
  <c r="H1515" i="3" s="1"/>
  <c r="I1516" i="3"/>
  <c r="I1517" i="3"/>
  <c r="H1517" i="3" s="1"/>
  <c r="I1519" i="3"/>
  <c r="I1520" i="3"/>
  <c r="H1520" i="3" s="1"/>
  <c r="I1521" i="3"/>
  <c r="H1521" i="3" s="1"/>
  <c r="I1523" i="3"/>
  <c r="H1523" i="3" s="1"/>
  <c r="I1524" i="3"/>
  <c r="H1524" i="3" s="1"/>
  <c r="I1525" i="3"/>
  <c r="H1525" i="3" s="1"/>
  <c r="I1527" i="3"/>
  <c r="H1527" i="3" s="1"/>
  <c r="I1528" i="3"/>
  <c r="H1528" i="3" s="1"/>
  <c r="I1529" i="3"/>
  <c r="I1531" i="3"/>
  <c r="H1531" i="3" s="1"/>
  <c r="I1532" i="3"/>
  <c r="H1532" i="3" s="1"/>
  <c r="I1533" i="3"/>
  <c r="H1533" i="3" s="1"/>
  <c r="I1535" i="3"/>
  <c r="H1535" i="3" s="1"/>
  <c r="I1536" i="3"/>
  <c r="I1537" i="3"/>
  <c r="H1537" i="3" s="1"/>
  <c r="I1541" i="3"/>
  <c r="H1541" i="3" s="1"/>
  <c r="I1542" i="3"/>
  <c r="I1543" i="3"/>
  <c r="I1545" i="3"/>
  <c r="H1545" i="3" s="1"/>
  <c r="I1546" i="3"/>
  <c r="H1546" i="3" s="1"/>
  <c r="I1547" i="3"/>
  <c r="H1547" i="3" s="1"/>
  <c r="I1549" i="3"/>
  <c r="I1550" i="3"/>
  <c r="I1551" i="3"/>
  <c r="H1551" i="3" s="1"/>
  <c r="I1553" i="3"/>
  <c r="I1554" i="3"/>
  <c r="I1555" i="3"/>
  <c r="H1555" i="3" s="1"/>
  <c r="I1557" i="3"/>
  <c r="H1557" i="3" s="1"/>
  <c r="I1558" i="3"/>
  <c r="H1558" i="3" s="1"/>
  <c r="I1559" i="3"/>
  <c r="H1559" i="3" s="1"/>
  <c r="I1561" i="3"/>
  <c r="I1562" i="3"/>
  <c r="H1562" i="3" s="1"/>
  <c r="I1563" i="3"/>
  <c r="I1565" i="3"/>
  <c r="H1565" i="3" s="1"/>
  <c r="I1566" i="3"/>
  <c r="H1566" i="3" s="1"/>
  <c r="I1567" i="3"/>
  <c r="H1567" i="3" s="1"/>
  <c r="I1569" i="3"/>
  <c r="H1569" i="3" s="1"/>
  <c r="I1570" i="3"/>
  <c r="H1570" i="3" s="1"/>
  <c r="I1571" i="3"/>
  <c r="H1571" i="3" s="1"/>
  <c r="I1573" i="3"/>
  <c r="H1573" i="3" s="1"/>
  <c r="I1574" i="3"/>
  <c r="I1575" i="3"/>
  <c r="H1575" i="3" s="1"/>
  <c r="I1577" i="3"/>
  <c r="H1577" i="3" s="1"/>
  <c r="I1578" i="3"/>
  <c r="H1578" i="3" s="1"/>
  <c r="I1579" i="3"/>
  <c r="H1579" i="3" s="1"/>
  <c r="I1582" i="3"/>
  <c r="I1583" i="3"/>
  <c r="H1583" i="3" s="1"/>
  <c r="I1584" i="3"/>
  <c r="H1584" i="3" s="1"/>
  <c r="I1585" i="3"/>
  <c r="I1587" i="3"/>
  <c r="I1588" i="3"/>
  <c r="H1588" i="3" s="1"/>
  <c r="I1589" i="3"/>
  <c r="H1589" i="3" s="1"/>
  <c r="I1590" i="3"/>
  <c r="H1590" i="3" s="1"/>
  <c r="I1592" i="3"/>
  <c r="I1593" i="3"/>
  <c r="I1594" i="3"/>
  <c r="H1594" i="3" s="1"/>
  <c r="I1595" i="3"/>
  <c r="I1597" i="3"/>
  <c r="I1598" i="3"/>
  <c r="I1599" i="3"/>
  <c r="H1599" i="3" s="1"/>
  <c r="I1600" i="3"/>
  <c r="H1600" i="3" s="1"/>
  <c r="I1602" i="3"/>
  <c r="H1602" i="3" s="1"/>
  <c r="I1603" i="3"/>
  <c r="I1604" i="3"/>
  <c r="H1604" i="3" s="1"/>
  <c r="I1607" i="3"/>
  <c r="I1608" i="3"/>
  <c r="H1608" i="3" s="1"/>
  <c r="I1609" i="3"/>
  <c r="H1609" i="3" s="1"/>
  <c r="I1610" i="3"/>
  <c r="H1610" i="3" s="1"/>
  <c r="I1612" i="3"/>
  <c r="H1612" i="3" s="1"/>
  <c r="I1613" i="3"/>
  <c r="H1613" i="3" s="1"/>
  <c r="I1614" i="3"/>
  <c r="H1614" i="3" s="1"/>
  <c r="I1615" i="3"/>
  <c r="H1615" i="3" s="1"/>
  <c r="I1617" i="3"/>
  <c r="I1618" i="3"/>
  <c r="H1618" i="3" s="1"/>
  <c r="I1619" i="3"/>
  <c r="H1619" i="3" s="1"/>
  <c r="I1620" i="3"/>
  <c r="H1620" i="3" s="1"/>
  <c r="I1624" i="3"/>
  <c r="H1624" i="3" s="1"/>
  <c r="I1625" i="3"/>
  <c r="I1626" i="3"/>
  <c r="H1626" i="3" s="1"/>
  <c r="I1627" i="3"/>
  <c r="H1627" i="3" s="1"/>
  <c r="I1628" i="3"/>
  <c r="I1629" i="3"/>
  <c r="H1629" i="3" s="1"/>
  <c r="I1630" i="3"/>
  <c r="H1630" i="3" s="1"/>
  <c r="I1631" i="3"/>
  <c r="H1631" i="3" s="1"/>
  <c r="I1633" i="3"/>
  <c r="H1633" i="3" s="1"/>
  <c r="I1634" i="3"/>
  <c r="I1635" i="3"/>
  <c r="I1636" i="3"/>
  <c r="H1636" i="3" s="1"/>
  <c r="I1637" i="3"/>
  <c r="I1638" i="3"/>
  <c r="I1639" i="3"/>
  <c r="H1639" i="3" s="1"/>
  <c r="I1641" i="3"/>
  <c r="H1641" i="3" s="1"/>
  <c r="I1642" i="3"/>
  <c r="H1642" i="3" s="1"/>
  <c r="I1643" i="3"/>
  <c r="H1643" i="3" s="1"/>
  <c r="I1644" i="3"/>
  <c r="I1645" i="3"/>
  <c r="H1645" i="3" s="1"/>
  <c r="I1646" i="3"/>
  <c r="I1648" i="3"/>
  <c r="H1648" i="3" s="1"/>
  <c r="I1649" i="3"/>
  <c r="H1649" i="3" s="1"/>
  <c r="I1650" i="3"/>
  <c r="H1650" i="3" s="1"/>
  <c r="I1651" i="3"/>
  <c r="H1651" i="3" s="1"/>
  <c r="I1652" i="3"/>
  <c r="H1652" i="3" s="1"/>
  <c r="I1653" i="3"/>
  <c r="H1653" i="3" s="1"/>
  <c r="I1654" i="3"/>
  <c r="H1654" i="3" s="1"/>
  <c r="I1656" i="3"/>
  <c r="I1657" i="3"/>
  <c r="H1657" i="3" s="1"/>
  <c r="I1658" i="3"/>
  <c r="H1658" i="3" s="1"/>
  <c r="I1659" i="3"/>
  <c r="H1659" i="3" s="1"/>
  <c r="I1663" i="3"/>
  <c r="H1663" i="3" s="1"/>
  <c r="I1664" i="3"/>
  <c r="I1665" i="3"/>
  <c r="H1665" i="3" s="1"/>
  <c r="I1666" i="3"/>
  <c r="H1666" i="3" s="1"/>
  <c r="I1667" i="3"/>
  <c r="I1668" i="3"/>
  <c r="I1669" i="3"/>
  <c r="H1669" i="3" s="1"/>
  <c r="I1671" i="3"/>
  <c r="H1671" i="3" s="1"/>
  <c r="I1672" i="3"/>
  <c r="H1672" i="3" s="1"/>
  <c r="I1673" i="3"/>
  <c r="I1674" i="3"/>
  <c r="I1675" i="3"/>
  <c r="H1675" i="3" s="1"/>
  <c r="I1676" i="3"/>
  <c r="I1677" i="3"/>
  <c r="I1679" i="3"/>
  <c r="H1679" i="3" s="1"/>
  <c r="I1680" i="3"/>
  <c r="H1680" i="3" s="1"/>
  <c r="I1681" i="3"/>
  <c r="H1681" i="3" s="1"/>
  <c r="I1682" i="3"/>
  <c r="H1682" i="3" s="1"/>
  <c r="I1683" i="3"/>
  <c r="I1684" i="3"/>
  <c r="H1684" i="3" s="1"/>
  <c r="I1685" i="3"/>
  <c r="I1687" i="3"/>
  <c r="H1687" i="3" s="1"/>
  <c r="I1688" i="3"/>
  <c r="H1688" i="3" s="1"/>
  <c r="I1689" i="3"/>
  <c r="H1689" i="3" s="1"/>
  <c r="I1690" i="3"/>
  <c r="H1690" i="3" s="1"/>
  <c r="I1691" i="3"/>
  <c r="H1691" i="3" s="1"/>
  <c r="I1692" i="3"/>
  <c r="H1692" i="3" s="1"/>
  <c r="I1695" i="3"/>
  <c r="H1695" i="3" s="1"/>
  <c r="I1696" i="3"/>
  <c r="I1697" i="3"/>
  <c r="H1697" i="3" s="1"/>
  <c r="I1698" i="3"/>
  <c r="H1698" i="3" s="1"/>
  <c r="I1699" i="3"/>
  <c r="H1699" i="3" s="1"/>
  <c r="I1701" i="3"/>
  <c r="H1701" i="3" s="1"/>
  <c r="I1702" i="3"/>
  <c r="H1702" i="3" s="1"/>
  <c r="I1703" i="3"/>
  <c r="H1703" i="3" s="1"/>
  <c r="I1704" i="3"/>
  <c r="H1704" i="3" s="1"/>
  <c r="I1705" i="3"/>
  <c r="I1707" i="3"/>
  <c r="I1708" i="3"/>
  <c r="H1708" i="3" s="1"/>
  <c r="I1709" i="3"/>
  <c r="H1709" i="3" s="1"/>
  <c r="I1710" i="3"/>
  <c r="H1710" i="3" s="1"/>
  <c r="I1711" i="3"/>
  <c r="I1713" i="3"/>
  <c r="I1714" i="3"/>
  <c r="H1714" i="3" s="1"/>
  <c r="I1715" i="3"/>
  <c r="I1716" i="3"/>
  <c r="I1717" i="3"/>
  <c r="H1717" i="3" s="1"/>
  <c r="I1719" i="3"/>
  <c r="H1719" i="3" s="1"/>
  <c r="I1720" i="3"/>
  <c r="H1720" i="3" s="1"/>
  <c r="I1721" i="3"/>
  <c r="H1721" i="3" s="1"/>
  <c r="I1722" i="3"/>
  <c r="I1723" i="3"/>
  <c r="H1723" i="3" s="1"/>
  <c r="I1725" i="3"/>
  <c r="I1726" i="3"/>
  <c r="H1726" i="3" s="1"/>
  <c r="I1727" i="3"/>
  <c r="H1727" i="3" s="1"/>
  <c r="I1728" i="3"/>
  <c r="H1728" i="3" s="1"/>
  <c r="I1729" i="3"/>
  <c r="H1729" i="3" s="1"/>
  <c r="I1731" i="3"/>
  <c r="H1731" i="3" s="1"/>
  <c r="I1732" i="3"/>
  <c r="H1732" i="3" s="1"/>
  <c r="I1733" i="3"/>
  <c r="H1733" i="3" s="1"/>
  <c r="I1734" i="3"/>
  <c r="I1735" i="3"/>
  <c r="I1737" i="3"/>
  <c r="H1737" i="3" s="1"/>
  <c r="I1738" i="3"/>
  <c r="H1738" i="3" s="1"/>
  <c r="I1739" i="3"/>
  <c r="H1739" i="3" s="1"/>
  <c r="I1740" i="3"/>
  <c r="I1741" i="3"/>
  <c r="H1741" i="3" s="1"/>
  <c r="I1743" i="3"/>
  <c r="H1743" i="3" s="1"/>
  <c r="I1744" i="3"/>
  <c r="I1745" i="3"/>
  <c r="I1746" i="3"/>
  <c r="H1746" i="3" s="1"/>
  <c r="I1747" i="3"/>
  <c r="H1747" i="3" s="1"/>
  <c r="I1750" i="3"/>
  <c r="H1750" i="3" s="1"/>
  <c r="I1751" i="3"/>
  <c r="H1751" i="3" s="1"/>
  <c r="I1752" i="3"/>
  <c r="I1753" i="3"/>
  <c r="H1753" i="3" s="1"/>
  <c r="I1754" i="3"/>
  <c r="I1755" i="3"/>
  <c r="I1757" i="3"/>
  <c r="H1757" i="3" s="1"/>
  <c r="I1758" i="3"/>
  <c r="H1758" i="3" s="1"/>
  <c r="I1759" i="3"/>
  <c r="H1759" i="3" s="1"/>
  <c r="I1760" i="3"/>
  <c r="H1760" i="3" s="1"/>
  <c r="I1761" i="3"/>
  <c r="I1762" i="3"/>
  <c r="H1762" i="3" s="1"/>
  <c r="I1764" i="3"/>
  <c r="I1765" i="3"/>
  <c r="H1765" i="3" s="1"/>
  <c r="I1766" i="3"/>
  <c r="H1766" i="3" s="1"/>
  <c r="I1767" i="3"/>
  <c r="H1767" i="3" s="1"/>
  <c r="I1768" i="3"/>
  <c r="H1768" i="3" s="1"/>
  <c r="I1770" i="3"/>
  <c r="H1770" i="3" s="1"/>
  <c r="I1771" i="3"/>
  <c r="H1771" i="3" s="1"/>
  <c r="I1772" i="3"/>
  <c r="H1772" i="3" s="1"/>
  <c r="I1773" i="3"/>
  <c r="I1774" i="3"/>
  <c r="H1774" i="3" s="1"/>
  <c r="I1776" i="3"/>
  <c r="H1776" i="3" s="1"/>
  <c r="I1777" i="3"/>
  <c r="H1777" i="3" s="1"/>
  <c r="I1778" i="3"/>
  <c r="H1778" i="3" s="1"/>
  <c r="I1779" i="3"/>
  <c r="H1779" i="3" s="1"/>
  <c r="I1780" i="3"/>
  <c r="H1780" i="3" s="1"/>
  <c r="I1782" i="3"/>
  <c r="H1782" i="3" s="1"/>
  <c r="I1783" i="3"/>
  <c r="I1784" i="3"/>
  <c r="H1784" i="3" s="1"/>
  <c r="I1785" i="3"/>
  <c r="H1785" i="3" s="1"/>
  <c r="I1786" i="3"/>
  <c r="H1786" i="3" s="1"/>
  <c r="I1788" i="3"/>
  <c r="H1788" i="3" s="1"/>
  <c r="I1789" i="3"/>
  <c r="I1790" i="3"/>
  <c r="I1791" i="3"/>
  <c r="H1791" i="3" s="1"/>
  <c r="I1792" i="3"/>
  <c r="I1794" i="3"/>
  <c r="H1794" i="3" s="1"/>
  <c r="I1795" i="3"/>
  <c r="H1795" i="3" s="1"/>
  <c r="I1796" i="3"/>
  <c r="H1796" i="3" s="1"/>
  <c r="I1797" i="3"/>
  <c r="H1797" i="3" s="1"/>
  <c r="I1798" i="3"/>
  <c r="H1798" i="3" s="1"/>
  <c r="I1800" i="3"/>
  <c r="I1801" i="3"/>
  <c r="H1801" i="3" s="1"/>
  <c r="I1802" i="3"/>
  <c r="I1803" i="3"/>
  <c r="H1803" i="3" s="1"/>
  <c r="I1804" i="3"/>
  <c r="H1804" i="3" s="1"/>
  <c r="I1807" i="3"/>
  <c r="H1807" i="3" s="1"/>
  <c r="I1808" i="3"/>
  <c r="H1808" i="3" s="1"/>
  <c r="I1809" i="3"/>
  <c r="H1809" i="3" s="1"/>
  <c r="I1810" i="3"/>
  <c r="H1810" i="3" s="1"/>
  <c r="I1812" i="3"/>
  <c r="H1812" i="3" s="1"/>
  <c r="I1813" i="3"/>
  <c r="I1814" i="3"/>
  <c r="H1814" i="3" s="1"/>
  <c r="I1815" i="3"/>
  <c r="H1815" i="3" s="1"/>
  <c r="I1817" i="3"/>
  <c r="H1817" i="3" s="1"/>
  <c r="I1818" i="3"/>
  <c r="H1818" i="3" s="1"/>
  <c r="I1819" i="3"/>
  <c r="H1819" i="3" s="1"/>
  <c r="I1820" i="3"/>
  <c r="H1820" i="3" s="1"/>
  <c r="I1823" i="3"/>
  <c r="H1823" i="3" s="1"/>
  <c r="I1824" i="3"/>
  <c r="I1825" i="3"/>
  <c r="H1825" i="3" s="1"/>
  <c r="I1826" i="3"/>
  <c r="H1826" i="3" s="1"/>
  <c r="I1828" i="3"/>
  <c r="H1828" i="3" s="1"/>
  <c r="I1829" i="3"/>
  <c r="H1829" i="3" s="1"/>
  <c r="I1830" i="3"/>
  <c r="I1831" i="3"/>
  <c r="I1833" i="3"/>
  <c r="H1833" i="3" s="1"/>
  <c r="I1834" i="3"/>
  <c r="I1835" i="3"/>
  <c r="H1835" i="3" s="1"/>
  <c r="I1836" i="3"/>
  <c r="H1836" i="3" s="1"/>
  <c r="I1840" i="3"/>
  <c r="H1840" i="3" s="1"/>
  <c r="I1842" i="3"/>
  <c r="H1842" i="3" s="1"/>
  <c r="I1844" i="3"/>
  <c r="H1844" i="3" s="1"/>
  <c r="I1846" i="3"/>
  <c r="H1846" i="3" s="1"/>
  <c r="I1848" i="3"/>
  <c r="H1848" i="3" s="1"/>
  <c r="I1850" i="3"/>
  <c r="I1852" i="3"/>
  <c r="H1852" i="3" s="1"/>
  <c r="I1854" i="3"/>
  <c r="I1856" i="3"/>
  <c r="H1856" i="3" s="1"/>
  <c r="M10" i="3" l="1"/>
  <c r="M119" i="3"/>
  <c r="M1854" i="3"/>
  <c r="M1853" i="3" s="1"/>
  <c r="L1598" i="3"/>
  <c r="L1358" i="3"/>
  <c r="M1831" i="3"/>
  <c r="M1800" i="3"/>
  <c r="M1790" i="3"/>
  <c r="M1752" i="3"/>
  <c r="M1722" i="3"/>
  <c r="M1713" i="3"/>
  <c r="M1683" i="3"/>
  <c r="M1674" i="3"/>
  <c r="M1644" i="3"/>
  <c r="M1603" i="3"/>
  <c r="M1593" i="3"/>
  <c r="M1561" i="3"/>
  <c r="M1505" i="3"/>
  <c r="M1456" i="3"/>
  <c r="M1414" i="3"/>
  <c r="M1373" i="3"/>
  <c r="M1332" i="3"/>
  <c r="M1331" i="3" s="1"/>
  <c r="M1305" i="3"/>
  <c r="M1266" i="3"/>
  <c r="M1258" i="3"/>
  <c r="M1229" i="3"/>
  <c r="M1221" i="3"/>
  <c r="M1203" i="3"/>
  <c r="M1186" i="3"/>
  <c r="M1152" i="3"/>
  <c r="M1136" i="3"/>
  <c r="M1104" i="3"/>
  <c r="M991" i="3"/>
  <c r="L1391" i="3"/>
  <c r="L928" i="3"/>
  <c r="H1358" i="3"/>
  <c r="H1598" i="3"/>
  <c r="M1209" i="3"/>
  <c r="M1191" i="3"/>
  <c r="M1117" i="3"/>
  <c r="M1012" i="3"/>
  <c r="M769" i="3"/>
  <c r="M756" i="3"/>
  <c r="M755" i="3" s="1"/>
  <c r="L742" i="3"/>
  <c r="M729" i="3"/>
  <c r="M728" i="3" s="1"/>
  <c r="L717" i="3"/>
  <c r="M702" i="3"/>
  <c r="M701" i="3" s="1"/>
  <c r="M700" i="3" s="1"/>
  <c r="L691" i="3"/>
  <c r="M680" i="3"/>
  <c r="M664" i="3"/>
  <c r="M663" i="3" s="1"/>
  <c r="M650" i="3"/>
  <c r="M649" i="3" s="1"/>
  <c r="M636" i="3"/>
  <c r="M635" i="3" s="1"/>
  <c r="M624" i="3"/>
  <c r="M611" i="3"/>
  <c r="M596" i="3"/>
  <c r="M595" i="3" s="1"/>
  <c r="M580" i="3"/>
  <c r="M567" i="3"/>
  <c r="M566" i="3" s="1"/>
  <c r="M553" i="3"/>
  <c r="M541" i="3"/>
  <c r="L531" i="3"/>
  <c r="L530" i="3" s="1"/>
  <c r="M519" i="3"/>
  <c r="L509" i="3"/>
  <c r="L484" i="3"/>
  <c r="M460" i="3"/>
  <c r="M432" i="3"/>
  <c r="M407" i="3"/>
  <c r="M380" i="3"/>
  <c r="M357" i="3"/>
  <c r="L332" i="3"/>
  <c r="L331" i="3" s="1"/>
  <c r="L311" i="3"/>
  <c r="L286" i="3"/>
  <c r="M258" i="3"/>
  <c r="M257" i="3" s="1"/>
  <c r="M233" i="3"/>
  <c r="M205" i="3"/>
  <c r="M181" i="3"/>
  <c r="L133" i="3"/>
  <c r="H1104" i="3"/>
  <c r="H119" i="3"/>
  <c r="H1603" i="3"/>
  <c r="M1635" i="3"/>
  <c r="H1635" i="3"/>
  <c r="M1169" i="3"/>
  <c r="H1169" i="3"/>
  <c r="M1048" i="3"/>
  <c r="H1048" i="3"/>
  <c r="H1854" i="3"/>
  <c r="H1414" i="3"/>
  <c r="M1830" i="3"/>
  <c r="M1819" i="3"/>
  <c r="M1789" i="3"/>
  <c r="M1779" i="3"/>
  <c r="M1751" i="3"/>
  <c r="L1735" i="3"/>
  <c r="M1716" i="3"/>
  <c r="M1711" i="3"/>
  <c r="M1702" i="3"/>
  <c r="M1677" i="3"/>
  <c r="M1673" i="3"/>
  <c r="M1668" i="3"/>
  <c r="M1634" i="3"/>
  <c r="H1634" i="3"/>
  <c r="M1629" i="3"/>
  <c r="M1587" i="3"/>
  <c r="M1582" i="3"/>
  <c r="H1582" i="3"/>
  <c r="M1554" i="3"/>
  <c r="M1543" i="3"/>
  <c r="M1536" i="3"/>
  <c r="M1509" i="3"/>
  <c r="M1497" i="3"/>
  <c r="M1491" i="3"/>
  <c r="H1491" i="3"/>
  <c r="M1459" i="3"/>
  <c r="M1450" i="3"/>
  <c r="M1443" i="3"/>
  <c r="H1443" i="3"/>
  <c r="M1417" i="3"/>
  <c r="M1408" i="3"/>
  <c r="M1404" i="3"/>
  <c r="M1376" i="3"/>
  <c r="M1366" i="3"/>
  <c r="M1361" i="3"/>
  <c r="M1337" i="3"/>
  <c r="M1324" i="3"/>
  <c r="M1320" i="3"/>
  <c r="M1296" i="3"/>
  <c r="M1292" i="3"/>
  <c r="M1288" i="3"/>
  <c r="M1261" i="3"/>
  <c r="M1252" i="3"/>
  <c r="M1244" i="3"/>
  <c r="M1224" i="3"/>
  <c r="M1202" i="3"/>
  <c r="M1185" i="3"/>
  <c r="M155" i="3"/>
  <c r="H155" i="3"/>
  <c r="H357" i="3"/>
  <c r="H258" i="3"/>
  <c r="H1561" i="3"/>
  <c r="H1456" i="3"/>
  <c r="H1373" i="3"/>
  <c r="H1332" i="3"/>
  <c r="H1305" i="3"/>
  <c r="H1152" i="3"/>
  <c r="H991" i="3"/>
  <c r="M1283" i="3"/>
  <c r="M1250" i="3"/>
  <c r="M1249" i="3" s="1"/>
  <c r="M1239" i="3"/>
  <c r="M1214" i="3"/>
  <c r="M1210" i="3"/>
  <c r="M1196" i="3"/>
  <c r="M1192" i="3"/>
  <c r="M1180" i="3"/>
  <c r="M1175" i="3"/>
  <c r="M1162" i="3"/>
  <c r="M1158" i="3"/>
  <c r="M1146" i="3"/>
  <c r="M1142" i="3"/>
  <c r="M1122" i="3"/>
  <c r="M1110" i="3"/>
  <c r="M1083" i="3"/>
  <c r="M1082" i="3" s="1"/>
  <c r="M1059" i="3"/>
  <c r="M1024" i="3"/>
  <c r="M1003" i="3"/>
  <c r="M1002" i="3" s="1"/>
  <c r="L981" i="3"/>
  <c r="L952" i="3"/>
  <c r="L951" i="3" s="1"/>
  <c r="L477" i="3"/>
  <c r="M1071" i="3"/>
  <c r="H1071" i="3"/>
  <c r="M468" i="3"/>
  <c r="H468" i="3"/>
  <c r="M445" i="3"/>
  <c r="H445" i="3"/>
  <c r="M393" i="3"/>
  <c r="H393" i="3"/>
  <c r="M369" i="3"/>
  <c r="M368" i="3" s="1"/>
  <c r="H369" i="3"/>
  <c r="M323" i="3"/>
  <c r="H323" i="3"/>
  <c r="M298" i="3"/>
  <c r="H298" i="3"/>
  <c r="M273" i="3"/>
  <c r="M272" i="3" s="1"/>
  <c r="H273" i="3"/>
  <c r="M245" i="3"/>
  <c r="H245" i="3"/>
  <c r="M221" i="3"/>
  <c r="H221" i="3"/>
  <c r="M194" i="3"/>
  <c r="H194" i="3"/>
  <c r="M167" i="3"/>
  <c r="M166" i="3" s="1"/>
  <c r="H167" i="3"/>
  <c r="M145" i="3"/>
  <c r="H145" i="3"/>
  <c r="L107" i="3"/>
  <c r="H107" i="3"/>
  <c r="M99" i="3"/>
  <c r="H99" i="3"/>
  <c r="M75" i="3"/>
  <c r="H75" i="3"/>
  <c r="L57" i="3"/>
  <c r="H57" i="3"/>
  <c r="M51" i="3"/>
  <c r="H51" i="3"/>
  <c r="M25" i="3"/>
  <c r="H25" i="3"/>
  <c r="H10" i="3"/>
  <c r="H1191" i="3"/>
  <c r="H380" i="3"/>
  <c r="H286" i="3"/>
  <c r="H181" i="3"/>
  <c r="H1789" i="3"/>
  <c r="H1711" i="3"/>
  <c r="H1417" i="3"/>
  <c r="H1361" i="3"/>
  <c r="H1117" i="3"/>
  <c r="H432" i="3"/>
  <c r="H332" i="3"/>
  <c r="H233" i="3"/>
  <c r="H133" i="3"/>
  <c r="M1174" i="3"/>
  <c r="H1174" i="3"/>
  <c r="M497" i="3"/>
  <c r="H497" i="3"/>
  <c r="M419" i="3"/>
  <c r="H419" i="3"/>
  <c r="M346" i="3"/>
  <c r="H346" i="3"/>
  <c r="L84" i="3"/>
  <c r="H84" i="3"/>
  <c r="L32" i="3"/>
  <c r="L31" i="3" s="1"/>
  <c r="H32" i="3"/>
  <c r="H1209" i="3"/>
  <c r="H484" i="3"/>
  <c r="H1012" i="3"/>
  <c r="H407" i="3"/>
  <c r="H311" i="3"/>
  <c r="H205" i="3"/>
  <c r="M1755" i="3"/>
  <c r="H1755" i="3"/>
  <c r="M1740" i="3"/>
  <c r="H1740" i="3"/>
  <c r="H1250" i="3"/>
  <c r="H1192" i="3"/>
  <c r="L1661" i="3"/>
  <c r="H1800" i="3"/>
  <c r="H1713" i="3"/>
  <c r="L478" i="3"/>
  <c r="L1660" i="3"/>
  <c r="H1683" i="3"/>
  <c r="M1745" i="3"/>
  <c r="H1745" i="3"/>
  <c r="M1707" i="3"/>
  <c r="H1707" i="3"/>
  <c r="M1597" i="3"/>
  <c r="H1597" i="3"/>
  <c r="H1261" i="3"/>
  <c r="H1376" i="3"/>
  <c r="M1761" i="3"/>
  <c r="H1761" i="3"/>
  <c r="M1550" i="3"/>
  <c r="H1550" i="3"/>
  <c r="M1516" i="3"/>
  <c r="H1516" i="3"/>
  <c r="M1464" i="3"/>
  <c r="H1464" i="3"/>
  <c r="M1425" i="3"/>
  <c r="H1425" i="3"/>
  <c r="M1382" i="3"/>
  <c r="H1382" i="3"/>
  <c r="M1345" i="3"/>
  <c r="H1345" i="3"/>
  <c r="M1297" i="3"/>
  <c r="H1297" i="3"/>
  <c r="M1638" i="3"/>
  <c r="H1638" i="3"/>
  <c r="H1554" i="3"/>
  <c r="H1668" i="3"/>
  <c r="H1408" i="3"/>
  <c r="M1219" i="3"/>
  <c r="H1219" i="3"/>
  <c r="H1292" i="3"/>
  <c r="M1664" i="3"/>
  <c r="H1664" i="3"/>
  <c r="M1625" i="3"/>
  <c r="H1625" i="3"/>
  <c r="M1549" i="3"/>
  <c r="H1549" i="3"/>
  <c r="L1504" i="3"/>
  <c r="H1504" i="3"/>
  <c r="M1455" i="3"/>
  <c r="H1455" i="3"/>
  <c r="M1329" i="3"/>
  <c r="M1328" i="3" s="1"/>
  <c r="H1329" i="3"/>
  <c r="H1831" i="3"/>
  <c r="H1543" i="3"/>
  <c r="M1300" i="3"/>
  <c r="H1300" i="3"/>
  <c r="H1587" i="3"/>
  <c r="H1716" i="3"/>
  <c r="H1450" i="3"/>
  <c r="H1324" i="3"/>
  <c r="M1371" i="3"/>
  <c r="H1371" i="3"/>
  <c r="M1257" i="3"/>
  <c r="H1257" i="3"/>
  <c r="H1337" i="3"/>
  <c r="H1320" i="3"/>
  <c r="H1185" i="3"/>
  <c r="H1830" i="3"/>
  <c r="H1722" i="3"/>
  <c r="H1677" i="3"/>
  <c r="H1644" i="3"/>
  <c r="H1536" i="3"/>
  <c r="H1459" i="3"/>
  <c r="H1404" i="3"/>
  <c r="H1296" i="3"/>
  <c r="H1252" i="3"/>
  <c r="H1509" i="3"/>
  <c r="M1592" i="3"/>
  <c r="H1592" i="3"/>
  <c r="M1413" i="3"/>
  <c r="H1413" i="3"/>
  <c r="H1790" i="3"/>
  <c r="H1735" i="3"/>
  <c r="H1673" i="3"/>
  <c r="H1497" i="3"/>
  <c r="H1366" i="3"/>
  <c r="H1224" i="3"/>
  <c r="L1392" i="3"/>
  <c r="H1186" i="3"/>
  <c r="H1136" i="3"/>
  <c r="H1752" i="3"/>
  <c r="H1674" i="3"/>
  <c r="H1593" i="3"/>
  <c r="H1505" i="3"/>
  <c r="H769" i="3"/>
  <c r="H756" i="3"/>
  <c r="H742" i="3"/>
  <c r="H729" i="3"/>
  <c r="H717" i="3"/>
  <c r="H702" i="3"/>
  <c r="H691" i="3"/>
  <c r="H680" i="3"/>
  <c r="H664" i="3"/>
  <c r="H650" i="3"/>
  <c r="H636" i="3"/>
  <c r="H624" i="3"/>
  <c r="H611" i="3"/>
  <c r="H596" i="3"/>
  <c r="H580" i="3"/>
  <c r="H567" i="3"/>
  <c r="H553" i="3"/>
  <c r="H541" i="3"/>
  <c r="H531" i="3"/>
  <c r="H519" i="3"/>
  <c r="H509" i="3"/>
  <c r="H1266" i="3"/>
  <c r="H1258" i="3"/>
  <c r="H1229" i="3"/>
  <c r="H1221" i="3"/>
  <c r="H1203" i="3"/>
  <c r="H1146" i="3"/>
  <c r="M1077" i="3"/>
  <c r="M1076" i="3" s="1"/>
  <c r="L1077" i="3"/>
  <c r="L1076" i="3" s="1"/>
  <c r="L1067" i="3"/>
  <c r="M928" i="3"/>
  <c r="M1850" i="3"/>
  <c r="M1849" i="3" s="1"/>
  <c r="L1850" i="3"/>
  <c r="L1849" i="3" s="1"/>
  <c r="M1834" i="3"/>
  <c r="L1834" i="3"/>
  <c r="M1824" i="3"/>
  <c r="L1824" i="3"/>
  <c r="M1813" i="3"/>
  <c r="L1813" i="3"/>
  <c r="L1802" i="3"/>
  <c r="M1802" i="3"/>
  <c r="M1792" i="3"/>
  <c r="L1792" i="3"/>
  <c r="M1783" i="3"/>
  <c r="L1783" i="3"/>
  <c r="M1773" i="3"/>
  <c r="L1773" i="3"/>
  <c r="M1764" i="3"/>
  <c r="L1764" i="3"/>
  <c r="L1754" i="3"/>
  <c r="M1754" i="3"/>
  <c r="M1744" i="3"/>
  <c r="L1744" i="3"/>
  <c r="M1734" i="3"/>
  <c r="L1734" i="3"/>
  <c r="M1725" i="3"/>
  <c r="L1725" i="3"/>
  <c r="M1715" i="3"/>
  <c r="L1715" i="3"/>
  <c r="M1705" i="3"/>
  <c r="L1705" i="3"/>
  <c r="M1696" i="3"/>
  <c r="L1696" i="3"/>
  <c r="M1685" i="3"/>
  <c r="L1685" i="3"/>
  <c r="M1676" i="3"/>
  <c r="L1676" i="3"/>
  <c r="M1667" i="3"/>
  <c r="L1667" i="3"/>
  <c r="M1656" i="3"/>
  <c r="L1656" i="3"/>
  <c r="M1646" i="3"/>
  <c r="L1646" i="3"/>
  <c r="M1637" i="3"/>
  <c r="L1637" i="3"/>
  <c r="M1628" i="3"/>
  <c r="L1628" i="3"/>
  <c r="M1617" i="3"/>
  <c r="L1617" i="3"/>
  <c r="M1607" i="3"/>
  <c r="L1607" i="3"/>
  <c r="M1595" i="3"/>
  <c r="L1595" i="3"/>
  <c r="M1585" i="3"/>
  <c r="L1585" i="3"/>
  <c r="M1574" i="3"/>
  <c r="L1574" i="3"/>
  <c r="M1563" i="3"/>
  <c r="L1563" i="3"/>
  <c r="M1553" i="3"/>
  <c r="L1553" i="3"/>
  <c r="M1542" i="3"/>
  <c r="L1542" i="3"/>
  <c r="M1529" i="3"/>
  <c r="L1529" i="3"/>
  <c r="M1519" i="3"/>
  <c r="L1519" i="3"/>
  <c r="M1508" i="3"/>
  <c r="L1508" i="3"/>
  <c r="M1496" i="3"/>
  <c r="L1496" i="3"/>
  <c r="M1484" i="3"/>
  <c r="L1484" i="3"/>
  <c r="M1466" i="3"/>
  <c r="L1466" i="3"/>
  <c r="M1458" i="3"/>
  <c r="L1458" i="3"/>
  <c r="M1448" i="3"/>
  <c r="M1447" i="3" s="1"/>
  <c r="L1448" i="3"/>
  <c r="L1447" i="3" s="1"/>
  <c r="M1437" i="3"/>
  <c r="L1437" i="3"/>
  <c r="M1428" i="3"/>
  <c r="L1428" i="3"/>
  <c r="M1416" i="3"/>
  <c r="L1416" i="3"/>
  <c r="M1407" i="3"/>
  <c r="L1407" i="3"/>
  <c r="M1398" i="3"/>
  <c r="L1398" i="3"/>
  <c r="M1384" i="3"/>
  <c r="L1384" i="3"/>
  <c r="M1375" i="3"/>
  <c r="L1375" i="3"/>
  <c r="M1365" i="3"/>
  <c r="L1365" i="3"/>
  <c r="M1356" i="3"/>
  <c r="L1356" i="3"/>
  <c r="M1347" i="3"/>
  <c r="L1347" i="3"/>
  <c r="M1336" i="3"/>
  <c r="L1336" i="3"/>
  <c r="M1323" i="3"/>
  <c r="L1323" i="3"/>
  <c r="M1315" i="3"/>
  <c r="L1315" i="3"/>
  <c r="M1307" i="3"/>
  <c r="L1307" i="3"/>
  <c r="M1299" i="3"/>
  <c r="L1299" i="3"/>
  <c r="M1291" i="3"/>
  <c r="L1291" i="3"/>
  <c r="M1848" i="3"/>
  <c r="M1847" i="3" s="1"/>
  <c r="L1848" i="3"/>
  <c r="L1847" i="3" s="1"/>
  <c r="M1812" i="3"/>
  <c r="L1812" i="3"/>
  <c r="M1782" i="3"/>
  <c r="L1782" i="3"/>
  <c r="M1753" i="3"/>
  <c r="L1753" i="3"/>
  <c r="M1723" i="3"/>
  <c r="L1723" i="3"/>
  <c r="M1695" i="3"/>
  <c r="L1695" i="3"/>
  <c r="M1654" i="3"/>
  <c r="L1654" i="3"/>
  <c r="M1604" i="3"/>
  <c r="L1604" i="3"/>
  <c r="M1573" i="3"/>
  <c r="L1573" i="3"/>
  <c r="M1541" i="3"/>
  <c r="L1541" i="3"/>
  <c r="M1528" i="3"/>
  <c r="L1528" i="3"/>
  <c r="M1494" i="3"/>
  <c r="L1494" i="3"/>
  <c r="M1482" i="3"/>
  <c r="L1482" i="3"/>
  <c r="M1446" i="3"/>
  <c r="M1445" i="3" s="1"/>
  <c r="L1446" i="3"/>
  <c r="L1445" i="3" s="1"/>
  <c r="M1415" i="3"/>
  <c r="L1415" i="3"/>
  <c r="M1383" i="3"/>
  <c r="L1383" i="3"/>
  <c r="M1355" i="3"/>
  <c r="L1355" i="3"/>
  <c r="M1346" i="3"/>
  <c r="L1346" i="3"/>
  <c r="M1334" i="3"/>
  <c r="M1333" i="3" s="1"/>
  <c r="L1334" i="3"/>
  <c r="L1333" i="3" s="1"/>
  <c r="M1322" i="3"/>
  <c r="L1322" i="3"/>
  <c r="M1314" i="3"/>
  <c r="L1314" i="3"/>
  <c r="M1306" i="3"/>
  <c r="L1306" i="3"/>
  <c r="M1298" i="3"/>
  <c r="L1298" i="3"/>
  <c r="M1290" i="3"/>
  <c r="L1290" i="3"/>
  <c r="M1280" i="3"/>
  <c r="L1280" i="3"/>
  <c r="M1267" i="3"/>
  <c r="L1267" i="3"/>
  <c r="M1259" i="3"/>
  <c r="L1259" i="3"/>
  <c r="M1248" i="3"/>
  <c r="M1247" i="3" s="1"/>
  <c r="L1248" i="3"/>
  <c r="L1247" i="3" s="1"/>
  <c r="M1222" i="3"/>
  <c r="L1222" i="3"/>
  <c r="M1213" i="3"/>
  <c r="L1213" i="3"/>
  <c r="M1204" i="3"/>
  <c r="L1204" i="3"/>
  <c r="M1195" i="3"/>
  <c r="L1195" i="3"/>
  <c r="M1187" i="3"/>
  <c r="L1187" i="3"/>
  <c r="M1178" i="3"/>
  <c r="L1178" i="3"/>
  <c r="M1170" i="3"/>
  <c r="L1170" i="3"/>
  <c r="M1161" i="3"/>
  <c r="L1161" i="3"/>
  <c r="M1153" i="3"/>
  <c r="L1153" i="3"/>
  <c r="M1145" i="3"/>
  <c r="L1145" i="3"/>
  <c r="M1137" i="3"/>
  <c r="L1137" i="3"/>
  <c r="M1129" i="3"/>
  <c r="L1129" i="3"/>
  <c r="M1121" i="3"/>
  <c r="L1121" i="3"/>
  <c r="M1113" i="3"/>
  <c r="L1113" i="3"/>
  <c r="M1105" i="3"/>
  <c r="L1105" i="3"/>
  <c r="M1097" i="3"/>
  <c r="L1097" i="3"/>
  <c r="M1081" i="3"/>
  <c r="M1080" i="3" s="1"/>
  <c r="L1081" i="3"/>
  <c r="L1080" i="3" s="1"/>
  <c r="M1064" i="3"/>
  <c r="L1064" i="3"/>
  <c r="M1049" i="3"/>
  <c r="L1049" i="3"/>
  <c r="M1035" i="3"/>
  <c r="L1035" i="3"/>
  <c r="M1021" i="3"/>
  <c r="M1020" i="3" s="1"/>
  <c r="L1021" i="3"/>
  <c r="L1020" i="3" s="1"/>
  <c r="M1008" i="3"/>
  <c r="L1008" i="3"/>
  <c r="M993" i="3"/>
  <c r="M992" i="3" s="1"/>
  <c r="L993" i="3"/>
  <c r="L992" i="3" s="1"/>
  <c r="M978" i="3"/>
  <c r="M977" i="3" s="1"/>
  <c r="L978" i="3"/>
  <c r="L977" i="3" s="1"/>
  <c r="M962" i="3"/>
  <c r="L962" i="3"/>
  <c r="M950" i="3"/>
  <c r="M949" i="3" s="1"/>
  <c r="L950" i="3"/>
  <c r="L949" i="3" s="1"/>
  <c r="M938" i="3"/>
  <c r="L938" i="3"/>
  <c r="L921" i="3"/>
  <c r="M921" i="3"/>
  <c r="M910" i="3"/>
  <c r="L910" i="3"/>
  <c r="L897" i="3"/>
  <c r="L896" i="3" s="1"/>
  <c r="M897" i="3"/>
  <c r="M896" i="3" s="1"/>
  <c r="M882" i="3"/>
  <c r="L882" i="3"/>
  <c r="M869" i="3"/>
  <c r="L869" i="3"/>
  <c r="M857" i="3"/>
  <c r="L857" i="3"/>
  <c r="M844" i="3"/>
  <c r="L844" i="3"/>
  <c r="M832" i="3"/>
  <c r="L832" i="3"/>
  <c r="M818" i="3"/>
  <c r="L818" i="3"/>
  <c r="M806" i="3"/>
  <c r="L806" i="3"/>
  <c r="M793" i="3"/>
  <c r="M792" i="3" s="1"/>
  <c r="M791" i="3" s="1"/>
  <c r="L793" i="3"/>
  <c r="L792" i="3" s="1"/>
  <c r="L791" i="3" s="1"/>
  <c r="M782" i="3"/>
  <c r="L782" i="3"/>
  <c r="M1833" i="3"/>
  <c r="L1833" i="3"/>
  <c r="M1791" i="3"/>
  <c r="L1791" i="3"/>
  <c r="M1762" i="3"/>
  <c r="L1762" i="3"/>
  <c r="M1733" i="3"/>
  <c r="L1733" i="3"/>
  <c r="M1714" i="3"/>
  <c r="L1714" i="3"/>
  <c r="M1684" i="3"/>
  <c r="L1684" i="3"/>
  <c r="M1645" i="3"/>
  <c r="L1645" i="3"/>
  <c r="M1615" i="3"/>
  <c r="L1615" i="3"/>
  <c r="M1584" i="3"/>
  <c r="L1584" i="3"/>
  <c r="M1551" i="3"/>
  <c r="L1551" i="3"/>
  <c r="M1507" i="3"/>
  <c r="L1507" i="3"/>
  <c r="M1457" i="3"/>
  <c r="L1457" i="3"/>
  <c r="M1427" i="3"/>
  <c r="L1427" i="3"/>
  <c r="M1406" i="3"/>
  <c r="L1406" i="3"/>
  <c r="M1374" i="3"/>
  <c r="L1374" i="3"/>
  <c r="M1230" i="3"/>
  <c r="L1230" i="3"/>
  <c r="M1846" i="3"/>
  <c r="M1845" i="3" s="1"/>
  <c r="L1846" i="3"/>
  <c r="L1845" i="3" s="1"/>
  <c r="M1823" i="3"/>
  <c r="L1823" i="3"/>
  <c r="M1801" i="3"/>
  <c r="L1801" i="3"/>
  <c r="M1772" i="3"/>
  <c r="L1772" i="3"/>
  <c r="M1743" i="3"/>
  <c r="L1743" i="3"/>
  <c r="M1704" i="3"/>
  <c r="L1704" i="3"/>
  <c r="M1675" i="3"/>
  <c r="L1675" i="3"/>
  <c r="L1666" i="3"/>
  <c r="M1666" i="3"/>
  <c r="M1636" i="3"/>
  <c r="L1636" i="3"/>
  <c r="M1627" i="3"/>
  <c r="L1627" i="3"/>
  <c r="M1594" i="3"/>
  <c r="L1594" i="3"/>
  <c r="M1562" i="3"/>
  <c r="L1562" i="3"/>
  <c r="M1517" i="3"/>
  <c r="L1517" i="3"/>
  <c r="M1465" i="3"/>
  <c r="L1465" i="3"/>
  <c r="M1436" i="3"/>
  <c r="L1436" i="3"/>
  <c r="M1396" i="3"/>
  <c r="L1396" i="3"/>
  <c r="M1364" i="3"/>
  <c r="L1364" i="3"/>
  <c r="M1238" i="3"/>
  <c r="L1238" i="3"/>
  <c r="H1850" i="3"/>
  <c r="H1834" i="3"/>
  <c r="H1824" i="3"/>
  <c r="H1813" i="3"/>
  <c r="H1802" i="3"/>
  <c r="H1792" i="3"/>
  <c r="H1783" i="3"/>
  <c r="H1773" i="3"/>
  <c r="H1764" i="3"/>
  <c r="H1754" i="3"/>
  <c r="H1744" i="3"/>
  <c r="H1734" i="3"/>
  <c r="H1725" i="3"/>
  <c r="H1715" i="3"/>
  <c r="H1705" i="3"/>
  <c r="H1696" i="3"/>
  <c r="H1685" i="3"/>
  <c r="H1676" i="3"/>
  <c r="H1667" i="3"/>
  <c r="H1656" i="3"/>
  <c r="H1646" i="3"/>
  <c r="H1637" i="3"/>
  <c r="H1628" i="3"/>
  <c r="H1617" i="3"/>
  <c r="H1607" i="3"/>
  <c r="H1595" i="3"/>
  <c r="H1585" i="3"/>
  <c r="H1574" i="3"/>
  <c r="H1563" i="3"/>
  <c r="H1553" i="3"/>
  <c r="H1542" i="3"/>
  <c r="H1529" i="3"/>
  <c r="H1519" i="3"/>
  <c r="H1508" i="3"/>
  <c r="H1496" i="3"/>
  <c r="H1484" i="3"/>
  <c r="H1466" i="3"/>
  <c r="H1458" i="3"/>
  <c r="H1448" i="3"/>
  <c r="H1437" i="3"/>
  <c r="H1428" i="3"/>
  <c r="H1416" i="3"/>
  <c r="H1407" i="3"/>
  <c r="H1398" i="3"/>
  <c r="H1384" i="3"/>
  <c r="H1375" i="3"/>
  <c r="H1365" i="3"/>
  <c r="H1356" i="3"/>
  <c r="H1347" i="3"/>
  <c r="H1336" i="3"/>
  <c r="H1323" i="3"/>
  <c r="H1315" i="3"/>
  <c r="H1307" i="3"/>
  <c r="H1299" i="3"/>
  <c r="H1291" i="3"/>
  <c r="M1842" i="3"/>
  <c r="M1841" i="3" s="1"/>
  <c r="L1842" i="3"/>
  <c r="L1841" i="3" s="1"/>
  <c r="M1829" i="3"/>
  <c r="L1829" i="3"/>
  <c r="M1818" i="3"/>
  <c r="L1818" i="3"/>
  <c r="M1808" i="3"/>
  <c r="L1808" i="3"/>
  <c r="M1797" i="3"/>
  <c r="L1797" i="3"/>
  <c r="L1788" i="3"/>
  <c r="M1788" i="3"/>
  <c r="M1778" i="3"/>
  <c r="L1778" i="3"/>
  <c r="M1768" i="3"/>
  <c r="L1768" i="3"/>
  <c r="M1759" i="3"/>
  <c r="L1759" i="3"/>
  <c r="M1750" i="3"/>
  <c r="L1750" i="3"/>
  <c r="M1739" i="3"/>
  <c r="L1739" i="3"/>
  <c r="M1729" i="3"/>
  <c r="L1729" i="3"/>
  <c r="M1720" i="3"/>
  <c r="L1720" i="3"/>
  <c r="M1710" i="3"/>
  <c r="L1710" i="3"/>
  <c r="M1701" i="3"/>
  <c r="L1701" i="3"/>
  <c r="M1690" i="3"/>
  <c r="L1690" i="3"/>
  <c r="M1681" i="3"/>
  <c r="L1681" i="3"/>
  <c r="M1672" i="3"/>
  <c r="L1672" i="3"/>
  <c r="M1663" i="3"/>
  <c r="L1663" i="3"/>
  <c r="M1651" i="3"/>
  <c r="L1651" i="3"/>
  <c r="M1642" i="3"/>
  <c r="L1642" i="3"/>
  <c r="M1633" i="3"/>
  <c r="L1633" i="3"/>
  <c r="M1624" i="3"/>
  <c r="L1624" i="3"/>
  <c r="M1612" i="3"/>
  <c r="L1612" i="3"/>
  <c r="M1600" i="3"/>
  <c r="L1600" i="3"/>
  <c r="M1590" i="3"/>
  <c r="L1590" i="3"/>
  <c r="M1579" i="3"/>
  <c r="L1579" i="3"/>
  <c r="M1569" i="3"/>
  <c r="L1569" i="3"/>
  <c r="M1558" i="3"/>
  <c r="L1558" i="3"/>
  <c r="M1547" i="3"/>
  <c r="L1547" i="3"/>
  <c r="M1535" i="3"/>
  <c r="L1535" i="3"/>
  <c r="M1524" i="3"/>
  <c r="L1524" i="3"/>
  <c r="M1513" i="3"/>
  <c r="L1513" i="3"/>
  <c r="M1503" i="3"/>
  <c r="L1503" i="3"/>
  <c r="M1490" i="3"/>
  <c r="L1490" i="3"/>
  <c r="M1478" i="3"/>
  <c r="L1478" i="3"/>
  <c r="M1462" i="3"/>
  <c r="L1462" i="3"/>
  <c r="M1453" i="3"/>
  <c r="L1453" i="3"/>
  <c r="M1442" i="3"/>
  <c r="L1442" i="3"/>
  <c r="M1432" i="3"/>
  <c r="L1432" i="3"/>
  <c r="M1421" i="3"/>
  <c r="L1421" i="3"/>
  <c r="M1412" i="3"/>
  <c r="L1412" i="3"/>
  <c r="M1402" i="3"/>
  <c r="L1402" i="3"/>
  <c r="M1390" i="3"/>
  <c r="L1390" i="3"/>
  <c r="M1379" i="3"/>
  <c r="L1379" i="3"/>
  <c r="M1370" i="3"/>
  <c r="L1370" i="3"/>
  <c r="M1360" i="3"/>
  <c r="L1360" i="3"/>
  <c r="M1351" i="3"/>
  <c r="L1351" i="3"/>
  <c r="M1343" i="3"/>
  <c r="L1343" i="3"/>
  <c r="M1327" i="3"/>
  <c r="L1327" i="3"/>
  <c r="M1319" i="3"/>
  <c r="L1319" i="3"/>
  <c r="M1311" i="3"/>
  <c r="L1311" i="3"/>
  <c r="M1303" i="3"/>
  <c r="L1303" i="3"/>
  <c r="M1295" i="3"/>
  <c r="L1295" i="3"/>
  <c r="M1287" i="3"/>
  <c r="L1287" i="3"/>
  <c r="M1275" i="3"/>
  <c r="M1274" i="3" s="1"/>
  <c r="L1275" i="3"/>
  <c r="L1274" i="3" s="1"/>
  <c r="M1264" i="3"/>
  <c r="L1264" i="3"/>
  <c r="M1256" i="3"/>
  <c r="L1256" i="3"/>
  <c r="M1243" i="3"/>
  <c r="L1243" i="3"/>
  <c r="M1235" i="3"/>
  <c r="L1235" i="3"/>
  <c r="M1227" i="3"/>
  <c r="L1227" i="3"/>
  <c r="M1856" i="3"/>
  <c r="M1855" i="3" s="1"/>
  <c r="L1856" i="3"/>
  <c r="L1855" i="3" s="1"/>
  <c r="M1828" i="3"/>
  <c r="L1828" i="3"/>
  <c r="M1807" i="3"/>
  <c r="L1807" i="3"/>
  <c r="M1796" i="3"/>
  <c r="L1796" i="3"/>
  <c r="M1777" i="3"/>
  <c r="L1777" i="3"/>
  <c r="M1758" i="3"/>
  <c r="L1758" i="3"/>
  <c r="M1738" i="3"/>
  <c r="L1738" i="3"/>
  <c r="M1719" i="3"/>
  <c r="L1719" i="3"/>
  <c r="M1699" i="3"/>
  <c r="L1699" i="3"/>
  <c r="M1680" i="3"/>
  <c r="L1680" i="3"/>
  <c r="M1659" i="3"/>
  <c r="L1659" i="3"/>
  <c r="M1650" i="3"/>
  <c r="L1650" i="3"/>
  <c r="M1631" i="3"/>
  <c r="L1631" i="3"/>
  <c r="M1610" i="3"/>
  <c r="L1610" i="3"/>
  <c r="M1599" i="3"/>
  <c r="L1599" i="3"/>
  <c r="M1578" i="3"/>
  <c r="L1578" i="3"/>
  <c r="M1567" i="3"/>
  <c r="L1567" i="3"/>
  <c r="M1557" i="3"/>
  <c r="L1557" i="3"/>
  <c r="M1546" i="3"/>
  <c r="L1546" i="3"/>
  <c r="M1533" i="3"/>
  <c r="L1533" i="3"/>
  <c r="M1523" i="3"/>
  <c r="L1523" i="3"/>
  <c r="M1512" i="3"/>
  <c r="L1512" i="3"/>
  <c r="M1500" i="3"/>
  <c r="L1500" i="3"/>
  <c r="M1488" i="3"/>
  <c r="L1488" i="3"/>
  <c r="M1474" i="3"/>
  <c r="M1473" i="3" s="1"/>
  <c r="L1474" i="3"/>
  <c r="L1473" i="3" s="1"/>
  <c r="M1461" i="3"/>
  <c r="L1461" i="3"/>
  <c r="M1452" i="3"/>
  <c r="L1452" i="3"/>
  <c r="M1441" i="3"/>
  <c r="L1441" i="3"/>
  <c r="M1431" i="3"/>
  <c r="L1431" i="3"/>
  <c r="M1420" i="3"/>
  <c r="L1420" i="3"/>
  <c r="M1410" i="3"/>
  <c r="L1410" i="3"/>
  <c r="M1389" i="3"/>
  <c r="L1389" i="3"/>
  <c r="M1378" i="3"/>
  <c r="L1378" i="3"/>
  <c r="M1369" i="3"/>
  <c r="L1369" i="3"/>
  <c r="M1359" i="3"/>
  <c r="L1359" i="3"/>
  <c r="M1350" i="3"/>
  <c r="L1350" i="3"/>
  <c r="M1342" i="3"/>
  <c r="L1342" i="3"/>
  <c r="M1326" i="3"/>
  <c r="L1326" i="3"/>
  <c r="M1318" i="3"/>
  <c r="L1318" i="3"/>
  <c r="M1310" i="3"/>
  <c r="L1310" i="3"/>
  <c r="M1302" i="3"/>
  <c r="L1302" i="3"/>
  <c r="M1294" i="3"/>
  <c r="L1294" i="3"/>
  <c r="M1286" i="3"/>
  <c r="L1286" i="3"/>
  <c r="M1272" i="3"/>
  <c r="L1272" i="3"/>
  <c r="M1263" i="3"/>
  <c r="L1263" i="3"/>
  <c r="M1255" i="3"/>
  <c r="L1255" i="3"/>
  <c r="M1242" i="3"/>
  <c r="L1242" i="3"/>
  <c r="M1234" i="3"/>
  <c r="L1234" i="3"/>
  <c r="M1226" i="3"/>
  <c r="L1226" i="3"/>
  <c r="M1217" i="3"/>
  <c r="L1217" i="3"/>
  <c r="M1840" i="3"/>
  <c r="M1839" i="3" s="1"/>
  <c r="L1840" i="3"/>
  <c r="L1839" i="3" s="1"/>
  <c r="M1817" i="3"/>
  <c r="L1817" i="3"/>
  <c r="M1786" i="3"/>
  <c r="L1786" i="3"/>
  <c r="M1767" i="3"/>
  <c r="L1767" i="3"/>
  <c r="M1747" i="3"/>
  <c r="L1747" i="3"/>
  <c r="M1728" i="3"/>
  <c r="L1728" i="3"/>
  <c r="M1709" i="3"/>
  <c r="L1709" i="3"/>
  <c r="M1689" i="3"/>
  <c r="L1689" i="3"/>
  <c r="M1671" i="3"/>
  <c r="L1671" i="3"/>
  <c r="M1641" i="3"/>
  <c r="L1641" i="3"/>
  <c r="M1620" i="3"/>
  <c r="L1620" i="3"/>
  <c r="M1589" i="3"/>
  <c r="L1589" i="3"/>
  <c r="M1401" i="3"/>
  <c r="L1401" i="3"/>
  <c r="M1852" i="3"/>
  <c r="M1851" i="3" s="1"/>
  <c r="L1852" i="3"/>
  <c r="L1851" i="3" s="1"/>
  <c r="M1835" i="3"/>
  <c r="L1835" i="3"/>
  <c r="M1825" i="3"/>
  <c r="L1825" i="3"/>
  <c r="M1814" i="3"/>
  <c r="L1814" i="3"/>
  <c r="M1803" i="3"/>
  <c r="L1803" i="3"/>
  <c r="M1794" i="3"/>
  <c r="L1794" i="3"/>
  <c r="M1784" i="3"/>
  <c r="L1784" i="3"/>
  <c r="M1844" i="3"/>
  <c r="M1843" i="3" s="1"/>
  <c r="L1844" i="3"/>
  <c r="L1843" i="3" s="1"/>
  <c r="M1809" i="3"/>
  <c r="L1809" i="3"/>
  <c r="M1798" i="3"/>
  <c r="L1798" i="3"/>
  <c r="M1770" i="3"/>
  <c r="L1770" i="3"/>
  <c r="M1760" i="3"/>
  <c r="L1760" i="3"/>
  <c r="M1731" i="3"/>
  <c r="L1731" i="3"/>
  <c r="M1721" i="3"/>
  <c r="L1721" i="3"/>
  <c r="M1691" i="3"/>
  <c r="L1691" i="3"/>
  <c r="M1682" i="3"/>
  <c r="L1682" i="3"/>
  <c r="M1652" i="3"/>
  <c r="L1652" i="3"/>
  <c r="M1643" i="3"/>
  <c r="L1643" i="3"/>
  <c r="M1613" i="3"/>
  <c r="L1613" i="3"/>
  <c r="M1602" i="3"/>
  <c r="L1602" i="3"/>
  <c r="M1570" i="3"/>
  <c r="L1570" i="3"/>
  <c r="M1559" i="3"/>
  <c r="L1559" i="3"/>
  <c r="M1525" i="3"/>
  <c r="L1525" i="3"/>
  <c r="M1515" i="3"/>
  <c r="L1515" i="3"/>
  <c r="M1479" i="3"/>
  <c r="L1479" i="3"/>
  <c r="M1463" i="3"/>
  <c r="L1463" i="3"/>
  <c r="M1433" i="3"/>
  <c r="L1433" i="3"/>
  <c r="M1424" i="3"/>
  <c r="L1424" i="3"/>
  <c r="M1394" i="3"/>
  <c r="L1394" i="3"/>
  <c r="M1381" i="3"/>
  <c r="L1381" i="3"/>
  <c r="M1353" i="3"/>
  <c r="L1353" i="3"/>
  <c r="M1344" i="3"/>
  <c r="L1344" i="3"/>
  <c r="M1312" i="3"/>
  <c r="L1312" i="3"/>
  <c r="M1304" i="3"/>
  <c r="L1304" i="3"/>
  <c r="M1277" i="3"/>
  <c r="M1276" i="3" s="1"/>
  <c r="L1277" i="3"/>
  <c r="L1276" i="3" s="1"/>
  <c r="M1265" i="3"/>
  <c r="L1265" i="3"/>
  <c r="M1236" i="3"/>
  <c r="L1236" i="3"/>
  <c r="M1228" i="3"/>
  <c r="L1228" i="3"/>
  <c r="M1211" i="3"/>
  <c r="L1211" i="3"/>
  <c r="M1193" i="3"/>
  <c r="L1193" i="3"/>
  <c r="M1176" i="3"/>
  <c r="L1176" i="3"/>
  <c r="M1168" i="3"/>
  <c r="L1168" i="3"/>
  <c r="M1159" i="3"/>
  <c r="L1159" i="3"/>
  <c r="M1151" i="3"/>
  <c r="L1151" i="3"/>
  <c r="M1143" i="3"/>
  <c r="L1143" i="3"/>
  <c r="M1135" i="3"/>
  <c r="L1135" i="3"/>
  <c r="M1127" i="3"/>
  <c r="L1127" i="3"/>
  <c r="M1119" i="3"/>
  <c r="L1119" i="3"/>
  <c r="M1111" i="3"/>
  <c r="L1111" i="3"/>
  <c r="M1103" i="3"/>
  <c r="L1103" i="3"/>
  <c r="M1095" i="3"/>
  <c r="L1095" i="3"/>
  <c r="M1074" i="3"/>
  <c r="M1073" i="3" s="1"/>
  <c r="L1074" i="3"/>
  <c r="L1073" i="3" s="1"/>
  <c r="M1060" i="3"/>
  <c r="L1060" i="3"/>
  <c r="M1047" i="3"/>
  <c r="L1047" i="3"/>
  <c r="M1032" i="3"/>
  <c r="L1032" i="3"/>
  <c r="M1017" i="3"/>
  <c r="M1016" i="3" s="1"/>
  <c r="L1017" i="3"/>
  <c r="L1016" i="3" s="1"/>
  <c r="M1005" i="3"/>
  <c r="M1004" i="3" s="1"/>
  <c r="L1005" i="3"/>
  <c r="L1004" i="3" s="1"/>
  <c r="M990" i="3"/>
  <c r="M989" i="3" s="1"/>
  <c r="L990" i="3"/>
  <c r="L975" i="3"/>
  <c r="M975" i="3"/>
  <c r="M959" i="3"/>
  <c r="L959" i="3"/>
  <c r="L947" i="3"/>
  <c r="M947" i="3"/>
  <c r="M934" i="3"/>
  <c r="L934" i="3"/>
  <c r="M919" i="3"/>
  <c r="L919" i="3"/>
  <c r="M906" i="3"/>
  <c r="M905" i="3" s="1"/>
  <c r="L906" i="3"/>
  <c r="L905" i="3" s="1"/>
  <c r="M891" i="3"/>
  <c r="M890" i="3" s="1"/>
  <c r="L891" i="3"/>
  <c r="L890" i="3" s="1"/>
  <c r="M880" i="3"/>
  <c r="L880" i="3"/>
  <c r="M865" i="3"/>
  <c r="M864" i="3" s="1"/>
  <c r="L865" i="3"/>
  <c r="L864" i="3" s="1"/>
  <c r="M852" i="3"/>
  <c r="L852" i="3"/>
  <c r="M842" i="3"/>
  <c r="L842" i="3"/>
  <c r="M829" i="3"/>
  <c r="M828" i="3" s="1"/>
  <c r="M827" i="3" s="1"/>
  <c r="L829" i="3"/>
  <c r="L828" i="3" s="1"/>
  <c r="L827" i="3" s="1"/>
  <c r="M815" i="3"/>
  <c r="L815" i="3"/>
  <c r="M803" i="3"/>
  <c r="L803" i="3"/>
  <c r="M788" i="3"/>
  <c r="L788" i="3"/>
  <c r="M777" i="3"/>
  <c r="M776" i="3" s="1"/>
  <c r="L777" i="3"/>
  <c r="L776" i="3" s="1"/>
  <c r="M765" i="3"/>
  <c r="L765" i="3"/>
  <c r="M753" i="3"/>
  <c r="L753" i="3"/>
  <c r="M737" i="3"/>
  <c r="L737" i="3"/>
  <c r="M725" i="3"/>
  <c r="L725" i="3"/>
  <c r="M714" i="3"/>
  <c r="M713" i="3" s="1"/>
  <c r="L714" i="3"/>
  <c r="L713" i="3" s="1"/>
  <c r="M697" i="3"/>
  <c r="L697" i="3"/>
  <c r="M687" i="3"/>
  <c r="L687" i="3"/>
  <c r="M676" i="3"/>
  <c r="M675" i="3" s="1"/>
  <c r="L676" i="3"/>
  <c r="L675" i="3" s="1"/>
  <c r="M661" i="3"/>
  <c r="L661" i="3"/>
  <c r="M645" i="3"/>
  <c r="L645" i="3"/>
  <c r="M633" i="3"/>
  <c r="L633" i="3"/>
  <c r="M620" i="3"/>
  <c r="M619" i="3" s="1"/>
  <c r="L620" i="3"/>
  <c r="L619" i="3" s="1"/>
  <c r="M607" i="3"/>
  <c r="M606" i="3" s="1"/>
  <c r="L607" i="3"/>
  <c r="L606" i="3" s="1"/>
  <c r="M591" i="3"/>
  <c r="M590" i="3" s="1"/>
  <c r="L591" i="3"/>
  <c r="L590" i="3" s="1"/>
  <c r="M577" i="3"/>
  <c r="L577" i="3"/>
  <c r="M562" i="3"/>
  <c r="L562" i="3"/>
  <c r="M550" i="3"/>
  <c r="M549" i="3" s="1"/>
  <c r="L550" i="3"/>
  <c r="L549" i="3" s="1"/>
  <c r="M538" i="3"/>
  <c r="L538" i="3"/>
  <c r="M527" i="3"/>
  <c r="L527" i="3"/>
  <c r="M517" i="3"/>
  <c r="L517" i="3"/>
  <c r="M506" i="3"/>
  <c r="L506" i="3"/>
  <c r="M494" i="3"/>
  <c r="M493" i="3" s="1"/>
  <c r="L494" i="3"/>
  <c r="L493" i="3" s="1"/>
  <c r="M480" i="3"/>
  <c r="L480" i="3"/>
  <c r="M466" i="3"/>
  <c r="L466" i="3"/>
  <c r="M456" i="3"/>
  <c r="M455" i="3" s="1"/>
  <c r="L456" i="3"/>
  <c r="L455" i="3" s="1"/>
  <c r="M442" i="3"/>
  <c r="L442" i="3"/>
  <c r="M430" i="3"/>
  <c r="L430" i="3"/>
  <c r="M414" i="3"/>
  <c r="L414" i="3"/>
  <c r="M403" i="3"/>
  <c r="L403" i="3"/>
  <c r="M390" i="3"/>
  <c r="L390" i="3"/>
  <c r="M378" i="3"/>
  <c r="L378" i="3"/>
  <c r="M366" i="3"/>
  <c r="L366" i="3"/>
  <c r="M355" i="3"/>
  <c r="L355" i="3"/>
  <c r="M344" i="3"/>
  <c r="L344" i="3"/>
  <c r="M329" i="3"/>
  <c r="L329" i="3"/>
  <c r="M319" i="3"/>
  <c r="M318" i="3" s="1"/>
  <c r="L319" i="3"/>
  <c r="L318" i="3" s="1"/>
  <c r="M308" i="3"/>
  <c r="M307" i="3" s="1"/>
  <c r="L308" i="3"/>
  <c r="L307" i="3" s="1"/>
  <c r="M294" i="3"/>
  <c r="L294" i="3"/>
  <c r="M282" i="3"/>
  <c r="L282" i="3"/>
  <c r="M270" i="3"/>
  <c r="L270" i="3"/>
  <c r="M255" i="3"/>
  <c r="L255" i="3"/>
  <c r="M242" i="3"/>
  <c r="L242" i="3"/>
  <c r="M229" i="3"/>
  <c r="L229" i="3"/>
  <c r="M216" i="3"/>
  <c r="L216" i="3"/>
  <c r="M202" i="3"/>
  <c r="L202" i="3"/>
  <c r="M191" i="3"/>
  <c r="L191" i="3"/>
  <c r="M177" i="3"/>
  <c r="M176" i="3" s="1"/>
  <c r="L177" i="3"/>
  <c r="L176" i="3" s="1"/>
  <c r="M164" i="3"/>
  <c r="L164" i="3"/>
  <c r="M152" i="3"/>
  <c r="L152" i="3"/>
  <c r="M141" i="3"/>
  <c r="L141" i="3"/>
  <c r="M130" i="3"/>
  <c r="M129" i="3" s="1"/>
  <c r="L130" i="3"/>
  <c r="L129" i="3" s="1"/>
  <c r="L116" i="3"/>
  <c r="M116" i="3"/>
  <c r="L104" i="3"/>
  <c r="L103" i="3" s="1"/>
  <c r="L102" i="3" s="1"/>
  <c r="M104" i="3"/>
  <c r="M103" i="3" s="1"/>
  <c r="M102" i="3" s="1"/>
  <c r="L91" i="3"/>
  <c r="M91" i="3"/>
  <c r="L80" i="3"/>
  <c r="L79" i="3" s="1"/>
  <c r="M80" i="3"/>
  <c r="M79" i="3" s="1"/>
  <c r="L66" i="3"/>
  <c r="L65" i="3" s="1"/>
  <c r="M66" i="3"/>
  <c r="M65" i="3" s="1"/>
  <c r="L55" i="3"/>
  <c r="M55" i="3"/>
  <c r="L41" i="3"/>
  <c r="L40" i="3" s="1"/>
  <c r="M41" i="3"/>
  <c r="M40" i="3" s="1"/>
  <c r="L29" i="3"/>
  <c r="M29" i="3"/>
  <c r="L18" i="3"/>
  <c r="M18" i="3"/>
  <c r="L1779" i="3"/>
  <c r="L1713" i="3"/>
  <c r="L1668" i="3"/>
  <c r="L1625" i="3"/>
  <c r="L1550" i="3"/>
  <c r="L1497" i="3"/>
  <c r="L1443" i="3"/>
  <c r="L1373" i="3"/>
  <c r="L1324" i="3"/>
  <c r="L1288" i="3"/>
  <c r="L1239" i="3"/>
  <c r="L1221" i="3"/>
  <c r="L1196" i="3"/>
  <c r="L1175" i="3"/>
  <c r="L1136" i="3"/>
  <c r="L1071" i="3"/>
  <c r="L769" i="3"/>
  <c r="L664" i="3"/>
  <c r="L663" i="3" s="1"/>
  <c r="L553" i="3"/>
  <c r="L460" i="3"/>
  <c r="L357" i="3"/>
  <c r="L258" i="3"/>
  <c r="L257" i="3" s="1"/>
  <c r="L155" i="3"/>
  <c r="M981" i="3"/>
  <c r="M1218" i="3"/>
  <c r="L1218" i="3"/>
  <c r="M1201" i="3"/>
  <c r="L1201" i="3"/>
  <c r="M1184" i="3"/>
  <c r="L1184" i="3"/>
  <c r="M1167" i="3"/>
  <c r="L1167" i="3"/>
  <c r="M1150" i="3"/>
  <c r="L1150" i="3"/>
  <c r="M1134" i="3"/>
  <c r="L1134" i="3"/>
  <c r="M1126" i="3"/>
  <c r="L1126" i="3"/>
  <c r="M1118" i="3"/>
  <c r="L1118" i="3"/>
  <c r="M1102" i="3"/>
  <c r="L1102" i="3"/>
  <c r="M1091" i="3"/>
  <c r="M1090" i="3" s="1"/>
  <c r="L1091" i="3"/>
  <c r="L1090" i="3" s="1"/>
  <c r="M1072" i="3"/>
  <c r="L1072" i="3"/>
  <c r="M1045" i="3"/>
  <c r="L1045" i="3"/>
  <c r="M1031" i="3"/>
  <c r="M1030" i="3" s="1"/>
  <c r="L1031" i="3"/>
  <c r="L1030" i="3" s="1"/>
  <c r="M1015" i="3"/>
  <c r="M1014" i="3" s="1"/>
  <c r="L1015" i="3"/>
  <c r="L1014" i="3" s="1"/>
  <c r="M988" i="3"/>
  <c r="M987" i="3" s="1"/>
  <c r="L988" i="3"/>
  <c r="L987" i="3" s="1"/>
  <c r="M972" i="3"/>
  <c r="M971" i="3" s="1"/>
  <c r="L972" i="3"/>
  <c r="L971" i="3" s="1"/>
  <c r="M958" i="3"/>
  <c r="L958" i="3"/>
  <c r="M946" i="3"/>
  <c r="L946" i="3"/>
  <c r="M933" i="3"/>
  <c r="L933" i="3"/>
  <c r="M918" i="3"/>
  <c r="L918" i="3"/>
  <c r="M904" i="3"/>
  <c r="L904" i="3"/>
  <c r="M889" i="3"/>
  <c r="L889" i="3"/>
  <c r="M879" i="3"/>
  <c r="L879" i="3"/>
  <c r="M863" i="3"/>
  <c r="L863" i="3"/>
  <c r="M851" i="3"/>
  <c r="L851" i="3"/>
  <c r="M840" i="3"/>
  <c r="M839" i="3" s="1"/>
  <c r="L840" i="3"/>
  <c r="L839" i="3" s="1"/>
  <c r="M826" i="3"/>
  <c r="M825" i="3" s="1"/>
  <c r="L826" i="3"/>
  <c r="L825" i="3" s="1"/>
  <c r="M814" i="3"/>
  <c r="L814" i="3"/>
  <c r="M801" i="3"/>
  <c r="L801" i="3"/>
  <c r="M787" i="3"/>
  <c r="L787" i="3"/>
  <c r="M775" i="3"/>
  <c r="L775" i="3"/>
  <c r="M764" i="3"/>
  <c r="L764" i="3"/>
  <c r="M751" i="3"/>
  <c r="M750" i="3" s="1"/>
  <c r="L751" i="3"/>
  <c r="L750" i="3" s="1"/>
  <c r="M736" i="3"/>
  <c r="L736" i="3"/>
  <c r="M724" i="3"/>
  <c r="L724" i="3"/>
  <c r="M712" i="3"/>
  <c r="L712" i="3"/>
  <c r="M696" i="3"/>
  <c r="L696" i="3"/>
  <c r="M686" i="3"/>
  <c r="L686" i="3"/>
  <c r="M673" i="3"/>
  <c r="L673" i="3"/>
  <c r="M659" i="3"/>
  <c r="L659" i="3"/>
  <c r="M644" i="3"/>
  <c r="L644" i="3"/>
  <c r="M632" i="3"/>
  <c r="L632" i="3"/>
  <c r="M617" i="3"/>
  <c r="L617" i="3"/>
  <c r="M605" i="3"/>
  <c r="M604" i="3" s="1"/>
  <c r="L605" i="3"/>
  <c r="L604" i="3" s="1"/>
  <c r="M589" i="3"/>
  <c r="L589" i="3"/>
  <c r="M576" i="3"/>
  <c r="L576" i="3"/>
  <c r="M561" i="3"/>
  <c r="L561" i="3"/>
  <c r="M548" i="3"/>
  <c r="L548" i="3"/>
  <c r="M537" i="3"/>
  <c r="L537" i="3"/>
  <c r="M526" i="3"/>
  <c r="L526" i="3"/>
  <c r="M516" i="3"/>
  <c r="L516" i="3"/>
  <c r="M505" i="3"/>
  <c r="L505" i="3"/>
  <c r="M491" i="3"/>
  <c r="L491" i="3"/>
  <c r="M479" i="3"/>
  <c r="L479" i="3"/>
  <c r="M465" i="3"/>
  <c r="L465" i="3"/>
  <c r="M454" i="3"/>
  <c r="M453" i="3" s="1"/>
  <c r="L454" i="3"/>
  <c r="L453" i="3" s="1"/>
  <c r="M441" i="3"/>
  <c r="L441" i="3"/>
  <c r="M428" i="3"/>
  <c r="L428" i="3"/>
  <c r="M413" i="3"/>
  <c r="L413" i="3"/>
  <c r="M401" i="3"/>
  <c r="L401" i="3"/>
  <c r="M389" i="3"/>
  <c r="L389" i="3"/>
  <c r="M377" i="3"/>
  <c r="L377" i="3"/>
  <c r="M365" i="3"/>
  <c r="L365" i="3"/>
  <c r="M353" i="3"/>
  <c r="L353" i="3"/>
  <c r="M342" i="3"/>
  <c r="M341" i="3" s="1"/>
  <c r="L342" i="3"/>
  <c r="L341" i="3" s="1"/>
  <c r="M328" i="3"/>
  <c r="L328" i="3"/>
  <c r="M317" i="3"/>
  <c r="L317" i="3"/>
  <c r="M305" i="3"/>
  <c r="L305" i="3"/>
  <c r="M293" i="3"/>
  <c r="L293" i="3"/>
  <c r="M281" i="3"/>
  <c r="L281" i="3"/>
  <c r="M268" i="3"/>
  <c r="M267" i="3" s="1"/>
  <c r="L268" i="3"/>
  <c r="L267" i="3" s="1"/>
  <c r="M253" i="3"/>
  <c r="M252" i="3" s="1"/>
  <c r="L253" i="3"/>
  <c r="L252" i="3" s="1"/>
  <c r="M239" i="3"/>
  <c r="M238" i="3" s="1"/>
  <c r="L239" i="3"/>
  <c r="L238" i="3" s="1"/>
  <c r="M228" i="3"/>
  <c r="L228" i="3"/>
  <c r="M215" i="3"/>
  <c r="L215" i="3"/>
  <c r="M201" i="3"/>
  <c r="L201" i="3"/>
  <c r="M189" i="3"/>
  <c r="L189" i="3"/>
  <c r="M175" i="3"/>
  <c r="L175" i="3"/>
  <c r="M163" i="3"/>
  <c r="L163" i="3"/>
  <c r="M151" i="3"/>
  <c r="L151" i="3"/>
  <c r="M140" i="3"/>
  <c r="L140" i="3"/>
  <c r="M128" i="3"/>
  <c r="M127" i="3" s="1"/>
  <c r="L128" i="3"/>
  <c r="L127" i="3" s="1"/>
  <c r="M115" i="3"/>
  <c r="L115" i="3"/>
  <c r="M101" i="3"/>
  <c r="M100" i="3" s="1"/>
  <c r="L101" i="3"/>
  <c r="L100" i="3" s="1"/>
  <c r="M90" i="3"/>
  <c r="L90" i="3"/>
  <c r="M77" i="3"/>
  <c r="M76" i="3" s="1"/>
  <c r="L77" i="3"/>
  <c r="L76" i="3" s="1"/>
  <c r="M64" i="3"/>
  <c r="M63" i="3" s="1"/>
  <c r="L64" i="3"/>
  <c r="L63" i="3" s="1"/>
  <c r="M54" i="3"/>
  <c r="L54" i="3"/>
  <c r="M39" i="3"/>
  <c r="L39" i="3"/>
  <c r="M28" i="3"/>
  <c r="L28" i="3"/>
  <c r="M17" i="3"/>
  <c r="L17" i="3"/>
  <c r="L1854" i="3"/>
  <c r="L1853" i="3" s="1"/>
  <c r="L1800" i="3"/>
  <c r="L1755" i="3"/>
  <c r="L1711" i="3"/>
  <c r="L1644" i="3"/>
  <c r="L1597" i="3"/>
  <c r="L1549" i="3"/>
  <c r="L1464" i="3"/>
  <c r="L1417" i="3"/>
  <c r="L1371" i="3"/>
  <c r="L1305" i="3"/>
  <c r="L1261" i="3"/>
  <c r="L1219" i="3"/>
  <c r="L1174" i="3"/>
  <c r="L1059" i="3"/>
  <c r="L756" i="3"/>
  <c r="L755" i="3" s="1"/>
  <c r="L650" i="3"/>
  <c r="L649" i="3" s="1"/>
  <c r="L541" i="3"/>
  <c r="L445" i="3"/>
  <c r="L346" i="3"/>
  <c r="L245" i="3"/>
  <c r="L145" i="3"/>
  <c r="M952" i="3"/>
  <c r="M951" i="3" s="1"/>
  <c r="M742" i="3"/>
  <c r="M531" i="3"/>
  <c r="M530" i="3" s="1"/>
  <c r="M332" i="3"/>
  <c r="M331" i="3" s="1"/>
  <c r="M133" i="3"/>
  <c r="M1200" i="3"/>
  <c r="L1200" i="3"/>
  <c r="M1183" i="3"/>
  <c r="L1183" i="3"/>
  <c r="L1166" i="3"/>
  <c r="M1166" i="3"/>
  <c r="M1157" i="3"/>
  <c r="L1157" i="3"/>
  <c r="M1149" i="3"/>
  <c r="L1149" i="3"/>
  <c r="M1141" i="3"/>
  <c r="L1141" i="3"/>
  <c r="M1133" i="3"/>
  <c r="L1133" i="3"/>
  <c r="M1125" i="3"/>
  <c r="L1125" i="3"/>
  <c r="M1109" i="3"/>
  <c r="L1109" i="3"/>
  <c r="M1101" i="3"/>
  <c r="L1101" i="3"/>
  <c r="M1089" i="3"/>
  <c r="M1088" i="3" s="1"/>
  <c r="L1089" i="3"/>
  <c r="L1088" i="3" s="1"/>
  <c r="M1058" i="3"/>
  <c r="L1058" i="3"/>
  <c r="M1044" i="3"/>
  <c r="L1044" i="3"/>
  <c r="M1029" i="3"/>
  <c r="L1029" i="3"/>
  <c r="M1001" i="3"/>
  <c r="L1001" i="3"/>
  <c r="M986" i="3"/>
  <c r="M985" i="3" s="1"/>
  <c r="L986" i="3"/>
  <c r="L985" i="3" s="1"/>
  <c r="M970" i="3"/>
  <c r="M969" i="3" s="1"/>
  <c r="L970" i="3"/>
  <c r="L969" i="3" s="1"/>
  <c r="M956" i="3"/>
  <c r="L956" i="3"/>
  <c r="M945" i="3"/>
  <c r="L945" i="3"/>
  <c r="M931" i="3"/>
  <c r="M930" i="3" s="1"/>
  <c r="L931" i="3"/>
  <c r="L930" i="3" s="1"/>
  <c r="M916" i="3"/>
  <c r="L916" i="3"/>
  <c r="M903" i="3"/>
  <c r="L903" i="3"/>
  <c r="M888" i="3"/>
  <c r="L888" i="3"/>
  <c r="M876" i="3"/>
  <c r="M875" i="3" s="1"/>
  <c r="L876" i="3"/>
  <c r="L875" i="3" s="1"/>
  <c r="M862" i="3"/>
  <c r="L862" i="3"/>
  <c r="M850" i="3"/>
  <c r="L850" i="3"/>
  <c r="M838" i="3"/>
  <c r="L838" i="3"/>
  <c r="M824" i="3"/>
  <c r="L824" i="3"/>
  <c r="M813" i="3"/>
  <c r="L813" i="3"/>
  <c r="M800" i="3"/>
  <c r="L800" i="3"/>
  <c r="M786" i="3"/>
  <c r="L786" i="3"/>
  <c r="M774" i="3"/>
  <c r="L774" i="3"/>
  <c r="M762" i="3"/>
  <c r="L762" i="3"/>
  <c r="M749" i="3"/>
  <c r="M748" i="3" s="1"/>
  <c r="M747" i="3" s="1"/>
  <c r="L749" i="3"/>
  <c r="L748" i="3" s="1"/>
  <c r="L747" i="3" s="1"/>
  <c r="M735" i="3"/>
  <c r="L735" i="3"/>
  <c r="M722" i="3"/>
  <c r="L722" i="3"/>
  <c r="M711" i="3"/>
  <c r="L711" i="3"/>
  <c r="M695" i="3"/>
  <c r="L695" i="3"/>
  <c r="M685" i="3"/>
  <c r="L685" i="3"/>
  <c r="M672" i="3"/>
  <c r="L672" i="3"/>
  <c r="M658" i="3"/>
  <c r="L658" i="3"/>
  <c r="M643" i="3"/>
  <c r="L643" i="3"/>
  <c r="M631" i="3"/>
  <c r="L631" i="3"/>
  <c r="M616" i="3"/>
  <c r="L616" i="3"/>
  <c r="M603" i="3"/>
  <c r="L603" i="3"/>
  <c r="M588" i="3"/>
  <c r="L588" i="3"/>
  <c r="M574" i="3"/>
  <c r="M573" i="3" s="1"/>
  <c r="L574" i="3"/>
  <c r="L573" i="3" s="1"/>
  <c r="M559" i="3"/>
  <c r="L559" i="3"/>
  <c r="M547" i="3"/>
  <c r="L547" i="3"/>
  <c r="M536" i="3"/>
  <c r="L536" i="3"/>
  <c r="M524" i="3"/>
  <c r="M523" i="3" s="1"/>
  <c r="L524" i="3"/>
  <c r="L523" i="3" s="1"/>
  <c r="M515" i="3"/>
  <c r="L515" i="3"/>
  <c r="M504" i="3"/>
  <c r="L504" i="3"/>
  <c r="M490" i="3"/>
  <c r="L490" i="3"/>
  <c r="M475" i="3"/>
  <c r="M474" i="3" s="1"/>
  <c r="L475" i="3"/>
  <c r="L474" i="3" s="1"/>
  <c r="M464" i="3"/>
  <c r="L464" i="3"/>
  <c r="M452" i="3"/>
  <c r="M451" i="3" s="1"/>
  <c r="L452" i="3"/>
  <c r="L451" i="3" s="1"/>
  <c r="M439" i="3"/>
  <c r="M438" i="3" s="1"/>
  <c r="L439" i="3"/>
  <c r="L438" i="3" s="1"/>
  <c r="M427" i="3"/>
  <c r="L427" i="3"/>
  <c r="M412" i="3"/>
  <c r="L412" i="3"/>
  <c r="M400" i="3"/>
  <c r="L400" i="3"/>
  <c r="M388" i="3"/>
  <c r="L388" i="3"/>
  <c r="M376" i="3"/>
  <c r="L376" i="3"/>
  <c r="M364" i="3"/>
  <c r="L364" i="3"/>
  <c r="M352" i="3"/>
  <c r="L352" i="3"/>
  <c r="M340" i="3"/>
  <c r="M339" i="3" s="1"/>
  <c r="L340" i="3"/>
  <c r="L339" i="3" s="1"/>
  <c r="M327" i="3"/>
  <c r="L327" i="3"/>
  <c r="M316" i="3"/>
  <c r="L316" i="3"/>
  <c r="M304" i="3"/>
  <c r="L304" i="3"/>
  <c r="M292" i="3"/>
  <c r="L292" i="3"/>
  <c r="M280" i="3"/>
  <c r="L280" i="3"/>
  <c r="M266" i="3"/>
  <c r="L266" i="3"/>
  <c r="M251" i="3"/>
  <c r="M250" i="3" s="1"/>
  <c r="L251" i="3"/>
  <c r="L250" i="3" s="1"/>
  <c r="M237" i="3"/>
  <c r="L237" i="3"/>
  <c r="M226" i="3"/>
  <c r="M225" i="3" s="1"/>
  <c r="L226" i="3"/>
  <c r="L225" i="3" s="1"/>
  <c r="M213" i="3"/>
  <c r="M212" i="3" s="1"/>
  <c r="L213" i="3"/>
  <c r="L212" i="3" s="1"/>
  <c r="M200" i="3"/>
  <c r="L200" i="3"/>
  <c r="M188" i="3"/>
  <c r="L188" i="3"/>
  <c r="M174" i="3"/>
  <c r="L174" i="3"/>
  <c r="M161" i="3"/>
  <c r="L161" i="3"/>
  <c r="M150" i="3"/>
  <c r="L150" i="3"/>
  <c r="M139" i="3"/>
  <c r="L139" i="3"/>
  <c r="M126" i="3"/>
  <c r="L126" i="3"/>
  <c r="L114" i="3"/>
  <c r="M114" i="3"/>
  <c r="M89" i="3"/>
  <c r="L89" i="3"/>
  <c r="M62" i="3"/>
  <c r="M61" i="3" s="1"/>
  <c r="L62" i="3"/>
  <c r="L61" i="3" s="1"/>
  <c r="M38" i="3"/>
  <c r="L38" i="3"/>
  <c r="M15" i="3"/>
  <c r="L15" i="3"/>
  <c r="L1819" i="3"/>
  <c r="L1752" i="3"/>
  <c r="L1707" i="3"/>
  <c r="L1664" i="3"/>
  <c r="L1593" i="3"/>
  <c r="L1543" i="3"/>
  <c r="L1491" i="3"/>
  <c r="L1414" i="3"/>
  <c r="L1366" i="3"/>
  <c r="L1320" i="3"/>
  <c r="L1283" i="3"/>
  <c r="L1258" i="3"/>
  <c r="L1214" i="3"/>
  <c r="L1192" i="3"/>
  <c r="L1169" i="3"/>
  <c r="L1122" i="3"/>
  <c r="L1048" i="3"/>
  <c r="L636" i="3"/>
  <c r="L635" i="3" s="1"/>
  <c r="L432" i="3"/>
  <c r="L233" i="3"/>
  <c r="M717" i="3"/>
  <c r="M509" i="3"/>
  <c r="M311" i="3"/>
  <c r="M107" i="3"/>
  <c r="M1735" i="3"/>
  <c r="M1836" i="3"/>
  <c r="L1836" i="3"/>
  <c r="M1826" i="3"/>
  <c r="L1826" i="3"/>
  <c r="L1815" i="3"/>
  <c r="M1815" i="3"/>
  <c r="M1804" i="3"/>
  <c r="L1804" i="3"/>
  <c r="M1795" i="3"/>
  <c r="L1795" i="3"/>
  <c r="M1785" i="3"/>
  <c r="L1785" i="3"/>
  <c r="M1776" i="3"/>
  <c r="L1776" i="3"/>
  <c r="M1766" i="3"/>
  <c r="L1766" i="3"/>
  <c r="M1757" i="3"/>
  <c r="L1757" i="3"/>
  <c r="M1746" i="3"/>
  <c r="L1746" i="3"/>
  <c r="L1737" i="3"/>
  <c r="M1737" i="3"/>
  <c r="M1727" i="3"/>
  <c r="L1727" i="3"/>
  <c r="M1717" i="3"/>
  <c r="L1717" i="3"/>
  <c r="M1708" i="3"/>
  <c r="L1708" i="3"/>
  <c r="M1698" i="3"/>
  <c r="L1698" i="3"/>
  <c r="M1688" i="3"/>
  <c r="L1688" i="3"/>
  <c r="M1679" i="3"/>
  <c r="L1679" i="3"/>
  <c r="M1669" i="3"/>
  <c r="L1669" i="3"/>
  <c r="M1658" i="3"/>
  <c r="L1658" i="3"/>
  <c r="M1649" i="3"/>
  <c r="L1649" i="3"/>
  <c r="M1639" i="3"/>
  <c r="L1639" i="3"/>
  <c r="M1630" i="3"/>
  <c r="L1630" i="3"/>
  <c r="M1619" i="3"/>
  <c r="L1619" i="3"/>
  <c r="M1609" i="3"/>
  <c r="L1609" i="3"/>
  <c r="M1588" i="3"/>
  <c r="L1588" i="3"/>
  <c r="M1577" i="3"/>
  <c r="L1577" i="3"/>
  <c r="M1566" i="3"/>
  <c r="L1566" i="3"/>
  <c r="M1555" i="3"/>
  <c r="L1555" i="3"/>
  <c r="L1545" i="3"/>
  <c r="M1545" i="3"/>
  <c r="M1532" i="3"/>
  <c r="L1532" i="3"/>
  <c r="M1521" i="3"/>
  <c r="L1521" i="3"/>
  <c r="M1511" i="3"/>
  <c r="L1511" i="3"/>
  <c r="M1499" i="3"/>
  <c r="L1499" i="3"/>
  <c r="M1487" i="3"/>
  <c r="L1487" i="3"/>
  <c r="M1472" i="3"/>
  <c r="M1471" i="3" s="1"/>
  <c r="L1472" i="3"/>
  <c r="L1471" i="3" s="1"/>
  <c r="M1460" i="3"/>
  <c r="L1460" i="3"/>
  <c r="M1451" i="3"/>
  <c r="L1451" i="3"/>
  <c r="M1440" i="3"/>
  <c r="L1440" i="3"/>
  <c r="M1430" i="3"/>
  <c r="L1430" i="3"/>
  <c r="M1418" i="3"/>
  <c r="L1418" i="3"/>
  <c r="M1409" i="3"/>
  <c r="L1409" i="3"/>
  <c r="M1400" i="3"/>
  <c r="L1400" i="3"/>
  <c r="M1388" i="3"/>
  <c r="L1388" i="3"/>
  <c r="M1377" i="3"/>
  <c r="L1377" i="3"/>
  <c r="M1367" i="3"/>
  <c r="L1367" i="3"/>
  <c r="M1349" i="3"/>
  <c r="L1349" i="3"/>
  <c r="M1341" i="3"/>
  <c r="L1341" i="3"/>
  <c r="M1325" i="3"/>
  <c r="L1325" i="3"/>
  <c r="M1317" i="3"/>
  <c r="L1317" i="3"/>
  <c r="M1309" i="3"/>
  <c r="L1309" i="3"/>
  <c r="M1301" i="3"/>
  <c r="L1301" i="3"/>
  <c r="M1293" i="3"/>
  <c r="L1293" i="3"/>
  <c r="M1285" i="3"/>
  <c r="L1285" i="3"/>
  <c r="M1271" i="3"/>
  <c r="L1271" i="3"/>
  <c r="M1262" i="3"/>
  <c r="L1262" i="3"/>
  <c r="M1253" i="3"/>
  <c r="L1253" i="3"/>
  <c r="M1241" i="3"/>
  <c r="L1241" i="3"/>
  <c r="M1233" i="3"/>
  <c r="L1233" i="3"/>
  <c r="M1225" i="3"/>
  <c r="L1225" i="3"/>
  <c r="M1216" i="3"/>
  <c r="L1216" i="3"/>
  <c r="M1208" i="3"/>
  <c r="L1208" i="3"/>
  <c r="M1199" i="3"/>
  <c r="L1199" i="3"/>
  <c r="M1190" i="3"/>
  <c r="L1190" i="3"/>
  <c r="M1182" i="3"/>
  <c r="L1182" i="3"/>
  <c r="M1173" i="3"/>
  <c r="L1173" i="3"/>
  <c r="M1165" i="3"/>
  <c r="L1165" i="3"/>
  <c r="M1156" i="3"/>
  <c r="L1156" i="3"/>
  <c r="M1148" i="3"/>
  <c r="L1148" i="3"/>
  <c r="M1140" i="3"/>
  <c r="L1140" i="3"/>
  <c r="M1132" i="3"/>
  <c r="L1132" i="3"/>
  <c r="M1124" i="3"/>
  <c r="L1124" i="3"/>
  <c r="M1116" i="3"/>
  <c r="L1116" i="3"/>
  <c r="M1108" i="3"/>
  <c r="L1108" i="3"/>
  <c r="M1100" i="3"/>
  <c r="L1100" i="3"/>
  <c r="M1086" i="3"/>
  <c r="L1086" i="3"/>
  <c r="L1070" i="3"/>
  <c r="M1070" i="3"/>
  <c r="M1057" i="3"/>
  <c r="L1057" i="3"/>
  <c r="L1042" i="3"/>
  <c r="L1041" i="3" s="1"/>
  <c r="M1042" i="3"/>
  <c r="M1041" i="3" s="1"/>
  <c r="M1028" i="3"/>
  <c r="L1028" i="3"/>
  <c r="M1011" i="3"/>
  <c r="L1011" i="3"/>
  <c r="M1000" i="3"/>
  <c r="L1000" i="3"/>
  <c r="M984" i="3"/>
  <c r="M983" i="3" s="1"/>
  <c r="L984" i="3"/>
  <c r="L983" i="3" s="1"/>
  <c r="M968" i="3"/>
  <c r="M967" i="3" s="1"/>
  <c r="L968" i="3"/>
  <c r="L967" i="3" s="1"/>
  <c r="M955" i="3"/>
  <c r="L955" i="3"/>
  <c r="M944" i="3"/>
  <c r="L944" i="3"/>
  <c r="M927" i="3"/>
  <c r="L927" i="3"/>
  <c r="M915" i="3"/>
  <c r="L915" i="3"/>
  <c r="M902" i="3"/>
  <c r="L902" i="3"/>
  <c r="M887" i="3"/>
  <c r="L887" i="3"/>
  <c r="M874" i="3"/>
  <c r="L874" i="3"/>
  <c r="M860" i="3"/>
  <c r="L860" i="3"/>
  <c r="M848" i="3"/>
  <c r="L848" i="3"/>
  <c r="M837" i="3"/>
  <c r="L837" i="3"/>
  <c r="M823" i="3"/>
  <c r="L823" i="3"/>
  <c r="M811" i="3"/>
  <c r="M810" i="3" s="1"/>
  <c r="L811" i="3"/>
  <c r="L810" i="3" s="1"/>
  <c r="M798" i="3"/>
  <c r="M797" i="3" s="1"/>
  <c r="L798" i="3"/>
  <c r="L797" i="3" s="1"/>
  <c r="M785" i="3"/>
  <c r="L785" i="3"/>
  <c r="M772" i="3"/>
  <c r="L772" i="3"/>
  <c r="M761" i="3"/>
  <c r="L761" i="3"/>
  <c r="M746" i="3"/>
  <c r="M745" i="3" s="1"/>
  <c r="L746" i="3"/>
  <c r="L745" i="3" s="1"/>
  <c r="M734" i="3"/>
  <c r="L734" i="3"/>
  <c r="M721" i="3"/>
  <c r="L721" i="3"/>
  <c r="M709" i="3"/>
  <c r="M708" i="3" s="1"/>
  <c r="L709" i="3"/>
  <c r="L708" i="3" s="1"/>
  <c r="M694" i="3"/>
  <c r="L694" i="3"/>
  <c r="M684" i="3"/>
  <c r="L684" i="3"/>
  <c r="M671" i="3"/>
  <c r="L671" i="3"/>
  <c r="M656" i="3"/>
  <c r="M655" i="3" s="1"/>
  <c r="L656" i="3"/>
  <c r="L655" i="3" s="1"/>
  <c r="M641" i="3"/>
  <c r="L641" i="3"/>
  <c r="M628" i="3"/>
  <c r="L628" i="3"/>
  <c r="M615" i="3"/>
  <c r="L615" i="3"/>
  <c r="M602" i="3"/>
  <c r="L602" i="3"/>
  <c r="M585" i="3"/>
  <c r="M584" i="3" s="1"/>
  <c r="L585" i="3"/>
  <c r="L584" i="3" s="1"/>
  <c r="M572" i="3"/>
  <c r="L572" i="3"/>
  <c r="M558" i="3"/>
  <c r="L558" i="3"/>
  <c r="M546" i="3"/>
  <c r="L546" i="3"/>
  <c r="M535" i="3"/>
  <c r="L535" i="3"/>
  <c r="M522" i="3"/>
  <c r="L522" i="3"/>
  <c r="M514" i="3"/>
  <c r="L514" i="3"/>
  <c r="M503" i="3"/>
  <c r="L503" i="3"/>
  <c r="M488" i="3"/>
  <c r="L488" i="3"/>
  <c r="M473" i="3"/>
  <c r="M472" i="3" s="1"/>
  <c r="L473" i="3"/>
  <c r="L472" i="3" s="1"/>
  <c r="M463" i="3"/>
  <c r="L463" i="3"/>
  <c r="M449" i="3"/>
  <c r="L449" i="3"/>
  <c r="M437" i="3"/>
  <c r="M436" i="3" s="1"/>
  <c r="L437" i="3"/>
  <c r="L436" i="3" s="1"/>
  <c r="M423" i="3"/>
  <c r="M422" i="3" s="1"/>
  <c r="L423" i="3"/>
  <c r="L422" i="3" s="1"/>
  <c r="M411" i="3"/>
  <c r="L411" i="3"/>
  <c r="M398" i="3"/>
  <c r="M397" i="3" s="1"/>
  <c r="L398" i="3"/>
  <c r="L397" i="3" s="1"/>
  <c r="M386" i="3"/>
  <c r="M385" i="3" s="1"/>
  <c r="M384" i="3" s="1"/>
  <c r="L386" i="3"/>
  <c r="L385" i="3" s="1"/>
  <c r="L384" i="3" s="1"/>
  <c r="M375" i="3"/>
  <c r="L375" i="3"/>
  <c r="M362" i="3"/>
  <c r="L362" i="3"/>
  <c r="M351" i="3"/>
  <c r="L351" i="3"/>
  <c r="M337" i="3"/>
  <c r="L337" i="3"/>
  <c r="M326" i="3"/>
  <c r="L326" i="3"/>
  <c r="M315" i="3"/>
  <c r="L315" i="3"/>
  <c r="M302" i="3"/>
  <c r="M301" i="3" s="1"/>
  <c r="L302" i="3"/>
  <c r="L301" i="3" s="1"/>
  <c r="M291" i="3"/>
  <c r="L291" i="3"/>
  <c r="M279" i="3"/>
  <c r="L279" i="3"/>
  <c r="M265" i="3"/>
  <c r="L265" i="3"/>
  <c r="M249" i="3"/>
  <c r="M248" i="3" s="1"/>
  <c r="L249" i="3"/>
  <c r="L248" i="3" s="1"/>
  <c r="M236" i="3"/>
  <c r="L236" i="3"/>
  <c r="M224" i="3"/>
  <c r="L224" i="3"/>
  <c r="M211" i="3"/>
  <c r="M210" i="3" s="1"/>
  <c r="L211" i="3"/>
  <c r="L210" i="3" s="1"/>
  <c r="M199" i="3"/>
  <c r="L199" i="3"/>
  <c r="M186" i="3"/>
  <c r="L186" i="3"/>
  <c r="M173" i="3"/>
  <c r="L173" i="3"/>
  <c r="M160" i="3"/>
  <c r="L160" i="3"/>
  <c r="M148" i="3"/>
  <c r="L148" i="3"/>
  <c r="M138" i="3"/>
  <c r="L138" i="3"/>
  <c r="M125" i="3"/>
  <c r="L125" i="3"/>
  <c r="M112" i="3"/>
  <c r="L112" i="3"/>
  <c r="L98" i="3"/>
  <c r="M98" i="3"/>
  <c r="L88" i="3"/>
  <c r="M88" i="3"/>
  <c r="L74" i="3"/>
  <c r="M74" i="3"/>
  <c r="L60" i="3"/>
  <c r="M60" i="3"/>
  <c r="L50" i="3"/>
  <c r="M50" i="3"/>
  <c r="L37" i="3"/>
  <c r="M37" i="3"/>
  <c r="L24" i="3"/>
  <c r="M24" i="3"/>
  <c r="L14" i="3"/>
  <c r="M14" i="3"/>
  <c r="L1751" i="3"/>
  <c r="L1683" i="3"/>
  <c r="L1638" i="3"/>
  <c r="L1592" i="3"/>
  <c r="L1516" i="3"/>
  <c r="L1459" i="3"/>
  <c r="L1413" i="3"/>
  <c r="L1345" i="3"/>
  <c r="L1300" i="3"/>
  <c r="L1257" i="3"/>
  <c r="L1191" i="3"/>
  <c r="L1162" i="3"/>
  <c r="L1117" i="3"/>
  <c r="L729" i="3"/>
  <c r="L728" i="3" s="1"/>
  <c r="L624" i="3"/>
  <c r="L519" i="3"/>
  <c r="L419" i="3"/>
  <c r="L323" i="3"/>
  <c r="L221" i="3"/>
  <c r="L119" i="3"/>
  <c r="M691" i="3"/>
  <c r="M484" i="3"/>
  <c r="M286" i="3"/>
  <c r="M84" i="3"/>
  <c r="M1774" i="3"/>
  <c r="L1774" i="3"/>
  <c r="M1765" i="3"/>
  <c r="L1765" i="3"/>
  <c r="M1726" i="3"/>
  <c r="L1726" i="3"/>
  <c r="M1697" i="3"/>
  <c r="L1697" i="3"/>
  <c r="M1687" i="3"/>
  <c r="L1687" i="3"/>
  <c r="M1657" i="3"/>
  <c r="L1657" i="3"/>
  <c r="M1648" i="3"/>
  <c r="L1648" i="3"/>
  <c r="M1618" i="3"/>
  <c r="L1618" i="3"/>
  <c r="M1608" i="3"/>
  <c r="L1608" i="3"/>
  <c r="M1575" i="3"/>
  <c r="L1575" i="3"/>
  <c r="M1565" i="3"/>
  <c r="L1565" i="3"/>
  <c r="M1531" i="3"/>
  <c r="L1531" i="3"/>
  <c r="M1520" i="3"/>
  <c r="L1520" i="3"/>
  <c r="M1485" i="3"/>
  <c r="L1485" i="3"/>
  <c r="M1468" i="3"/>
  <c r="M1467" i="3" s="1"/>
  <c r="L1468" i="3"/>
  <c r="L1467" i="3" s="1"/>
  <c r="M1438" i="3"/>
  <c r="L1438" i="3"/>
  <c r="M1429" i="3"/>
  <c r="L1429" i="3"/>
  <c r="M1399" i="3"/>
  <c r="L1399" i="3"/>
  <c r="M1387" i="3"/>
  <c r="L1387" i="3"/>
  <c r="M1357" i="3"/>
  <c r="L1357" i="3"/>
  <c r="M1348" i="3"/>
  <c r="L1348" i="3"/>
  <c r="M1316" i="3"/>
  <c r="L1316" i="3"/>
  <c r="M1308" i="3"/>
  <c r="L1308" i="3"/>
  <c r="M1284" i="3"/>
  <c r="L1284" i="3"/>
  <c r="M1269" i="3"/>
  <c r="L1269" i="3"/>
  <c r="M1240" i="3"/>
  <c r="L1240" i="3"/>
  <c r="M1232" i="3"/>
  <c r="L1232" i="3"/>
  <c r="M1215" i="3"/>
  <c r="L1215" i="3"/>
  <c r="M1207" i="3"/>
  <c r="L1207" i="3"/>
  <c r="M1197" i="3"/>
  <c r="L1197" i="3"/>
  <c r="M1189" i="3"/>
  <c r="L1189" i="3"/>
  <c r="M1181" i="3"/>
  <c r="L1181" i="3"/>
  <c r="M1172" i="3"/>
  <c r="L1172" i="3"/>
  <c r="M1164" i="3"/>
  <c r="L1164" i="3"/>
  <c r="M1155" i="3"/>
  <c r="L1155" i="3"/>
  <c r="M1147" i="3"/>
  <c r="L1147" i="3"/>
  <c r="M1139" i="3"/>
  <c r="L1139" i="3"/>
  <c r="M1131" i="3"/>
  <c r="L1131" i="3"/>
  <c r="M1123" i="3"/>
  <c r="L1123" i="3"/>
  <c r="M1115" i="3"/>
  <c r="L1115" i="3"/>
  <c r="M1107" i="3"/>
  <c r="L1107" i="3"/>
  <c r="M1099" i="3"/>
  <c r="L1099" i="3"/>
  <c r="M1085" i="3"/>
  <c r="L1085" i="3"/>
  <c r="M1068" i="3"/>
  <c r="L1068" i="3"/>
  <c r="M1054" i="3"/>
  <c r="M1053" i="3" s="1"/>
  <c r="L1054" i="3"/>
  <c r="L1053" i="3" s="1"/>
  <c r="M1040" i="3"/>
  <c r="M1039" i="3" s="1"/>
  <c r="L1040" i="3"/>
  <c r="L1039" i="3" s="1"/>
  <c r="M1025" i="3"/>
  <c r="L1025" i="3"/>
  <c r="M1010" i="3"/>
  <c r="L1010" i="3"/>
  <c r="M999" i="3"/>
  <c r="L999" i="3"/>
  <c r="L982" i="3"/>
  <c r="M982" i="3"/>
  <c r="L966" i="3"/>
  <c r="L965" i="3" s="1"/>
  <c r="M966" i="3"/>
  <c r="M965" i="3" s="1"/>
  <c r="L954" i="3"/>
  <c r="M954" i="3"/>
  <c r="L941" i="3"/>
  <c r="L940" i="3" s="1"/>
  <c r="M941" i="3"/>
  <c r="M940" i="3" s="1"/>
  <c r="M926" i="3"/>
  <c r="L926" i="3"/>
  <c r="M913" i="3"/>
  <c r="L913" i="3"/>
  <c r="M901" i="3"/>
  <c r="L901" i="3"/>
  <c r="M886" i="3"/>
  <c r="L886" i="3"/>
  <c r="M873" i="3"/>
  <c r="L873" i="3"/>
  <c r="M859" i="3"/>
  <c r="L859" i="3"/>
  <c r="M847" i="3"/>
  <c r="L847" i="3"/>
  <c r="M836" i="3"/>
  <c r="L836" i="3"/>
  <c r="M822" i="3"/>
  <c r="L822" i="3"/>
  <c r="M808" i="3"/>
  <c r="L808" i="3"/>
  <c r="M796" i="3"/>
  <c r="L796" i="3"/>
  <c r="M784" i="3"/>
  <c r="L784" i="3"/>
  <c r="M771" i="3"/>
  <c r="L771" i="3"/>
  <c r="M759" i="3"/>
  <c r="L759" i="3"/>
  <c r="M744" i="3"/>
  <c r="L744" i="3"/>
  <c r="M732" i="3"/>
  <c r="L732" i="3"/>
  <c r="M719" i="3"/>
  <c r="L719" i="3"/>
  <c r="M707" i="3"/>
  <c r="M706" i="3" s="1"/>
  <c r="L707" i="3"/>
  <c r="L706" i="3" s="1"/>
  <c r="M693" i="3"/>
  <c r="L693" i="3"/>
  <c r="M683" i="3"/>
  <c r="L683" i="3"/>
  <c r="M669" i="3"/>
  <c r="M668" i="3" s="1"/>
  <c r="L669" i="3"/>
  <c r="L668" i="3" s="1"/>
  <c r="M654" i="3"/>
  <c r="L654" i="3"/>
  <c r="M640" i="3"/>
  <c r="L640" i="3"/>
  <c r="M627" i="3"/>
  <c r="L627" i="3"/>
  <c r="M613" i="3"/>
  <c r="L613" i="3"/>
  <c r="M601" i="3"/>
  <c r="L601" i="3"/>
  <c r="M583" i="3"/>
  <c r="L583" i="3"/>
  <c r="M571" i="3"/>
  <c r="L571" i="3"/>
  <c r="M557" i="3"/>
  <c r="L557" i="3"/>
  <c r="M545" i="3"/>
  <c r="L545" i="3"/>
  <c r="M534" i="3"/>
  <c r="L534" i="3"/>
  <c r="M521" i="3"/>
  <c r="L521" i="3"/>
  <c r="M511" i="3"/>
  <c r="L511" i="3"/>
  <c r="M501" i="3"/>
  <c r="M500" i="3" s="1"/>
  <c r="L501" i="3"/>
  <c r="L500" i="3" s="1"/>
  <c r="M487" i="3"/>
  <c r="L487" i="3"/>
  <c r="M471" i="3"/>
  <c r="M470" i="3" s="1"/>
  <c r="L471" i="3"/>
  <c r="L470" i="3" s="1"/>
  <c r="M462" i="3"/>
  <c r="L462" i="3"/>
  <c r="M448" i="3"/>
  <c r="L448" i="3"/>
  <c r="M435" i="3"/>
  <c r="L435" i="3"/>
  <c r="M421" i="3"/>
  <c r="L421" i="3"/>
  <c r="M409" i="3"/>
  <c r="L409" i="3"/>
  <c r="M396" i="3"/>
  <c r="M395" i="3" s="1"/>
  <c r="L396" i="3"/>
  <c r="L395" i="3" s="1"/>
  <c r="M383" i="3"/>
  <c r="M382" i="3" s="1"/>
  <c r="L383" i="3"/>
  <c r="L382" i="3" s="1"/>
  <c r="M372" i="3"/>
  <c r="L372" i="3"/>
  <c r="M361" i="3"/>
  <c r="L361" i="3"/>
  <c r="M350" i="3"/>
  <c r="L350" i="3"/>
  <c r="M336" i="3"/>
  <c r="L336" i="3"/>
  <c r="M325" i="3"/>
  <c r="L325" i="3"/>
  <c r="M314" i="3"/>
  <c r="L314" i="3"/>
  <c r="M300" i="3"/>
  <c r="L300" i="3"/>
  <c r="M288" i="3"/>
  <c r="L288" i="3"/>
  <c r="M276" i="3"/>
  <c r="L276" i="3"/>
  <c r="M262" i="3"/>
  <c r="M261" i="3" s="1"/>
  <c r="L262" i="3"/>
  <c r="L261" i="3" s="1"/>
  <c r="M247" i="3"/>
  <c r="L247" i="3"/>
  <c r="M235" i="3"/>
  <c r="L235" i="3"/>
  <c r="M223" i="3"/>
  <c r="L223" i="3"/>
  <c r="M208" i="3"/>
  <c r="M207" i="3" s="1"/>
  <c r="L208" i="3"/>
  <c r="L207" i="3" s="1"/>
  <c r="M196" i="3"/>
  <c r="L196" i="3"/>
  <c r="M185" i="3"/>
  <c r="L185" i="3"/>
  <c r="M170" i="3"/>
  <c r="L170" i="3"/>
  <c r="M159" i="3"/>
  <c r="L159" i="3"/>
  <c r="M147" i="3"/>
  <c r="L147" i="3"/>
  <c r="M136" i="3"/>
  <c r="M135" i="3" s="1"/>
  <c r="L136" i="3"/>
  <c r="L135" i="3" s="1"/>
  <c r="M124" i="3"/>
  <c r="L124" i="3"/>
  <c r="M111" i="3"/>
  <c r="L111" i="3"/>
  <c r="M97" i="3"/>
  <c r="L97" i="3"/>
  <c r="M86" i="3"/>
  <c r="L86" i="3"/>
  <c r="M72" i="3"/>
  <c r="M71" i="3" s="1"/>
  <c r="L72" i="3"/>
  <c r="L71" i="3" s="1"/>
  <c r="M59" i="3"/>
  <c r="L59" i="3"/>
  <c r="M49" i="3"/>
  <c r="L49" i="3"/>
  <c r="M36" i="3"/>
  <c r="L36" i="3"/>
  <c r="M23" i="3"/>
  <c r="L23" i="3"/>
  <c r="M12" i="3"/>
  <c r="L12" i="3"/>
  <c r="L1790" i="3"/>
  <c r="L1745" i="3"/>
  <c r="L1702" i="3"/>
  <c r="L1635" i="3"/>
  <c r="L1587" i="3"/>
  <c r="L1536" i="3"/>
  <c r="L1456" i="3"/>
  <c r="L1408" i="3"/>
  <c r="L1361" i="3"/>
  <c r="L1297" i="3"/>
  <c r="L1252" i="3"/>
  <c r="L1210" i="3"/>
  <c r="L1186" i="3"/>
  <c r="L1158" i="3"/>
  <c r="L1110" i="3"/>
  <c r="L1024" i="3"/>
  <c r="L611" i="3"/>
  <c r="L407" i="3"/>
  <c r="L205" i="3"/>
  <c r="L99" i="3"/>
  <c r="M57" i="3"/>
  <c r="M1598" i="3"/>
  <c r="M1268" i="3"/>
  <c r="L1268" i="3"/>
  <c r="M1260" i="3"/>
  <c r="L1260" i="3"/>
  <c r="M1231" i="3"/>
  <c r="L1231" i="3"/>
  <c r="M1223" i="3"/>
  <c r="L1223" i="3"/>
  <c r="M1205" i="3"/>
  <c r="L1205" i="3"/>
  <c r="M1188" i="3"/>
  <c r="L1188" i="3"/>
  <c r="M1171" i="3"/>
  <c r="L1171" i="3"/>
  <c r="M1154" i="3"/>
  <c r="L1154" i="3"/>
  <c r="M1138" i="3"/>
  <c r="L1138" i="3"/>
  <c r="M1130" i="3"/>
  <c r="L1130" i="3"/>
  <c r="M1114" i="3"/>
  <c r="L1114" i="3"/>
  <c r="M1106" i="3"/>
  <c r="L1106" i="3"/>
  <c r="M1098" i="3"/>
  <c r="L1098" i="3"/>
  <c r="M1065" i="3"/>
  <c r="L1065" i="3"/>
  <c r="M1052" i="3"/>
  <c r="M1051" i="3" s="1"/>
  <c r="L1052" i="3"/>
  <c r="L1051" i="3" s="1"/>
  <c r="M1037" i="3"/>
  <c r="M1036" i="3" s="1"/>
  <c r="L1037" i="3"/>
  <c r="L1036" i="3" s="1"/>
  <c r="M1009" i="3"/>
  <c r="L1009" i="3"/>
  <c r="M996" i="3"/>
  <c r="M995" i="3" s="1"/>
  <c r="M994" i="3" s="1"/>
  <c r="L996" i="3"/>
  <c r="L995" i="3" s="1"/>
  <c r="L994" i="3" s="1"/>
  <c r="L963" i="3"/>
  <c r="M963" i="3"/>
  <c r="M939" i="3"/>
  <c r="L939" i="3"/>
  <c r="M924" i="3"/>
  <c r="M923" i="3" s="1"/>
  <c r="L924" i="3"/>
  <c r="L923" i="3" s="1"/>
  <c r="L912" i="3"/>
  <c r="M912" i="3"/>
  <c r="M899" i="3"/>
  <c r="M898" i="3" s="1"/>
  <c r="L899" i="3"/>
  <c r="L898" i="3" s="1"/>
  <c r="M885" i="3"/>
  <c r="L885" i="3"/>
  <c r="M871" i="3"/>
  <c r="M870" i="3" s="1"/>
  <c r="L871" i="3"/>
  <c r="L870" i="3" s="1"/>
  <c r="L858" i="3"/>
  <c r="M858" i="3"/>
  <c r="M845" i="3"/>
  <c r="L845" i="3"/>
  <c r="M834" i="3"/>
  <c r="M833" i="3" s="1"/>
  <c r="L834" i="3"/>
  <c r="L833" i="3" s="1"/>
  <c r="M819" i="3"/>
  <c r="L819" i="3"/>
  <c r="L807" i="3"/>
  <c r="M807" i="3"/>
  <c r="M795" i="3"/>
  <c r="L795" i="3"/>
  <c r="L794" i="3" s="1"/>
  <c r="M783" i="3"/>
  <c r="L783" i="3"/>
  <c r="M770" i="3"/>
  <c r="L770" i="3"/>
  <c r="L758" i="3"/>
  <c r="M758" i="3"/>
  <c r="M743" i="3"/>
  <c r="L743" i="3"/>
  <c r="M731" i="3"/>
  <c r="L731" i="3"/>
  <c r="M718" i="3"/>
  <c r="L718" i="3"/>
  <c r="L704" i="3"/>
  <c r="L703" i="3" s="1"/>
  <c r="M704" i="3"/>
  <c r="M703" i="3" s="1"/>
  <c r="M692" i="3"/>
  <c r="L692" i="3"/>
  <c r="M681" i="3"/>
  <c r="M679" i="3" s="1"/>
  <c r="L681" i="3"/>
  <c r="M667" i="3"/>
  <c r="M666" i="3" s="1"/>
  <c r="L667" i="3"/>
  <c r="L666" i="3" s="1"/>
  <c r="L653" i="3"/>
  <c r="M653" i="3"/>
  <c r="M638" i="3"/>
  <c r="M637" i="3" s="1"/>
  <c r="L638" i="3"/>
  <c r="L637" i="3" s="1"/>
  <c r="M625" i="3"/>
  <c r="L625" i="3"/>
  <c r="M612" i="3"/>
  <c r="L612" i="3"/>
  <c r="L598" i="3"/>
  <c r="L597" i="3" s="1"/>
  <c r="M598" i="3"/>
  <c r="M597" i="3" s="1"/>
  <c r="M582" i="3"/>
  <c r="L582" i="3"/>
  <c r="L581" i="3" s="1"/>
  <c r="M569" i="3"/>
  <c r="M568" i="3" s="1"/>
  <c r="L569" i="3"/>
  <c r="L568" i="3" s="1"/>
  <c r="M554" i="3"/>
  <c r="L554" i="3"/>
  <c r="L543" i="3"/>
  <c r="L542" i="3" s="1"/>
  <c r="M543" i="3"/>
  <c r="M542" i="3" s="1"/>
  <c r="M533" i="3"/>
  <c r="L533" i="3"/>
  <c r="M520" i="3"/>
  <c r="L520" i="3"/>
  <c r="M510" i="3"/>
  <c r="L510" i="3"/>
  <c r="L499" i="3"/>
  <c r="L498" i="3" s="1"/>
  <c r="M499" i="3"/>
  <c r="M498" i="3" s="1"/>
  <c r="M485" i="3"/>
  <c r="L485" i="3"/>
  <c r="M469" i="3"/>
  <c r="L469" i="3"/>
  <c r="M461" i="3"/>
  <c r="L461" i="3"/>
  <c r="L446" i="3"/>
  <c r="M446" i="3"/>
  <c r="M434" i="3"/>
  <c r="L434" i="3"/>
  <c r="L433" i="3" s="1"/>
  <c r="M420" i="3"/>
  <c r="L420" i="3"/>
  <c r="M408" i="3"/>
  <c r="L408" i="3"/>
  <c r="L394" i="3"/>
  <c r="M394" i="3"/>
  <c r="M381" i="3"/>
  <c r="L381" i="3"/>
  <c r="M371" i="3"/>
  <c r="L371" i="3"/>
  <c r="M360" i="3"/>
  <c r="L360" i="3"/>
  <c r="L348" i="3"/>
  <c r="L347" i="3" s="1"/>
  <c r="M348" i="3"/>
  <c r="M347" i="3" s="1"/>
  <c r="M334" i="3"/>
  <c r="M333" i="3" s="1"/>
  <c r="L334" i="3"/>
  <c r="L333" i="3" s="1"/>
  <c r="M324" i="3"/>
  <c r="L324" i="3"/>
  <c r="M312" i="3"/>
  <c r="L312" i="3"/>
  <c r="L299" i="3"/>
  <c r="M299" i="3"/>
  <c r="M287" i="3"/>
  <c r="L287" i="3"/>
  <c r="M275" i="3"/>
  <c r="L275" i="3"/>
  <c r="M260" i="3"/>
  <c r="M259" i="3" s="1"/>
  <c r="L260" i="3"/>
  <c r="L259" i="3" s="1"/>
  <c r="L246" i="3"/>
  <c r="M246" i="3"/>
  <c r="M234" i="3"/>
  <c r="L234" i="3"/>
  <c r="M222" i="3"/>
  <c r="L222" i="3"/>
  <c r="M206" i="3"/>
  <c r="L206" i="3"/>
  <c r="L195" i="3"/>
  <c r="M195" i="3"/>
  <c r="M183" i="3"/>
  <c r="M182" i="3" s="1"/>
  <c r="L183" i="3"/>
  <c r="L182" i="3" s="1"/>
  <c r="M169" i="3"/>
  <c r="L169" i="3"/>
  <c r="M158" i="3"/>
  <c r="L158" i="3"/>
  <c r="L146" i="3"/>
  <c r="M146" i="3"/>
  <c r="M134" i="3"/>
  <c r="L134" i="3"/>
  <c r="L121" i="3"/>
  <c r="M121" i="3"/>
  <c r="L109" i="3"/>
  <c r="L108" i="3" s="1"/>
  <c r="M109" i="3"/>
  <c r="M108" i="3" s="1"/>
  <c r="L96" i="3"/>
  <c r="M96" i="3"/>
  <c r="L85" i="3"/>
  <c r="M85" i="3"/>
  <c r="L70" i="3"/>
  <c r="M70" i="3"/>
  <c r="L58" i="3"/>
  <c r="M58" i="3"/>
  <c r="L48" i="3"/>
  <c r="M48" i="3"/>
  <c r="L34" i="3"/>
  <c r="L33" i="3" s="1"/>
  <c r="M34" i="3"/>
  <c r="M33" i="3" s="1"/>
  <c r="L22" i="3"/>
  <c r="M22" i="3"/>
  <c r="L11" i="3"/>
  <c r="M11" i="3"/>
  <c r="L1789" i="3"/>
  <c r="L1722" i="3"/>
  <c r="L1677" i="3"/>
  <c r="L1634" i="3"/>
  <c r="L1561" i="3"/>
  <c r="L1509" i="3"/>
  <c r="L1455" i="3"/>
  <c r="L1382" i="3"/>
  <c r="L1337" i="3"/>
  <c r="L1296" i="3"/>
  <c r="L1250" i="3"/>
  <c r="L1249" i="3" s="1"/>
  <c r="L1229" i="3"/>
  <c r="L1209" i="3"/>
  <c r="L1185" i="3"/>
  <c r="L1152" i="3"/>
  <c r="L1104" i="3"/>
  <c r="L1012" i="3"/>
  <c r="L702" i="3"/>
  <c r="L701" i="3" s="1"/>
  <c r="L700" i="3" s="1"/>
  <c r="L596" i="3"/>
  <c r="L595" i="3" s="1"/>
  <c r="L497" i="3"/>
  <c r="L393" i="3"/>
  <c r="L298" i="3"/>
  <c r="L194" i="3"/>
  <c r="L75" i="3"/>
  <c r="M32" i="3"/>
  <c r="M31" i="3" s="1"/>
  <c r="M1504" i="3"/>
  <c r="M120" i="3"/>
  <c r="L120" i="3"/>
  <c r="L95" i="3"/>
  <c r="M95" i="3"/>
  <c r="L69" i="3"/>
  <c r="M69" i="3"/>
  <c r="L46" i="3"/>
  <c r="L45" i="3" s="1"/>
  <c r="M46" i="3"/>
  <c r="M45" i="3" s="1"/>
  <c r="L21" i="3"/>
  <c r="M21" i="3"/>
  <c r="L1831" i="3"/>
  <c r="L1740" i="3"/>
  <c r="L1674" i="3"/>
  <c r="L1629" i="3"/>
  <c r="L1582" i="3"/>
  <c r="L1505" i="3"/>
  <c r="L1450" i="3"/>
  <c r="L1404" i="3"/>
  <c r="L1332" i="3"/>
  <c r="L1331" i="3" s="1"/>
  <c r="L1292" i="3"/>
  <c r="L1244" i="3"/>
  <c r="L1203" i="3"/>
  <c r="L1180" i="3"/>
  <c r="L1146" i="3"/>
  <c r="L1003" i="3"/>
  <c r="L1002" i="3" s="1"/>
  <c r="L580" i="3"/>
  <c r="L380" i="3"/>
  <c r="L181" i="3"/>
  <c r="L51" i="3"/>
  <c r="J1605" i="3"/>
  <c r="L1605" i="3"/>
  <c r="M1358" i="3"/>
  <c r="M1820" i="3"/>
  <c r="L1820" i="3"/>
  <c r="M1810" i="3"/>
  <c r="L1810" i="3"/>
  <c r="M1780" i="3"/>
  <c r="L1780" i="3"/>
  <c r="M1771" i="3"/>
  <c r="L1771" i="3"/>
  <c r="M1741" i="3"/>
  <c r="L1741" i="3"/>
  <c r="M1732" i="3"/>
  <c r="L1732" i="3"/>
  <c r="M1703" i="3"/>
  <c r="L1703" i="3"/>
  <c r="M1692" i="3"/>
  <c r="L1692" i="3"/>
  <c r="M1665" i="3"/>
  <c r="L1665" i="3"/>
  <c r="M1653" i="3"/>
  <c r="L1653" i="3"/>
  <c r="M1626" i="3"/>
  <c r="L1626" i="3"/>
  <c r="M1614" i="3"/>
  <c r="L1614" i="3"/>
  <c r="M1583" i="3"/>
  <c r="L1583" i="3"/>
  <c r="M1571" i="3"/>
  <c r="L1571" i="3"/>
  <c r="M1537" i="3"/>
  <c r="L1537" i="3"/>
  <c r="M1527" i="3"/>
  <c r="L1527" i="3"/>
  <c r="M1493" i="3"/>
  <c r="L1493" i="3"/>
  <c r="M1481" i="3"/>
  <c r="L1481" i="3"/>
  <c r="M1444" i="3"/>
  <c r="L1444" i="3"/>
  <c r="M1434" i="3"/>
  <c r="L1434" i="3"/>
  <c r="M1405" i="3"/>
  <c r="L1405" i="3"/>
  <c r="M1395" i="3"/>
  <c r="L1395" i="3"/>
  <c r="M1362" i="3"/>
  <c r="L1362" i="3"/>
  <c r="M1354" i="3"/>
  <c r="L1354" i="3"/>
  <c r="M1321" i="3"/>
  <c r="L1321" i="3"/>
  <c r="M1313" i="3"/>
  <c r="L1313" i="3"/>
  <c r="M1289" i="3"/>
  <c r="L1289" i="3"/>
  <c r="M1279" i="3"/>
  <c r="L1279" i="3"/>
  <c r="L1278" i="3" s="1"/>
  <c r="M1245" i="3"/>
  <c r="L1245" i="3"/>
  <c r="M1237" i="3"/>
  <c r="L1237" i="3"/>
  <c r="M1212" i="3"/>
  <c r="L1212" i="3"/>
  <c r="M1194" i="3"/>
  <c r="L1194" i="3"/>
  <c r="M1177" i="3"/>
  <c r="L1177" i="3"/>
  <c r="M1160" i="3"/>
  <c r="L1160" i="3"/>
  <c r="L1144" i="3"/>
  <c r="M1144" i="3"/>
  <c r="M1128" i="3"/>
  <c r="L1128" i="3"/>
  <c r="M1120" i="3"/>
  <c r="L1120" i="3"/>
  <c r="M1112" i="3"/>
  <c r="L1112" i="3"/>
  <c r="M1096" i="3"/>
  <c r="L1096" i="3"/>
  <c r="M1079" i="3"/>
  <c r="M1078" i="3" s="1"/>
  <c r="L1079" i="3"/>
  <c r="L1078" i="3" s="1"/>
  <c r="M1062" i="3"/>
  <c r="M1061" i="3" s="1"/>
  <c r="L1062" i="3"/>
  <c r="L1061" i="3" s="1"/>
  <c r="M1034" i="3"/>
  <c r="L1034" i="3"/>
  <c r="M1019" i="3"/>
  <c r="M1018" i="3" s="1"/>
  <c r="L1019" i="3"/>
  <c r="L1018" i="3" s="1"/>
  <c r="M1007" i="3"/>
  <c r="L1007" i="3"/>
  <c r="M976" i="3"/>
  <c r="L976" i="3"/>
  <c r="M961" i="3"/>
  <c r="L961" i="3"/>
  <c r="M948" i="3"/>
  <c r="L948" i="3"/>
  <c r="M937" i="3"/>
  <c r="L937" i="3"/>
  <c r="M920" i="3"/>
  <c r="L920" i="3"/>
  <c r="M909" i="3"/>
  <c r="L909" i="3"/>
  <c r="M894" i="3"/>
  <c r="M893" i="3" s="1"/>
  <c r="M892" i="3" s="1"/>
  <c r="L894" i="3"/>
  <c r="L893" i="3" s="1"/>
  <c r="L892" i="3" s="1"/>
  <c r="M881" i="3"/>
  <c r="L881" i="3"/>
  <c r="M868" i="3"/>
  <c r="L868" i="3"/>
  <c r="M855" i="3"/>
  <c r="M854" i="3" s="1"/>
  <c r="L855" i="3"/>
  <c r="L854" i="3" s="1"/>
  <c r="M843" i="3"/>
  <c r="L843" i="3"/>
  <c r="M831" i="3"/>
  <c r="L831" i="3"/>
  <c r="M816" i="3"/>
  <c r="L816" i="3"/>
  <c r="M804" i="3"/>
  <c r="L804" i="3"/>
  <c r="M790" i="3"/>
  <c r="M789" i="3" s="1"/>
  <c r="L790" i="3"/>
  <c r="L789" i="3" s="1"/>
  <c r="M779" i="3"/>
  <c r="M778" i="3" s="1"/>
  <c r="L779" i="3"/>
  <c r="L778" i="3" s="1"/>
  <c r="M766" i="3"/>
  <c r="L766" i="3"/>
  <c r="M754" i="3"/>
  <c r="L754" i="3"/>
  <c r="M739" i="3"/>
  <c r="M738" i="3" s="1"/>
  <c r="L739" i="3"/>
  <c r="L738" i="3" s="1"/>
  <c r="M726" i="3"/>
  <c r="L726" i="3"/>
  <c r="M716" i="3"/>
  <c r="L716" i="3"/>
  <c r="M699" i="3"/>
  <c r="M698" i="3" s="1"/>
  <c r="L699" i="3"/>
  <c r="L698" i="3" s="1"/>
  <c r="M690" i="3"/>
  <c r="L690" i="3"/>
  <c r="M678" i="3"/>
  <c r="M677" i="3" s="1"/>
  <c r="L678" i="3"/>
  <c r="L677" i="3" s="1"/>
  <c r="M662" i="3"/>
  <c r="L662" i="3"/>
  <c r="M648" i="3"/>
  <c r="M647" i="3" s="1"/>
  <c r="L648" i="3"/>
  <c r="L647" i="3" s="1"/>
  <c r="M634" i="3"/>
  <c r="L634" i="3"/>
  <c r="M622" i="3"/>
  <c r="M621" i="3" s="1"/>
  <c r="L622" i="3"/>
  <c r="L621" i="3" s="1"/>
  <c r="M609" i="3"/>
  <c r="M608" i="3" s="1"/>
  <c r="L609" i="3"/>
  <c r="L608" i="3" s="1"/>
  <c r="M593" i="3"/>
  <c r="M592" i="3" s="1"/>
  <c r="L593" i="3"/>
  <c r="L592" i="3" s="1"/>
  <c r="M579" i="3"/>
  <c r="L579" i="3"/>
  <c r="M564" i="3"/>
  <c r="M563" i="3" s="1"/>
  <c r="L564" i="3"/>
  <c r="L563" i="3" s="1"/>
  <c r="M552" i="3"/>
  <c r="L552" i="3"/>
  <c r="M540" i="3"/>
  <c r="L540" i="3"/>
  <c r="M529" i="3"/>
  <c r="M528" i="3" s="1"/>
  <c r="L529" i="3"/>
  <c r="L528" i="3" s="1"/>
  <c r="M518" i="3"/>
  <c r="L518" i="3"/>
  <c r="M507" i="3"/>
  <c r="L507" i="3"/>
  <c r="M496" i="3"/>
  <c r="L496" i="3"/>
  <c r="M482" i="3"/>
  <c r="M481" i="3" s="1"/>
  <c r="L482" i="3"/>
  <c r="L481" i="3" s="1"/>
  <c r="M467" i="3"/>
  <c r="L467" i="3"/>
  <c r="M459" i="3"/>
  <c r="L459" i="3"/>
  <c r="M443" i="3"/>
  <c r="L443" i="3"/>
  <c r="M431" i="3"/>
  <c r="L431" i="3"/>
  <c r="M416" i="3"/>
  <c r="M415" i="3" s="1"/>
  <c r="L416" i="3"/>
  <c r="L415" i="3" s="1"/>
  <c r="M404" i="3"/>
  <c r="L404" i="3"/>
  <c r="M392" i="3"/>
  <c r="L392" i="3"/>
  <c r="M379" i="3"/>
  <c r="L379" i="3"/>
  <c r="M367" i="3"/>
  <c r="L367" i="3"/>
  <c r="M356" i="3"/>
  <c r="L356" i="3"/>
  <c r="M345" i="3"/>
  <c r="L345" i="3"/>
  <c r="M330" i="3"/>
  <c r="L330" i="3"/>
  <c r="M322" i="3"/>
  <c r="L322" i="3"/>
  <c r="M310" i="3"/>
  <c r="L310" i="3"/>
  <c r="M296" i="3"/>
  <c r="M295" i="3" s="1"/>
  <c r="L296" i="3"/>
  <c r="L295" i="3" s="1"/>
  <c r="M284" i="3"/>
  <c r="M283" i="3" s="1"/>
  <c r="L284" i="3"/>
  <c r="L283" i="3" s="1"/>
  <c r="M271" i="3"/>
  <c r="L271" i="3"/>
  <c r="M256" i="3"/>
  <c r="L256" i="3"/>
  <c r="M243" i="3"/>
  <c r="L243" i="3"/>
  <c r="M230" i="3"/>
  <c r="L230" i="3"/>
  <c r="M218" i="3"/>
  <c r="M217" i="3" s="1"/>
  <c r="L218" i="3"/>
  <c r="L217" i="3" s="1"/>
  <c r="M204" i="3"/>
  <c r="L204" i="3"/>
  <c r="M192" i="3"/>
  <c r="L192" i="3"/>
  <c r="M180" i="3"/>
  <c r="L180" i="3"/>
  <c r="M165" i="3"/>
  <c r="L165" i="3"/>
  <c r="M154" i="3"/>
  <c r="L154" i="3"/>
  <c r="M143" i="3"/>
  <c r="M142" i="3" s="1"/>
  <c r="L143" i="3"/>
  <c r="L142" i="3" s="1"/>
  <c r="M132" i="3"/>
  <c r="L132" i="3"/>
  <c r="M106" i="3"/>
  <c r="L106" i="3"/>
  <c r="M94" i="3"/>
  <c r="L94" i="3"/>
  <c r="M82" i="3"/>
  <c r="M81" i="3" s="1"/>
  <c r="L82" i="3"/>
  <c r="L81" i="3" s="1"/>
  <c r="M68" i="3"/>
  <c r="L68" i="3"/>
  <c r="M56" i="3"/>
  <c r="L56" i="3"/>
  <c r="M44" i="3"/>
  <c r="M43" i="3" s="1"/>
  <c r="L44" i="3"/>
  <c r="L43" i="3" s="1"/>
  <c r="M30" i="3"/>
  <c r="L30" i="3"/>
  <c r="M19" i="3"/>
  <c r="L19" i="3"/>
  <c r="L1830" i="3"/>
  <c r="L1761" i="3"/>
  <c r="L1716" i="3"/>
  <c r="L1673" i="3"/>
  <c r="L1603" i="3"/>
  <c r="L1554" i="3"/>
  <c r="L1425" i="3"/>
  <c r="L1376" i="3"/>
  <c r="L1329" i="3"/>
  <c r="L1328" i="3" s="1"/>
  <c r="L1266" i="3"/>
  <c r="L1224" i="3"/>
  <c r="L1202" i="3"/>
  <c r="L1142" i="3"/>
  <c r="L1083" i="3"/>
  <c r="L1082" i="3" s="1"/>
  <c r="L991" i="3"/>
  <c r="L680" i="3"/>
  <c r="L567" i="3"/>
  <c r="L566" i="3" s="1"/>
  <c r="L468" i="3"/>
  <c r="L369" i="3"/>
  <c r="L368" i="3" s="1"/>
  <c r="L273" i="3"/>
  <c r="L272" i="3" s="1"/>
  <c r="L167" i="3"/>
  <c r="L166" i="3" s="1"/>
  <c r="L25" i="3"/>
  <c r="M1391" i="3"/>
  <c r="H1391" i="3"/>
  <c r="J929" i="3"/>
  <c r="L929" i="3"/>
  <c r="M929" i="3"/>
  <c r="M1660" i="3"/>
  <c r="H1660" i="3"/>
  <c r="H477" i="3"/>
  <c r="M477" i="3"/>
  <c r="H1392" i="3"/>
  <c r="M1392" i="3"/>
  <c r="H1661" i="3"/>
  <c r="M1661" i="3"/>
  <c r="M1605" i="3"/>
  <c r="M478" i="3"/>
  <c r="M1067" i="3"/>
  <c r="H928" i="3"/>
  <c r="M1480" i="3" l="1"/>
  <c r="M578" i="3"/>
  <c r="M867" i="3"/>
  <c r="M1492" i="3"/>
  <c r="M1087" i="3"/>
  <c r="L1033" i="3"/>
  <c r="L1492" i="3"/>
  <c r="M623" i="3"/>
  <c r="L285" i="3"/>
  <c r="L483" i="3"/>
  <c r="M594" i="3"/>
  <c r="L1480" i="3"/>
  <c r="M359" i="3"/>
  <c r="M110" i="3"/>
  <c r="M1489" i="3"/>
  <c r="M1495" i="3"/>
  <c r="M872" i="3"/>
  <c r="M830" i="3"/>
  <c r="M936" i="3"/>
  <c r="M705" i="3"/>
  <c r="M539" i="3"/>
  <c r="M646" i="3"/>
  <c r="M184" i="3"/>
  <c r="M846" i="3"/>
  <c r="M335" i="3"/>
  <c r="M486" i="3"/>
  <c r="M639" i="3"/>
  <c r="M179" i="3"/>
  <c r="M178" i="3" s="1"/>
  <c r="M1591" i="3"/>
  <c r="M1632" i="3"/>
  <c r="M406" i="3"/>
  <c r="M610" i="3"/>
  <c r="M768" i="3"/>
  <c r="M1251" i="3"/>
  <c r="M220" i="3"/>
  <c r="M1046" i="3"/>
  <c r="L67" i="3"/>
  <c r="L153" i="3"/>
  <c r="M118" i="3"/>
  <c r="M117" i="3" s="1"/>
  <c r="M144" i="3"/>
  <c r="M444" i="3"/>
  <c r="M73" i="3"/>
  <c r="L1470" i="3"/>
  <c r="M773" i="3"/>
  <c r="L476" i="3"/>
  <c r="L508" i="3"/>
  <c r="L741" i="3"/>
  <c r="M1069" i="3"/>
  <c r="L1270" i="3"/>
  <c r="L1486" i="3"/>
  <c r="L1510" i="3"/>
  <c r="L1576" i="3"/>
  <c r="L679" i="3"/>
  <c r="M321" i="3"/>
  <c r="M495" i="3"/>
  <c r="M1335" i="3"/>
  <c r="L1586" i="3"/>
  <c r="M1023" i="3"/>
  <c r="L105" i="3"/>
  <c r="M153" i="3"/>
  <c r="L1066" i="3"/>
  <c r="L137" i="3"/>
  <c r="L290" i="3"/>
  <c r="M964" i="3"/>
  <c r="L957" i="3"/>
  <c r="M1470" i="3"/>
  <c r="M1706" i="3"/>
  <c r="L646" i="3"/>
  <c r="L908" i="3"/>
  <c r="L1251" i="3"/>
  <c r="M35" i="3"/>
  <c r="M900" i="3"/>
  <c r="L953" i="3"/>
  <c r="L980" i="3"/>
  <c r="L979" i="3" s="1"/>
  <c r="M1552" i="3"/>
  <c r="M1368" i="3"/>
  <c r="M1827" i="3"/>
  <c r="M1749" i="3"/>
  <c r="M1601" i="3"/>
  <c r="L359" i="3"/>
  <c r="L532" i="3"/>
  <c r="L184" i="3"/>
  <c r="L335" i="3"/>
  <c r="L486" i="3"/>
  <c r="L639" i="3"/>
  <c r="L846" i="3"/>
  <c r="L900" i="3"/>
  <c r="M760" i="3"/>
  <c r="M914" i="3"/>
  <c r="M1027" i="3"/>
  <c r="M1026" i="3" s="1"/>
  <c r="M1449" i="3"/>
  <c r="M1498" i="3"/>
  <c r="L426" i="3"/>
  <c r="L1087" i="3"/>
  <c r="M1380" i="3"/>
  <c r="M1514" i="3"/>
  <c r="M1548" i="3"/>
  <c r="L578" i="3"/>
  <c r="L867" i="3"/>
  <c r="M1568" i="3"/>
  <c r="M1596" i="3"/>
  <c r="L87" i="3"/>
  <c r="M137" i="3"/>
  <c r="M290" i="3"/>
  <c r="M1270" i="3"/>
  <c r="M1372" i="3"/>
  <c r="M1486" i="3"/>
  <c r="M1799" i="3"/>
  <c r="L187" i="3"/>
  <c r="L338" i="3"/>
  <c r="L387" i="3"/>
  <c r="L489" i="3"/>
  <c r="L587" i="3"/>
  <c r="L642" i="3"/>
  <c r="L773" i="3"/>
  <c r="L799" i="3"/>
  <c r="L849" i="3"/>
  <c r="L1548" i="3"/>
  <c r="L123" i="3"/>
  <c r="L570" i="3"/>
  <c r="L626" i="3"/>
  <c r="L682" i="3"/>
  <c r="L835" i="3"/>
  <c r="L998" i="3"/>
  <c r="L1591" i="3"/>
  <c r="L960" i="3"/>
  <c r="M123" i="3"/>
  <c r="M570" i="3"/>
  <c r="M626" i="3"/>
  <c r="M682" i="3"/>
  <c r="M835" i="3"/>
  <c r="M998" i="3"/>
  <c r="L83" i="3"/>
  <c r="M426" i="3"/>
  <c r="M349" i="3"/>
  <c r="M447" i="3"/>
  <c r="M544" i="3"/>
  <c r="M600" i="3"/>
  <c r="M1084" i="3"/>
  <c r="L1526" i="3"/>
  <c r="M1423" i="3"/>
  <c r="M476" i="3"/>
  <c r="L321" i="3"/>
  <c r="L830" i="3"/>
  <c r="L936" i="3"/>
  <c r="M47" i="3"/>
  <c r="M42" i="3" s="1"/>
  <c r="M193" i="3"/>
  <c r="M244" i="3"/>
  <c r="M297" i="3"/>
  <c r="M652" i="3"/>
  <c r="M757" i="3"/>
  <c r="M911" i="3"/>
  <c r="L349" i="3"/>
  <c r="L447" i="3"/>
  <c r="L544" i="3"/>
  <c r="L600" i="3"/>
  <c r="L705" i="3"/>
  <c r="L1084" i="3"/>
  <c r="M13" i="3"/>
  <c r="L214" i="3"/>
  <c r="L560" i="3"/>
  <c r="L932" i="3"/>
  <c r="L1564" i="3"/>
  <c r="M264" i="3"/>
  <c r="M410" i="3"/>
  <c r="M614" i="3"/>
  <c r="M670" i="3"/>
  <c r="M665" i="3" s="1"/>
  <c r="M720" i="3"/>
  <c r="M1506" i="3"/>
  <c r="M1816" i="3"/>
  <c r="M1564" i="3"/>
  <c r="L172" i="3"/>
  <c r="L278" i="3"/>
  <c r="L733" i="3"/>
  <c r="L1454" i="3"/>
  <c r="M157" i="3"/>
  <c r="M313" i="3"/>
  <c r="M556" i="3"/>
  <c r="M821" i="3"/>
  <c r="M1056" i="3"/>
  <c r="M1055" i="3" s="1"/>
  <c r="M1586" i="3"/>
  <c r="M1756" i="3"/>
  <c r="L149" i="3"/>
  <c r="L303" i="3"/>
  <c r="L399" i="3"/>
  <c r="L657" i="3"/>
  <c r="L710" i="3"/>
  <c r="L861" i="3"/>
  <c r="L1043" i="3"/>
  <c r="M525" i="3"/>
  <c r="M575" i="3"/>
  <c r="L1601" i="3"/>
  <c r="L1670" i="3"/>
  <c r="L1838" i="3"/>
  <c r="L1837" i="3" s="1"/>
  <c r="L1806" i="3"/>
  <c r="L1477" i="3"/>
  <c r="L1568" i="3"/>
  <c r="L1611" i="3"/>
  <c r="M1838" i="3"/>
  <c r="M1837" i="3" s="1"/>
  <c r="M303" i="3"/>
  <c r="M399" i="3"/>
  <c r="M657" i="3"/>
  <c r="M710" i="3"/>
  <c r="M861" i="3"/>
  <c r="M1043" i="3"/>
  <c r="L539" i="3"/>
  <c r="L93" i="3"/>
  <c r="L1581" i="3"/>
  <c r="L1560" i="3"/>
  <c r="M418" i="3"/>
  <c r="L1686" i="3"/>
  <c r="L1069" i="3"/>
  <c r="M1454" i="3"/>
  <c r="M1510" i="3"/>
  <c r="M113" i="3"/>
  <c r="L1530" i="3"/>
  <c r="L198" i="3"/>
  <c r="L760" i="3"/>
  <c r="L914" i="3"/>
  <c r="L1340" i="3"/>
  <c r="L1775" i="3"/>
  <c r="L1799" i="3"/>
  <c r="L1372" i="3"/>
  <c r="L1363" i="3"/>
  <c r="L1742" i="3"/>
  <c r="L1426" i="3"/>
  <c r="L1832" i="3"/>
  <c r="L1495" i="3"/>
  <c r="M1220" i="3"/>
  <c r="L1006" i="3"/>
  <c r="M1403" i="3"/>
  <c r="L157" i="3"/>
  <c r="L1386" i="3"/>
  <c r="M198" i="3"/>
  <c r="L1736" i="3"/>
  <c r="L1380" i="3"/>
  <c r="L1769" i="3"/>
  <c r="L1368" i="3"/>
  <c r="L1419" i="3"/>
  <c r="L1556" i="3"/>
  <c r="L1827" i="3"/>
  <c r="L1489" i="3"/>
  <c r="L1534" i="3"/>
  <c r="L1623" i="3"/>
  <c r="L1662" i="3"/>
  <c r="L1700" i="3"/>
  <c r="M105" i="3"/>
  <c r="M1006" i="3"/>
  <c r="M1278" i="3"/>
  <c r="L193" i="3"/>
  <c r="L264" i="3"/>
  <c r="L410" i="3"/>
  <c r="L614" i="3"/>
  <c r="L670" i="3"/>
  <c r="L665" i="3" s="1"/>
  <c r="L720" i="3"/>
  <c r="L1439" i="3"/>
  <c r="L1781" i="3"/>
  <c r="L1335" i="3"/>
  <c r="L1552" i="3"/>
  <c r="M1066" i="3"/>
  <c r="M689" i="3"/>
  <c r="M1526" i="3"/>
  <c r="L1647" i="3"/>
  <c r="L623" i="3"/>
  <c r="L13" i="3"/>
  <c r="L1393" i="3"/>
  <c r="L1793" i="3"/>
  <c r="L1522" i="3"/>
  <c r="L1411" i="3"/>
  <c r="L1502" i="3"/>
  <c r="L1632" i="3"/>
  <c r="L1749" i="3"/>
  <c r="M67" i="3"/>
  <c r="L391" i="3"/>
  <c r="L495" i="3"/>
  <c r="M1282" i="3"/>
  <c r="M1281" i="3" s="1"/>
  <c r="L1403" i="3"/>
  <c r="M20" i="3"/>
  <c r="M168" i="3"/>
  <c r="M274" i="3"/>
  <c r="M370" i="3"/>
  <c r="M730" i="3"/>
  <c r="M884" i="3"/>
  <c r="L1498" i="3"/>
  <c r="L1678" i="3"/>
  <c r="L1756" i="3"/>
  <c r="L1282" i="3"/>
  <c r="L1281" i="3" s="1"/>
  <c r="L1273" i="3" s="1"/>
  <c r="L1706" i="3"/>
  <c r="M187" i="3"/>
  <c r="M338" i="3"/>
  <c r="M387" i="3"/>
  <c r="M489" i="3"/>
  <c r="M587" i="3"/>
  <c r="M642" i="3"/>
  <c r="M799" i="3"/>
  <c r="M849" i="3"/>
  <c r="L1596" i="3"/>
  <c r="L525" i="3"/>
  <c r="L575" i="3"/>
  <c r="M1793" i="3"/>
  <c r="L1787" i="3"/>
  <c r="L1435" i="3"/>
  <c r="L1506" i="3"/>
  <c r="L1540" i="3"/>
  <c r="L1694" i="3"/>
  <c r="L1811" i="3"/>
  <c r="L1518" i="3"/>
  <c r="L1606" i="3"/>
  <c r="L1724" i="3"/>
  <c r="L1763" i="3"/>
  <c r="M391" i="3"/>
  <c r="L1544" i="3"/>
  <c r="M1678" i="3"/>
  <c r="L1423" i="3"/>
  <c r="L1514" i="3"/>
  <c r="L1730" i="3"/>
  <c r="L1640" i="3"/>
  <c r="L1816" i="3"/>
  <c r="L1718" i="3"/>
  <c r="M908" i="3"/>
  <c r="M960" i="3"/>
  <c r="L1449" i="3"/>
  <c r="L594" i="3"/>
  <c r="M232" i="3"/>
  <c r="M433" i="3"/>
  <c r="M532" i="3"/>
  <c r="M581" i="3"/>
  <c r="M794" i="3"/>
  <c r="M87" i="3"/>
  <c r="M149" i="3"/>
  <c r="L1712" i="3"/>
  <c r="L1352" i="3"/>
  <c r="M1718" i="3"/>
  <c r="L1822" i="3"/>
  <c r="L1572" i="3"/>
  <c r="L1397" i="3"/>
  <c r="L1483" i="3"/>
  <c r="L1616" i="3"/>
  <c r="L1655" i="3"/>
  <c r="M131" i="3"/>
  <c r="L47" i="3"/>
  <c r="L42" i="3" s="1"/>
  <c r="L652" i="3"/>
  <c r="L757" i="3"/>
  <c r="L911" i="3"/>
  <c r="M1163" i="3"/>
  <c r="L35" i="3"/>
  <c r="M953" i="3"/>
  <c r="L73" i="3"/>
  <c r="M172" i="3"/>
  <c r="M278" i="3"/>
  <c r="M374" i="3"/>
  <c r="M733" i="3"/>
  <c r="M943" i="3"/>
  <c r="M942" i="3" s="1"/>
  <c r="L812" i="3"/>
  <c r="L964" i="3"/>
  <c r="L144" i="3"/>
  <c r="L27" i="3"/>
  <c r="L227" i="3"/>
  <c r="M429" i="3"/>
  <c r="M841" i="3"/>
  <c r="M1670" i="3"/>
  <c r="M1806" i="3"/>
  <c r="M1477" i="3"/>
  <c r="M1611" i="3"/>
  <c r="L805" i="3"/>
  <c r="L856" i="3"/>
  <c r="L118" i="3"/>
  <c r="L117" i="3" s="1"/>
  <c r="M812" i="3"/>
  <c r="L244" i="3"/>
  <c r="M27" i="3"/>
  <c r="M227" i="3"/>
  <c r="L1220" i="3"/>
  <c r="L190" i="3"/>
  <c r="L241" i="3"/>
  <c r="L343" i="3"/>
  <c r="L752" i="3"/>
  <c r="L802" i="3"/>
  <c r="M1393" i="3"/>
  <c r="M1769" i="3"/>
  <c r="L1254" i="3"/>
  <c r="M1363" i="3"/>
  <c r="M1742" i="3"/>
  <c r="M1426" i="3"/>
  <c r="M1581" i="3"/>
  <c r="M805" i="3"/>
  <c r="M856" i="3"/>
  <c r="M1179" i="3"/>
  <c r="M1352" i="3"/>
  <c r="M1572" i="3"/>
  <c r="M1483" i="3"/>
  <c r="M1655" i="3"/>
  <c r="L406" i="3"/>
  <c r="L220" i="3"/>
  <c r="L363" i="3"/>
  <c r="L440" i="3"/>
  <c r="M190" i="3"/>
  <c r="M241" i="3"/>
  <c r="M343" i="3"/>
  <c r="M752" i="3"/>
  <c r="M802" i="3"/>
  <c r="M1781" i="3"/>
  <c r="M1254" i="3"/>
  <c r="M1419" i="3"/>
  <c r="M1556" i="3"/>
  <c r="M1534" i="3"/>
  <c r="M1576" i="3"/>
  <c r="M1623" i="3"/>
  <c r="M1662" i="3"/>
  <c r="M1700" i="3"/>
  <c r="M1736" i="3"/>
  <c r="L817" i="3"/>
  <c r="M93" i="3"/>
  <c r="L203" i="3"/>
  <c r="L309" i="3"/>
  <c r="L458" i="3"/>
  <c r="L551" i="3"/>
  <c r="L715" i="3"/>
  <c r="L297" i="3"/>
  <c r="L168" i="3"/>
  <c r="L274" i="3"/>
  <c r="L370" i="3"/>
  <c r="L730" i="3"/>
  <c r="L884" i="3"/>
  <c r="L610" i="3"/>
  <c r="M1530" i="3"/>
  <c r="M1686" i="3"/>
  <c r="L502" i="3"/>
  <c r="L1027" i="3"/>
  <c r="L1026" i="3" s="1"/>
  <c r="L113" i="3"/>
  <c r="M363" i="3"/>
  <c r="L444" i="3"/>
  <c r="M440" i="3"/>
  <c r="M957" i="3"/>
  <c r="L254" i="3"/>
  <c r="L354" i="3"/>
  <c r="L402" i="3"/>
  <c r="L450" i="3"/>
  <c r="L660" i="3"/>
  <c r="M974" i="3"/>
  <c r="L1094" i="3"/>
  <c r="M1640" i="3"/>
  <c r="M1787" i="3"/>
  <c r="M817" i="3"/>
  <c r="M1033" i="3"/>
  <c r="M203" i="3"/>
  <c r="M309" i="3"/>
  <c r="M458" i="3"/>
  <c r="M551" i="3"/>
  <c r="M715" i="3"/>
  <c r="L20" i="3"/>
  <c r="L1023" i="3"/>
  <c r="L110" i="3"/>
  <c r="L313" i="3"/>
  <c r="L556" i="3"/>
  <c r="L821" i="3"/>
  <c r="L872" i="3"/>
  <c r="L925" i="3"/>
  <c r="L1163" i="3"/>
  <c r="M1386" i="3"/>
  <c r="L418" i="3"/>
  <c r="M502" i="3"/>
  <c r="M1340" i="3"/>
  <c r="M1616" i="3"/>
  <c r="M1775" i="3"/>
  <c r="M508" i="3"/>
  <c r="L630" i="3"/>
  <c r="L53" i="3"/>
  <c r="L763" i="3"/>
  <c r="L917" i="3"/>
  <c r="L768" i="3"/>
  <c r="M254" i="3"/>
  <c r="M354" i="3"/>
  <c r="M402" i="3"/>
  <c r="M450" i="3"/>
  <c r="M660" i="3"/>
  <c r="L974" i="3"/>
  <c r="M1094" i="3"/>
  <c r="M1832" i="3"/>
  <c r="M1522" i="3"/>
  <c r="M1411" i="3"/>
  <c r="M1502" i="3"/>
  <c r="M1544" i="3"/>
  <c r="L781" i="3"/>
  <c r="M925" i="3"/>
  <c r="M83" i="3"/>
  <c r="L513" i="3"/>
  <c r="L1198" i="3"/>
  <c r="M630" i="3"/>
  <c r="M53" i="3"/>
  <c r="M763" i="3"/>
  <c r="M917" i="3"/>
  <c r="M980" i="3"/>
  <c r="M979" i="3" s="1"/>
  <c r="L269" i="3"/>
  <c r="L989" i="3"/>
  <c r="L1046" i="3"/>
  <c r="M1730" i="3"/>
  <c r="M1435" i="3"/>
  <c r="M781" i="3"/>
  <c r="M1712" i="3"/>
  <c r="L1179" i="3"/>
  <c r="L1206" i="3"/>
  <c r="M285" i="3"/>
  <c r="M513" i="3"/>
  <c r="M1198" i="3"/>
  <c r="M1397" i="3"/>
  <c r="M1439" i="3"/>
  <c r="L232" i="3"/>
  <c r="M741" i="3"/>
  <c r="L16" i="3"/>
  <c r="L162" i="3"/>
  <c r="L723" i="3"/>
  <c r="L878" i="3"/>
  <c r="L877" i="3" s="1"/>
  <c r="M269" i="3"/>
  <c r="M674" i="3"/>
  <c r="M895" i="3"/>
  <c r="L1063" i="3"/>
  <c r="L131" i="3"/>
  <c r="L179" i="3"/>
  <c r="L178" i="3" s="1"/>
  <c r="L689" i="3"/>
  <c r="M1206" i="3"/>
  <c r="M1647" i="3"/>
  <c r="M483" i="3"/>
  <c r="L374" i="3"/>
  <c r="L943" i="3"/>
  <c r="L942" i="3" s="1"/>
  <c r="L1056" i="3"/>
  <c r="L1055" i="3" s="1"/>
  <c r="M16" i="3"/>
  <c r="M162" i="3"/>
  <c r="M214" i="3"/>
  <c r="M560" i="3"/>
  <c r="M723" i="3"/>
  <c r="M878" i="3"/>
  <c r="M877" i="3" s="1"/>
  <c r="M932" i="3"/>
  <c r="L429" i="3"/>
  <c r="L841" i="3"/>
  <c r="M1822" i="3"/>
  <c r="L895" i="3"/>
  <c r="M1063" i="3"/>
  <c r="M1540" i="3"/>
  <c r="M1694" i="3"/>
  <c r="M1811" i="3"/>
  <c r="M1518" i="3"/>
  <c r="M1560" i="3"/>
  <c r="M1606" i="3"/>
  <c r="M1724" i="3"/>
  <c r="M1763" i="3"/>
  <c r="M1075" i="3" l="1"/>
  <c r="M358" i="3"/>
  <c r="M320" i="3" s="1"/>
  <c r="M618" i="3"/>
  <c r="M586" i="3"/>
  <c r="L277" i="3"/>
  <c r="L263" i="3" s="1"/>
  <c r="M907" i="3"/>
  <c r="M866" i="3"/>
  <c r="L907" i="3"/>
  <c r="M555" i="3"/>
  <c r="M512" i="3" s="1"/>
  <c r="L922" i="3"/>
  <c r="M197" i="3"/>
  <c r="M171" i="3" s="1"/>
  <c r="M651" i="3"/>
  <c r="M629" i="3" s="1"/>
  <c r="M599" i="3"/>
  <c r="M1246" i="3"/>
  <c r="L727" i="3"/>
  <c r="L688" i="3" s="1"/>
  <c r="M767" i="3"/>
  <c r="M740" i="3" s="1"/>
  <c r="M997" i="3"/>
  <c r="M1038" i="3"/>
  <c r="L674" i="3"/>
  <c r="M405" i="3"/>
  <c r="M373" i="3" s="1"/>
  <c r="M219" i="3"/>
  <c r="M209" i="3" s="1"/>
  <c r="M425" i="3"/>
  <c r="M424" i="3" s="1"/>
  <c r="M417" i="3" s="1"/>
  <c r="M492" i="3"/>
  <c r="M457" i="3" s="1"/>
  <c r="M565" i="3"/>
  <c r="L586" i="3"/>
  <c r="M1273" i="3"/>
  <c r="L425" i="3"/>
  <c r="L424" i="3" s="1"/>
  <c r="L417" i="3" s="1"/>
  <c r="L197" i="3"/>
  <c r="L171" i="3" s="1"/>
  <c r="L156" i="3"/>
  <c r="L122" i="3" s="1"/>
  <c r="L358" i="3"/>
  <c r="L320" i="3" s="1"/>
  <c r="L853" i="3"/>
  <c r="L820" i="3" s="1"/>
  <c r="L565" i="3"/>
  <c r="L492" i="3"/>
  <c r="L457" i="3" s="1"/>
  <c r="L219" i="3"/>
  <c r="L209" i="3" s="1"/>
  <c r="L1476" i="3"/>
  <c r="L997" i="3"/>
  <c r="M156" i="3"/>
  <c r="M122" i="3" s="1"/>
  <c r="L767" i="3"/>
  <c r="L740" i="3" s="1"/>
  <c r="M92" i="3"/>
  <c r="L1246" i="3"/>
  <c r="L78" i="3"/>
  <c r="L52" i="3" s="1"/>
  <c r="L618" i="3"/>
  <c r="M1022" i="3"/>
  <c r="M1013" i="3" s="1"/>
  <c r="L555" i="3"/>
  <c r="L512" i="3" s="1"/>
  <c r="L866" i="3"/>
  <c r="L1075" i="3"/>
  <c r="M306" i="3"/>
  <c r="M289" i="3" s="1"/>
  <c r="L1038" i="3"/>
  <c r="L1821" i="3"/>
  <c r="L599" i="3"/>
  <c r="M1748" i="3"/>
  <c r="M78" i="3"/>
  <c r="M52" i="3" s="1"/>
  <c r="M853" i="3"/>
  <c r="M820" i="3" s="1"/>
  <c r="L306" i="3"/>
  <c r="L289" i="3" s="1"/>
  <c r="M935" i="3"/>
  <c r="L92" i="3"/>
  <c r="M1422" i="3"/>
  <c r="M727" i="3"/>
  <c r="M688" i="3" s="1"/>
  <c r="M240" i="3"/>
  <c r="M231" i="3" s="1"/>
  <c r="M1539" i="3"/>
  <c r="L1693" i="3"/>
  <c r="L1580" i="3"/>
  <c r="L1539" i="3"/>
  <c r="M922" i="3"/>
  <c r="L1805" i="3"/>
  <c r="L1022" i="3"/>
  <c r="L1013" i="3" s="1"/>
  <c r="L240" i="3"/>
  <c r="L231" i="3" s="1"/>
  <c r="L1339" i="3"/>
  <c r="L1622" i="3"/>
  <c r="L1422" i="3"/>
  <c r="M1050" i="3"/>
  <c r="L809" i="3"/>
  <c r="L780" i="3" s="1"/>
  <c r="L1501" i="3"/>
  <c r="L1385" i="3"/>
  <c r="L405" i="3"/>
  <c r="L373" i="3" s="1"/>
  <c r="L1050" i="3"/>
  <c r="L26" i="3"/>
  <c r="L935" i="3"/>
  <c r="M26" i="3"/>
  <c r="L1748" i="3"/>
  <c r="M1501" i="3"/>
  <c r="M1693" i="3"/>
  <c r="M1385" i="3"/>
  <c r="M277" i="3"/>
  <c r="M263" i="3" s="1"/>
  <c r="L651" i="3"/>
  <c r="L629" i="3" s="1"/>
  <c r="M1476" i="3"/>
  <c r="M1093" i="3"/>
  <c r="M1092" i="3" s="1"/>
  <c r="L1093" i="3"/>
  <c r="L1092" i="3" s="1"/>
  <c r="M1622" i="3"/>
  <c r="M1805" i="3"/>
  <c r="M1821" i="3"/>
  <c r="L973" i="3"/>
  <c r="M1339" i="3"/>
  <c r="M973" i="3"/>
  <c r="M1580" i="3"/>
  <c r="M809" i="3"/>
  <c r="M780" i="3" s="1"/>
  <c r="L883" i="3" l="1"/>
  <c r="M883" i="3"/>
  <c r="L1475" i="3"/>
  <c r="L1538" i="3"/>
  <c r="M1475" i="3"/>
  <c r="M1338" i="3"/>
  <c r="M1330" i="3" s="1"/>
  <c r="L1621" i="3"/>
  <c r="M1621" i="3"/>
  <c r="L1338" i="3"/>
  <c r="L1330" i="3" s="1"/>
  <c r="M1538" i="3"/>
  <c r="L1469" i="3" l="1"/>
  <c r="M1469" i="3"/>
  <c r="K9" i="3"/>
  <c r="I9" i="3"/>
  <c r="M9" i="3" l="1"/>
  <c r="M8" i="3" s="1"/>
  <c r="L9" i="3"/>
  <c r="L8" i="3" s="1"/>
  <c r="L7" i="3" s="1"/>
  <c r="J9" i="3"/>
  <c r="M1864" i="3" s="1"/>
  <c r="H9" i="3"/>
  <c r="M1863" i="3" s="1"/>
  <c r="E46" i="2"/>
  <c r="F46" i="2" s="1"/>
  <c r="E45" i="2"/>
  <c r="F45" i="2" s="1"/>
  <c r="E44" i="2"/>
  <c r="F44" i="2" s="1"/>
  <c r="E43" i="2"/>
  <c r="F43" i="2" s="1"/>
  <c r="E42" i="2"/>
  <c r="F42" i="2" s="1"/>
  <c r="E41" i="2"/>
  <c r="F41" i="2" s="1"/>
  <c r="E40" i="2"/>
  <c r="F40" i="2" s="1"/>
  <c r="E39" i="2"/>
  <c r="F39" i="2" s="1"/>
  <c r="E38" i="2"/>
  <c r="F38" i="2" s="1"/>
  <c r="E37" i="2"/>
  <c r="F37" i="2" s="1"/>
  <c r="E36" i="2"/>
  <c r="F36" i="2" s="1"/>
  <c r="E35" i="2"/>
  <c r="F35" i="2" s="1"/>
  <c r="E34" i="2"/>
  <c r="F34" i="2" s="1"/>
  <c r="E33" i="2"/>
  <c r="F33" i="2" s="1"/>
  <c r="E32" i="2"/>
  <c r="F32" i="2" s="1"/>
  <c r="E31" i="2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C27" i="30"/>
  <c r="C26" i="30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C10" i="30"/>
  <c r="C9" i="30"/>
  <c r="C8" i="30"/>
  <c r="M7" i="3" l="1"/>
  <c r="E7" i="2" s="1"/>
  <c r="F7" i="2" s="1"/>
  <c r="F47" i="2" s="1"/>
  <c r="D8" i="30"/>
  <c r="C9" i="31" s="1"/>
  <c r="R10" i="31" s="1"/>
  <c r="D9" i="30"/>
  <c r="D10" i="30"/>
  <c r="C13" i="31" s="1"/>
  <c r="D11" i="30"/>
  <c r="C15" i="31" s="1"/>
  <c r="J16" i="31" s="1"/>
  <c r="D12" i="30"/>
  <c r="D13" i="30"/>
  <c r="D14" i="30"/>
  <c r="D15" i="30"/>
  <c r="D16" i="30"/>
  <c r="D17" i="30"/>
  <c r="D18" i="30"/>
  <c r="C29" i="31" s="1"/>
  <c r="X30" i="31" s="1"/>
  <c r="D19" i="30"/>
  <c r="D20" i="30"/>
  <c r="D21" i="30"/>
  <c r="D22" i="30"/>
  <c r="D23" i="30"/>
  <c r="D24" i="30"/>
  <c r="C41" i="31" s="1"/>
  <c r="Z42" i="31" s="1"/>
  <c r="D25" i="30"/>
  <c r="D26" i="30"/>
  <c r="D27" i="30"/>
  <c r="C7" i="30"/>
  <c r="C28" i="30" s="1"/>
  <c r="E47" i="2" l="1"/>
  <c r="M1858" i="3"/>
  <c r="M1859" i="3" s="1"/>
  <c r="M1860" i="3" s="1"/>
  <c r="M1862" i="3" s="1"/>
  <c r="F14" i="31"/>
  <c r="H14" i="31"/>
  <c r="J14" i="31"/>
  <c r="L14" i="31"/>
  <c r="R30" i="31"/>
  <c r="P10" i="31"/>
  <c r="J10" i="31"/>
  <c r="N10" i="31"/>
  <c r="AB10" i="31"/>
  <c r="X10" i="31"/>
  <c r="L10" i="31"/>
  <c r="V30" i="31"/>
  <c r="N30" i="31"/>
  <c r="X42" i="31"/>
  <c r="T30" i="31"/>
  <c r="H16" i="31"/>
  <c r="P30" i="31"/>
  <c r="Z10" i="31"/>
  <c r="H10" i="31"/>
  <c r="AB42" i="31"/>
  <c r="C10" i="33"/>
  <c r="C17" i="33"/>
  <c r="N16" i="31"/>
  <c r="F10" i="31"/>
  <c r="V10" i="31"/>
  <c r="L16" i="31"/>
  <c r="T10" i="31"/>
  <c r="C23" i="33"/>
  <c r="C19" i="33"/>
  <c r="C33" i="31"/>
  <c r="Z30" i="31"/>
  <c r="C15" i="33"/>
  <c r="C25" i="31"/>
  <c r="C21" i="33"/>
  <c r="C37" i="31"/>
  <c r="D7" i="30"/>
  <c r="C26" i="33"/>
  <c r="C47" i="31"/>
  <c r="C18" i="33"/>
  <c r="C31" i="31"/>
  <c r="C25" i="33"/>
  <c r="C45" i="31"/>
  <c r="C22" i="33"/>
  <c r="C39" i="31"/>
  <c r="C14" i="33"/>
  <c r="C23" i="31"/>
  <c r="C20" i="33"/>
  <c r="C35" i="31"/>
  <c r="C12" i="33"/>
  <c r="C19" i="31"/>
  <c r="C9" i="33"/>
  <c r="C13" i="33"/>
  <c r="C21" i="31"/>
  <c r="C11" i="33"/>
  <c r="C17" i="31"/>
  <c r="C24" i="33"/>
  <c r="C43" i="31"/>
  <c r="C16" i="33"/>
  <c r="C27" i="31"/>
  <c r="C8" i="33"/>
  <c r="C11" i="31"/>
  <c r="C7" i="33"/>
  <c r="S7" i="3" l="1"/>
  <c r="L40" i="31"/>
  <c r="N40" i="31"/>
  <c r="P40" i="31"/>
  <c r="R40" i="31"/>
  <c r="T40" i="31"/>
  <c r="V40" i="31"/>
  <c r="X40" i="31"/>
  <c r="N18" i="31"/>
  <c r="P18" i="31"/>
  <c r="H18" i="31"/>
  <c r="J18" i="31"/>
  <c r="L18" i="31"/>
  <c r="F18" i="31"/>
  <c r="P22" i="31"/>
  <c r="R22" i="31"/>
  <c r="V34" i="31"/>
  <c r="Z34" i="31"/>
  <c r="X34" i="31"/>
  <c r="T34" i="31"/>
  <c r="AB34" i="31"/>
  <c r="C7" i="31"/>
  <c r="C6" i="33"/>
  <c r="C27" i="33" s="1"/>
  <c r="J28" i="31"/>
  <c r="N28" i="31"/>
  <c r="R28" i="31"/>
  <c r="L28" i="31"/>
  <c r="P28" i="31"/>
  <c r="T38" i="31"/>
  <c r="P38" i="31"/>
  <c r="V38" i="31"/>
  <c r="R38" i="31"/>
  <c r="X38" i="31"/>
  <c r="N24" i="31"/>
  <c r="P24" i="31"/>
  <c r="J24" i="31"/>
  <c r="R24" i="31"/>
  <c r="L24" i="31"/>
  <c r="L48" i="31"/>
  <c r="P48" i="31"/>
  <c r="T48" i="31"/>
  <c r="V48" i="31"/>
  <c r="H48" i="31"/>
  <c r="X48" i="31"/>
  <c r="F48" i="31"/>
  <c r="J48" i="31"/>
  <c r="Z48" i="31"/>
  <c r="AB48" i="31"/>
  <c r="N48" i="31"/>
  <c r="R48" i="31"/>
  <c r="H12" i="31"/>
  <c r="F12" i="31"/>
  <c r="J12" i="31"/>
  <c r="P20" i="31"/>
  <c r="L20" i="31"/>
  <c r="R20" i="31"/>
  <c r="J20" i="31"/>
  <c r="H20" i="31"/>
  <c r="N20" i="31"/>
  <c r="Z46" i="31"/>
  <c r="X46" i="31"/>
  <c r="AB46" i="31"/>
  <c r="R44" i="31"/>
  <c r="V44" i="31"/>
  <c r="H44" i="31"/>
  <c r="J44" i="31"/>
  <c r="Z44" i="31"/>
  <c r="L44" i="31"/>
  <c r="N44" i="31"/>
  <c r="F44" i="31"/>
  <c r="AB44" i="31"/>
  <c r="P44" i="31"/>
  <c r="T44" i="31"/>
  <c r="X44" i="31"/>
  <c r="N26" i="31"/>
  <c r="R26" i="31"/>
  <c r="L26" i="31"/>
  <c r="P26" i="31"/>
  <c r="S26" i="31"/>
  <c r="J26" i="31"/>
  <c r="H26" i="31"/>
  <c r="D28" i="30"/>
  <c r="V36" i="31"/>
  <c r="L36" i="31"/>
  <c r="P36" i="31"/>
  <c r="N36" i="31"/>
  <c r="R36" i="31"/>
  <c r="T36" i="31"/>
  <c r="X36" i="31"/>
  <c r="Z32" i="31"/>
  <c r="R32" i="31"/>
  <c r="T32" i="31"/>
  <c r="V32" i="31"/>
  <c r="X32" i="31"/>
  <c r="L50" i="31" l="1"/>
  <c r="Z50" i="31"/>
  <c r="T50" i="31"/>
  <c r="C49" i="31"/>
  <c r="C6" i="31" s="1"/>
  <c r="H8" i="31"/>
  <c r="H50" i="31" s="1"/>
  <c r="J8" i="31"/>
  <c r="J50" i="31" s="1"/>
  <c r="F8" i="31"/>
  <c r="F50" i="31" s="1"/>
  <c r="F52" i="31" s="1"/>
  <c r="AB50" i="31"/>
  <c r="P50" i="31"/>
  <c r="X50" i="31"/>
  <c r="R50" i="31"/>
  <c r="N50" i="31"/>
  <c r="V50" i="31"/>
  <c r="H52" i="31" l="1"/>
  <c r="J52" i="31" s="1"/>
  <c r="L52" i="31" s="1"/>
  <c r="N52" i="31" s="1"/>
  <c r="P52" i="31" s="1"/>
  <c r="R52" i="31" s="1"/>
  <c r="T52" i="31" s="1"/>
  <c r="V52" i="31" s="1"/>
  <c r="X52" i="31" s="1"/>
  <c r="Z52" i="31" s="1"/>
  <c r="AB52" i="31" s="1"/>
</calcChain>
</file>

<file path=xl/sharedStrings.xml><?xml version="1.0" encoding="utf-8"?>
<sst xmlns="http://schemas.openxmlformats.org/spreadsheetml/2006/main" count="6998" uniqueCount="2605">
  <si>
    <t>CÓDIGO INEP</t>
  </si>
  <si>
    <t>CÓDIGO</t>
  </si>
  <si>
    <t>DESCRIÇÃO</t>
  </si>
  <si>
    <t>UNID</t>
  </si>
  <si>
    <t>COMPOSIÇÃO</t>
  </si>
  <si>
    <t>COMP 629_SEE</t>
  </si>
  <si>
    <t>TRATAMENTO ACÚSTICO COM LÃ DE VIDRO (SINAPI)</t>
  </si>
  <si>
    <t>SINAPI</t>
  </si>
  <si>
    <t>H</t>
  </si>
  <si>
    <t>M2</t>
  </si>
  <si>
    <t>COMP 639_SEE</t>
  </si>
  <si>
    <t>PARAFUSO AUTOPERFURANTE (GOINFRA)</t>
  </si>
  <si>
    <t>UN</t>
  </si>
  <si>
    <t>h</t>
  </si>
  <si>
    <t>COMP 640_SEE</t>
  </si>
  <si>
    <t>COMP 690_SEE</t>
  </si>
  <si>
    <t>M</t>
  </si>
  <si>
    <t>M3</t>
  </si>
  <si>
    <t>COMP 693_SEE</t>
  </si>
  <si>
    <t>COMP 499_SEE</t>
  </si>
  <si>
    <t>BUCHA DE NYLON S-8</t>
  </si>
  <si>
    <t>PARAFUSO P/BUCHA S-8</t>
  </si>
  <si>
    <t>COMP 543_SEE</t>
  </si>
  <si>
    <t>VÁLVULA UGV-1 1/2" - FORNECIMENTO E INSTALAÇÃO (GOINFRA + ORSE)</t>
  </si>
  <si>
    <t>COMP 544_SEE</t>
  </si>
  <si>
    <t>RELE DE NÍVEL (GOINFRA + ORSE)</t>
  </si>
  <si>
    <t>COMP 546_SEE</t>
  </si>
  <si>
    <t>BUJÃO DE REBORDO 2.1/2" (GOINFRA + SINAPI)</t>
  </si>
  <si>
    <t>COMP 567_SEE</t>
  </si>
  <si>
    <t>COMP 590_SEE</t>
  </si>
  <si>
    <t>COMP 476_SEE</t>
  </si>
  <si>
    <t>BUCHA DE NYLON S-10</t>
  </si>
  <si>
    <t>PARAFUSO P/BUCHA S-10</t>
  </si>
  <si>
    <t>COMP 477_SEE</t>
  </si>
  <si>
    <t>COMP 494_SEE</t>
  </si>
  <si>
    <t>ABRIGO DE GÁS PARA 1 GLP P-13 (GOINFRA + SINAPI)</t>
  </si>
  <si>
    <t>UND</t>
  </si>
  <si>
    <t>GOINFRA</t>
  </si>
  <si>
    <t>REBOCO (1 CALH:4 ARFC+100kgCI/M3)</t>
  </si>
  <si>
    <t>PISO CONCRETO DESEMPENADO ESPESSURA = 5 CM  1:2,5:3,5</t>
  </si>
  <si>
    <t>PINTURA LATEX ACRILICA 2 DEMAOS C/SELADOR</t>
  </si>
  <si>
    <t>COMP 497_SEE</t>
  </si>
  <si>
    <t>COMP 498_SEE</t>
  </si>
  <si>
    <t>COMP 400_SEE</t>
  </si>
  <si>
    <t>TAMPA EM CONCRETO ARMADO 25 MPA E= 5CM (GOINFRA)</t>
  </si>
  <si>
    <t>COMP 411_SEE</t>
  </si>
  <si>
    <t>BUCHA DE NYLON S-6</t>
  </si>
  <si>
    <t>PARAFUSO P/BUCHA S-6</t>
  </si>
  <si>
    <t>COMP 412_SEE</t>
  </si>
  <si>
    <t>COMP 427_SEE</t>
  </si>
  <si>
    <t>COMP 430_SEE</t>
  </si>
  <si>
    <t>DEMOLIÇÃO DE ESTRUTURA METÁLICA (GOINFRA)</t>
  </si>
  <si>
    <t>COMP 450_SEE</t>
  </si>
  <si>
    <t>PLACAS EM BRAILE PARA CORRIMÃO (GOINFRA + COT)</t>
  </si>
  <si>
    <t>COMP 451_SEE</t>
  </si>
  <si>
    <t>COMP 236_SEE</t>
  </si>
  <si>
    <t>COMP 237_SEE</t>
  </si>
  <si>
    <t>FITA ANTICORROSIVA (GOINFRA + SINAPI)</t>
  </si>
  <si>
    <t>COMP 246_SEE</t>
  </si>
  <si>
    <t>COMP 274_SEE</t>
  </si>
  <si>
    <t>COMP 277_SEE</t>
  </si>
  <si>
    <t>MARCAÇÃO NO PISO - 1X1 M PARA EXTINTOR (GOINFRA + SINAPI)</t>
  </si>
  <si>
    <t>KG</t>
  </si>
  <si>
    <t>COMP 375_SEE</t>
  </si>
  <si>
    <t>REFLETOR DE LED HOLOFORTE 50W (GOINFRA + SINAPI)</t>
  </si>
  <si>
    <t>COMP 129_SEE</t>
  </si>
  <si>
    <t>TAMPÃO FOFO 40X40CM C/INSCRIÇÃO (GOINFRA + SINAPI)</t>
  </si>
  <si>
    <t>COMP 186_SEE</t>
  </si>
  <si>
    <t>COMP 188_SEE</t>
  </si>
  <si>
    <t>COMP 190_SEE</t>
  </si>
  <si>
    <t>COMP 213_SEE</t>
  </si>
  <si>
    <t>NIPLE DE REDUÇÃO 3/4" X 1/2" BSP (GOINFRA + SINAPI)</t>
  </si>
  <si>
    <t>COMP 228_SEE</t>
  </si>
  <si>
    <t>COMP 235_SEE</t>
  </si>
  <si>
    <t>COMP 084_SEE</t>
  </si>
  <si>
    <t>PINTURA TINTA ESMALTE PARA ESQUADRIAS DE FERRO C  FUNDO ANTICORROSIVO</t>
  </si>
  <si>
    <t>COMP 085_SEE</t>
  </si>
  <si>
    <t>GUARDA-CORPO - INCLUSO PINTURA - PADRÃO SEDUC (GOINFRA)</t>
  </si>
  <si>
    <t>COMP 086_SEE</t>
  </si>
  <si>
    <t>COMP 087_SEE</t>
  </si>
  <si>
    <t>COMP 128_SEE</t>
  </si>
  <si>
    <t>COMP 060_SEE</t>
  </si>
  <si>
    <t>VALE TRANSPORTE (RMTC)</t>
  </si>
  <si>
    <t>COMP 073_SEE</t>
  </si>
  <si>
    <t>COMP 076_SEE</t>
  </si>
  <si>
    <t>COMP 082_SEE</t>
  </si>
  <si>
    <t>CORRIMÃO DE PAREDE - INCLUSO PINTURA - PADRÃO SEDUC (GOINFRA)</t>
  </si>
  <si>
    <t>COMP 083_SEE</t>
  </si>
  <si>
    <t>CORRIMÃO DE PISO - INCLUSO PINTURA - PADRÃO SEDUC (GOINFRA)</t>
  </si>
  <si>
    <t>COMP 036_SEE</t>
  </si>
  <si>
    <t>COMP 038_SEE</t>
  </si>
  <si>
    <t>COMP 041_SEE</t>
  </si>
  <si>
    <t>TRANSPORTE DE ENTULHO EM CAMINHÃO  INCLUSO A CARGA MANUAL</t>
  </si>
  <si>
    <t>ESCAVACAO MANUAL DE VALAS &lt; 1 MTS. (OBRAS CIVIS)</t>
  </si>
  <si>
    <t>REATERRO COM APILOAMENTO</t>
  </si>
  <si>
    <t>APILOAMENTO</t>
  </si>
  <si>
    <t>ESCAVACAO MANUAL DE VALAS (SAPATAS/BLOCOS)</t>
  </si>
  <si>
    <t>ACO CA-50A - 10,0 MM (3/8") - (OBRAS CIVIS)</t>
  </si>
  <si>
    <t>ACO CA-60 - 5,0 MM - (OBRAS CIVIS)</t>
  </si>
  <si>
    <t>FORMA DE TABUA CINTA BALDRAME U=8 VEZES</t>
  </si>
  <si>
    <t>FORMA CHAPA DE COMPENSADO PLASTIFICADO 17MM U=7 V - (OBRAS CIVIS)</t>
  </si>
  <si>
    <t>LANÇAMENTO/APLICAÇÃO/ADENSAMENTO MANUAL DE CONCRETO - (OBRAS CIVIS)</t>
  </si>
  <si>
    <t>ACO CA-50 A - 8,0 MM (5/16") - (OBRAS CIVIS)</t>
  </si>
  <si>
    <t>IMPERMEABILIZACAO VIGAS BALDRAMES E=2,0 CM</t>
  </si>
  <si>
    <t>LIMPEZA FINAL DE OBRA - (OBRAS CIVIS)</t>
  </si>
  <si>
    <t>COMP 049_SEE</t>
  </si>
  <si>
    <t>PORCA SEXTAVADA 3/8" (GOINFRA + SINAPI)</t>
  </si>
  <si>
    <t>COMP 002_SEE</t>
  </si>
  <si>
    <t>COMP 010_SEE</t>
  </si>
  <si>
    <t>COMP 017_SEE</t>
  </si>
  <si>
    <t>COMP 018_SEE</t>
  </si>
  <si>
    <t>COMP 024_SEE</t>
  </si>
  <si>
    <t>SINALIZADOR FOTOLUMINESCENTE PARA EXTINTOR (GOINFRA + SINAPI)</t>
  </si>
  <si>
    <t>COMP 025_SEE</t>
  </si>
  <si>
    <t>SINALIZADOR FOTOLUMINESCENTE DE EMERGÊNCIA (GOINFRA + SINAPI)</t>
  </si>
  <si>
    <t>COMP 030_SEE</t>
  </si>
  <si>
    <t>COTOVELO DE FERRO GALV. 90° X 2 1/2" (GOINFRA + SINAPI)</t>
  </si>
  <si>
    <t>PARCELA DE MAIOR RELEVÂNCIA</t>
  </si>
  <si>
    <t>SERVIÇO</t>
  </si>
  <si>
    <t>QUANT</t>
  </si>
  <si>
    <t>o.</t>
  </si>
  <si>
    <t>COBERTURAS</t>
  </si>
  <si>
    <t>COBERTURA COM TELHA METÁLICA</t>
  </si>
  <si>
    <t>u.</t>
  </si>
  <si>
    <t>REVESTIMENTO DE PISO</t>
  </si>
  <si>
    <t>PISO LAMINADO</t>
  </si>
  <si>
    <t>PISO CERÂMICO</t>
  </si>
  <si>
    <t>RELATÓRIO CENTRAL</t>
  </si>
  <si>
    <t>ETAPA</t>
  </si>
  <si>
    <t>PREÇO  (R$) C/ BDI</t>
  </si>
  <si>
    <t>PARTIC  ( % )</t>
  </si>
  <si>
    <t>a.</t>
  </si>
  <si>
    <t>SERVIÇOS PRELIMINARES</t>
  </si>
  <si>
    <t>b.</t>
  </si>
  <si>
    <t>TRANSPORTES</t>
  </si>
  <si>
    <t>c.</t>
  </si>
  <si>
    <t>SERVIÇO EM TERRA</t>
  </si>
  <si>
    <t>d.</t>
  </si>
  <si>
    <t>FUNDAÇÕES E SONDAGENS</t>
  </si>
  <si>
    <t>e.</t>
  </si>
  <si>
    <t>ESTRUTURA</t>
  </si>
  <si>
    <t>f.</t>
  </si>
  <si>
    <t>INSTALAÇÕES ELÉTRICAS</t>
  </si>
  <si>
    <t>g.</t>
  </si>
  <si>
    <t>INSTALAÇÕES HIDROSSANITÁRIAS</t>
  </si>
  <si>
    <t>INSTALAÇÕES ESPECIAIS</t>
  </si>
  <si>
    <t>i.</t>
  </si>
  <si>
    <t>ALVENARIAS E DIVISÓRIAS</t>
  </si>
  <si>
    <t>k.</t>
  </si>
  <si>
    <t>IMPERMEABILIZAÇÃO</t>
  </si>
  <si>
    <t>n.</t>
  </si>
  <si>
    <t>ESTRUTURAS METÁLICAS</t>
  </si>
  <si>
    <t>q.</t>
  </si>
  <si>
    <t>ESQUADRIAS METÁLICAS</t>
  </si>
  <si>
    <t>r.</t>
  </si>
  <si>
    <t>VIDROS</t>
  </si>
  <si>
    <t>s.</t>
  </si>
  <si>
    <t>REVESTIMENTO DE PAREDE</t>
  </si>
  <si>
    <t>t.</t>
  </si>
  <si>
    <t>FORROS</t>
  </si>
  <si>
    <t>v.</t>
  </si>
  <si>
    <t>FERRAGENS</t>
  </si>
  <si>
    <t>x.</t>
  </si>
  <si>
    <t>ADMINISTRAÇÃO</t>
  </si>
  <si>
    <t>y.</t>
  </si>
  <si>
    <t>PINTURA</t>
  </si>
  <si>
    <t>z.</t>
  </si>
  <si>
    <t>DIVERSOS</t>
  </si>
  <si>
    <t>TOTAL GERAL DO ORÇAMENTO (R$) C/BDI</t>
  </si>
  <si>
    <t>DETALHAMENTO DA COMPOSIÇÃO DE BDI</t>
  </si>
  <si>
    <t>COMPOSIÇÃO BDI PARA OBRAS CIVIS</t>
  </si>
  <si>
    <t>COEF.</t>
  </si>
  <si>
    <t>TAXA % (a.m)</t>
  </si>
  <si>
    <t>% no preço de venda</t>
  </si>
  <si>
    <t>1) COFINS</t>
  </si>
  <si>
    <t>2) PIS</t>
  </si>
  <si>
    <t>3) ISSQN</t>
  </si>
  <si>
    <t>4) CPRB</t>
  </si>
  <si>
    <t>5) Administração Central</t>
  </si>
  <si>
    <t>6) Despesas Financeiras</t>
  </si>
  <si>
    <t>7) Seguros + Garantias</t>
  </si>
  <si>
    <t>8) Risco</t>
  </si>
  <si>
    <t>9) Lucro</t>
  </si>
  <si>
    <t>BDI - FINAL</t>
  </si>
  <si>
    <t>(7) Valores definidos pela GOINFRA a partir dos limites no Acórdão nº 2.622/2013 - TCU – Plenário. Valores médios.</t>
  </si>
  <si>
    <t>Observação da GOINFRA: (Seguros contra erros de execução, incêndio e explosão, danos da natureza (vendaval, destelhamento, alagamento, inundação, desmoronamento, geadas etc.), emprego de material defeituoso ou inadequado, roubo e/ou furto qualificado, quebra de equipamentos, desmoronamento de estrutura, nas modalidades de Obras Civis em Construção (OCC); Instalação e Montagem (IM); e Obras Civis em Construção e Instalação e Montagem (OCC/IM). Bem como coberturas adicionais para ampliação dessas coberturas básicas, como: cobertura de responsabilidade civil geral, cobertura de responsabilidade civil cruzada, cobertura de despesas extraordinárias, cobertura de tumultos, cobertura de desentulho do local, cobertura de riscos do fabricante, dentre outras, incluindo o seguro de vida em grupo regido pela convenção coletiva dos trabalhadores na indústria da construção civil). A partir de 24/02/2015 por intermédio da Portaria 449/2015 a Presidência da GOINFRA, na pessoa do Senhor Jayme Eduardo Rincon, determinou a exclusão dos valores referentes aos Seguros de Risco de Engenharia e Responsabilidade Civil do Profissional na composição do cálculo do B.D.I..</t>
  </si>
  <si>
    <t>CRONOGRAMA FÍSICO-FINANCEIRO</t>
  </si>
  <si>
    <t>DESCRIÇÃO DOS SERVIÇOS</t>
  </si>
  <si>
    <t>R$</t>
  </si>
  <si>
    <t>Parcelas:</t>
  </si>
  <si>
    <t>Dias:</t>
  </si>
  <si>
    <t>% Período</t>
  </si>
  <si>
    <t>INST.ELET/TELEFÔNICA/CABEAMENTO E</t>
  </si>
  <si>
    <t>ALVENARIA E DIVISÓRIAS</t>
  </si>
  <si>
    <t>ESTRUTURA METÁLICA</t>
  </si>
  <si>
    <t>ADMINISTRAÇÃO - MENSALISTAS</t>
  </si>
  <si>
    <t>TOTAL    R$</t>
  </si>
  <si>
    <t>% PERÍODO</t>
  </si>
  <si>
    <t>VALOR PERÍODO</t>
  </si>
  <si>
    <t>% ACUMULADO</t>
  </si>
  <si>
    <t>VALOR ACUMULADO</t>
  </si>
  <si>
    <t>SOMATÓRIO DE SERVIÇOS</t>
  </si>
  <si>
    <t>ITEM</t>
  </si>
  <si>
    <t>PREÇO SEM BDI (R$)</t>
  </si>
  <si>
    <t>PREÇO COM BDI (R$)</t>
  </si>
  <si>
    <t>PARTIC.  ( % )</t>
  </si>
  <si>
    <t>TOTAL GERAL DO ORÇAMENTO</t>
  </si>
  <si>
    <t>(*) Para itens da AGETOP, os vidros não estão inclusos nas esquadrias e já foram considerados os custos de contramarco para as esquadrias de alumínio;</t>
  </si>
  <si>
    <t>PLANILHA ORÇAMENTÁRIA</t>
  </si>
  <si>
    <t>TABELA</t>
  </si>
  <si>
    <t>CODIGO</t>
  </si>
  <si>
    <t>QUANT TOTAL</t>
  </si>
  <si>
    <t>MAT</t>
  </si>
  <si>
    <t>MO</t>
  </si>
  <si>
    <t>T.SERVIÇO UNIT</t>
  </si>
  <si>
    <t>VALOR TOTAL</t>
  </si>
  <si>
    <t>40.5.1.3.</t>
  </si>
  <si>
    <t>ESCADA 3</t>
  </si>
  <si>
    <t>40.5.1.3.1.</t>
  </si>
  <si>
    <t>40.5.1.4.</t>
  </si>
  <si>
    <t>PAREDES SALA/COPA</t>
  </si>
  <si>
    <t>40.5.1.4.1.</t>
  </si>
  <si>
    <t>40.5.1.5.</t>
  </si>
  <si>
    <t>WC ENTRADA</t>
  </si>
  <si>
    <t>40.5.1.5.1.</t>
  </si>
  <si>
    <t>40.5.1.6.</t>
  </si>
  <si>
    <t>RAMPA 1</t>
  </si>
  <si>
    <t>40.5.1.6.1.</t>
  </si>
  <si>
    <t>40.5.1.7.</t>
  </si>
  <si>
    <t>RAMPA 2</t>
  </si>
  <si>
    <t>40.5.1.7.1.</t>
  </si>
  <si>
    <t>40.5.1.8.</t>
  </si>
  <si>
    <t>RAMPA 3</t>
  </si>
  <si>
    <t>40.5.1.8.1.</t>
  </si>
  <si>
    <t>40.5.1.9.</t>
  </si>
  <si>
    <t>PORTA ALMOXARIFADO 3</t>
  </si>
  <si>
    <t>40.5.1.9.1.</t>
  </si>
  <si>
    <t>VALOR BDI (20,34%)</t>
  </si>
  <si>
    <t>TOTAL ORÇAMENTO</t>
  </si>
  <si>
    <t>MATERIAL S/ BDI</t>
  </si>
  <si>
    <t>MÃO DE OBRA S/ BDI</t>
  </si>
  <si>
    <t>40.4.3.6.</t>
  </si>
  <si>
    <t>40.4.3.6.1.</t>
  </si>
  <si>
    <t>40.4.3.6.2.</t>
  </si>
  <si>
    <t>CONCRETO FCK = 25MPA, TRAÇO 1:2,3:2,7 (EM MASSA SECA DE CIMENTO/ AREIA MÉDIA/ BRITA 1) - PREPARO MECÂNICO COM BETONEIRA 600 L. AF_05/2021</t>
  </si>
  <si>
    <t>40.4.3.6.3.</t>
  </si>
  <si>
    <t>40.4.3.6.4.</t>
  </si>
  <si>
    <t>40.4.3.6.5.</t>
  </si>
  <si>
    <t>ARMAÇÃO DE PILAR OU VIGA DE ESTRUTURA CONVENCIONAL DE CONCRETO ARMADO UTILIZANDO AÇO CA-60 DE 5,0 MM - MONTAGEM. AF_06/2022</t>
  </si>
  <si>
    <t>40.4.3.7.</t>
  </si>
  <si>
    <t>40.4.3.7.1.</t>
  </si>
  <si>
    <t>40.4.3.7.2.</t>
  </si>
  <si>
    <t>40.4.3.7.3.</t>
  </si>
  <si>
    <t>40.4.3.7.4.</t>
  </si>
  <si>
    <t>40.4.3.7.5.</t>
  </si>
  <si>
    <t>40.4.3.8.</t>
  </si>
  <si>
    <t>40.4.3.8.1.</t>
  </si>
  <si>
    <t>40.4.3.8.2.</t>
  </si>
  <si>
    <t>40.4.3.8.3.</t>
  </si>
  <si>
    <t>40.4.3.8.4.</t>
  </si>
  <si>
    <t>40.4.3.8.5.</t>
  </si>
  <si>
    <t>40.4.3.9.</t>
  </si>
  <si>
    <t>40.4.3.9.1.</t>
  </si>
  <si>
    <t>40.4.3.9.2.</t>
  </si>
  <si>
    <t>40.4.3.9.3.</t>
  </si>
  <si>
    <t>40.4.3.9.4.</t>
  </si>
  <si>
    <t>40.4.3.9.5.</t>
  </si>
  <si>
    <t>40.4.4.</t>
  </si>
  <si>
    <t>LAJE MACIÇA</t>
  </si>
  <si>
    <t>40.4.4.1.</t>
  </si>
  <si>
    <t>40.4.4.1.1.</t>
  </si>
  <si>
    <t>MONTAGEM E DESMONTAGEM DE FÔRMA DE LAJE MACIÇA, PÉ-DIREITO SIMPLES, EM CHAPA DE MADEIRA COMPENSADA PLASTIFICADA, 10 UTILIZAÇÕES. AF_09/2020</t>
  </si>
  <si>
    <t>40.4.4.1.2.</t>
  </si>
  <si>
    <t>40.4.4.1.3.</t>
  </si>
  <si>
    <t>40.4.4.1.4.</t>
  </si>
  <si>
    <t>ARMAÇÃO DE LAJE DE ESTRUTURA CONVENCIONAL DE CONCRETO ARMADO UTILIZANDO AÇO CA-60 DE 5,0 MM - MONTAGEM. AF_06/2022</t>
  </si>
  <si>
    <t>40.4.4.2.</t>
  </si>
  <si>
    <t>40.4.4.2.1.</t>
  </si>
  <si>
    <t>40.4.4.2.2.</t>
  </si>
  <si>
    <t>40.4.4.2.3.</t>
  </si>
  <si>
    <t>40.4.4.2.4.</t>
  </si>
  <si>
    <t>40.4.4.3.</t>
  </si>
  <si>
    <t>40.4.4.3.1.</t>
  </si>
  <si>
    <t>40.4.4.3.2.</t>
  </si>
  <si>
    <t>40.4.4.3.3.</t>
  </si>
  <si>
    <t>40.4.4.3.4.</t>
  </si>
  <si>
    <t>40.4.5.</t>
  </si>
  <si>
    <t>ESCADA</t>
  </si>
  <si>
    <t>40.4.5.1.</t>
  </si>
  <si>
    <t>ELEVADOR + ESCADA 1 + REFORÇO LAJE</t>
  </si>
  <si>
    <t>40.4.5.1.1.</t>
  </si>
  <si>
    <t>FABRICAÇÃO DE FÔRMA PARA ESCADA DUPLA COM 2 LANCES EM "X" E LAJE PLANA, EM CHAPA DE MADEIRA COMPENSADA RESINADA, E= 17 MM. AF_11/2020</t>
  </si>
  <si>
    <t>40.4.5.1.2.</t>
  </si>
  <si>
    <t>ACO CA-50-A - 6,3 MM (1/4") - (OBRAS CIVIS)</t>
  </si>
  <si>
    <t>40.4.5.1.3.</t>
  </si>
  <si>
    <t>40.4.5.1.4.</t>
  </si>
  <si>
    <t>40.4.5.2.</t>
  </si>
  <si>
    <t>ESCADA 2 + REFORÇO LAJE 2</t>
  </si>
  <si>
    <t>40.4.5.2.1.</t>
  </si>
  <si>
    <t>40.4.5.2.2.</t>
  </si>
  <si>
    <t>40.4.5.2.3.</t>
  </si>
  <si>
    <t>40.4.5.2.4.</t>
  </si>
  <si>
    <t>40.4.5.3.</t>
  </si>
  <si>
    <t>40.4.5.3.1.</t>
  </si>
  <si>
    <t>40.4.5.3.2.</t>
  </si>
  <si>
    <t>40.4.5.3.3.</t>
  </si>
  <si>
    <t>40.4.5.3.4.</t>
  </si>
  <si>
    <t>40.5.</t>
  </si>
  <si>
    <t>40.5.1.</t>
  </si>
  <si>
    <t>VIGAS BALDRAMES</t>
  </si>
  <si>
    <t>40.5.1.1.</t>
  </si>
  <si>
    <t>40.5.1.1.1.</t>
  </si>
  <si>
    <t>40.5.1.2.</t>
  </si>
  <si>
    <t>40.5.1.2.1.</t>
  </si>
  <si>
    <t>40.4.2.4.3.</t>
  </si>
  <si>
    <t>40.4.2.4.4.</t>
  </si>
  <si>
    <t>40.4.2.4.5.</t>
  </si>
  <si>
    <t>40.4.2.5.</t>
  </si>
  <si>
    <t>PILARES CIRCULAÇÃO</t>
  </si>
  <si>
    <t>40.4.2.5.1.</t>
  </si>
  <si>
    <t>40.4.2.5.2.</t>
  </si>
  <si>
    <t>40.4.2.5.3.</t>
  </si>
  <si>
    <t>40.4.2.5.4.</t>
  </si>
  <si>
    <t>40.4.2.5.5.</t>
  </si>
  <si>
    <t>40.4.2.6.</t>
  </si>
  <si>
    <t>40.4.2.6.1.</t>
  </si>
  <si>
    <t>40.4.2.6.2.</t>
  </si>
  <si>
    <t>40.4.2.6.3.</t>
  </si>
  <si>
    <t>40.4.2.6.4.</t>
  </si>
  <si>
    <t>40.4.2.6.5.</t>
  </si>
  <si>
    <t>40.4.2.7.</t>
  </si>
  <si>
    <t>40.4.2.7.1.</t>
  </si>
  <si>
    <t>40.4.2.7.2.</t>
  </si>
  <si>
    <t>40.4.2.7.3.</t>
  </si>
  <si>
    <t>40.4.2.7.4.</t>
  </si>
  <si>
    <t>40.4.2.7.5.</t>
  </si>
  <si>
    <t>40.4.2.8.</t>
  </si>
  <si>
    <t>40.4.2.8.1.</t>
  </si>
  <si>
    <t>40.4.2.8.2.</t>
  </si>
  <si>
    <t>40.4.2.8.3.</t>
  </si>
  <si>
    <t>40.4.2.8.4.</t>
  </si>
  <si>
    <t>40.4.2.8.5.</t>
  </si>
  <si>
    <t>40.4.2.9.</t>
  </si>
  <si>
    <t>40.4.2.9.1.</t>
  </si>
  <si>
    <t>40.4.2.9.2.</t>
  </si>
  <si>
    <t>40.4.2.9.3.</t>
  </si>
  <si>
    <t>40.4.2.9.4.</t>
  </si>
  <si>
    <t>40.4.2.9.5.</t>
  </si>
  <si>
    <t>40.4.3.</t>
  </si>
  <si>
    <t>VIGAS DE COBERTURA</t>
  </si>
  <si>
    <t>40.4.3.1.</t>
  </si>
  <si>
    <t>40.4.3.1.1.</t>
  </si>
  <si>
    <t>40.4.3.1.2.</t>
  </si>
  <si>
    <t>40.4.3.1.3.</t>
  </si>
  <si>
    <t>40.4.3.1.4.</t>
  </si>
  <si>
    <t>40.4.3.1.5.</t>
  </si>
  <si>
    <t>40.4.3.1.6.</t>
  </si>
  <si>
    <t>40.4.3.2.</t>
  </si>
  <si>
    <t>40.4.3.2.1.</t>
  </si>
  <si>
    <t>40.4.3.2.2.</t>
  </si>
  <si>
    <t>40.4.3.2.3.</t>
  </si>
  <si>
    <t>40.4.3.2.4.</t>
  </si>
  <si>
    <t>40.4.3.2.5.</t>
  </si>
  <si>
    <t>40.4.3.2.6.</t>
  </si>
  <si>
    <t>40.4.3.3.</t>
  </si>
  <si>
    <t>40.4.3.3.1.</t>
  </si>
  <si>
    <t>40.4.3.3.2.</t>
  </si>
  <si>
    <t>40.4.3.3.3.</t>
  </si>
  <si>
    <t>40.4.3.3.4.</t>
  </si>
  <si>
    <t>40.4.3.3.5.</t>
  </si>
  <si>
    <t>40.4.3.4.</t>
  </si>
  <si>
    <t>40.4.3.4.1.</t>
  </si>
  <si>
    <t>40.4.3.4.2.</t>
  </si>
  <si>
    <t>40.4.3.4.3.</t>
  </si>
  <si>
    <t>40.4.3.4.4.</t>
  </si>
  <si>
    <t>40.4.3.4.5.</t>
  </si>
  <si>
    <t>40.4.3.5.</t>
  </si>
  <si>
    <t>40.4.3.5.1.</t>
  </si>
  <si>
    <t>40.4.3.5.2.</t>
  </si>
  <si>
    <t>40.4.3.5.3.</t>
  </si>
  <si>
    <t>40.4.3.5.4.</t>
  </si>
  <si>
    <t>40.4.3.5.5.</t>
  </si>
  <si>
    <t>40.4.1.4.</t>
  </si>
  <si>
    <t>40.4.1.4.1.</t>
  </si>
  <si>
    <t>LASTRO DE BRITA - (OBRAS CIVIS)</t>
  </si>
  <si>
    <t>40.4.1.4.2.</t>
  </si>
  <si>
    <t>40.4.1.4.3.</t>
  </si>
  <si>
    <t>40.4.1.4.4.</t>
  </si>
  <si>
    <t>40.4.1.4.5.</t>
  </si>
  <si>
    <t>40.4.1.4.6.</t>
  </si>
  <si>
    <t>40.4.1.4.7.</t>
  </si>
  <si>
    <t>40.4.1.5.</t>
  </si>
  <si>
    <t>40.4.1.5.1.</t>
  </si>
  <si>
    <t>40.4.1.5.2.</t>
  </si>
  <si>
    <t>40.4.1.5.3.</t>
  </si>
  <si>
    <t>40.4.1.5.4.</t>
  </si>
  <si>
    <t>40.4.1.5.5.</t>
  </si>
  <si>
    <t>40.4.1.5.6.</t>
  </si>
  <si>
    <t>40.4.1.6.</t>
  </si>
  <si>
    <t>40.4.1.6.1.</t>
  </si>
  <si>
    <t>40.4.1.6.2.</t>
  </si>
  <si>
    <t>40.4.1.6.3.</t>
  </si>
  <si>
    <t>40.4.1.6.4.</t>
  </si>
  <si>
    <t>40.4.1.6.5.</t>
  </si>
  <si>
    <t>40.4.1.6.6.</t>
  </si>
  <si>
    <t>40.4.1.6.7.</t>
  </si>
  <si>
    <t>40.4.1.7.</t>
  </si>
  <si>
    <t>40.4.1.7.1.</t>
  </si>
  <si>
    <t>40.4.1.7.2.</t>
  </si>
  <si>
    <t>40.4.1.7.3.</t>
  </si>
  <si>
    <t>40.4.1.7.4.</t>
  </si>
  <si>
    <t>40.4.1.7.5.</t>
  </si>
  <si>
    <t>40.4.1.7.6.</t>
  </si>
  <si>
    <t>40.4.1.7.7.</t>
  </si>
  <si>
    <t>40.4.1.8.</t>
  </si>
  <si>
    <t>40.4.1.8.1.</t>
  </si>
  <si>
    <t>40.4.1.8.2.</t>
  </si>
  <si>
    <t>40.4.1.8.3.</t>
  </si>
  <si>
    <t>40.4.1.8.4.</t>
  </si>
  <si>
    <t>40.4.1.8.5.</t>
  </si>
  <si>
    <t>40.4.1.8.6.</t>
  </si>
  <si>
    <t>40.4.1.8.7.</t>
  </si>
  <si>
    <t>40.4.1.9.</t>
  </si>
  <si>
    <t>40.4.1.9.1.</t>
  </si>
  <si>
    <t>40.4.1.9.2.</t>
  </si>
  <si>
    <t>40.4.1.9.3.</t>
  </si>
  <si>
    <t>40.4.1.9.4.</t>
  </si>
  <si>
    <t>40.4.1.9.5.</t>
  </si>
  <si>
    <t>40.4.1.9.6.</t>
  </si>
  <si>
    <t>40.4.2.</t>
  </si>
  <si>
    <t>PILARES</t>
  </si>
  <si>
    <t>40.4.2.1.</t>
  </si>
  <si>
    <t>40.4.2.1.1.</t>
  </si>
  <si>
    <t>40.4.2.1.2.</t>
  </si>
  <si>
    <t>40.4.2.1.3.</t>
  </si>
  <si>
    <t>40.4.2.1.4.</t>
  </si>
  <si>
    <t>40.4.2.1.5.</t>
  </si>
  <si>
    <t>40.4.2.2.</t>
  </si>
  <si>
    <t>40.4.2.2.1.</t>
  </si>
  <si>
    <t>40.4.2.2.2.</t>
  </si>
  <si>
    <t>40.4.2.2.3.</t>
  </si>
  <si>
    <t>40.4.2.2.4.</t>
  </si>
  <si>
    <t>40.4.2.2.5.</t>
  </si>
  <si>
    <t>40.4.2.3.</t>
  </si>
  <si>
    <t>40.4.2.3.1.</t>
  </si>
  <si>
    <t>40.4.2.3.2.</t>
  </si>
  <si>
    <t>40.4.2.3.3.</t>
  </si>
  <si>
    <t>40.4.2.3.4.</t>
  </si>
  <si>
    <t>40.4.2.3.5.</t>
  </si>
  <si>
    <t>40.4.2.4.</t>
  </si>
  <si>
    <t>40.4.2.4.1.</t>
  </si>
  <si>
    <t>40.4.2.4.2.</t>
  </si>
  <si>
    <t>40.3.1.10.2.</t>
  </si>
  <si>
    <t>40.3.1.10.3.</t>
  </si>
  <si>
    <t>40.3.2.</t>
  </si>
  <si>
    <t>BLOCOS</t>
  </si>
  <si>
    <t>40.3.2.1.</t>
  </si>
  <si>
    <t>40.3.2.1.1.</t>
  </si>
  <si>
    <t>40.3.2.1.2.</t>
  </si>
  <si>
    <t>40.3.2.1.3.</t>
  </si>
  <si>
    <t>LANÇAMENTO/APLICAÇÃO/ADENSAMENTO DE CONCRETO EM FUNDAÇÃO- (O.C.)</t>
  </si>
  <si>
    <t>40.3.2.1.4.</t>
  </si>
  <si>
    <t>40.3.2.2.</t>
  </si>
  <si>
    <t>40.3.2.2.1.</t>
  </si>
  <si>
    <t>40.3.2.2.2.</t>
  </si>
  <si>
    <t>40.3.2.2.3.</t>
  </si>
  <si>
    <t>40.3.2.2.4.</t>
  </si>
  <si>
    <t>40.3.2.3.</t>
  </si>
  <si>
    <t>40.3.2.3.1.</t>
  </si>
  <si>
    <t>40.3.2.3.2.</t>
  </si>
  <si>
    <t>40.3.2.3.3.</t>
  </si>
  <si>
    <t>40.3.2.3.4.</t>
  </si>
  <si>
    <t>40.3.2.4.</t>
  </si>
  <si>
    <t>40.3.2.4.1.</t>
  </si>
  <si>
    <t>40.3.2.4.2.</t>
  </si>
  <si>
    <t>40.3.2.4.3.</t>
  </si>
  <si>
    <t>40.3.2.4.4.</t>
  </si>
  <si>
    <t>40.3.2.5.</t>
  </si>
  <si>
    <t>40.3.2.5.1.</t>
  </si>
  <si>
    <t>40.3.2.5.2.</t>
  </si>
  <si>
    <t>40.3.2.5.3.</t>
  </si>
  <si>
    <t>40.3.2.5.4.</t>
  </si>
  <si>
    <t>40.3.2.6.</t>
  </si>
  <si>
    <t>40.3.2.6.1.</t>
  </si>
  <si>
    <t>40.3.2.6.2.</t>
  </si>
  <si>
    <t>40.3.2.6.3.</t>
  </si>
  <si>
    <t>40.3.2.6.4.</t>
  </si>
  <si>
    <t>40.3.2.7.</t>
  </si>
  <si>
    <t>40.3.2.7.1.</t>
  </si>
  <si>
    <t>40.3.2.7.2.</t>
  </si>
  <si>
    <t>40.3.2.7.3.</t>
  </si>
  <si>
    <t>40.3.2.7.4.</t>
  </si>
  <si>
    <t>40.3.2.8.</t>
  </si>
  <si>
    <t>40.3.2.8.1.</t>
  </si>
  <si>
    <t>40.3.2.8.2.</t>
  </si>
  <si>
    <t>40.3.2.8.3.</t>
  </si>
  <si>
    <t>40.3.2.8.4.</t>
  </si>
  <si>
    <t>40.4.</t>
  </si>
  <si>
    <t>40.4.1.</t>
  </si>
  <si>
    <t>40.4.1.1.</t>
  </si>
  <si>
    <t>40.4.1.1.1.</t>
  </si>
  <si>
    <t>40.4.1.1.2.</t>
  </si>
  <si>
    <t>40.4.1.1.3.</t>
  </si>
  <si>
    <t>40.4.1.1.4.</t>
  </si>
  <si>
    <t>40.4.1.1.5.</t>
  </si>
  <si>
    <t>40.4.1.1.6.</t>
  </si>
  <si>
    <t>40.4.1.1.7.</t>
  </si>
  <si>
    <t>40.4.1.1.8.</t>
  </si>
  <si>
    <t>40.4.1.2.</t>
  </si>
  <si>
    <t>40.4.1.2.1.</t>
  </si>
  <si>
    <t>40.4.1.2.2.</t>
  </si>
  <si>
    <t>40.4.1.2.3.</t>
  </si>
  <si>
    <t>40.4.1.2.4.</t>
  </si>
  <si>
    <t>40.4.1.2.5.</t>
  </si>
  <si>
    <t>40.4.1.2.6.</t>
  </si>
  <si>
    <t>40.4.1.2.7.</t>
  </si>
  <si>
    <t>40.4.1.3.</t>
  </si>
  <si>
    <t>40.4.1.3.1.</t>
  </si>
  <si>
    <t>40.4.1.3.2.</t>
  </si>
  <si>
    <t>40.4.1.3.3.</t>
  </si>
  <si>
    <t>40.4.1.3.4.</t>
  </si>
  <si>
    <t>40.4.1.3.5.</t>
  </si>
  <si>
    <t>40.4.1.3.6.</t>
  </si>
  <si>
    <t>40.2.1.7.</t>
  </si>
  <si>
    <t>40.2.1.7.1.</t>
  </si>
  <si>
    <t>40.2.1.7.2.</t>
  </si>
  <si>
    <t>40.2.1.8.</t>
  </si>
  <si>
    <t>40.2.1.8.1.</t>
  </si>
  <si>
    <t>40.2.1.8.2.</t>
  </si>
  <si>
    <t>40.2.2.</t>
  </si>
  <si>
    <t>40.2.2.1.</t>
  </si>
  <si>
    <t>40.2.2.1.1.</t>
  </si>
  <si>
    <t>40.2.2.1.2.</t>
  </si>
  <si>
    <t>40.2.2.1.3.</t>
  </si>
  <si>
    <t>40.2.2.2.</t>
  </si>
  <si>
    <t>40.2.2.2.1.</t>
  </si>
  <si>
    <t>40.2.2.2.2.</t>
  </si>
  <si>
    <t>40.2.2.2.3.</t>
  </si>
  <si>
    <t>40.2.2.3.</t>
  </si>
  <si>
    <t>40.2.2.3.1.</t>
  </si>
  <si>
    <t>40.2.2.3.2.</t>
  </si>
  <si>
    <t>40.2.2.3.3.</t>
  </si>
  <si>
    <t>40.2.2.4.</t>
  </si>
  <si>
    <t>40.2.2.4.1.</t>
  </si>
  <si>
    <t>40.2.2.4.2.</t>
  </si>
  <si>
    <t>40.2.2.4.3.</t>
  </si>
  <si>
    <t>40.2.2.5.</t>
  </si>
  <si>
    <t>40.2.2.5.1.</t>
  </si>
  <si>
    <t>40.2.2.5.2.</t>
  </si>
  <si>
    <t>40.2.2.5.3.</t>
  </si>
  <si>
    <t>40.2.2.6.</t>
  </si>
  <si>
    <t>40.2.2.6.1.</t>
  </si>
  <si>
    <t>40.2.2.6.2.</t>
  </si>
  <si>
    <t>40.2.2.6.3.</t>
  </si>
  <si>
    <t>40.2.2.7.</t>
  </si>
  <si>
    <t>40.2.2.7.1.</t>
  </si>
  <si>
    <t>40.2.2.7.2.</t>
  </si>
  <si>
    <t>40.2.2.7.3.</t>
  </si>
  <si>
    <t>40.2.2.8.</t>
  </si>
  <si>
    <t>40.2.2.8.1.</t>
  </si>
  <si>
    <t>40.2.2.8.2.</t>
  </si>
  <si>
    <t>40.2.2.8.3.</t>
  </si>
  <si>
    <t>40.2.2.9.</t>
  </si>
  <si>
    <t>40.2.2.9.1.</t>
  </si>
  <si>
    <t>40.2.2.9.2.</t>
  </si>
  <si>
    <t>40.2.2.9.3.</t>
  </si>
  <si>
    <t>40.3.</t>
  </si>
  <si>
    <t>40.3.1.</t>
  </si>
  <si>
    <t>ESTACAS</t>
  </si>
  <si>
    <t>40.3.1.1.</t>
  </si>
  <si>
    <t>40.3.1.1.1.</t>
  </si>
  <si>
    <t>ESTACA A TRADO DIAM.30 CM SEM FERRO</t>
  </si>
  <si>
    <t>40.3.1.1.2.</t>
  </si>
  <si>
    <t>40.3.1.1.3.</t>
  </si>
  <si>
    <t>40.3.1.2.</t>
  </si>
  <si>
    <t>40.3.1.2.1.</t>
  </si>
  <si>
    <t>40.3.1.2.2.</t>
  </si>
  <si>
    <t>40.3.1.2.3.</t>
  </si>
  <si>
    <t>40.3.1.3.</t>
  </si>
  <si>
    <t>40.3.1.3.1.</t>
  </si>
  <si>
    <t>40.3.1.3.2.</t>
  </si>
  <si>
    <t>40.3.1.3.3.</t>
  </si>
  <si>
    <t>40.3.1.4.</t>
  </si>
  <si>
    <t>40.3.1.4.1.</t>
  </si>
  <si>
    <t>40.3.1.4.2.</t>
  </si>
  <si>
    <t>40.3.1.4.3.</t>
  </si>
  <si>
    <t>40.3.1.5.</t>
  </si>
  <si>
    <t>40.3.1.5.1.</t>
  </si>
  <si>
    <t>40.3.1.5.2.</t>
  </si>
  <si>
    <t>40.3.1.5.3.</t>
  </si>
  <si>
    <t>40.3.1.6.</t>
  </si>
  <si>
    <t>40.3.1.6.1.</t>
  </si>
  <si>
    <t>40.3.1.6.2.</t>
  </si>
  <si>
    <t>40.3.1.6.3.</t>
  </si>
  <si>
    <t>40.3.1.7.</t>
  </si>
  <si>
    <t>40.3.1.7.1.</t>
  </si>
  <si>
    <t>40.3.1.7.2.</t>
  </si>
  <si>
    <t>40.3.1.7.3.</t>
  </si>
  <si>
    <t>40.3.1.8.</t>
  </si>
  <si>
    <t>40.3.1.8.1.</t>
  </si>
  <si>
    <t>40.3.1.8.2.</t>
  </si>
  <si>
    <t>40.3.1.8.3.</t>
  </si>
  <si>
    <t>40.3.1.9.</t>
  </si>
  <si>
    <t>40.3.1.9.1.</t>
  </si>
  <si>
    <t>40.3.1.9.2.</t>
  </si>
  <si>
    <t>40.3.1.9.3.</t>
  </si>
  <si>
    <t>40.3.1.10.</t>
  </si>
  <si>
    <t>40.3.1.10.1.</t>
  </si>
  <si>
    <t>39.4.2.5.7.</t>
  </si>
  <si>
    <t>TE 90 GRAUS SOLDAVEL COM BUCHA DE LATÃO NA BOLSA CENTRAL 25 X 25 X 1/2"</t>
  </si>
  <si>
    <t>39.4.2.6.</t>
  </si>
  <si>
    <t>ADESIVOS</t>
  </si>
  <si>
    <t>39.4.2.6.1.</t>
  </si>
  <si>
    <t>ADESIVO PLASTICO - FRASCO 850 G</t>
  </si>
  <si>
    <t>39.4.2.6.2.</t>
  </si>
  <si>
    <t>SOLUCAO LIMPADORA 1000 CM3</t>
  </si>
  <si>
    <t>39.4.3.</t>
  </si>
  <si>
    <t>ESGOTO SANITÁRIO</t>
  </si>
  <si>
    <t>39.4.3.1.</t>
  </si>
  <si>
    <t>CORPO DE CAIXA SIFONADA / RALO</t>
  </si>
  <si>
    <t>39.4.3.1.1.</t>
  </si>
  <si>
    <t>CORPO CAIXA SIFONADA DIAM. 150 X 150 X 50</t>
  </si>
  <si>
    <t>39.4.3.1.2.</t>
  </si>
  <si>
    <t>CORPO RALO SIFONADO CONICO DIAM. 100 X 40</t>
  </si>
  <si>
    <t>39.4.3.2.</t>
  </si>
  <si>
    <t>CURVAS</t>
  </si>
  <si>
    <t>39.4.3.2.1.</t>
  </si>
  <si>
    <t>CURVA 45 GRAUS DIAMETRO 100 MM (ESGOTO)</t>
  </si>
  <si>
    <t>39.4.3.2.2.</t>
  </si>
  <si>
    <t>CURVA 45 GRAUS SOLDAVEL DIAMETRO 75 MM</t>
  </si>
  <si>
    <t>39.4.3.2.3.</t>
  </si>
  <si>
    <t>CURVA 45 GRAUS SOLDAVEL DIAMETRO 50 MM</t>
  </si>
  <si>
    <t>39.4.3.2.4.</t>
  </si>
  <si>
    <t>CURVA 45 GRAUS DIAMETRO 40 MM (ESGOTO)</t>
  </si>
  <si>
    <t>39.4.3.2.5.</t>
  </si>
  <si>
    <t>CURVA 90 GRAUS CURTA DIAM. 40 MM (ESGOTO)</t>
  </si>
  <si>
    <t>39.4.3.2.6.</t>
  </si>
  <si>
    <t>CURVA 90 GRAUS CURTA DIAM. 50 MM (ESGOTO)</t>
  </si>
  <si>
    <t>39.4.3.2.7.</t>
  </si>
  <si>
    <t>CURVA 90 GRAUS CURTA DIAM. 75 MM (ESGOTO)</t>
  </si>
  <si>
    <t>39.4.3.2.8.</t>
  </si>
  <si>
    <t>CURVA 90 GRAUS CURTA DIAM. 100 MM (ESGOTO)</t>
  </si>
  <si>
    <t>39.4.3.3.</t>
  </si>
  <si>
    <t>JOELHOS</t>
  </si>
  <si>
    <t>39.4.3.3.1.</t>
  </si>
  <si>
    <t>JOELHO 90 GRAUS DIAMETRO 50 MM (ESGOTO)</t>
  </si>
  <si>
    <t>39.4.3.3.2.</t>
  </si>
  <si>
    <t>JOELHO 90 GRAUS DIAMETRO 100 MM (ESGOTO)</t>
  </si>
  <si>
    <t>39.4.3.3.3.</t>
  </si>
  <si>
    <t>JOELHO 90 GRAUS C/ANEL 40 MM</t>
  </si>
  <si>
    <t>39.4.3.4.</t>
  </si>
  <si>
    <t>JUNÇÕES</t>
  </si>
  <si>
    <t>39.4.3.4.1.</t>
  </si>
  <si>
    <t>JUNCAO SIMPLES DIAMETRO 50 X 50 MM (ESGOTO)</t>
  </si>
  <si>
    <t>39.4.3.4.2.</t>
  </si>
  <si>
    <t>JUNCAO SIMPLES DIAM. 75 X 50 MM (ESGOTO)</t>
  </si>
  <si>
    <t>39.4.3.4.3.</t>
  </si>
  <si>
    <t>JUNCAO SIMPLES DIAM. 100 X 50 MM (ESGOTO)</t>
  </si>
  <si>
    <t>39.4.3.4.4.</t>
  </si>
  <si>
    <t>JUNCAO SIMPLES DIAMETRO 100 X 75 MM (ESGOTO)</t>
  </si>
  <si>
    <t>39.4.3.4.5.</t>
  </si>
  <si>
    <t>JUNCAO SIMPLES DIAM. 100 X 100 MM (ESGOTO)</t>
  </si>
  <si>
    <t>39.4.3.5.</t>
  </si>
  <si>
    <t>REDUÇÕES</t>
  </si>
  <si>
    <t>39.4.3.5.1.</t>
  </si>
  <si>
    <t>REDUCAO EXCENTRICA 100 X 50 MM (ESGOTO)</t>
  </si>
  <si>
    <t>39.4.3.6.</t>
  </si>
  <si>
    <t>TÊ</t>
  </si>
  <si>
    <t>39.4.3.6.1.</t>
  </si>
  <si>
    <t>TE SANITARIO DIAMETRO 50 X 50 MM (ESGOTO)</t>
  </si>
  <si>
    <t>39.4.3.7.</t>
  </si>
  <si>
    <t>TUBOS</t>
  </si>
  <si>
    <t>39.4.3.7.1.</t>
  </si>
  <si>
    <t>TUBO SOLDAVEL PARA ESGOTO DIAMETRO 40 MM</t>
  </si>
  <si>
    <t>39.4.3.7.2.</t>
  </si>
  <si>
    <t>TUBO PVC, SERIE NORMAL, ESGOTO PREDIAL, DN 50 MM, FORNECIDO E INSTALADO EM PRUMADA DE ESGOTO SANITÁRIO OU VENTILAÇÃO. AF_08/2022</t>
  </si>
  <si>
    <t>39.4.3.7.3.</t>
  </si>
  <si>
    <t>TUBO PVC, SERIE NORMAL, ESGOTO PREDIAL, DN 75 MM, FORNECIDO E INSTALADO EM PRUMADA DE ESGOTO SANITÁRIO OU VENTILAÇÃO. AF_08/2022</t>
  </si>
  <si>
    <t>39.4.3.7.4.</t>
  </si>
  <si>
    <t>TUBO PVC, SERIE NORMAL, ESGOTO PREDIAL, DN 100 MM, FORNECIDO E INSTALADO EM PRUMADA DE ESGOTO SANITÁRIO OU VENTILAÇÃO. AF_08/2022</t>
  </si>
  <si>
    <t>39.4.4.</t>
  </si>
  <si>
    <t>EXTRAS</t>
  </si>
  <si>
    <t>39.4.4.0.1.</t>
  </si>
  <si>
    <t>CAIXA DE PASSAGEM 60X60X80 CM (MEDIDAS INTERNAS) SEM TAMPA</t>
  </si>
  <si>
    <t>39.4.4.0.2.</t>
  </si>
  <si>
    <t>TAMPA EM CONCRETO ARMADO 25 MPA E=5CM PARA A CAIXA DE PASSAGEM 60X60CM</t>
  </si>
  <si>
    <t>39.4.4.0.3.</t>
  </si>
  <si>
    <t>CAIXA DE PASSAGEM 80X80X110 CM (MEDIDAS INTERNAS) FUNDO DE BRITA SEM TAMPA</t>
  </si>
  <si>
    <t>39.4.4.0.4.</t>
  </si>
  <si>
    <t>39.4.4.0.5.</t>
  </si>
  <si>
    <t>CAIXA DE AREIA 60X60X80CM (MEDIDAS INTERNAS) FUNDO DE BRITA COM GRELHA METÁLICA FERRO CHATO PADRÃO GOINFRA</t>
  </si>
  <si>
    <t>39.4.4.0.6.</t>
  </si>
  <si>
    <t>CAIXA DE GORDURA 120 L. CONCRETO PADRÃO GOINFRA IMPERMEABILIZADA</t>
  </si>
  <si>
    <t>39.4.4.0.7.</t>
  </si>
  <si>
    <t>CAIXA DE GORDURA PEQUENA (CAPACIDADE: 19 L), CIRCULAR, EM PVC, DIÂMETRO INTERNO= 0,3 M. AF_12/2020</t>
  </si>
  <si>
    <t>39.4.4.0.8.</t>
  </si>
  <si>
    <t>CALHA DE CHAPA GALVANIZADA</t>
  </si>
  <si>
    <t>39.4.4.0.9.</t>
  </si>
  <si>
    <t>RESERVATÓRIO METALICO TIPO TAÇA EM AÇO PATINÁVEL - V=20M3-COLUNA SECA H=6M+FUNDAÇÃO+LOGOTIPO</t>
  </si>
  <si>
    <t>39.4.4.0.10.</t>
  </si>
  <si>
    <t>TORNEIRA BOIA DIAMETRO 1.1/4" - 32 MM</t>
  </si>
  <si>
    <t>39.4.4.0.11.</t>
  </si>
  <si>
    <t>GRELHA PADRÃO GOINFRA DE FERRO CHATO COM BERÇO (ESPAÇAMENTO ENTRE FACES = 1,5CM - NBR 9050 ACESSIBILIDADE)</t>
  </si>
  <si>
    <t>39.4.4.0.12.</t>
  </si>
  <si>
    <t>CANALETA CONCRETO DESEMPENADO 5 CM PADRÃO GOINFRA (MEIA CANA)</t>
  </si>
  <si>
    <t>39.5.</t>
  </si>
  <si>
    <t>39.5.0.0.1.</t>
  </si>
  <si>
    <t>ESTRUTURA DE CONCRETO</t>
  </si>
  <si>
    <t>40.1.</t>
  </si>
  <si>
    <t>40.1.1.</t>
  </si>
  <si>
    <t>DEMOLIÇÃO LAJE 1</t>
  </si>
  <si>
    <t>40.1.1.0.1.</t>
  </si>
  <si>
    <t>40.1.2.</t>
  </si>
  <si>
    <t>DEMOLIÇÃO LAJE 2</t>
  </si>
  <si>
    <t>40.1.2.0.1.</t>
  </si>
  <si>
    <t>40.2.</t>
  </si>
  <si>
    <t>40.2.1.</t>
  </si>
  <si>
    <t>40.2.1.1.</t>
  </si>
  <si>
    <t>40.2.1.1.1.</t>
  </si>
  <si>
    <t>40.2.1.1.2.</t>
  </si>
  <si>
    <t>40.2.1.2.</t>
  </si>
  <si>
    <t>40.2.1.2.1.</t>
  </si>
  <si>
    <t>40.2.1.2.2.</t>
  </si>
  <si>
    <t>40.2.1.3.</t>
  </si>
  <si>
    <t>40.2.1.3.1.</t>
  </si>
  <si>
    <t>40.2.1.3.2.</t>
  </si>
  <si>
    <t>40.2.1.4.</t>
  </si>
  <si>
    <t>40.2.1.4.1.</t>
  </si>
  <si>
    <t>40.2.1.4.2.</t>
  </si>
  <si>
    <t>40.2.1.5.</t>
  </si>
  <si>
    <t>40.2.1.5.1.</t>
  </si>
  <si>
    <t>40.2.1.5.2.</t>
  </si>
  <si>
    <t>40.2.1.6.</t>
  </si>
  <si>
    <t>40.2.1.6.1.</t>
  </si>
  <si>
    <t>40.2.1.6.2.</t>
  </si>
  <si>
    <t>39.4.1.1.6.</t>
  </si>
  <si>
    <t>CONJUNTO DE FIXACAO P/VASO SANITARIO (PAR)</t>
  </si>
  <si>
    <t>CJ</t>
  </si>
  <si>
    <t>39.4.1.1.7.</t>
  </si>
  <si>
    <t>ASSENTO EM POLIPROPILENO COM SISTEMA DE FECHAMENTO SUAVE PARA VASO SANITÁRIO</t>
  </si>
  <si>
    <t>39.4.1.1.8.</t>
  </si>
  <si>
    <t>PAPELEIRA DE PAREDE EM METAL CROMADO SEM TAMPA, INCLUSO FIXAÇÃO. AF_01/2020</t>
  </si>
  <si>
    <t>39.4.1.1.9.</t>
  </si>
  <si>
    <t>ANEL DE VEDAÇÃO PARA VASO SANITÁRIO</t>
  </si>
  <si>
    <t>39.4.1.1.10.</t>
  </si>
  <si>
    <t>TUBO DE LIGACAO PVC CROMADO 1.1/2" / ESPUDE  - (ENTRADA)</t>
  </si>
  <si>
    <t>39.4.1.1.11.</t>
  </si>
  <si>
    <t>DUCHA HIGIENICA PLASTICA COM REGISTRO METALICO 1/2 " (GOINFRA + SINAPI)</t>
  </si>
  <si>
    <t>39.4.1.2.</t>
  </si>
  <si>
    <t>LAVATÓRIO E ACESSÓRIOS</t>
  </si>
  <si>
    <t>39.4.1.2.1.</t>
  </si>
  <si>
    <t>LAVATÓRIO MÉDIO COM COLUNA</t>
  </si>
  <si>
    <t>39.4.1.2.2.</t>
  </si>
  <si>
    <t>LAVATÓRIO MÉDIO SEM COLUNA</t>
  </si>
  <si>
    <t>39.4.1.2.3.</t>
  </si>
  <si>
    <t>FIXACAO P/LAVATORIO (PAR)</t>
  </si>
  <si>
    <t>PAR</t>
  </si>
  <si>
    <t>39.4.1.2.4.</t>
  </si>
  <si>
    <t>LIGAÇÃO FLEXÍVEL METÁLICA DIAM.1/2"(ENGATE)</t>
  </si>
  <si>
    <t>39.4.1.2.5.</t>
  </si>
  <si>
    <t>SIFÃO DO TIPO FLEXÍVEL EM PVC 1  X 1.1/2  - FORNECIMENTO E INSTALAÇÃO. AF_01/2020</t>
  </si>
  <si>
    <t>39.4.1.2.6.</t>
  </si>
  <si>
    <t>TORNEIRA DE MESA PARA LAVATÓRIO DIÂMETRO DE 1/2"</t>
  </si>
  <si>
    <t>39.4.1.2.7.</t>
  </si>
  <si>
    <t>TORNEIRA DE MESA COM FECHAMENTO AUTOMÁTICO TEMPORIZADO PARA LAVATÓRIO DIÂMETRO DE 1/2"</t>
  </si>
  <si>
    <t>39.4.1.2.8.</t>
  </si>
  <si>
    <t>VALVULA PARA LAVATORIO OU BEBEDOURO METALICO DIAMETRO 1"</t>
  </si>
  <si>
    <t>39.4.1.2.9.</t>
  </si>
  <si>
    <t>CUBA DE LOUÇA DE EMBUTIR REDONDA</t>
  </si>
  <si>
    <t>39.4.1.2.10.</t>
  </si>
  <si>
    <t>39.4.1.3.</t>
  </si>
  <si>
    <t>PIA E ACESSÓRIOS</t>
  </si>
  <si>
    <t>39.4.1.3.1.</t>
  </si>
  <si>
    <t>TORNEIRA DE PAREDE PARA PIA OU BEBEDOURO DIÂMETRO DE 1/2" E 3/4"</t>
  </si>
  <si>
    <t>39.4.1.3.2.</t>
  </si>
  <si>
    <t>SIFAO PARA PIA 1.1/2" X 2" METAL</t>
  </si>
  <si>
    <t>39.4.1.3.3.</t>
  </si>
  <si>
    <t>VALVULA PARA PIA TIPO AMERICANA DIAMETRO 3.1/2" (METALICA)</t>
  </si>
  <si>
    <t>39.4.1.3.4.</t>
  </si>
  <si>
    <t>CUBA DE EMBUTIR RETANGULAR DE AÇO INOXIDÁVEL, 56 X 33 X 12 CM - FORNECIMENTO E INSTALAÇÃO. AF_01/2020</t>
  </si>
  <si>
    <t>39.4.1.4.</t>
  </si>
  <si>
    <t>FILTRO E CHUVEIROS</t>
  </si>
  <si>
    <t>39.4.1.4.1.</t>
  </si>
  <si>
    <t>CHUVEIRO ELÉTRICO EM PVC COM BRAÇO METÁLICO</t>
  </si>
  <si>
    <t>39.4.1.4.2.</t>
  </si>
  <si>
    <t>PORTA TOALHA HASTE LONGA EM METAL/ACABAMENTO CROMADO</t>
  </si>
  <si>
    <t>39.4.1.4.3.</t>
  </si>
  <si>
    <t>SABONETEIRA EM METAL / ACABAMENTO CROMADO</t>
  </si>
  <si>
    <t>39.4.1.5.</t>
  </si>
  <si>
    <t>TANQUES / TORNEIRAS</t>
  </si>
  <si>
    <t>39.4.1.5.1.</t>
  </si>
  <si>
    <t>TANQUE MARMORE/GRANITO SINTÉTICO C/DUAS CUBAS E 1 BATEDOR</t>
  </si>
  <si>
    <t>39.4.1.5.2.</t>
  </si>
  <si>
    <t>39.4.1.5.3.</t>
  </si>
  <si>
    <t>SIFÃO METÁLICO PARA TANQUE DE 1 1/4" X 1 1/2"</t>
  </si>
  <si>
    <t>39.4.1.5.4.</t>
  </si>
  <si>
    <t>39.4.1.5.5.</t>
  </si>
  <si>
    <t>TORNEIRA DE JARDIM COM BICO PARA MANGUEIRA DIÂMETRO DE 1/2" E 3/4"</t>
  </si>
  <si>
    <t>39.4.1.5.6.</t>
  </si>
  <si>
    <t>TAMPA T-5 ARTICULADA 20X20</t>
  </si>
  <si>
    <t>39.4.1.5.7.</t>
  </si>
  <si>
    <t>CAIXA DE ALVENARIA 20x20x25 CM (MEDIDAS INTERNAS) COM REVESTIMENTO IMPERMEABILIZADO, FUNDO DE BRITA SEM TAMPA - PARA REGISTRO/TORNEIRA JARDIM</t>
  </si>
  <si>
    <t>39.4.1.6.</t>
  </si>
  <si>
    <t>REGISTROS</t>
  </si>
  <si>
    <t>39.4.1.6.1.</t>
  </si>
  <si>
    <t>REGISTRO DE GAVETA BRUTO DIAMETRO 3/4"</t>
  </si>
  <si>
    <t>39.4.1.6.2.</t>
  </si>
  <si>
    <t>REGISTRO DE GAVETA BRUTO DIAMETRO 1"</t>
  </si>
  <si>
    <t>39.4.1.6.3.</t>
  </si>
  <si>
    <t>REGISTRO DE GAVETA BRUTO DIAMETRO 1.1/2"</t>
  </si>
  <si>
    <t>39.4.1.6.4.</t>
  </si>
  <si>
    <t>REGISTRO DE PRESSAO C/CANOPLA CROMADA DIAM.3/4"</t>
  </si>
  <si>
    <t>39.4.2.</t>
  </si>
  <si>
    <t>ÁGUA FRIA</t>
  </si>
  <si>
    <t>39.4.2.1.</t>
  </si>
  <si>
    <t>TUBOS DE PVC SOLDÁVEL</t>
  </si>
  <si>
    <t>39.4.2.1.1.</t>
  </si>
  <si>
    <t>TUBO SOLDAVEL PVC MARROM DIAM. 25 MM</t>
  </si>
  <si>
    <t>39.4.2.1.2.</t>
  </si>
  <si>
    <t>TUBO SOLDAVEL PVC MARROM DIAM. 32 MM</t>
  </si>
  <si>
    <t>39.4.2.1.3.</t>
  </si>
  <si>
    <t>TUBO SOLDAVEL PVC MARROM DIAM. 50 MM</t>
  </si>
  <si>
    <t>39.4.2.1.4.</t>
  </si>
  <si>
    <t>TUBO SOLDAVEL PVC MARROM DIAM. 60 MM</t>
  </si>
  <si>
    <t>39.4.2.1.5.</t>
  </si>
  <si>
    <t>TUBO SOLDAVEL PVC MARROM DIAM. 75 MM</t>
  </si>
  <si>
    <t>39.4.2.1.6.</t>
  </si>
  <si>
    <t>TUBO SOLDAVEL PVC MARROM DIAM. 85 MM</t>
  </si>
  <si>
    <t>39.4.2.2.</t>
  </si>
  <si>
    <t>ADAPTADORES DE PVC SOLDÁVEL</t>
  </si>
  <si>
    <t>39.4.2.2.1.</t>
  </si>
  <si>
    <t>ADAPTADOR COM FLANGES LIVRES, PVC, SOLDÁVEL LONGO, DN 85 MM X 3 , INSTALADO EM RESERVAÇÃO DE ÁGUA DE EDIFICAÇÃO QUE POSSUA RESERVATÓRIO DE FIBRA/FIBROCIMENTO   FORNECIMENTO E INSTALAÇÃO. AF_06/2016</t>
  </si>
  <si>
    <t>39.4.2.2.2.</t>
  </si>
  <si>
    <t>ADAPTADOR SOLDÁVEL CURTO C/ BOLSA E ROSCA PARA REGISTRO 25X3/4"</t>
  </si>
  <si>
    <t>39.4.2.2.3.</t>
  </si>
  <si>
    <t>ADAPTADOR SOLDÁVEL CURTO COM BOLSA E ROSCA PARA REGISTRO 50MMX1.1/2"</t>
  </si>
  <si>
    <t>39.4.2.3.</t>
  </si>
  <si>
    <t>BUCHAS</t>
  </si>
  <si>
    <t>39.4.2.3.1.</t>
  </si>
  <si>
    <t>BUCHA DE REDUCAO SOLDÁVEL CURTA 60 X 50 mm</t>
  </si>
  <si>
    <t>39.4.2.3.2.</t>
  </si>
  <si>
    <t>BUCHA DE REDUCAO SOLDAVEL CURTA 75 X 60 mm</t>
  </si>
  <si>
    <t>39.4.2.3.3.</t>
  </si>
  <si>
    <t>BUCHA DE REDUCAO SOLDAVEL LONGA 50 X 25 mm</t>
  </si>
  <si>
    <t>39.4.2.3.4.</t>
  </si>
  <si>
    <t>BUCHA DE REDUCAO SOLDAVEL LONGA 60 X 25 mm</t>
  </si>
  <si>
    <t>39.4.2.3.5.</t>
  </si>
  <si>
    <t>BUCHA DE REDUÇÃO SOLDÁVEL LONGA 75 X 50 MM</t>
  </si>
  <si>
    <t>39.4.2.4.</t>
  </si>
  <si>
    <t>JOELHO</t>
  </si>
  <si>
    <t>39.4.2.4.1.</t>
  </si>
  <si>
    <t>39.4.2.4.2.</t>
  </si>
  <si>
    <t>JOELHO 90 GRAUS, PVC, SOLDÁVEL, DN 50MM, INSTALADO EM PRUMADA DE ÁGUA - FORNECIMENTO E INSTALAÇÃO. AF_06/2022</t>
  </si>
  <si>
    <t>39.4.2.4.3.</t>
  </si>
  <si>
    <t>JOELHO 90 GRAUS SOLDAVEL DIAMETRO 60 mm</t>
  </si>
  <si>
    <t>39.4.2.4.4.</t>
  </si>
  <si>
    <t>JOELHO 90 GRAUS SOLDAVEL DIAMETRO 75 mm</t>
  </si>
  <si>
    <t>39.4.2.4.5.</t>
  </si>
  <si>
    <t>JOELHO DE REDUCAO 90 GRAUS SOLDÁVEL COM BUCHA LATAO 25X1/2"</t>
  </si>
  <si>
    <t>39.4.2.4.6.</t>
  </si>
  <si>
    <t>JOELHO DE REDUCAO 90 GRAUS SOLDAVEL/ROSCAVEL DIAM. 25X1/2"</t>
  </si>
  <si>
    <t>39.4.2.4.7.</t>
  </si>
  <si>
    <t>39.4.2.5.</t>
  </si>
  <si>
    <t>39.4.2.5.1.</t>
  </si>
  <si>
    <t>39.4.2.5.2.</t>
  </si>
  <si>
    <t>TE 90 GRAUS SOLDAVEL DIAMETRO 50 MM</t>
  </si>
  <si>
    <t>39.4.2.5.3.</t>
  </si>
  <si>
    <t>TE 90 GRAUS SOLDAVEL DIMETRO 60 MM</t>
  </si>
  <si>
    <t>39.4.2.5.4.</t>
  </si>
  <si>
    <t>TE 90 GRAUS SOLDAVEL DIAMETRO 75 MM</t>
  </si>
  <si>
    <t>39.4.2.5.5.</t>
  </si>
  <si>
    <t>TE REDUCAO 90 GRAUS SOLDAVEL 50 X 25 mm</t>
  </si>
  <si>
    <t>39.4.2.5.6.</t>
  </si>
  <si>
    <t>TE 90 GRAUS SOLDAVEL COM BUCHA DE LATAO NA BOLSA CENTRAL 25X25X3/4"</t>
  </si>
  <si>
    <t>38.3.0.0.2.</t>
  </si>
  <si>
    <t>38.4.</t>
  </si>
  <si>
    <t>38.4.1.</t>
  </si>
  <si>
    <t>PREVENÇÃO E COMBATE A INCÊNDIO</t>
  </si>
  <si>
    <t>38.4.1.0.1.</t>
  </si>
  <si>
    <t>CONJUNTO MOTOBOMBA CENTRIFUGA PARA INCENDIO, MODELO: TBH-1505, POTÊNCIA 15 CV, TENSÃO 220/380V TRIFÁSICA, VAZÃO: 24,88 M³/H, PRESSÃO: 67,66 MCA, ENTRADA 2.1/2”, SAÍDA 2.1/2”, ROSCA BSP (COT)</t>
  </si>
  <si>
    <t>38.4.1.0.2.</t>
  </si>
  <si>
    <t>CURVA FERRO GALVANIZADO 45G ROSCA MACHO/FEMEA REF. 2 1/2" (GOINFRA + SINAPI)</t>
  </si>
  <si>
    <t>38.4.1.0.3.</t>
  </si>
  <si>
    <t>REGISTRO DE GAVETA BRUTO DIAMETRO 3"</t>
  </si>
  <si>
    <t>38.4.1.0.4.</t>
  </si>
  <si>
    <t>TUBO FERRO GALVANIZADO 2.1/2"</t>
  </si>
  <si>
    <t>38.4.1.0.5.</t>
  </si>
  <si>
    <t>TUBO FERRO GALVANIZADO 3"</t>
  </si>
  <si>
    <t>38.4.1.0.6.</t>
  </si>
  <si>
    <t>EXTINTOR PO QUIMICO SECO (6 KG) - CAPACIDADE EXTINTORA 20 BC</t>
  </si>
  <si>
    <t>38.4.1.0.7.</t>
  </si>
  <si>
    <t>EXTINTOR MULTI USO EM PO A B C (6 KG) - CAPACIDADE EXTINTORA 3A 20BC</t>
  </si>
  <si>
    <t>38.4.1.0.8.</t>
  </si>
  <si>
    <t>CAIXA DE INCÊNDIO METÁLICA COM SUPORTE PARA MANGUEIRA, TAMPA E MURETA 17X60X90 CM C/PINTURA</t>
  </si>
  <si>
    <t>38.4.1.0.9.</t>
  </si>
  <si>
    <t>38.4.1.0.10.</t>
  </si>
  <si>
    <t>ESGUICHO REGULÁVEL 2 1/2", FORNECIMENTO E INSTALAÇÃO (GOINFRA + ORSE)</t>
  </si>
  <si>
    <t>38.4.1.0.11.</t>
  </si>
  <si>
    <t>ADAPTADOR PARA ENGATE STORZ 2.1/2" X 1.1/2"</t>
  </si>
  <si>
    <t>38.4.1.0.12.</t>
  </si>
  <si>
    <t>REGISTRO GLOBO ANGULAR 2.1/2"</t>
  </si>
  <si>
    <t>38.4.1.0.13.</t>
  </si>
  <si>
    <t>TAMPÃO CEGO COM CORRENTE 2.1/2"</t>
  </si>
  <si>
    <t>38.4.1.0.14.</t>
  </si>
  <si>
    <t>TANQUE DE PRESSÃO DE 10 L</t>
  </si>
  <si>
    <t>38.4.1.0.15.</t>
  </si>
  <si>
    <t>PRESSOSTATO 50 A 80 PSI</t>
  </si>
  <si>
    <t>38.4.1.0.16.</t>
  </si>
  <si>
    <t>MANOMETRO - 0 A 10 KG/CM2</t>
  </si>
  <si>
    <t>38.4.1.0.17.</t>
  </si>
  <si>
    <t>NIPLE DUPLO FERRO GALVANIZADO 2.1/2"</t>
  </si>
  <si>
    <t>38.4.1.0.18.</t>
  </si>
  <si>
    <t>NIPLE DUPLO FERRO GALVANIZADO 3"</t>
  </si>
  <si>
    <t>38.4.1.0.19.</t>
  </si>
  <si>
    <t>NIPLE, EM FERRO GALVANIZADO, DN 65 (2 1/2"), CONEXÃO ROSQUEADA, INSTALADO EM REDE DE ALIMENTAÇÃO PARA HIDRANTE - FORNECIMENTO E INSTALAÇÃO. AF_10/2020</t>
  </si>
  <si>
    <t>38.4.1.0.20.</t>
  </si>
  <si>
    <t>VÁLVULA DE RETENÇÃO HORIZONTAL 3"</t>
  </si>
  <si>
    <t>38.4.1.0.21.</t>
  </si>
  <si>
    <t>REDUCAO GIRATÓRIA TIPO STORZ LATAO P/ INST. PREDIAL COMBATE A INCENDIO ENGATE RAPIDO 2.1/2" X 1.1/2" (GOINFRA + SINAPI)</t>
  </si>
  <si>
    <t>38.4.1.0.22.</t>
  </si>
  <si>
    <t>CHAVE DUPLA P/ CONEXÕES TIPO STORZ EM LATÃO ENGATE RÁPIDO 1 1/2" X 2 1/2" (GOINFRA + SINAPI)</t>
  </si>
  <si>
    <t>38.4.1.0.23.</t>
  </si>
  <si>
    <t>REGISTRO DE ESFERA DIAMETRO 2.1/2"</t>
  </si>
  <si>
    <t>38.4.1.0.24.</t>
  </si>
  <si>
    <t>REGISTRO DE GAVETA COM HASTE ASCENDENTE DE BRONZE 2 1/2" (GOINFRA + COT)</t>
  </si>
  <si>
    <t>38.4.1.0.25.</t>
  </si>
  <si>
    <t>TE DE FERRO GALVANIZADO 90º X 3" X 3"</t>
  </si>
  <si>
    <t>38.4.1.0.26.</t>
  </si>
  <si>
    <t>BUCHA FERRO GALVANIZADO 3" X 2.1/2"</t>
  </si>
  <si>
    <t>38.4.1.0.27.</t>
  </si>
  <si>
    <t>38.4.1.0.28.</t>
  </si>
  <si>
    <t>TÊ DE FERRO GALVANIZADO 90º X 2 1/2"</t>
  </si>
  <si>
    <t>38.4.1.0.29.</t>
  </si>
  <si>
    <t>38.4.1.0.30.</t>
  </si>
  <si>
    <t>UNIÃO COM ASSENTO CÔNICO DE BRONZE 3"</t>
  </si>
  <si>
    <t>38.4.1.0.31.</t>
  </si>
  <si>
    <t>38.4.1.0.32.</t>
  </si>
  <si>
    <t>38.4.1.0.33.</t>
  </si>
  <si>
    <t>BOTOEIRA BOMBA DE INCÊNDIO COM MARTELO CONVENCIONAL / ANALÓGICA - FORNECIMENTO E INSTALAÇÃO (GOINFRA + ORSE)</t>
  </si>
  <si>
    <t>38.4.1.0.34.</t>
  </si>
  <si>
    <t>ACIONADOR MANUAL DE ALARME CONVENCIONAL, TIPO "APERTE AQUI" - FORNECIMENTO E INSTALAÇÃO (GOINFRA + ORSE)</t>
  </si>
  <si>
    <t>38.4.1.0.35.</t>
  </si>
  <si>
    <t>CENTRAL DE ALARME E DETECÇÃO DE INCENDIO, COM 01 BATERIA, CAPACIDADE: 2 BATERIAS, 8 LAÇOS (20 DISPOSITIVOS CADA), COM 2 LINHAS - FORNECIMENTO E INSTALAÇÃO (GOINFRA + ORSE)</t>
  </si>
  <si>
    <t>38.4.1.0.36.</t>
  </si>
  <si>
    <t>LUMINÁRIA DE EMERGÊNCIA, COM 30 LÂMPADAS LED DE 2 W, SEM REATOR - FORNECIMENTO E INSTALAÇÃO. AF_02/2020</t>
  </si>
  <si>
    <t>38.4.1.0.37.</t>
  </si>
  <si>
    <t>SIRENE METALICA ALCANCE 500 M</t>
  </si>
  <si>
    <t>38.4.1.0.38.</t>
  </si>
  <si>
    <t>38.4.1.0.39.</t>
  </si>
  <si>
    <t>38.4.1.0.40.</t>
  </si>
  <si>
    <t>38.4.1.0.41.</t>
  </si>
  <si>
    <t>PLACA DE SINALIZAÇÃO EM PVC COD 01 - (300X300) PROIBIDO FUMAR (GOINFRA + SINAPI)</t>
  </si>
  <si>
    <t>38.4.1.0.42.</t>
  </si>
  <si>
    <t>PLACA DE SINALIZAÇÃO EM PVC COD 06 - (300X300) PERIGO INFLAMÁVEL  (GOINFRA + SINAPI)</t>
  </si>
  <si>
    <t>38.4.1.0.43.</t>
  </si>
  <si>
    <t>PLACA DE SINALIZAÇÃO EM PVC COD 13 - (316X158) SAÍDA DE EMERGÊNCIA (GOINFRA + SINAPI)</t>
  </si>
  <si>
    <t>38.4.1.0.44.</t>
  </si>
  <si>
    <t>PLACA DE SINALIZAÇÃO EM PVC COD 17 - (316X158) MENSAGEM "SAÍDA" (GOINFRA + SINAPI)</t>
  </si>
  <si>
    <t>38.4.1.0.45.</t>
  </si>
  <si>
    <t>CASA DE BOMBAS - EXCLUSO INSTALAÇÕES ELÉTRICAS, HIDROSANITÁRIAS E ESPECIAIS (GOINFRA + SINAPI)</t>
  </si>
  <si>
    <t>38.5.</t>
  </si>
  <si>
    <t>38.5.0.0.1.</t>
  </si>
  <si>
    <t>REFORMA HIDROSSANITÁRIA</t>
  </si>
  <si>
    <t>39.1.</t>
  </si>
  <si>
    <t>39.1.0.0.1.</t>
  </si>
  <si>
    <t>DEMOLIÇÃO MANUAL EM CONCRETO SIMPLES COM TRANSPORTE ATÉ CAÇAMBA E CARGA</t>
  </si>
  <si>
    <t>39.2.</t>
  </si>
  <si>
    <t>39.2.0.0.1.</t>
  </si>
  <si>
    <t>39.3.</t>
  </si>
  <si>
    <t>39.3.0.0.1.</t>
  </si>
  <si>
    <t>39.3.0.0.2.</t>
  </si>
  <si>
    <t>39.4.</t>
  </si>
  <si>
    <t>39.4.1.</t>
  </si>
  <si>
    <t>PEÇAS E ACESSÓRIOS</t>
  </si>
  <si>
    <t>39.4.1.1.</t>
  </si>
  <si>
    <t>VASO SANITÁRIO E ACESSÓRIOS</t>
  </si>
  <si>
    <t>39.4.1.1.1.</t>
  </si>
  <si>
    <t>VASO SANITARIO SIFONADO CONVENCIONAL PARA PCD SEM FURO FRONTAL COM  LOUÇA BRANCA SEM ASSENTO -  FORNECIMENTO E INSTALAÇÃO. AF_01/2020</t>
  </si>
  <si>
    <t>39.4.1.1.2.</t>
  </si>
  <si>
    <t>VASO SANITARIO SIFONADO CONVENCIONAL COM  LOUÇA BRANCA - FORNECIMENTO E INSTALAÇÃO. AF_01/2020</t>
  </si>
  <si>
    <t>39.4.1.1.3.</t>
  </si>
  <si>
    <t>VÁLVULA DE DESCARGA PARA PcD COM ACABAMENTO CROMADO ANTIVANDALISMO</t>
  </si>
  <si>
    <t>39.4.1.1.4.</t>
  </si>
  <si>
    <t>VÁLVULA DE DESCARGA DUPLO ACIONAMENTO COM ACABAMENTO CROMADO ANTIVANDALISMO</t>
  </si>
  <si>
    <t>39.4.1.1.5.</t>
  </si>
  <si>
    <t>VASO SANITÁRIO SIFONADO COM CAIXA ACOPLADA, LOUÇA BRANCA - PADRÃO ALTO - FORNECIMENTO E INSTALAÇÃO. AF_01/2020</t>
  </si>
  <si>
    <t>36.1.5.0.8.</t>
  </si>
  <si>
    <t>CAIXA RETANGULAR 4" X 2" BAIXA (0,30 M DO PISO), METÁLICA, INSTALADA EM PAREDE - FORNECIMENTO E INSTALAÇÃO. AF_12/2015</t>
  </si>
  <si>
    <t>36.1.5.0.9.</t>
  </si>
  <si>
    <t>BUCHA E ARRUELA METALICA DIAM. 3/4"</t>
  </si>
  <si>
    <t>PR</t>
  </si>
  <si>
    <t>36.1.5.0.10.</t>
  </si>
  <si>
    <t>LUVA PARA ELETRODUTO, PVC, ROSCÁVEL, DN 25 MM (3/4"), PARA CIRCUITOS TERMINAIS, INSTALADA EM FORRO - FORNECIMENTO E INSTALAÇÃO. AF_12/2015</t>
  </si>
  <si>
    <t>36.1.5.0.11.</t>
  </si>
  <si>
    <t>36.1.5.0.12.</t>
  </si>
  <si>
    <t>36.1.5.0.13.</t>
  </si>
  <si>
    <t>DISJUNTOR MONOPOLAR TIPO DIN, CORRENTE NOMINAL DE 16A - FORNECIMENTO E INSTALAÇÃO. AF_10/2020</t>
  </si>
  <si>
    <t>36.1.6.</t>
  </si>
  <si>
    <t>SPDA</t>
  </si>
  <si>
    <t>36.1.6.0.1.</t>
  </si>
  <si>
    <t>CABO DE COBRE NU 35 MM2</t>
  </si>
  <si>
    <t>36.1.6.0.2.</t>
  </si>
  <si>
    <t>CABO DE COBRE NU 50 MM2</t>
  </si>
  <si>
    <t>36.1.6.0.3.</t>
  </si>
  <si>
    <t>CAIXA DE INSPEÇÃO PARA ATERRAMENTO, CIRCULAR, EM POLIETILENO, DIÂMETRO INTERNO = 0,3 M. AF_12/2020</t>
  </si>
  <si>
    <t>36.1.6.0.4.</t>
  </si>
  <si>
    <t>TAMPA DE FERRO FUNDIDO 300MM PARA CAIXA DE INSPEÇÃO DE ATERRAMENTO (GOINFRA + SINAPI)</t>
  </si>
  <si>
    <t>36.1.6.0.5.</t>
  </si>
  <si>
    <t>HASTE REV.COBRE(COPPERWELD)  5/8" X 3,00 M C/CONECTOR</t>
  </si>
  <si>
    <t>36.1.6.0.6.</t>
  </si>
  <si>
    <t>TERMINAL AÉREO EM AÇO GALVANIZADO A FOGO H=35CM X 3/8" (SPDA), FIXAÇÃO HORIZONTAL E COM BANDEIRINHA - FORNECIMENTO E INSTALAÇÃO (GOINFRA + ORSE)</t>
  </si>
  <si>
    <t>36.1.6.0.7.</t>
  </si>
  <si>
    <t>ATERRAMENTO - SOLDA EXOTÉRMICA - CARTUCHO 90 G</t>
  </si>
  <si>
    <t>36.1.6.0.8.</t>
  </si>
  <si>
    <t>36.1.6.0.9.</t>
  </si>
  <si>
    <t>PRESILHA DE LATÃO, L=20MM, PARA FIXAÇÃO DE CABOS DE COBRE, FURO D=5MM, PARA CABOS 16MM² A 25MM², REF:TEL-743 OU SIMILAR (SPDA) - FORNECIMENTO E INSTALAÇÃO (GOINFRA + ORSE)</t>
  </si>
  <si>
    <t>36.1.6.0.10.</t>
  </si>
  <si>
    <t>PARAFUSO SEXTAVADO  CABEÇA LENTILHA D = 1/4" X 5/8"</t>
  </si>
  <si>
    <t>36.1.6.0.11.</t>
  </si>
  <si>
    <t>ARRUELA LISA D=1/4"</t>
  </si>
  <si>
    <t>36.1.6.0.12.</t>
  </si>
  <si>
    <t>36.1.6.0.13.</t>
  </si>
  <si>
    <t>ELETRODUTO DE PVC RIGIDO DIAMETRO 1"</t>
  </si>
  <si>
    <t>36.1.6.0.14.</t>
  </si>
  <si>
    <t>BRACADEIRA METALICA TIPO "D" DIAM. 1"</t>
  </si>
  <si>
    <t>36.1.6.0.15.</t>
  </si>
  <si>
    <t>36.1.6.0.16.</t>
  </si>
  <si>
    <t>36.1.6.0.17.</t>
  </si>
  <si>
    <t>36.1.6.0.18.</t>
  </si>
  <si>
    <t>CONECTOR PARALELO EM ALUMINIO C/ PARAFUSOS (GOINFRA)</t>
  </si>
  <si>
    <t>36.1.6.0.19.</t>
  </si>
  <si>
    <t>TERMINAL DE PRESSAO 35 MM2</t>
  </si>
  <si>
    <t>36.1.6.0.20.</t>
  </si>
  <si>
    <t>TERMINAL DE PRESSAO 50 MM2</t>
  </si>
  <si>
    <t>36.1.6.0.21.</t>
  </si>
  <si>
    <t>36.1.6.0.22.</t>
  </si>
  <si>
    <t>CONECTOR TIPO PARAFUSO FENDIDO 35 MM2</t>
  </si>
  <si>
    <t>36.1.6.0.23.</t>
  </si>
  <si>
    <t>VERGALHAO ROSCA TOTAL D=5/16"</t>
  </si>
  <si>
    <t>36.1.6.0.24.</t>
  </si>
  <si>
    <t>SUPORTE GUIA SIMPLES COM ROLDANA PARA CORDOALHA 35MM2 SPDA COM PARAFUSOS (GOINFRA + SINAPI)</t>
  </si>
  <si>
    <t>36.1.6.0.25.</t>
  </si>
  <si>
    <t>CAPTOR TIPO FRANKLIN PARA SPDA - FORNECIMENTO E INSTALAÇÃO. AF_12/2017</t>
  </si>
  <si>
    <t>INSTALAÇÕES DE GÁS</t>
  </si>
  <si>
    <t>37.1.</t>
  </si>
  <si>
    <t>37.1.0.0.1.</t>
  </si>
  <si>
    <t>37.2.</t>
  </si>
  <si>
    <t>37.2.0.0.1.</t>
  </si>
  <si>
    <t>37.3.</t>
  </si>
  <si>
    <t>37.3.0.0.1.</t>
  </si>
  <si>
    <t>37.3.0.0.2.</t>
  </si>
  <si>
    <t>37.4.</t>
  </si>
  <si>
    <t>37.4.0.0.1.</t>
  </si>
  <si>
    <t>37.4.0.0.2.</t>
  </si>
  <si>
    <t>TUBO DE AÇO GALVANIZADO COM COSTURA, CLASSE MÉDIA, CONEXÃO ROSQUEADA, DN 20 (3/4"), INSTALADO EM RAMAIS E SUB-RAMAIS DE GÁS - FORNECIMENTO E INSTALAÇÃO. AF_10/2020</t>
  </si>
  <si>
    <t>37.4.0.0.3.</t>
  </si>
  <si>
    <t>37.4.0.0.4.</t>
  </si>
  <si>
    <t>JOELHO 90 GRAUS, EM FERRO GALVANIZADO, CONEXÃO ROSQUEADA, DN 20 (3/4"), INSTALADO EM RAMAIS E SUB-RAMAIS DE GÁS - FORNECIMENTO E INSTALAÇÃO. AF_10/2020</t>
  </si>
  <si>
    <t>37.4.0.0.5.</t>
  </si>
  <si>
    <t>BRACADEIRA METALICA TIPO "D" DIAM. 3/4"</t>
  </si>
  <si>
    <t>37.4.0.0.6.</t>
  </si>
  <si>
    <t>37.4.0.0.7.</t>
  </si>
  <si>
    <t>37.4.0.0.8.</t>
  </si>
  <si>
    <t>37.4.0.0.9.</t>
  </si>
  <si>
    <t>REGISTRO OU REGULADOR DE GÁS DE COZINHA - FORNECIMENTO E INSTALAÇÃO. AF_08/2021</t>
  </si>
  <si>
    <t>37.4.0.0.10.</t>
  </si>
  <si>
    <t>VÁLVULA DE ESFERA TRIPARTIDA 3/4", PASSAGEM PLENA, ROSCA NPT, CLASSE 300 - NORMA ASME B16.34</t>
  </si>
  <si>
    <t>37.4.0.0.11.</t>
  </si>
  <si>
    <t>37.4.0.0.12.</t>
  </si>
  <si>
    <t>LUVA REDUÇÃO DE FERRO MALEÁVEL GALVANIZADO 3/4" X 1/2", CLASSE 150, ROSCA NPT - NBR 6925</t>
  </si>
  <si>
    <t>37.4.0.0.13.</t>
  </si>
  <si>
    <t>37.4.0.0.14.</t>
  </si>
  <si>
    <t>CHICOTE "PIGTAIL" FLEXÍVEL PARA P-45 DE MANGUEIRA NITRÍLICA COM COMPRIMENTO DE 500 MM E ROSCA DAS CONEXÕES DE 7/8" R.E. X 7/16"NS OU M20 X 7/16" NS - NBR 13419</t>
  </si>
  <si>
    <t>37.4.0.0.15.</t>
  </si>
  <si>
    <t>SUPORTE "L" , EM FERRO CHATO 1/8" X 1" PINTADO (42CM) PARA TUBO DE AÇO GALVANIZADO 3/4" -  INCLUSO ABRAÇADEIRA TIPO "U" 3/4"/PARAFUSOS/PORCAS/ARRUELAS, BEM COMO A FIXAÇÃO NA PAREDE COM BUCHAS/PARAFUSOS.</t>
  </si>
  <si>
    <t>37.5.</t>
  </si>
  <si>
    <t>37.5.0.0.1.</t>
  </si>
  <si>
    <t>37.5.0.0.2.</t>
  </si>
  <si>
    <t>INSTALAÇÕES DE INCÊNDIO</t>
  </si>
  <si>
    <t>38.1.</t>
  </si>
  <si>
    <t>38.1.0.0.1.</t>
  </si>
  <si>
    <t>38.2.</t>
  </si>
  <si>
    <t>38.2.0.0.1.</t>
  </si>
  <si>
    <t>38.3.</t>
  </si>
  <si>
    <t>38.3.0.0.1.</t>
  </si>
  <si>
    <t>36.1.1.0.52.</t>
  </si>
  <si>
    <t>LUMINÁRIA TIPO PLAFON CIRCULAR, DE SOBREPOR, COM LED DE 12/13 W - FORNECIMENTO E INSTALAÇÃO. AF_03/2022</t>
  </si>
  <si>
    <t>36.1.1.0.53.</t>
  </si>
  <si>
    <t>LÂMPADA COMPACTA DE LED 10 W, BASE E27 - FORNECIMENTO E INSTALAÇÃO. AF_02/2020</t>
  </si>
  <si>
    <t>36.1.1.0.54.</t>
  </si>
  <si>
    <t>36.1.1.0.55.</t>
  </si>
  <si>
    <t>SENSOR DE PRESENÇA COM FOTOCÉLULA, FIXAÇÃO EM PAREDE - FORNECIMENTO E INSTALAÇÃO. AF_02/2020</t>
  </si>
  <si>
    <t>36.1.1.0.56.</t>
  </si>
  <si>
    <t>LUMINÁRIA DE SOBREPOR COM ALETAS 2 X 16/18/20 W - FORNECIMENTO E INSTALAÇÃO (GOINFRA + ORSE)</t>
  </si>
  <si>
    <t>36.1.1.0.57.</t>
  </si>
  <si>
    <t>LÂMPADA TUBULAR LED DE 18/20 W, BASE G13 - FORNECIMENTO E INSTALAÇÃO. AF_02/2020_PS</t>
  </si>
  <si>
    <t>36.1.1.0.58.</t>
  </si>
  <si>
    <t>36.1.1.0.59.</t>
  </si>
  <si>
    <t>36.1.1.0.60.</t>
  </si>
  <si>
    <t>PADRÃO TRIFASICO 35 MM H=5 METROS</t>
  </si>
  <si>
    <t>36.1.1.0.61.</t>
  </si>
  <si>
    <t>36.1.1.0.62.</t>
  </si>
  <si>
    <t>HASTE DE ATERRAMENTO 5/8  PARA SPDA - FORNECIMENTO E INSTALAÇÃO. AF_12/2017</t>
  </si>
  <si>
    <t>36.1.1.0.63.</t>
  </si>
  <si>
    <t>36.1.1.0.64.</t>
  </si>
  <si>
    <t>36.1.1.0.65.</t>
  </si>
  <si>
    <t>36.1.1.0.66.</t>
  </si>
  <si>
    <t>CAIXA DE PASSAGEM 30X30X40CM (MEDIDAS INTERNAS) COM TAMPA E DRENO BRITA</t>
  </si>
  <si>
    <t>36.1.1.0.67.</t>
  </si>
  <si>
    <t>CAIXA DE PASSAGEM METÁLICA DE EMBUTIR 30X30X12 CM</t>
  </si>
  <si>
    <t>36.1.1.0.68.</t>
  </si>
  <si>
    <t>CAIXA DE PASSAGEM - ESCAVAÇÃO MANUAL / REATERRO/ APILOAMENTO DO FUNDO</t>
  </si>
  <si>
    <t>36.1.2.</t>
  </si>
  <si>
    <t>QUADRO DE COMANDO DE MOTORES RES. ENTERRADO</t>
  </si>
  <si>
    <t>36.1.2.0.1.</t>
  </si>
  <si>
    <t>CAIXA PARA QUADRO DE COMANDO METÁLICA DE SOBREPOR 40X30X20 CM</t>
  </si>
  <si>
    <t>36.1.2.0.2.</t>
  </si>
  <si>
    <t>36.1.2.0.3.</t>
  </si>
  <si>
    <t>BOTOEIRA "LIGA-DESLIGA" PARA INSTALAÇÃO EM PORTA  DE QUADRO</t>
  </si>
  <si>
    <t>36.1.2.0.4.</t>
  </si>
  <si>
    <t>CHAVE DE PARTIDA DE MOTOR TRIFÁSICO C/RELE FALTA DE FASE 5CV</t>
  </si>
  <si>
    <t>36.1.2.0.5.</t>
  </si>
  <si>
    <t>CHAVE DE PARTIDA DE MOTOR TRIFÁSICO C/RELE FALTA DE FASE 1 CV</t>
  </si>
  <si>
    <t>36.1.2.0.6.</t>
  </si>
  <si>
    <t>DISJUNTOR TRIPOLAR TIPO DIN, CORRENTE NOMINAL DE 40A - FORNECIMENTO E INSTALAÇÃO. AF_10/2020</t>
  </si>
  <si>
    <t>36.1.2.0.7.</t>
  </si>
  <si>
    <t>DISJUNTOR TRIPOLAR TIPO DIN, CORRENTE NOMINAL DE 32A - FORNECIMENTO E INSTALAÇÃO. AF_10/2020</t>
  </si>
  <si>
    <t>36.1.2.0.8.</t>
  </si>
  <si>
    <t>DISJUNTOR TRIPOLAR TIPO DIN, CORRENTE NOMINAL DE 25A - FORNECIMENTO E INSTALAÇÃO. AF_10/2020</t>
  </si>
  <si>
    <t>36.1.2.0.9.</t>
  </si>
  <si>
    <t>BORNE TERMINAL SAK 4 MM2</t>
  </si>
  <si>
    <t>36.1.2.0.10.</t>
  </si>
  <si>
    <t>BORNE TERMINAL SAK 10 MM2</t>
  </si>
  <si>
    <t>36.1.2.0.11.</t>
  </si>
  <si>
    <t>DISPOSITIVO DE PROTEÇÃO CONTRA SURTOS (D.P.S.) 275V DE 8 A 40KA</t>
  </si>
  <si>
    <t>36.1.2.0.12.</t>
  </si>
  <si>
    <t>CHAVE TRIPOLAR TIPO PACCO 40A</t>
  </si>
  <si>
    <t>36.1.2.0.13.</t>
  </si>
  <si>
    <t>CHAVE DE BOIA AUTOMÁTICA - 15A/250V</t>
  </si>
  <si>
    <t>36.1.2.0.14.</t>
  </si>
  <si>
    <t>CABO ISOLADO PP 3 X 2,5 MM2</t>
  </si>
  <si>
    <t>36.1.2.0.15.</t>
  </si>
  <si>
    <t>CONTATOR TRIPOLAR - 32A, 500V NOMINAL, COMANDO 220V, CATEGORIA AC-3.</t>
  </si>
  <si>
    <t>36.1.3.</t>
  </si>
  <si>
    <t>QUADRO DE COMANDO DE MOTORES INC 7,5 CV</t>
  </si>
  <si>
    <t>36.1.3.0.1.</t>
  </si>
  <si>
    <t>CAIXA DE PASSAGEM METÁLICA DE EMBUTIR 15X15X8 CM</t>
  </si>
  <si>
    <t>36.1.3.0.2.</t>
  </si>
  <si>
    <t>BUCHA E ARRUELA METALICA DIAM. 1.1/2"</t>
  </si>
  <si>
    <t>36.1.3.0.3.</t>
  </si>
  <si>
    <t>36.1.3.0.4.</t>
  </si>
  <si>
    <t>36.1.3.0.5.</t>
  </si>
  <si>
    <t>CHAVE DE PARTIDA DE MOTOR TRIFÁSICO C/RELE FALTA DE FASE 7 1/2CV</t>
  </si>
  <si>
    <t>36.1.3.0.6.</t>
  </si>
  <si>
    <t>36.1.3.0.7.</t>
  </si>
  <si>
    <t>DISJUNTOR TRIPOLAR TIPO DIN, CORRENTE NOMINAL DE 10A - FORNECIMENTO E INSTALAÇÃO. AF_10/2020</t>
  </si>
  <si>
    <t>36.1.3.0.8.</t>
  </si>
  <si>
    <t>36.1.3.0.9.</t>
  </si>
  <si>
    <t>CONTATOR TRIPOLAR - 25A, 500V NOMINAL, 220V COMANDO, CATEGORIA AC-3.</t>
  </si>
  <si>
    <t>36.1.3.0.10.</t>
  </si>
  <si>
    <t>36.1.3.0.11.</t>
  </si>
  <si>
    <t>36.1.3.0.12.</t>
  </si>
  <si>
    <t>36.1.3.0.13.</t>
  </si>
  <si>
    <t>36.1.3.0.14.</t>
  </si>
  <si>
    <t>36.1.3.0.15.</t>
  </si>
  <si>
    <t>36.1.3.0.16.</t>
  </si>
  <si>
    <t>CABO DE COBRE FLEXÍVEL ISOLADO, 10 MM², ANTI-CHAMA 0,6/1,0 KV, PARA DISTRIBUIÇÃO FORNECIMENTO E INSTALAÇÃO. AF_12/2015</t>
  </si>
  <si>
    <t>36.1.3.0.17.</t>
  </si>
  <si>
    <t>ELETRODUTO FLEXÍVEL CORRUGADO, PEAD, DN 50 (1 1/2"), PARA REDE ENTERRADA DE DISTRIBUIÇÃO DE ENERGIA ELÉTRICA - FORNECIMENTO E INSTALAÇÃO. AF_12/2021</t>
  </si>
  <si>
    <t>36.1.3.0.18.</t>
  </si>
  <si>
    <t>CAIXA DE PASSAGEM PARA TELEFONE 15X15X10CM (SOBREPOR), FORNECIMENTO E INSTALACAO. AF_11/2019</t>
  </si>
  <si>
    <t>36.1.4.</t>
  </si>
  <si>
    <t>CIRCUITO DE COMANDO E ACIONAMENTO DE SISTEMA DE COMB. A INCENDIO</t>
  </si>
  <si>
    <t>36.1.4.0.1.</t>
  </si>
  <si>
    <t>BRACADEIRA METALICA TIPO "D" DIAM. 3"</t>
  </si>
  <si>
    <t>36.1.4.0.2.</t>
  </si>
  <si>
    <t>CABO DE COBRE FLEXÍVEL ISOLADO, 2,5 MM², ANTI-CHAMA 450/750 V, PARA CIRCUITOS TERMINAIS - FORNECIMENTO E INSTALAÇÃO. AF_12/2015</t>
  </si>
  <si>
    <t>36.1.4.0.3.</t>
  </si>
  <si>
    <t>ELETRODUTO FLEXÍVEL CORRUGADO REFORÇADO, PVC, DN 25 MM (3/4"), PARA CIRCUITOS TERMINAIS, INSTALADO EM PAREDE - FORNECIMENTO E INSTALAÇÃO. AF_12/2015</t>
  </si>
  <si>
    <t>36.1.4.0.4.</t>
  </si>
  <si>
    <t>ELETRODUTO FLEXÍVEL CORRUGADO, PVC, DN 32 MM (1"), PARA CIRCUITOS TERMINAIS, INSTALADO EM PAREDE - FORNECIMENTO E INSTALAÇÃO. AF_12/2015</t>
  </si>
  <si>
    <t>36.1.4.0.5.</t>
  </si>
  <si>
    <t>36.1.4.0.6.</t>
  </si>
  <si>
    <t>36.1.4.0.7.</t>
  </si>
  <si>
    <t>CONDULETE DE PVC - ADAPTADOR DE SAÍDA 3/4"</t>
  </si>
  <si>
    <t>36.1.5.</t>
  </si>
  <si>
    <t>ACIONADOR AUDIOVIUAL - ACESSIBILIDADE</t>
  </si>
  <si>
    <t>36.1.5.0.1.</t>
  </si>
  <si>
    <t>TOMADA HEXAGONAL 2P + T - 10A - 250V</t>
  </si>
  <si>
    <t>36.1.5.0.2.</t>
  </si>
  <si>
    <t>36.1.5.0.3.</t>
  </si>
  <si>
    <t>36.1.5.0.4.</t>
  </si>
  <si>
    <t>36.1.5.0.5.</t>
  </si>
  <si>
    <t>36.1.5.0.6.</t>
  </si>
  <si>
    <t>ELETRODUTO DE PVC RIGIDO DIAMETRO 3/4"</t>
  </si>
  <si>
    <t>36.1.5.0.7.</t>
  </si>
  <si>
    <t>CAIXA RETANGULAR 4" X 2" ALTA (2,00 M DO PISO), METÁLICA, INSTALADA EM PAREDE - FORNECIMENTO E INSTALAÇÃO. AF_12/2015</t>
  </si>
  <si>
    <t>35.2.</t>
  </si>
  <si>
    <t>35.2.0.0.1.</t>
  </si>
  <si>
    <t>35.3.</t>
  </si>
  <si>
    <t>35.3.0.0.1.</t>
  </si>
  <si>
    <t>IMPERMEABILIZACAO-C/CIMENTO CRISTALIZANTE 3 DEMAOS</t>
  </si>
  <si>
    <t>35.4.</t>
  </si>
  <si>
    <t>35.4.0.0.1.</t>
  </si>
  <si>
    <t>PORTÃO DE ABRIR 01 FOLHA TELA/TUBO FoGo 1.1/2" PT3 C/FERRAGENS</t>
  </si>
  <si>
    <t>35.5.</t>
  </si>
  <si>
    <t>35.5.0.0.1.</t>
  </si>
  <si>
    <t>CHAPISCO ROLADO - (1COLA:10CI:30 ARML)</t>
  </si>
  <si>
    <t>35.5.0.0.2.</t>
  </si>
  <si>
    <t>35.6.</t>
  </si>
  <si>
    <t>35.6.1.</t>
  </si>
  <si>
    <t>EXTERNAS</t>
  </si>
  <si>
    <t>35.6.1.0.1.</t>
  </si>
  <si>
    <t>35.6.2.</t>
  </si>
  <si>
    <t>ESQUADRIAS</t>
  </si>
  <si>
    <t>35.6.2.0.1.</t>
  </si>
  <si>
    <t>REFORMA ELÉTRICA</t>
  </si>
  <si>
    <t>36.1.</t>
  </si>
  <si>
    <t>36.1.1.</t>
  </si>
  <si>
    <t>GERAL</t>
  </si>
  <si>
    <t>36.1.1.0.1.</t>
  </si>
  <si>
    <t>QUADRO DE DISTRIBUIÇÃO DE ENERGIA EM CHAPA DE AÇO GALVANIZADO, DE EMBUTIR, COM BARRAMENTO TRIFÁSICO, PARA 40 DISJUNTORES DIN 100A - FORNECIMENTO E INSTALAÇÃO. AF_10/2020</t>
  </si>
  <si>
    <t>36.1.1.0.2.</t>
  </si>
  <si>
    <t>DISJUNTOR TRIPOLAR DE 60 A 100-A</t>
  </si>
  <si>
    <t>36.1.1.0.3.</t>
  </si>
  <si>
    <t>36.1.1.0.4.</t>
  </si>
  <si>
    <t>DISJUNTOR TRIPOLAR TIPO DIN, CORRENTE NOMINAL DE 50A - FORNECIMENTO E INSTALAÇÃO. AF_10/2020</t>
  </si>
  <si>
    <t>36.1.1.0.5.</t>
  </si>
  <si>
    <t>DISJUNTOR MONOPOLAR TIPO DIN, CORRENTE NOMINAL DE 25A - FORNECIMENTO E INSTALAÇÃO. AF_10/2020</t>
  </si>
  <si>
    <t>36.1.1.0.6.</t>
  </si>
  <si>
    <t>36.1.1.0.7.</t>
  </si>
  <si>
    <t>CABO DE COBRE FLEXÍVEL ISOLADO, 4 MM², ANTI-CHAMA 450/750 V, PARA CIRCUITOS TERMINAIS - FORNECIMENTO E INSTALAÇÃO. AF_12/2015</t>
  </si>
  <si>
    <t>36.1.1.0.8.</t>
  </si>
  <si>
    <t>CABO DE COBRE FLEXÍVEL ISOLADO, 10 MM², ANTI-CHAMA 450/750 V, PARA DISTRIBUIÇÃO - FORNECIMENTO E INSTALAÇÃO. AF_12/2015</t>
  </si>
  <si>
    <t>36.1.1.0.9.</t>
  </si>
  <si>
    <t>CABO DE COBRE FLEXÍVEL ISOLADO, 16 MM², ANTI-CHAMA 450/750 V, PARA DISTRIBUIÇÃO - FORNECIMENTO E INSTALAÇÃO. AF_12/2015</t>
  </si>
  <si>
    <t>36.1.1.0.10.</t>
  </si>
  <si>
    <t>CABO DE COBRE FLEXÍVEL ISOLADO, 16 MM², ANTI-CHAMA 0,6/1,0 KV, PARA DISTRIBUIÇÃO FORNECIMENTO E INSTALAÇÃO. AF_12/2015</t>
  </si>
  <si>
    <t>36.1.1.0.11.</t>
  </si>
  <si>
    <t>CABO DE COBRE FLEXÍVEL ISOLADO, 35 MM², 0,6/1,0 KV, PARA REDE AÉREA DE DISTRIBUIÇÃO DE ENERGIA ELÉTRICA DE BAIXA TENSÃO - FORNECIMENTO E INSTALAÇÃO. AF_07/2020</t>
  </si>
  <si>
    <t>36.1.1.0.12.</t>
  </si>
  <si>
    <t>ELETRODUTO EM AÇO ZINCADO DIÂMETRO 3/4"</t>
  </si>
  <si>
    <t>36.1.1.0.13.</t>
  </si>
  <si>
    <t>ELETRODUTO PVC FLEXÍVEL - MANGUEIRA CORRUGADA LEVE - DIAM. 25MM</t>
  </si>
  <si>
    <t>36.1.1.0.14.</t>
  </si>
  <si>
    <t>ELETRODUTO EM AÇO ZINCADO DIÂMETRO 1"</t>
  </si>
  <si>
    <t>36.1.1.0.15.</t>
  </si>
  <si>
    <t>ELETRODUTO FLEXÍVEL CORRUGADO REFORÇADO, PVC, DN 32 MM (1"), PARA CIRCUITOS TERMINAIS, INSTALADO EM FORRO - FORNECIMENTO E INSTALAÇÃO. AF_12/2015</t>
  </si>
  <si>
    <t>36.1.1.0.16.</t>
  </si>
  <si>
    <t>ELETRODUTO EM AÇO ZINCADO DIÂMETRO 1.1/4"</t>
  </si>
  <si>
    <t>36.1.1.0.17.</t>
  </si>
  <si>
    <t>36.1.1.0.18.</t>
  </si>
  <si>
    <t>36.1.1.0.19.</t>
  </si>
  <si>
    <t>ELETRODUTO EM AÇO ZINCADO DIÂMETRO 2"</t>
  </si>
  <si>
    <t>36.1.1.0.20.</t>
  </si>
  <si>
    <t>BRACADEIRA METALICA TIPO "U" DIAM. 3/4"</t>
  </si>
  <si>
    <t>36.1.1.0.21.</t>
  </si>
  <si>
    <t>BRACADEIRA METALICA TIPO "U" DIAM. 1"</t>
  </si>
  <si>
    <t>36.1.1.0.22.</t>
  </si>
  <si>
    <t>BRACADEIRA METALICA TIPO "U" DIAM. 1.1/4"</t>
  </si>
  <si>
    <t>36.1.1.0.23.</t>
  </si>
  <si>
    <t>BRACADEIRA METALICA TIPO "U" DIAM. 1.1/2"</t>
  </si>
  <si>
    <t>36.1.1.0.24.</t>
  </si>
  <si>
    <t>BRACADEIRA METALICA TIPO "U" DIAM. 2"</t>
  </si>
  <si>
    <t>36.1.1.0.25.</t>
  </si>
  <si>
    <t>LUVA  EM AÇO GALVANIZADO DIÂMETRO 1"</t>
  </si>
  <si>
    <t>36.1.1.0.26.</t>
  </si>
  <si>
    <t>LUVA EM AÇO GALVANIZADO DIÂMETRO 1.1/4"</t>
  </si>
  <si>
    <t>36.1.1.0.27.</t>
  </si>
  <si>
    <t>LUVA EM AÇO GALVANIZADO DIÂMETRO 1.1/2"</t>
  </si>
  <si>
    <t>36.1.1.0.28.</t>
  </si>
  <si>
    <t>CURVA 90 GRAUS AÇO ZINCADO DIÂMETRO 3/4"</t>
  </si>
  <si>
    <t>36.1.1.0.29.</t>
  </si>
  <si>
    <t>CURVA 90 GRAUS AÇO ZINCADO DIÂMETRO 1"</t>
  </si>
  <si>
    <t>36.1.1.0.30.</t>
  </si>
  <si>
    <t>CURVA 90 GRAUS AÇO ZINCADO DIÂMETRO 1.1/4"</t>
  </si>
  <si>
    <t>36.1.1.0.31.</t>
  </si>
  <si>
    <t>CURVA 90 GRAUS AÇO ZINCADO DIÂMETRO 1.1/2"</t>
  </si>
  <si>
    <t>36.1.1.0.32.</t>
  </si>
  <si>
    <t>CURVA 90 GRAUS AÇO ZINCADO DIÂMETRO 2"</t>
  </si>
  <si>
    <t>36.1.1.0.33.</t>
  </si>
  <si>
    <t>CAIXA OCTOGONAL 3" X 3", PVC, INSTALADA EM LAJE - FORNECIMENTO E INSTALAÇÃO. AF_12/2015</t>
  </si>
  <si>
    <t>36.1.1.0.34.</t>
  </si>
  <si>
    <t>CAIXA RETANGULAR 4" X 2" ALTA (2,00 M DO PISO), PVC, INSTALADA EM PAREDE - FORNECIMENTO E INSTALAÇÃO. AF_12/2015</t>
  </si>
  <si>
    <t>36.1.1.0.35.</t>
  </si>
  <si>
    <t>CAIXA RETANGULAR 4" X 4" ALTA (2,00 M DO PISO), PVC, INSTALADA EM PAREDE - FORNECIMENTO E INSTALAÇÃO. AF_12/2015</t>
  </si>
  <si>
    <t>36.1.1.0.36.</t>
  </si>
  <si>
    <t>36.1.1.0.37.</t>
  </si>
  <si>
    <t>TOMADA MÉDIA DE EMBUTIR (2 MÓDULOS), 2P+T 10 A, INCLUINDO SUPORTE E PLACA - FORNECIMENTO E INSTALAÇÃO. AF_12/2015</t>
  </si>
  <si>
    <t>36.1.1.0.38.</t>
  </si>
  <si>
    <t>TOMADA HEXAGONAL 2P + T - 20A - 250V</t>
  </si>
  <si>
    <t>36.1.1.0.39.</t>
  </si>
  <si>
    <t>INTERRUPTOR SIMPLES (1 SECAO)</t>
  </si>
  <si>
    <t>36.1.1.0.40.</t>
  </si>
  <si>
    <t>INTERRUPTOR SIMPLES (2 SECOES)</t>
  </si>
  <si>
    <t>36.1.1.0.41.</t>
  </si>
  <si>
    <t>INTERRUPTOR PARALELO SIMPLES (1 SECAO)</t>
  </si>
  <si>
    <t>36.1.1.0.42.</t>
  </si>
  <si>
    <t>INTERRUPTOR PARALELO (2 MÓDULOS), 10A/250V, INCLUINDO SUPORTE E PLACA - FORNECIMENTO E INSTALAÇÃO. AF_12/2015</t>
  </si>
  <si>
    <t>36.1.1.0.43.</t>
  </si>
  <si>
    <t>INTERRUPTOR PARALELO (3 MÓDULOS), 10A/250V, INCLUINDO SUPORTE E PLACA - FORNECIMENTO E INSTALAÇÃO. AF_12/2015</t>
  </si>
  <si>
    <t>36.1.1.0.44.</t>
  </si>
  <si>
    <t>DISJUNTOR MONOPOLAR TIPO DIN, CORRENTE NOMINAL DE 10A - FORNECIMENTO E INSTALAÇÃO. AF_10/2020</t>
  </si>
  <si>
    <t>36.1.1.0.45.</t>
  </si>
  <si>
    <t>36.1.1.0.46.</t>
  </si>
  <si>
    <t>36.1.1.0.47.</t>
  </si>
  <si>
    <t>DISJUNTOR MONOPOLAR TIPO DIN, CORRENTE NOMINAL DE 32A - FORNECIMENTO E INSTALAÇÃO. AF_10/2020</t>
  </si>
  <si>
    <t>36.1.1.0.48.</t>
  </si>
  <si>
    <t>CONDULETE METÁLICO - CAIXA COM 5 ENTRADAS</t>
  </si>
  <si>
    <t>36.1.1.0.49.</t>
  </si>
  <si>
    <t>TAMPA CEGA PARA CONDULETE METÁLICO</t>
  </si>
  <si>
    <t>36.1.1.0.50.</t>
  </si>
  <si>
    <t>INTERRUPTOR DIFERENCIAL RESIDUAL (D.R.) BIPOLAR DE 40A-30mA</t>
  </si>
  <si>
    <t>36.1.1.0.51.</t>
  </si>
  <si>
    <t>31.3.</t>
  </si>
  <si>
    <t>31.3.0.0.1.</t>
  </si>
  <si>
    <t>ESTRUTURA TRELIÇADA DE COBERTURA, TIPO FINK, COM LIGAÇÕES SOLDADAS, INCLUSOS PERFIS METÁLICOS, CHAPAS METÁLICAS, MÃO DE OBRA E TRANSPORTE COM GUINDASTE - FORNECIMENTO E INSTALAÇÃO. AF_01/2020_PSA</t>
  </si>
  <si>
    <t>31.4.</t>
  </si>
  <si>
    <t>31.4.0.0.1.</t>
  </si>
  <si>
    <t>COBERTURA COM TELHA CANALETE 90 OU EQUIV. COM ACESSÓRIOS</t>
  </si>
  <si>
    <t>31.4.0.0.2.</t>
  </si>
  <si>
    <t>COBERTURA COM TELHA PLAN RESINADA COR VERMELHA</t>
  </si>
  <si>
    <t>31.4.0.0.3.</t>
  </si>
  <si>
    <t>CUMEEIRA  P/ TELHA PLAN RESINADA COR VERMELHA</t>
  </si>
  <si>
    <t>31.4.0.0.4.</t>
  </si>
  <si>
    <t>31.4.0.0.5.</t>
  </si>
  <si>
    <t>EMBOCAMENTO LATERAL  (OITOES)</t>
  </si>
  <si>
    <t>31.4.0.0.6.</t>
  </si>
  <si>
    <t>EMBOCAMENTO DE BEIRAL</t>
  </si>
  <si>
    <t>PINTURA GERAL DA CASA DOS MOTORISTAS</t>
  </si>
  <si>
    <t>32.1.</t>
  </si>
  <si>
    <t>32.1.0.0.1.</t>
  </si>
  <si>
    <t>32.2.</t>
  </si>
  <si>
    <t>32.2.0.0.1.</t>
  </si>
  <si>
    <t>32.3.</t>
  </si>
  <si>
    <t>32.3.0.0.1.</t>
  </si>
  <si>
    <t>32.4.</t>
  </si>
  <si>
    <t>32.4.0.0.1.</t>
  </si>
  <si>
    <t>32.5.</t>
  </si>
  <si>
    <t>32.5.1.</t>
  </si>
  <si>
    <t>32.5.1.0.1.</t>
  </si>
  <si>
    <t>REMOCAO DE PINTURA ANTIGA A LATEX</t>
  </si>
  <si>
    <t>32.5.1.0.2.</t>
  </si>
  <si>
    <t>32.5.2.</t>
  </si>
  <si>
    <t>ESQUADRIAS MANTIDAS</t>
  </si>
  <si>
    <t>32.5.2.1.</t>
  </si>
  <si>
    <t>PORTAS E JANELAS</t>
  </si>
  <si>
    <t>32.5.2.1.1.</t>
  </si>
  <si>
    <t>REMOCAO DE PINTURA ANTIGA A OLEO OU ESMALTE</t>
  </si>
  <si>
    <t>32.5.2.1.2.</t>
  </si>
  <si>
    <t>32.5.2.2.</t>
  </si>
  <si>
    <t>GRADE - MURO</t>
  </si>
  <si>
    <t>32.5.2.2.1.</t>
  </si>
  <si>
    <t>32.5.2.2.2.</t>
  </si>
  <si>
    <t>32.5.3.</t>
  </si>
  <si>
    <t>MURO</t>
  </si>
  <si>
    <t>32.5.3.0.1.</t>
  </si>
  <si>
    <t>32.5.3.0.2.</t>
  </si>
  <si>
    <t>LETREIRO MÉDIO A GRANDE PORTE EM PAREDE FEITO A PINCEL</t>
  </si>
  <si>
    <t>32.5.4.</t>
  </si>
  <si>
    <t>PISO DE CONCRETO E MURETAS</t>
  </si>
  <si>
    <t>32.5.4.0.1.</t>
  </si>
  <si>
    <t>PINTURA TINTA POLIESPORTIVA - 2 DEMÃOS (PISOS E CIMENTADOS)</t>
  </si>
  <si>
    <t>REFORMA</t>
  </si>
  <si>
    <t>33.1.</t>
  </si>
  <si>
    <t>33.1.0.0.1.</t>
  </si>
  <si>
    <t>33.2.</t>
  </si>
  <si>
    <t>33.2.0.0.1.</t>
  </si>
  <si>
    <t>33.3.</t>
  </si>
  <si>
    <t>33.3.0.0.1.</t>
  </si>
  <si>
    <t>33.3.0.0.2.</t>
  </si>
  <si>
    <t>SOLEIRA EM GRANITO, LARGURA 15 CM, ESPESSURA 2,0 CM. AF_09/2020</t>
  </si>
  <si>
    <t>33.4.</t>
  </si>
  <si>
    <t>33.4.0.0.1.</t>
  </si>
  <si>
    <t>33.4.0.0.2.</t>
  </si>
  <si>
    <t>PLACA DE COMUNICAÇÃO VISUAL SEC XXI, MODELO P - PLACA DE PAREDE, TAMANHO 0,30 X 0,40 M, CHAPA DOBRADA #18, PINTADA E ADESIVADA - FORNECIMENTO E INSTALAÇÃO (GOINFRA + ORSE)</t>
  </si>
  <si>
    <t>33.4.0.0.3.</t>
  </si>
  <si>
    <t>ELEVADOR</t>
  </si>
  <si>
    <t>34.1.</t>
  </si>
  <si>
    <t>34.1.0.0.1.</t>
  </si>
  <si>
    <t>34.2.</t>
  </si>
  <si>
    <t>34.2.0.0.1.</t>
  </si>
  <si>
    <t>34.3.</t>
  </si>
  <si>
    <t>34.3.1.</t>
  </si>
  <si>
    <t>BOTA FORA DE TERRA</t>
  </si>
  <si>
    <t>34.3.1.0.1.</t>
  </si>
  <si>
    <t>34.3.1.0.2.</t>
  </si>
  <si>
    <t>ESCAVACAO MECANICA</t>
  </si>
  <si>
    <t>34.3.1.0.3.</t>
  </si>
  <si>
    <t>CARGA MECANIZADA</t>
  </si>
  <si>
    <t>34.3.1.0.4.</t>
  </si>
  <si>
    <t>TRANSPORTE DE MATERIAL ESCAVADO M3.KM</t>
  </si>
  <si>
    <t>M3KM</t>
  </si>
  <si>
    <t>34.4.</t>
  </si>
  <si>
    <t>34.4.0.0.1.</t>
  </si>
  <si>
    <t>34.5.</t>
  </si>
  <si>
    <t>34.5.0.0.1.</t>
  </si>
  <si>
    <t>34.5.0.0.2.</t>
  </si>
  <si>
    <t>34.6.</t>
  </si>
  <si>
    <t>34.6.0.0.1.</t>
  </si>
  <si>
    <t>34.6.0.0.2.</t>
  </si>
  <si>
    <t>RODAPÉ DE CERÂMICA  COM ARGAMASSA COLANTE</t>
  </si>
  <si>
    <t>34.7.</t>
  </si>
  <si>
    <t>34.7.0.0.1.</t>
  </si>
  <si>
    <t>EMASSAMENTO COM MASSA PVA DUAS DEMAOS</t>
  </si>
  <si>
    <t>34.7.0.0.2.</t>
  </si>
  <si>
    <t>PINTURA LATEX ACRILICO 2 DEMAOS</t>
  </si>
  <si>
    <t>34.7.0.0.3.</t>
  </si>
  <si>
    <t>PINTURA TINTA ESMALTE SINTETICO PARA PAREDES - 2 DEMÃOS C/SELADOR</t>
  </si>
  <si>
    <t>34.8.</t>
  </si>
  <si>
    <t>34.8.0.0.1.</t>
  </si>
  <si>
    <t>IMPLANTAR ABRIGO DE GÁS</t>
  </si>
  <si>
    <t>35.1.</t>
  </si>
  <si>
    <t>35.1.0.0.1.</t>
  </si>
  <si>
    <t>28.10.4.0.2.</t>
  </si>
  <si>
    <t>PINTURA PVA LATEX 2 DEMAOS SEM SELADOR</t>
  </si>
  <si>
    <t>REFORMA PÁTIO DESCOBERTO 01</t>
  </si>
  <si>
    <t>29.1.</t>
  </si>
  <si>
    <t>29.1.0.0.1.</t>
  </si>
  <si>
    <t>29.1.0.0.2.</t>
  </si>
  <si>
    <t>REMOÇÃO MANUAL DE JANELA OU PORTAL COM TRANSPORTE ATÉ CAÇAMBA E CARGA</t>
  </si>
  <si>
    <t>29.1.0.0.3.</t>
  </si>
  <si>
    <t>DEMOLIÇÃO MANUAL ALVENARIA TIJOLO SEM REAPROVEITAMENTO COM TRANSPORTE ATE CAÇAMBA E CARGA</t>
  </si>
  <si>
    <t>29.2.</t>
  </si>
  <si>
    <t>29.2.0.0.1.</t>
  </si>
  <si>
    <t>29.3.</t>
  </si>
  <si>
    <t>29.3.1.</t>
  </si>
  <si>
    <t>MOVIMENTAÇÃO DE TERRA (TERRA REMANEJADA DO ITEM REFORMA RECEPÇÃO + REFORMA PÁTIO DESCOBERTO)</t>
  </si>
  <si>
    <t>29.3.1.0.1.</t>
  </si>
  <si>
    <t>29.3.1.0.2.</t>
  </si>
  <si>
    <t>TRANSPORTE COM LÂMINA ATE 100 M - (OBRAS CIVIS)</t>
  </si>
  <si>
    <t>29.3.1.0.3.</t>
  </si>
  <si>
    <t>COMPACTAÇÃO MECÂNICA SEM CONTROLE LABORATÓRIO</t>
  </si>
  <si>
    <t>29.3.1.0.4.</t>
  </si>
  <si>
    <t>REGULARIZAÇÃO DO TERRENO SEM APILOAMENTO COM TRANSPORTE MANUAL DA TERRA ESCAVADA</t>
  </si>
  <si>
    <t>29.3.1.0.5.</t>
  </si>
  <si>
    <t>APILOAMENTO MECÂNICO</t>
  </si>
  <si>
    <t>29.4.</t>
  </si>
  <si>
    <t>29.4.0.0.1.</t>
  </si>
  <si>
    <t>29.5.</t>
  </si>
  <si>
    <t>29.5.0.0.1.</t>
  </si>
  <si>
    <t>IMPERMEABILIZAÇÃO  MURO DE ARRIMO COM 4 DEMÃOS DE EMULSÃO ASFÁLTICA</t>
  </si>
  <si>
    <t>29.6.</t>
  </si>
  <si>
    <t>29.6.0.0.1.</t>
  </si>
  <si>
    <t>PORTÃO DE CORRER E ABRIR CONJUGADO PT-8 C/FERRAGENS</t>
  </si>
  <si>
    <t>29.6.0.0.2.</t>
  </si>
  <si>
    <t>GUARDA-CORPO COM CORRIMÃO - INCLUSO PINTURA - PADRÃO SEDUC (GOINFRA)</t>
  </si>
  <si>
    <t>29.6.0.0.3.</t>
  </si>
  <si>
    <t>29.7.</t>
  </si>
  <si>
    <t>29.7.0.0.1.</t>
  </si>
  <si>
    <t>29.7.0.0.2.</t>
  </si>
  <si>
    <t>29.8.</t>
  </si>
  <si>
    <t>29.8.0.0.1.</t>
  </si>
  <si>
    <t>PISO LAMINADO COM CONCRETO USINADO 20MPA E=7 CM</t>
  </si>
  <si>
    <t>29.8.0.0.2.</t>
  </si>
  <si>
    <t>ARMAÇÃO EM TELA DE AÇO SOLDADA NERVURADA Q-92, AÇO-60, 4,2 mm, MALHA 15x15 CM (GOINFRA + SINAPI)</t>
  </si>
  <si>
    <t>29.8.0.0.3.</t>
  </si>
  <si>
    <t>PISO LAMINADO COM CONCRETO USINADO 20MPA E=5CM</t>
  </si>
  <si>
    <t>29.9.</t>
  </si>
  <si>
    <t>29.9.1.</t>
  </si>
  <si>
    <t>MURO DE ARRIMO</t>
  </si>
  <si>
    <t>29.9.1.0.1.</t>
  </si>
  <si>
    <t>29.9.2.</t>
  </si>
  <si>
    <t>PORTÃO</t>
  </si>
  <si>
    <t>29.9.2.0.1.</t>
  </si>
  <si>
    <t>29.9.3.</t>
  </si>
  <si>
    <t>ESTACIONAMENTO</t>
  </si>
  <si>
    <t>29.9.3.0.1.</t>
  </si>
  <si>
    <t>29.10.</t>
  </si>
  <si>
    <t>29.10.0.0.1.</t>
  </si>
  <si>
    <t>REFORMA DO PÁTIO DESCOBERTO 02</t>
  </si>
  <si>
    <t>30.1.</t>
  </si>
  <si>
    <t>30.1.0.0.1.</t>
  </si>
  <si>
    <t>30.1.0.0.2.</t>
  </si>
  <si>
    <t>30.2.</t>
  </si>
  <si>
    <t>30.2.0.0.1.</t>
  </si>
  <si>
    <t>30.3.</t>
  </si>
  <si>
    <t>30.3.1.</t>
  </si>
  <si>
    <t>REMOÇÃO DO ENCHIMENTO EM TERRA DA RAMPA</t>
  </si>
  <si>
    <t>30.3.1.0.1.</t>
  </si>
  <si>
    <t>30.3.1.0.2.</t>
  </si>
  <si>
    <t>30.3.2.</t>
  </si>
  <si>
    <t>PISO (TERRA REMANEJADA DO ITEM REFORMA PÁTIO DESCOBERTO + REFORMA DO PÁTIO DESCOBERTO 02)</t>
  </si>
  <si>
    <t>30.3.2.0.1.</t>
  </si>
  <si>
    <t>30.4.</t>
  </si>
  <si>
    <t>30.4.0.0.1.</t>
  </si>
  <si>
    <t>ALVENARIA DE VEDAÇÃO DE BLOCOS VAZADOS DE CONCRETO DE 14X19X39 CM (ESPESSURA 14 CM)  E ARGAMASSA DE ASSENTAMENTO COM PREPARO EM BETONEIRA. AF_12/2021</t>
  </si>
  <si>
    <t>30.5.</t>
  </si>
  <si>
    <t>30.5.0.0.1.</t>
  </si>
  <si>
    <t>30.6.</t>
  </si>
  <si>
    <t>30.6.0.0.1.</t>
  </si>
  <si>
    <t>30.6.0.0.2.</t>
  </si>
  <si>
    <t>30.7.</t>
  </si>
  <si>
    <t>30.7.0.0.1.</t>
  </si>
  <si>
    <t>30.8.</t>
  </si>
  <si>
    <t>30.8.1.</t>
  </si>
  <si>
    <t>30.8.1.0.1.</t>
  </si>
  <si>
    <t>REFORMAS COBERTURAS</t>
  </si>
  <si>
    <t>31.1.</t>
  </si>
  <si>
    <t>31.1.0.0.1.</t>
  </si>
  <si>
    <t>31.1.0.0.2.</t>
  </si>
  <si>
    <t>DEMOLIÇÃO MANUAL ESTRUTURA EM MADEIRA TELHADO COM TRANSPORTE ATÉ CAÇAMBA E CARGA</t>
  </si>
  <si>
    <t>31.1.0.0.3.</t>
  </si>
  <si>
    <t>DEMOLIÇÃO MANUAL DE COBERTURA EM TELHA CERAMICA COM TRANSPORTE ATÉ CAÇAMBA E CARGA</t>
  </si>
  <si>
    <t>31.2.</t>
  </si>
  <si>
    <t>31.2.0.0.1.</t>
  </si>
  <si>
    <t>26.11.2.0.2.</t>
  </si>
  <si>
    <t>26.11.2.0.3.</t>
  </si>
  <si>
    <t>26.11.2.0.4.</t>
  </si>
  <si>
    <t>26.11.3.</t>
  </si>
  <si>
    <t>TETO</t>
  </si>
  <si>
    <t>26.11.3.0.1.</t>
  </si>
  <si>
    <t>26.11.3.0.2.</t>
  </si>
  <si>
    <t>26.12.</t>
  </si>
  <si>
    <t>26.12.0.0.1.</t>
  </si>
  <si>
    <t>ESPELHO CRISTAL, ESPESSURA 4M, COM PARAFUSOS DE FIXAÇÃO, SEM MOLDURA (SINAPI)</t>
  </si>
  <si>
    <t>REFORMA ÁREA DE SERVIÇO</t>
  </si>
  <si>
    <t>27.1.</t>
  </si>
  <si>
    <t>27.1.0.0.1.</t>
  </si>
  <si>
    <t>27.1.0.0.2.</t>
  </si>
  <si>
    <t>CAPINA - (OBRAS CIVIS)</t>
  </si>
  <si>
    <t>27.2.</t>
  </si>
  <si>
    <t>27.2.0.0.1.</t>
  </si>
  <si>
    <t>27.3.</t>
  </si>
  <si>
    <t>27.3.0.0.1.</t>
  </si>
  <si>
    <t>27.3.0.0.2.</t>
  </si>
  <si>
    <t>27.4.</t>
  </si>
  <si>
    <t>27.4.0.0.1.</t>
  </si>
  <si>
    <t>27.5.</t>
  </si>
  <si>
    <t>27.5.1.</t>
  </si>
  <si>
    <t>PAREDES INTERNAS</t>
  </si>
  <si>
    <t>27.5.1.0.1.</t>
  </si>
  <si>
    <t>27.5.1.0.2.</t>
  </si>
  <si>
    <t>27.5.1.0.3.</t>
  </si>
  <si>
    <t>27.5.1.0.4.</t>
  </si>
  <si>
    <t>REFORMA SALA MULTIUSO</t>
  </si>
  <si>
    <t>28.1.</t>
  </si>
  <si>
    <t>28.1.0.0.1.</t>
  </si>
  <si>
    <t>DEMOLIÇÃO MANUAL DE FORRO GESSO COM TRANSPORTE ATÉ CAÇAMBA E CARGA</t>
  </si>
  <si>
    <t>28.1.0.0.2.</t>
  </si>
  <si>
    <t>28.1.0.0.3.</t>
  </si>
  <si>
    <t>DEMOLIÇÃO DE GRADE/GRELHA/CORRIMÃO/GUARDA CORPO - METÁLICO (GOINFRA)</t>
  </si>
  <si>
    <t>28.1.0.0.4.</t>
  </si>
  <si>
    <t>DEMOLIÇÃO MANUAL DE PISO CERÂMICO SOBRE LASTRO DE CONCRETO COM TRANSPORTE ATÉ CAÇAMBA E CARGA</t>
  </si>
  <si>
    <t>28.1.0.0.5.</t>
  </si>
  <si>
    <t>28.2.</t>
  </si>
  <si>
    <t>28.2.0.0.1.</t>
  </si>
  <si>
    <t>28.3.</t>
  </si>
  <si>
    <t>28.3.1.</t>
  </si>
  <si>
    <t>ESCADA (TERRA REMANEJADA DO ITEM REFORMA RECEPÇÃO)</t>
  </si>
  <si>
    <t>28.3.1.0.1.</t>
  </si>
  <si>
    <t>28.4.</t>
  </si>
  <si>
    <t>28.4.1.</t>
  </si>
  <si>
    <t>28.4.1.0.1.</t>
  </si>
  <si>
    <t>28.4.2.</t>
  </si>
  <si>
    <t>28.4.2.0.1.</t>
  </si>
  <si>
    <t>28.5.</t>
  </si>
  <si>
    <t>28.5.0.0.1.</t>
  </si>
  <si>
    <t>JANELA MAXIM AR CHAPA/VIDRO J1/J2/J7/J15 C/FERRAGENS</t>
  </si>
  <si>
    <t>28.5.0.0.2.</t>
  </si>
  <si>
    <t>PORTA DE ABRIR DE 02 FOLHAS (VENEZIANA / VIDRO) PF-11 C/FERRAGENS</t>
  </si>
  <si>
    <t>28.5.0.0.3.</t>
  </si>
  <si>
    <t>28.5.0.0.4.</t>
  </si>
  <si>
    <t>28.6.</t>
  </si>
  <si>
    <t>28.6.0.0.1.</t>
  </si>
  <si>
    <t>VIDRO LISO 4 MM - COLOCADO</t>
  </si>
  <si>
    <t>28.7.</t>
  </si>
  <si>
    <t>28.7.1.</t>
  </si>
  <si>
    <t>28.7.1.0.1.</t>
  </si>
  <si>
    <t>28.7.1.0.2.</t>
  </si>
  <si>
    <t>28.7.2.</t>
  </si>
  <si>
    <t>28.7.2.0.1.</t>
  </si>
  <si>
    <t>28.7.2.0.2.</t>
  </si>
  <si>
    <t>28.8.</t>
  </si>
  <si>
    <t>28.8.0.0.1.</t>
  </si>
  <si>
    <t>FORRO EM PLACAS DE GESSO, PARA AMBIENTES COMERCIAIS. AF_05/2017_PS</t>
  </si>
  <si>
    <t>28.8.0.0.2.</t>
  </si>
  <si>
    <t>TABICA PARA FORRO DE GESSO COMUM</t>
  </si>
  <si>
    <t>28.9.</t>
  </si>
  <si>
    <t>28.9.0.0.1.</t>
  </si>
  <si>
    <t>LASTRO DE CONCRETO REGULARIZADO IMPERMEABILIZADO 1:3:6 ESP=5CM (BASE)</t>
  </si>
  <si>
    <t>28.9.0.0.2.</t>
  </si>
  <si>
    <t>PISO EM CERÂMICA PEI MAIOR OU IGUAL A 4 COM CONTRA PISO (1CI:3ARML) E ARGAMASSA COLANTE</t>
  </si>
  <si>
    <t>28.9.0.0.3.</t>
  </si>
  <si>
    <t>28.9.0.0.4.</t>
  </si>
  <si>
    <t>28.10.</t>
  </si>
  <si>
    <t>28.10.1.</t>
  </si>
  <si>
    <t>28.10.1.0.1.</t>
  </si>
  <si>
    <t>28.10.2.</t>
  </si>
  <si>
    <t>28.10.2.0.1.</t>
  </si>
  <si>
    <t>28.10.2.0.2.</t>
  </si>
  <si>
    <t>28.10.2.0.3.</t>
  </si>
  <si>
    <t>28.10.2.0.4.</t>
  </si>
  <si>
    <t>28.10.3.</t>
  </si>
  <si>
    <t>28.10.3.0.1.</t>
  </si>
  <si>
    <t>28.10.4.</t>
  </si>
  <si>
    <t>28.10.4.0.1.</t>
  </si>
  <si>
    <t>25.1.0.0.3.</t>
  </si>
  <si>
    <t>25.1.0.0.4.</t>
  </si>
  <si>
    <t>25.1.0.0.5.</t>
  </si>
  <si>
    <t>25.1.0.0.6.</t>
  </si>
  <si>
    <t>DEMOLIÇÃO MANUAL DE BANCADA COM TRANSPORTE ATÉ CAÇAMBA E CARGA</t>
  </si>
  <si>
    <t>25.1.0.0.7.</t>
  </si>
  <si>
    <t>25.2.</t>
  </si>
  <si>
    <t>25.2.0.0.1.</t>
  </si>
  <si>
    <t>25.3.</t>
  </si>
  <si>
    <t>25.3.1.</t>
  </si>
  <si>
    <t>VERGAS</t>
  </si>
  <si>
    <t>25.3.1.0.1.</t>
  </si>
  <si>
    <t>VERGA/CONTRAVERGA EM CONCRETO ARMADO FCK = 20 MPA</t>
  </si>
  <si>
    <t>25.4.</t>
  </si>
  <si>
    <t>25.4.0.0.1.</t>
  </si>
  <si>
    <t>25.4.0.0.2.</t>
  </si>
  <si>
    <t>FIXAÇÃO (ENCUNHAMENTO) DE ALVENARIA DE VEDAÇÃO COM ARGAMASSA APLICADA COM COLHER. AF_03/2016</t>
  </si>
  <si>
    <t>25.5.</t>
  </si>
  <si>
    <t>25.5.0.0.1.</t>
  </si>
  <si>
    <t>PORTA DE ABRIR DE 01 FOLHA EM CHAPA METÁLICA PF-1 C/FERRAGENS</t>
  </si>
  <si>
    <t>25.6.</t>
  </si>
  <si>
    <t>25.6.0.0.1.</t>
  </si>
  <si>
    <t>25.6.0.0.2.</t>
  </si>
  <si>
    <t>25.7.</t>
  </si>
  <si>
    <t>25.7.0.0.1.</t>
  </si>
  <si>
    <t>25.7.0.0.2.</t>
  </si>
  <si>
    <t>25.8.</t>
  </si>
  <si>
    <t>25.8.0.0.1.</t>
  </si>
  <si>
    <t>25.8.0.0.2.</t>
  </si>
  <si>
    <t>25.8.0.0.3.</t>
  </si>
  <si>
    <t>25.9.</t>
  </si>
  <si>
    <t>25.9.1.</t>
  </si>
  <si>
    <t>PORTAS</t>
  </si>
  <si>
    <t>25.9.1.0.1.</t>
  </si>
  <si>
    <t>25.9.2.</t>
  </si>
  <si>
    <t>25.9.2.0.1.</t>
  </si>
  <si>
    <t>25.9.2.0.2.</t>
  </si>
  <si>
    <t>25.9.2.0.3.</t>
  </si>
  <si>
    <t>25.9.2.0.4.</t>
  </si>
  <si>
    <t>25.9.3.</t>
  </si>
  <si>
    <t>25.9.3.0.1.</t>
  </si>
  <si>
    <t>25.9.3.0.2.</t>
  </si>
  <si>
    <t>REFORMA QUARTO FEMININO</t>
  </si>
  <si>
    <t>26.1.</t>
  </si>
  <si>
    <t>26.1.0.0.1.</t>
  </si>
  <si>
    <t>26.1.0.0.2.</t>
  </si>
  <si>
    <t>26.1.0.0.3.</t>
  </si>
  <si>
    <t>26.2.</t>
  </si>
  <si>
    <t>26.2.0.0.1.</t>
  </si>
  <si>
    <t>26.3.</t>
  </si>
  <si>
    <t>26.3.1.</t>
  </si>
  <si>
    <t>26.3.1.0.1.</t>
  </si>
  <si>
    <t>26.4.</t>
  </si>
  <si>
    <t>26.4.0.0.1.</t>
  </si>
  <si>
    <t>26.4.0.0.2.</t>
  </si>
  <si>
    <t>26.5.</t>
  </si>
  <si>
    <t>26.5.0.0.1.</t>
  </si>
  <si>
    <t>26.6.</t>
  </si>
  <si>
    <t>26.6.0.0.1.</t>
  </si>
  <si>
    <t>JANELA DE CORRER VENEZIANA CHAPA/VIDRO J11/J16 C/FERRAGENS</t>
  </si>
  <si>
    <t>26.6.0.0.2.</t>
  </si>
  <si>
    <t>JANELA MAXIM AR CHAPA/VIDRO J3/J5/J6/J8 C/FERRAGENS</t>
  </si>
  <si>
    <t>26.6.0.0.3.</t>
  </si>
  <si>
    <t>26.7.</t>
  </si>
  <si>
    <t>26.7.0.0.1.</t>
  </si>
  <si>
    <t>26.8.</t>
  </si>
  <si>
    <t>26.8.0.0.1.</t>
  </si>
  <si>
    <t>26.8.0.0.2.</t>
  </si>
  <si>
    <t>26.8.0.0.3.</t>
  </si>
  <si>
    <t>EMBOÇO (1CI:4 ARML)</t>
  </si>
  <si>
    <t>26.8.0.0.4.</t>
  </si>
  <si>
    <t>REVESTIMENTO COM CERÂMICA</t>
  </si>
  <si>
    <t>26.9.</t>
  </si>
  <si>
    <t>26.9.0.0.1.</t>
  </si>
  <si>
    <t>26.9.0.0.2.</t>
  </si>
  <si>
    <t>26.10.</t>
  </si>
  <si>
    <t>26.10.0.0.1.</t>
  </si>
  <si>
    <t>26.10.0.0.2.</t>
  </si>
  <si>
    <t>26.10.0.0.3.</t>
  </si>
  <si>
    <t>26.11.</t>
  </si>
  <si>
    <t>26.11.1.</t>
  </si>
  <si>
    <t>26.11.1.0.1.</t>
  </si>
  <si>
    <t>26.11.2.</t>
  </si>
  <si>
    <t>26.11.2.0.1.</t>
  </si>
  <si>
    <t>23.5.2.</t>
  </si>
  <si>
    <t>PAREDE DOS BANHEIROS</t>
  </si>
  <si>
    <t>23.5.2.0.1.</t>
  </si>
  <si>
    <t>23.6.</t>
  </si>
  <si>
    <t>23.6.0.0.1.</t>
  </si>
  <si>
    <t>23.6.0.0.2.</t>
  </si>
  <si>
    <t>23.7.</t>
  </si>
  <si>
    <t>23.7.0.0.1.</t>
  </si>
  <si>
    <t>VIDRO MINI-BOREAL - COLOCADO</t>
  </si>
  <si>
    <t>23.8.</t>
  </si>
  <si>
    <t>23.8.0.0.1.</t>
  </si>
  <si>
    <t>23.8.0.0.2.</t>
  </si>
  <si>
    <t>23.8.0.0.3.</t>
  </si>
  <si>
    <t>23.8.0.0.4.</t>
  </si>
  <si>
    <t>23.9.</t>
  </si>
  <si>
    <t>23.9.0.0.1.</t>
  </si>
  <si>
    <t>23.9.0.0.2.</t>
  </si>
  <si>
    <t>23.10.</t>
  </si>
  <si>
    <t>23.10.0.0.1.</t>
  </si>
  <si>
    <t>23.10.0.0.2.</t>
  </si>
  <si>
    <t>23.10.0.0.3.</t>
  </si>
  <si>
    <t>23.11.</t>
  </si>
  <si>
    <t>23.11.1.</t>
  </si>
  <si>
    <t>23.11.1.0.1.</t>
  </si>
  <si>
    <t>23.11.2.</t>
  </si>
  <si>
    <t>23.11.2.0.1.</t>
  </si>
  <si>
    <t>23.11.2.0.2.</t>
  </si>
  <si>
    <t>23.11.3.</t>
  </si>
  <si>
    <t>23.11.3.0.1.</t>
  </si>
  <si>
    <t>23.11.3.0.2.</t>
  </si>
  <si>
    <t>23.11.3.0.3.</t>
  </si>
  <si>
    <t>23.11.3.0.4.</t>
  </si>
  <si>
    <t>23.12.</t>
  </si>
  <si>
    <t>23.12.0.0.1.</t>
  </si>
  <si>
    <t>REFORMA SALA/COPA/DEPÓSITO</t>
  </si>
  <si>
    <t>24.1.</t>
  </si>
  <si>
    <t>24.1.0.0.1.</t>
  </si>
  <si>
    <t>24.1.0.0.2.</t>
  </si>
  <si>
    <t>24.1.0.0.3.</t>
  </si>
  <si>
    <t>24.2.</t>
  </si>
  <si>
    <t>24.2.0.0.1.</t>
  </si>
  <si>
    <t>24.3.</t>
  </si>
  <si>
    <t>24.3.1.</t>
  </si>
  <si>
    <t>24.3.1.0.1.</t>
  </si>
  <si>
    <t>24.4.</t>
  </si>
  <si>
    <t>24.4.0.0.1.</t>
  </si>
  <si>
    <t>24.5.</t>
  </si>
  <si>
    <t>24.5.0.0.1.</t>
  </si>
  <si>
    <t>PORTA DE ABRIR DE 01 FOLHA DE VIDRO PF-2 C/FERRAGENS</t>
  </si>
  <si>
    <t>24.5.0.0.2.</t>
  </si>
  <si>
    <t>JANELA DE CORRER CHAPA/VIDRO J9/J10/J12/J13 C/FERRAGENS</t>
  </si>
  <si>
    <t>24.6.</t>
  </si>
  <si>
    <t>24.6.0.0.1.</t>
  </si>
  <si>
    <t>24.7.</t>
  </si>
  <si>
    <t>24.7.0.0.1.</t>
  </si>
  <si>
    <t>24.7.0.0.2.</t>
  </si>
  <si>
    <t>24.8.</t>
  </si>
  <si>
    <t>24.8.0.0.1.</t>
  </si>
  <si>
    <t>24.8.0.0.2.</t>
  </si>
  <si>
    <t>24.9.</t>
  </si>
  <si>
    <t>24.9.0.0.1.</t>
  </si>
  <si>
    <t>24.9.0.0.2.</t>
  </si>
  <si>
    <t>24.9.0.0.3.</t>
  </si>
  <si>
    <t>24.10.</t>
  </si>
  <si>
    <t>24.10.1.</t>
  </si>
  <si>
    <t>24.10.1.0.1.</t>
  </si>
  <si>
    <t>24.10.1.0.2.</t>
  </si>
  <si>
    <t>24.10.1.0.3.</t>
  </si>
  <si>
    <t>24.10.1.0.4.</t>
  </si>
  <si>
    <t>24.10.2.</t>
  </si>
  <si>
    <t>24.10.2.0.1.</t>
  </si>
  <si>
    <t>24.10.2.0.2.</t>
  </si>
  <si>
    <t>24.10.3.</t>
  </si>
  <si>
    <t>24.10.3.0.1.</t>
  </si>
  <si>
    <t>24.11.</t>
  </si>
  <si>
    <t>24.11.0.0.1.</t>
  </si>
  <si>
    <t>BANCADA DE GRANITO C/ ESPELHO</t>
  </si>
  <si>
    <t>REFORMA QUARTO MASCULINO</t>
  </si>
  <si>
    <t>25.1.</t>
  </si>
  <si>
    <t>25.1.0.0.1.</t>
  </si>
  <si>
    <t>25.1.0.0.2.</t>
  </si>
  <si>
    <t>DEMOLIÇÃO MANUAL DE REVESTIMENTO COM ARGAMASSA COM TRANSPORTE ATÉ CAÇAMBA E CARGA</t>
  </si>
  <si>
    <t>20.4.</t>
  </si>
  <si>
    <t>20.4.0.0.1.</t>
  </si>
  <si>
    <t>20.4.0.0.2.</t>
  </si>
  <si>
    <t>20.5.</t>
  </si>
  <si>
    <t>20.5.0.0.1.</t>
  </si>
  <si>
    <t>GRADE PROTECAO TIPO TIJOLINHO GP-1/GP-2</t>
  </si>
  <si>
    <t>20.5.0.0.2.</t>
  </si>
  <si>
    <t>20.5.0.0.3.</t>
  </si>
  <si>
    <t>20.6.</t>
  </si>
  <si>
    <t>20.6.1.</t>
  </si>
  <si>
    <t>20.6.1.0.1.</t>
  </si>
  <si>
    <t>20.6.2.</t>
  </si>
  <si>
    <t>20.6.2.0.1.</t>
  </si>
  <si>
    <t>20.7.</t>
  </si>
  <si>
    <t>20.7.1.</t>
  </si>
  <si>
    <t>PORTAS/PORTÕES MANTIDOS</t>
  </si>
  <si>
    <t>20.7.1.0.1.</t>
  </si>
  <si>
    <t>20.7.1.0.2.</t>
  </si>
  <si>
    <t>PINTURA ESMALTE 2 DEMÃOS PARA ESQUADRIAS DE FERRO (SEM FUNDO ANTICORROSIVO)</t>
  </si>
  <si>
    <t>20.7.2.</t>
  </si>
  <si>
    <t>20.7.2.0.1.</t>
  </si>
  <si>
    <t>20.7.3.</t>
  </si>
  <si>
    <t>20.7.3.0.1.</t>
  </si>
  <si>
    <t>20.7.3.0.2.</t>
  </si>
  <si>
    <t>20.7.4.</t>
  </si>
  <si>
    <t>PINTURAS INTERNAS</t>
  </si>
  <si>
    <t>20.7.4.0.1.</t>
  </si>
  <si>
    <t>20.7.4.0.2.</t>
  </si>
  <si>
    <t>20.7.5.</t>
  </si>
  <si>
    <t>20.7.5.0.1.</t>
  </si>
  <si>
    <t>SUBSTITUIÇÃO PISO CERÂMICO</t>
  </si>
  <si>
    <t>21.1.</t>
  </si>
  <si>
    <t>21.1.0.0.1.</t>
  </si>
  <si>
    <t>21.2.</t>
  </si>
  <si>
    <t>21.2.0.0.1.</t>
  </si>
  <si>
    <t>21.3.</t>
  </si>
  <si>
    <t>21.3.0.0.1.</t>
  </si>
  <si>
    <t>21.3.0.0.2.</t>
  </si>
  <si>
    <t>21.3.0.0.3.</t>
  </si>
  <si>
    <t>REFORMA GERAL</t>
  </si>
  <si>
    <t>22.1.</t>
  </si>
  <si>
    <t>22.1.0.0.1.</t>
  </si>
  <si>
    <t>22.2.</t>
  </si>
  <si>
    <t>22.2.0.0.1.</t>
  </si>
  <si>
    <t>22.3.</t>
  </si>
  <si>
    <t>22.3.0.0.1.</t>
  </si>
  <si>
    <t>22.3.0.0.2.</t>
  </si>
  <si>
    <t>22.4.</t>
  </si>
  <si>
    <t>22.4.0.0.1.</t>
  </si>
  <si>
    <t>22.4.0.0.2.</t>
  </si>
  <si>
    <t>PLACA DE COMUNICAÇÃO VISUAL SEC XXI, MODELO S - PLACA DE SALA/PORTA, TAMANHO 0,21 X 0,31 M, CHAPA DOBRADA #18, PINTADA E ADESIVADA - FORNECIMENTO E INSTALAÇÃO (GOINFRA + ORSE)</t>
  </si>
  <si>
    <t>22.4.0.0.3.</t>
  </si>
  <si>
    <t>PLACAS EM BRAILE PARA IDENTIFICAÇÃO DE PORTAS/NOMEAR AMBIENTES - FORNECIMENTO E INSTALAÇÃO (GOINFRA + ORSE)</t>
  </si>
  <si>
    <t>22.4.0.0.4.</t>
  </si>
  <si>
    <t>22.4.0.0.5.</t>
  </si>
  <si>
    <t>REFORMA BWC MASCULINO</t>
  </si>
  <si>
    <t>23.1.</t>
  </si>
  <si>
    <t>23.1.0.0.1.</t>
  </si>
  <si>
    <t>23.1.0.0.2.</t>
  </si>
  <si>
    <t>23.1.0.0.3.</t>
  </si>
  <si>
    <t>REMOÇÃO MANUAL DE BACIA SANITÁRIA COM TRANSPORTE ATÉ CAÇAMBA E CARGA</t>
  </si>
  <si>
    <t>23.1.0.0.4.</t>
  </si>
  <si>
    <t>REMOÇÃO DE LOUÇAS, DE FORMA MANUAL, SEM REAPROVEITAMENTO. AF_12/2017</t>
  </si>
  <si>
    <t>23.1.0.0.5.</t>
  </si>
  <si>
    <t>REMOÇÃO MANUAL DE METAL SANITÁRIO (VÁLVULAS/SIFÃO/REGISTROS/TORNEIRAS/OUTROS) COM TRANSPORTE ATÉ CAÇAMBA E CARGA</t>
  </si>
  <si>
    <t>23.1.0.0.6.</t>
  </si>
  <si>
    <t>23.1.0.0.7.</t>
  </si>
  <si>
    <t>23.1.0.0.8.</t>
  </si>
  <si>
    <t>23.2.</t>
  </si>
  <si>
    <t>23.2.0.0.1.</t>
  </si>
  <si>
    <t>23.3.</t>
  </si>
  <si>
    <t>23.3.1.</t>
  </si>
  <si>
    <t>23.3.1.0.1.</t>
  </si>
  <si>
    <t>23.4.</t>
  </si>
  <si>
    <t>23.4.0.0.1.</t>
  </si>
  <si>
    <t>23.5.</t>
  </si>
  <si>
    <t>23.5.1.</t>
  </si>
  <si>
    <t>PISO DOS BANHEIROS</t>
  </si>
  <si>
    <t>23.5.1.0.1.</t>
  </si>
  <si>
    <t>16.3.</t>
  </si>
  <si>
    <t>16.3.0.0.1.</t>
  </si>
  <si>
    <t>16.3.0.0.2.</t>
  </si>
  <si>
    <t>16.4.</t>
  </si>
  <si>
    <t>16.4.0.0.1.</t>
  </si>
  <si>
    <t>ALVENARIA DE TIJOLO COMUM 1/2 VEZ - ARGAMASSA (1CI : 2CH : 8ARML)</t>
  </si>
  <si>
    <t>16.5.</t>
  </si>
  <si>
    <t>16.5.0.0.1.</t>
  </si>
  <si>
    <t>16.5.0.0.2.</t>
  </si>
  <si>
    <t>16.6.</t>
  </si>
  <si>
    <t>16.6.0.0.1.</t>
  </si>
  <si>
    <t>16.6.0.0.2.</t>
  </si>
  <si>
    <t>PISO DE LADRILHO HIDRÁULICO COLORIDO MODELO TÁTIL ( ALERTA OU DIRECIONAL) SEM LASTRO</t>
  </si>
  <si>
    <t>16.7.</t>
  </si>
  <si>
    <t>16.7.0.0.1.</t>
  </si>
  <si>
    <t>16.7.0.0.2.</t>
  </si>
  <si>
    <t>16.8.</t>
  </si>
  <si>
    <t>16.8.0.0.1.</t>
  </si>
  <si>
    <t>MEIO FIO PD. GOINFRA EM CONC. PRÉ MOLD. RETO/CURVO (9v12X30X100CM),  FC28=30MPA COM ARGAM.(1CI:3ARMLC) P/ARREMATE DO REJUNT. - INCLUSO ESCAV./APILOAM./REATERRO E CONC.FC28= 10MPA P/ ASSENTAM. E CHUMBAMENTO</t>
  </si>
  <si>
    <t>PINTURA GERAL DO NTE</t>
  </si>
  <si>
    <t>17.1.</t>
  </si>
  <si>
    <t>17.1.0.0.1.</t>
  </si>
  <si>
    <t>DEMOLIÇÃO DE ARGAMASSAS, DE FORMA MANUAL, SEM REAPROVEITAMENTO. AF_12/2017</t>
  </si>
  <si>
    <t>17.1.0.0.2.</t>
  </si>
  <si>
    <t>17.2.</t>
  </si>
  <si>
    <t>17.2.0.0.1.</t>
  </si>
  <si>
    <t>17.3.</t>
  </si>
  <si>
    <t>17.3.0.0.1.</t>
  </si>
  <si>
    <t>17.4.</t>
  </si>
  <si>
    <t>17.4.1.</t>
  </si>
  <si>
    <t>TEXTURA HIDROFUGANTE</t>
  </si>
  <si>
    <t>17.4.1.0.1.</t>
  </si>
  <si>
    <t>PINTURA TEXTURIZADA C/SELADOR ACRILICO</t>
  </si>
  <si>
    <t>17.4.2.</t>
  </si>
  <si>
    <t>PISO DE CONCRETO</t>
  </si>
  <si>
    <t>17.4.2.0.1.</t>
  </si>
  <si>
    <t>REFORMA DO TELHADO DO NTE</t>
  </si>
  <si>
    <t>18.1.</t>
  </si>
  <si>
    <t>18.1.0.0.1.</t>
  </si>
  <si>
    <t>18.1.0.0.2.</t>
  </si>
  <si>
    <t>18.1.0.0.3.</t>
  </si>
  <si>
    <t>18.2.</t>
  </si>
  <si>
    <t>18.2.0.0.1.</t>
  </si>
  <si>
    <t>18.3.</t>
  </si>
  <si>
    <t>18.3.0.0.1.</t>
  </si>
  <si>
    <t>18.4.</t>
  </si>
  <si>
    <t>18.4.0.0.1.</t>
  </si>
  <si>
    <t>18.5.</t>
  </si>
  <si>
    <t>18.5.0.0.1.</t>
  </si>
  <si>
    <t>COBERTURA COM TELHA CHAPA GALVANIZADA TRAPEZOIDAL 0,43 MM COM ACESSÓRIOS</t>
  </si>
  <si>
    <t>18.5.0.0.2.</t>
  </si>
  <si>
    <t>RUFO DE CHAPA GALVANIZADA</t>
  </si>
  <si>
    <t>18.5.0.0.3.</t>
  </si>
  <si>
    <t>18.6.</t>
  </si>
  <si>
    <t>18.6.0.0.1.</t>
  </si>
  <si>
    <t>18.6.0.0.2.</t>
  </si>
  <si>
    <t>18.6.0.0.3.</t>
  </si>
  <si>
    <t>MOLDURA TIPO "U" INVERTIDO EM ARGAMASSA COM 2CM DE ESPESSURA TIPO PINGADEIRA EM MURO/PLATIBANDA ( A PARTE VERTICAL DESCE 2,5CM)</t>
  </si>
  <si>
    <t>MURO GERAL</t>
  </si>
  <si>
    <t>19.1.</t>
  </si>
  <si>
    <t>19.1.0.0.1.</t>
  </si>
  <si>
    <t>19.2.</t>
  </si>
  <si>
    <t>19.2.0.0.1.</t>
  </si>
  <si>
    <t>19.3.</t>
  </si>
  <si>
    <t>19.3.0.0.1.</t>
  </si>
  <si>
    <t>19.3.0.0.2.</t>
  </si>
  <si>
    <t>19.4.</t>
  </si>
  <si>
    <t>19.4.0.0.1.</t>
  </si>
  <si>
    <t>19.4.0.0.2.</t>
  </si>
  <si>
    <t>ESQUADRIAS GERAL</t>
  </si>
  <si>
    <t>20.1.</t>
  </si>
  <si>
    <t>20.1.0.0.1.</t>
  </si>
  <si>
    <t>20.1.0.0.2.</t>
  </si>
  <si>
    <t>20.1.0.0.3.</t>
  </si>
  <si>
    <t>20.1.0.0.4.</t>
  </si>
  <si>
    <t>REMOÇÃO DE VIDRO LISO COMUM DE ESQUADRIA COM BAGUETE DE ALUMÍNIO OU PVC. AF_01/2021</t>
  </si>
  <si>
    <t>20.2.</t>
  </si>
  <si>
    <t>20.2.0.0.1.</t>
  </si>
  <si>
    <t>20.3.</t>
  </si>
  <si>
    <t>20.3.0.0.1.</t>
  </si>
  <si>
    <t>14.10.4.</t>
  </si>
  <si>
    <t>14.10.4.0.1.</t>
  </si>
  <si>
    <t>14.10.5.</t>
  </si>
  <si>
    <t>14.10.5.0.1.</t>
  </si>
  <si>
    <t>14.10.5.0.2.</t>
  </si>
  <si>
    <t>14.10.5.0.3.</t>
  </si>
  <si>
    <t>14.10.5.0.4.</t>
  </si>
  <si>
    <t>14.10.5.0.5.</t>
  </si>
  <si>
    <t>14.11.</t>
  </si>
  <si>
    <t>14.11.0.0.1.</t>
  </si>
  <si>
    <t>14.11.0.0.2.</t>
  </si>
  <si>
    <t>PLANTIO DE ÁRVORE ORNAMENTAL COM ALTURA DE MUDA MAIOR QUE 2,00 M E MENOR OU IGUAL A 4,00 M. AF_05/2018</t>
  </si>
  <si>
    <t>14.11.0.0.3.</t>
  </si>
  <si>
    <t>BANCO DE CONCRETO POLIDO BASE EM ALVENARIA REBOCADA E PINTADA - PADRÃO GOINFRA</t>
  </si>
  <si>
    <t>REFORMA GUARITA</t>
  </si>
  <si>
    <t>15.1.</t>
  </si>
  <si>
    <t>15.1.0.0.1.</t>
  </si>
  <si>
    <t>15.1.0.0.2.</t>
  </si>
  <si>
    <t>15.1.0.0.3.</t>
  </si>
  <si>
    <t>DEMOLICAO MANUAL COBERTURA TELHA FIBROCIMENTO/FIBRA DE VIDRO/SIMILARES C/ TRANSP. ATÉ CB. E CARGA</t>
  </si>
  <si>
    <t>15.1.0.0.4.</t>
  </si>
  <si>
    <t>DEMOLIÇÃO MANUAL DE FORRO PVC, INCLUSIVE ESTRUTURA DE SUSTENTAÇÃO COM TRANSPORTE ATÉ CAÇAMBA E CARGA</t>
  </si>
  <si>
    <t>15.1.0.0.5.</t>
  </si>
  <si>
    <t>15.1.0.0.6.</t>
  </si>
  <si>
    <t>15.1.0.0.7.</t>
  </si>
  <si>
    <t>15.1.0.0.8.</t>
  </si>
  <si>
    <t>15.1.0.0.9.</t>
  </si>
  <si>
    <t>15.2.</t>
  </si>
  <si>
    <t>15.2.0.0.1.</t>
  </si>
  <si>
    <t>15.3.</t>
  </si>
  <si>
    <t>15.3.0.0.1.</t>
  </si>
  <si>
    <t>15.3.0.0.2.</t>
  </si>
  <si>
    <t>15.4.</t>
  </si>
  <si>
    <t>15.4.0.0.1.</t>
  </si>
  <si>
    <t>15.5.</t>
  </si>
  <si>
    <t>15.5.0.0.1.</t>
  </si>
  <si>
    <t>15.6.</t>
  </si>
  <si>
    <t>15.6.0.0.1.</t>
  </si>
  <si>
    <t>COBERTURA COM TELHA AMERICANA  RESINADA COR VERMELHA</t>
  </si>
  <si>
    <t>15.6.0.0.2.</t>
  </si>
  <si>
    <t>CUMEEIRA PARA TELHA AMERICANA RESINADA COR VERMELHA</t>
  </si>
  <si>
    <t>15.6.0.0.3.</t>
  </si>
  <si>
    <t>15.6.0.0.4.</t>
  </si>
  <si>
    <t>15.6.0.0.5.</t>
  </si>
  <si>
    <t>15.6.0.0.6.</t>
  </si>
  <si>
    <t>15.7.</t>
  </si>
  <si>
    <t>15.7.0.0.1.</t>
  </si>
  <si>
    <t>15.7.0.0.2.</t>
  </si>
  <si>
    <t>15.8.</t>
  </si>
  <si>
    <t>15.8.0.0.1.</t>
  </si>
  <si>
    <t>15.9.</t>
  </si>
  <si>
    <t>15.9.0.0.1.</t>
  </si>
  <si>
    <t>15.9.0.0.2.</t>
  </si>
  <si>
    <t>15.9.0.0.3.</t>
  </si>
  <si>
    <t>15.9.0.0.4.</t>
  </si>
  <si>
    <t>REVESTIMENTO CERÂMICO PARA PAREDES INTERNAS COM PLACAS TIPO ESMALTADA EXTRA  DE DIMENSÕES 33X45 CM APLICADAS NA ALTURA INTEIRA DAS PAREDES. AF_02/2023_PE</t>
  </si>
  <si>
    <t>15.10.</t>
  </si>
  <si>
    <t>15.10.0.0.1.</t>
  </si>
  <si>
    <t>15.11.</t>
  </si>
  <si>
    <t>15.11.0.0.1.</t>
  </si>
  <si>
    <t>15.11.0.0.2.</t>
  </si>
  <si>
    <t>15.11.0.0.3.</t>
  </si>
  <si>
    <t>15.12.</t>
  </si>
  <si>
    <t>15.12.1.</t>
  </si>
  <si>
    <t>15.12.1.0.1.</t>
  </si>
  <si>
    <t>15.12.1.0.2.</t>
  </si>
  <si>
    <t>15.12.1.0.3.</t>
  </si>
  <si>
    <t>15.12.2.</t>
  </si>
  <si>
    <t>15.12.2.0.1.</t>
  </si>
  <si>
    <t>15.12.2.0.2.</t>
  </si>
  <si>
    <t>15.12.3.</t>
  </si>
  <si>
    <t>15.12.3.0.1.</t>
  </si>
  <si>
    <t>REFORMA CALÇADA</t>
  </si>
  <si>
    <t>16.1.</t>
  </si>
  <si>
    <t>16.1.0.0.1.</t>
  </si>
  <si>
    <t>16.2.</t>
  </si>
  <si>
    <t>16.2.0.0.1.</t>
  </si>
  <si>
    <t>13.3.1.2.</t>
  </si>
  <si>
    <t>13.3.1.2.1.</t>
  </si>
  <si>
    <t>13.3.1.2.2.</t>
  </si>
  <si>
    <t>13.3.1.2.3.</t>
  </si>
  <si>
    <t>13.3.2.</t>
  </si>
  <si>
    <t>PISO</t>
  </si>
  <si>
    <t>13.3.2.0.1.</t>
  </si>
  <si>
    <t>13.3.2.0.2.</t>
  </si>
  <si>
    <t>13.4.</t>
  </si>
  <si>
    <t>13.4.0.0.1.</t>
  </si>
  <si>
    <t>13.5.</t>
  </si>
  <si>
    <t>13.5.0.0.1.</t>
  </si>
  <si>
    <t>13.6.</t>
  </si>
  <si>
    <t>13.6.0.0.1.</t>
  </si>
  <si>
    <t>13.6.0.0.2.</t>
  </si>
  <si>
    <t>13.6.0.0.3.</t>
  </si>
  <si>
    <t>13.7.</t>
  </si>
  <si>
    <t>13.7.0.0.1.</t>
  </si>
  <si>
    <t>13.7.0.0.2.</t>
  </si>
  <si>
    <t>13.8.</t>
  </si>
  <si>
    <t>13.8.0.0.1.</t>
  </si>
  <si>
    <t>13.8.0.0.2.</t>
  </si>
  <si>
    <t>13.9.</t>
  </si>
  <si>
    <t>13.9.1.</t>
  </si>
  <si>
    <t>RAMPA</t>
  </si>
  <si>
    <t>13.9.1.0.1.</t>
  </si>
  <si>
    <t>13.9.2.</t>
  </si>
  <si>
    <t>GRELHAS</t>
  </si>
  <si>
    <t>13.9.2.0.1.</t>
  </si>
  <si>
    <t>13.9.3.</t>
  </si>
  <si>
    <t>13.9.3.0.1.</t>
  </si>
  <si>
    <t>REFORMA HALL, ALMOXARIFADO 03 E CIRCULAÇÃO</t>
  </si>
  <si>
    <t>14.1.</t>
  </si>
  <si>
    <t>14.1.0.0.1.</t>
  </si>
  <si>
    <t>14.1.0.0.2.</t>
  </si>
  <si>
    <t>14.1.0.0.3.</t>
  </si>
  <si>
    <t>14.1.0.0.4.</t>
  </si>
  <si>
    <t>14.1.0.0.5.</t>
  </si>
  <si>
    <t>DEMOLIÇÃO DE LAJES, DE FORMA MECANIZADA COM MARTELETE, SEM REAPROVEITAMENTO. AF_12/2017</t>
  </si>
  <si>
    <t>14.1.0.0.6.</t>
  </si>
  <si>
    <t>14.1.0.0.7.</t>
  </si>
  <si>
    <t>14.1.0.0.8.</t>
  </si>
  <si>
    <t>14.1.0.0.9.</t>
  </si>
  <si>
    <t>14.1.0.0.10.</t>
  </si>
  <si>
    <t>14.1.0.0.11.</t>
  </si>
  <si>
    <t>PREPARO DO PISO CIMENTADO PARA PINTURA - LIXAMENTO E LIMPEZA. AF_05/2021</t>
  </si>
  <si>
    <t>14.2.</t>
  </si>
  <si>
    <t>14.2.0.0.1.</t>
  </si>
  <si>
    <t>14.3.</t>
  </si>
  <si>
    <t>14.3.0.0.1.</t>
  </si>
  <si>
    <t>14.4.</t>
  </si>
  <si>
    <t>14.4.0.0.1.</t>
  </si>
  <si>
    <t>14.5.</t>
  </si>
  <si>
    <t>14.5.0.0.1.</t>
  </si>
  <si>
    <t>GRADE DE FRENTE/TUBO DE AÇO COM ESTACA D=25CM ARMADA - GF-2</t>
  </si>
  <si>
    <t>14.5.0.0.2.</t>
  </si>
  <si>
    <t>14.5.0.0.3.</t>
  </si>
  <si>
    <t>PORTÃO DE ABRIR DE 02 FOLHAS EM CHAPA 14 / GRADE DE FERRO PT-7 C/FERRAGENS</t>
  </si>
  <si>
    <t>14.5.0.0.4.</t>
  </si>
  <si>
    <t>14.6.</t>
  </si>
  <si>
    <t>14.6.0.0.1.</t>
  </si>
  <si>
    <t>14.7.</t>
  </si>
  <si>
    <t>14.7.0.0.1.</t>
  </si>
  <si>
    <t>14.7.0.0.2.</t>
  </si>
  <si>
    <t>14.8.</t>
  </si>
  <si>
    <t>14.8.0.0.1.</t>
  </si>
  <si>
    <t>14.8.0.0.2.</t>
  </si>
  <si>
    <t>14.9.</t>
  </si>
  <si>
    <t>14.9.0.0.1.</t>
  </si>
  <si>
    <t>14.9.0.0.2.</t>
  </si>
  <si>
    <t>RODAPÉ FUNDIDO DE GRANITINA 7CM</t>
  </si>
  <si>
    <t>14.10.</t>
  </si>
  <si>
    <t>14.10.1.</t>
  </si>
  <si>
    <t>14.10.1.0.1.</t>
  </si>
  <si>
    <t>14.10.2.</t>
  </si>
  <si>
    <t>14.10.2.0.1.</t>
  </si>
  <si>
    <t>14.10.2.0.2.</t>
  </si>
  <si>
    <t>14.10.3.</t>
  </si>
  <si>
    <t>GRADES</t>
  </si>
  <si>
    <t>14.10.3.0.1.</t>
  </si>
  <si>
    <t>11.10.</t>
  </si>
  <si>
    <t>11.10.1.</t>
  </si>
  <si>
    <t>11.10.1.0.1.</t>
  </si>
  <si>
    <t>11.10.1.0.2.</t>
  </si>
  <si>
    <t>11.10.1.0.3.</t>
  </si>
  <si>
    <t>11.10.2.</t>
  </si>
  <si>
    <t>11.10.2.0.1.</t>
  </si>
  <si>
    <t>11.10.2.0.2.</t>
  </si>
  <si>
    <t>11.10.2.0.3.</t>
  </si>
  <si>
    <t>11.10.2.0.4.</t>
  </si>
  <si>
    <t>11.10.3.</t>
  </si>
  <si>
    <t>11.10.3.0.1.</t>
  </si>
  <si>
    <t>11.11.</t>
  </si>
  <si>
    <t>11.11.0.0.1.</t>
  </si>
  <si>
    <t>11.11.0.0.2.</t>
  </si>
  <si>
    <t>BANHEIROS E AUDITÓRIO</t>
  </si>
  <si>
    <t>12.1.</t>
  </si>
  <si>
    <t>12.1.0.0.1.</t>
  </si>
  <si>
    <t>12.1.0.0.2.</t>
  </si>
  <si>
    <t>12.1.0.0.3.</t>
  </si>
  <si>
    <t>12.1.0.0.4.</t>
  </si>
  <si>
    <t>12.1.0.0.5.</t>
  </si>
  <si>
    <t>12.1.0.0.6.</t>
  </si>
  <si>
    <t>12.1.0.0.7.</t>
  </si>
  <si>
    <t>DEMOLIÇÃO DE PILARES E VIGAS EM CONCRETO ARMADO, DE FORMA MECANIZADA COM MARTELETE, SEM REAPROVEITAMENTO. AF_12/2017</t>
  </si>
  <si>
    <t>12.2.</t>
  </si>
  <si>
    <t>12.2.0.0.1.</t>
  </si>
  <si>
    <t>12.3.</t>
  </si>
  <si>
    <t>12.3.1.</t>
  </si>
  <si>
    <t>ENCHIMENTO ESCADA (TERRA REMANEJADA DO ITEM REFORMA RECEPÇÃO)</t>
  </si>
  <si>
    <t>12.3.1.0.1.</t>
  </si>
  <si>
    <t>12.4.</t>
  </si>
  <si>
    <t>12.4.0.0.1.</t>
  </si>
  <si>
    <t>PAREDE COM PLACAS DE GESSO ACARTONADO (DRYWALL), PARA USO INTERNO, COM DUAS FACES SIMPLES E ESTRUTURA METÁLICA COM GUIAS SIMPLES, SEM VÃOS. AF_06/2017_PS</t>
  </si>
  <si>
    <t>12.4.0.0.2.</t>
  </si>
  <si>
    <t>M²</t>
  </si>
  <si>
    <t>12.4.0.0.3.</t>
  </si>
  <si>
    <t>ALVENARIA DE TIJOLO COMUM 1 VEZ - ARGAMASSA (1CI : 2CH : 8ARML)</t>
  </si>
  <si>
    <t>12.5.</t>
  </si>
  <si>
    <t>12.5.0.0.1.</t>
  </si>
  <si>
    <t>12.5.0.0.2.</t>
  </si>
  <si>
    <t>PORTA DE CORRER DE 02 OU 04 FOLHAS DE VIDRO (METADE FIXA/METADE MÓVEL) C/BASCULA SUPERIOR PF-7/PF-8 C/ FERRAGENS</t>
  </si>
  <si>
    <t>12.5.0.0.3.</t>
  </si>
  <si>
    <t>12.6.</t>
  </si>
  <si>
    <t>12.6.0.0.1.</t>
  </si>
  <si>
    <t>12.7.</t>
  </si>
  <si>
    <t>12.7.0.0.1.</t>
  </si>
  <si>
    <t>12.8.</t>
  </si>
  <si>
    <t>12.8.0.0.1.</t>
  </si>
  <si>
    <t>12.8.0.0.2.</t>
  </si>
  <si>
    <t>12.9.</t>
  </si>
  <si>
    <t>12.9.0.0.1.</t>
  </si>
  <si>
    <t>12.9.0.0.2.</t>
  </si>
  <si>
    <t>12.10.</t>
  </si>
  <si>
    <t>12.10.1.</t>
  </si>
  <si>
    <t>12.10.1.0.1.</t>
  </si>
  <si>
    <t>12.10.1.0.2.</t>
  </si>
  <si>
    <t>12.10.1.0.3.</t>
  </si>
  <si>
    <t>12.10.2.</t>
  </si>
  <si>
    <t>12.10.2.0.1.</t>
  </si>
  <si>
    <t>12.10.2.0.2.</t>
  </si>
  <si>
    <t>12.10.2.0.3.</t>
  </si>
  <si>
    <t>12.10.2.0.4.</t>
  </si>
  <si>
    <t>12.10.3.</t>
  </si>
  <si>
    <t>12.10.3.0.1.</t>
  </si>
  <si>
    <t>REFORMA PÁTIO DESCOBERTO</t>
  </si>
  <si>
    <t>13.1.</t>
  </si>
  <si>
    <t>13.1.0.0.1.</t>
  </si>
  <si>
    <t>13.1.0.0.2.</t>
  </si>
  <si>
    <t>13.1.0.0.3.</t>
  </si>
  <si>
    <t>RASPAGEM E LIMPEZA MANUAL DO TERRENO</t>
  </si>
  <si>
    <t>13.2.</t>
  </si>
  <si>
    <t>13.2.0.0.1.</t>
  </si>
  <si>
    <t>13.3.</t>
  </si>
  <si>
    <t>13.3.1.</t>
  </si>
  <si>
    <t>13.3.1.1.</t>
  </si>
  <si>
    <t>APROVEITAMENTO DE TERRA</t>
  </si>
  <si>
    <t>13.3.1.1.1.</t>
  </si>
  <si>
    <t>13.3.1.1.2.</t>
  </si>
  <si>
    <t>COPA</t>
  </si>
  <si>
    <t>10.1.</t>
  </si>
  <si>
    <t>10.1.0.0.1.</t>
  </si>
  <si>
    <t>10.1.0.0.2.</t>
  </si>
  <si>
    <t>10.1.0.0.3.</t>
  </si>
  <si>
    <t>10.1.0.0.4.</t>
  </si>
  <si>
    <t>10.2.</t>
  </si>
  <si>
    <t>10.2.0.0.1.</t>
  </si>
  <si>
    <t>10.3.</t>
  </si>
  <si>
    <t>10.3.0.0.1.</t>
  </si>
  <si>
    <t>10.3.0.0.2.</t>
  </si>
  <si>
    <t>10.3.0.0.3.</t>
  </si>
  <si>
    <t>10.4.</t>
  </si>
  <si>
    <t>10.4.0.0.1.</t>
  </si>
  <si>
    <t>10.5.</t>
  </si>
  <si>
    <t>10.5.0.0.1.</t>
  </si>
  <si>
    <t>10.5.0.0.2.</t>
  </si>
  <si>
    <t>10.6.</t>
  </si>
  <si>
    <t>10.6.1.</t>
  </si>
  <si>
    <t>10.6.1.0.1.</t>
  </si>
  <si>
    <t>10.6.2.</t>
  </si>
  <si>
    <t>10.6.2.0.1.</t>
  </si>
  <si>
    <t>10.6.2.0.2.</t>
  </si>
  <si>
    <t>10.6.2.0.3.</t>
  </si>
  <si>
    <t>10.6.3.</t>
  </si>
  <si>
    <t>10.6.3.0.1.</t>
  </si>
  <si>
    <t>10.6.3.0.2.</t>
  </si>
  <si>
    <t>10.6.3.0.3.</t>
  </si>
  <si>
    <t>10.6.3.0.4.</t>
  </si>
  <si>
    <t>10.7.</t>
  </si>
  <si>
    <t>10.7.0.0.1.</t>
  </si>
  <si>
    <t>BANHEIROS E SALA DIGITALIZAÇÃO</t>
  </si>
  <si>
    <t>11.1.</t>
  </si>
  <si>
    <t>11.1.0.0.1.</t>
  </si>
  <si>
    <t>11.1.0.0.2.</t>
  </si>
  <si>
    <t>11.1.0.0.3.</t>
  </si>
  <si>
    <t>11.1.0.0.4.</t>
  </si>
  <si>
    <t>11.1.0.0.5.</t>
  </si>
  <si>
    <t>11.1.0.0.6.</t>
  </si>
  <si>
    <t>11.1.0.0.7.</t>
  </si>
  <si>
    <t>11.1.0.0.8.</t>
  </si>
  <si>
    <t>11.1.0.0.9.</t>
  </si>
  <si>
    <t>11.2.</t>
  </si>
  <si>
    <t>11.2.0.0.1.</t>
  </si>
  <si>
    <t>11.3.</t>
  </si>
  <si>
    <t>11.3.0.0.1.</t>
  </si>
  <si>
    <t>11.4.</t>
  </si>
  <si>
    <t>11.4.0.0.1.</t>
  </si>
  <si>
    <t>ALVENARIA DE VEDAÇÃO DE BLOCOS DE CONCRETO CELULAR DE 10X30X60CM (ESPESSURA 10CM) E ARGAMASSA DE ASSENTAMENTO COM PREPARO EM BETONEIRA. AF_05/2020</t>
  </si>
  <si>
    <t>11.4.0.0.2.</t>
  </si>
  <si>
    <t>11.5.</t>
  </si>
  <si>
    <t>11.5.1.</t>
  </si>
  <si>
    <t>11.5.1.0.1.</t>
  </si>
  <si>
    <t>11.5.2.</t>
  </si>
  <si>
    <t>11.5.2.0.1.</t>
  </si>
  <si>
    <t>11.6.</t>
  </si>
  <si>
    <t>11.6.0.0.1.</t>
  </si>
  <si>
    <t>11.6.0.0.2.</t>
  </si>
  <si>
    <t>11.6.0.0.3.</t>
  </si>
  <si>
    <t>JANELA MAXIM AR CHAPA/VIDRO J4 C/FERRAGENS</t>
  </si>
  <si>
    <t>11.7.</t>
  </si>
  <si>
    <t>11.7.0.0.1.</t>
  </si>
  <si>
    <t>11.8.</t>
  </si>
  <si>
    <t>11.8.0.0.1.</t>
  </si>
  <si>
    <t>11.8.0.0.2.</t>
  </si>
  <si>
    <t>11.8.0.0.3.</t>
  </si>
  <si>
    <t>11.8.0.0.4.</t>
  </si>
  <si>
    <t>11.9.</t>
  </si>
  <si>
    <t>11.9.0.0.1.</t>
  </si>
  <si>
    <t>11.9.0.0.2.</t>
  </si>
  <si>
    <t>11.9.0.0.3.</t>
  </si>
  <si>
    <t>7.5.</t>
  </si>
  <si>
    <t>7.5.1.</t>
  </si>
  <si>
    <t>7.5.1.0.1.</t>
  </si>
  <si>
    <t>7.5.1.0.2.</t>
  </si>
  <si>
    <t>7.5.1.0.3.</t>
  </si>
  <si>
    <t>7.5.1.0.4.</t>
  </si>
  <si>
    <t>7.5.2.</t>
  </si>
  <si>
    <t>7.5.2.0.1.</t>
  </si>
  <si>
    <t>7.5.3.</t>
  </si>
  <si>
    <t>7.5.3.0.1.</t>
  </si>
  <si>
    <t>7.5.3.0.2.</t>
  </si>
  <si>
    <t>7.5.3.0.3.</t>
  </si>
  <si>
    <t>REFORMA ACESSO</t>
  </si>
  <si>
    <t>8.1.</t>
  </si>
  <si>
    <t>8.1.0.0.1.</t>
  </si>
  <si>
    <t>8.1.0.0.2.</t>
  </si>
  <si>
    <t>8.1.0.0.3.</t>
  </si>
  <si>
    <t>8.1.0.0.4.</t>
  </si>
  <si>
    <t>8.1.0.0.5.</t>
  </si>
  <si>
    <t>8.2.</t>
  </si>
  <si>
    <t>8.2.0.0.1.</t>
  </si>
  <si>
    <t>8.3.</t>
  </si>
  <si>
    <t>8.3.1.</t>
  </si>
  <si>
    <t>8.3.1.0.1.</t>
  </si>
  <si>
    <t>8.3.1.0.2.</t>
  </si>
  <si>
    <t>8.3.2.</t>
  </si>
  <si>
    <t>ENCHIMENTO DA RAMPA (TERRA REMANEJADA DO ITEM REFORMA RECEPÇÃO E REFORMA DE ACESSO)</t>
  </si>
  <si>
    <t>8.3.2.0.1.</t>
  </si>
  <si>
    <t>8.3.2.0.2.</t>
  </si>
  <si>
    <t>8.3.2.0.3.</t>
  </si>
  <si>
    <t>8.4.</t>
  </si>
  <si>
    <t>8.4.0.0.1.</t>
  </si>
  <si>
    <t>8.5.</t>
  </si>
  <si>
    <t>8.5.0.0.1.</t>
  </si>
  <si>
    <t>8.6.</t>
  </si>
  <si>
    <t>8.6.0.0.1.</t>
  </si>
  <si>
    <t>8.7.</t>
  </si>
  <si>
    <t>8.7.0.0.1.</t>
  </si>
  <si>
    <t>8.7.0.0.2.</t>
  </si>
  <si>
    <t>8.8.</t>
  </si>
  <si>
    <t>8.8.0.0.1.</t>
  </si>
  <si>
    <t>8.9.</t>
  </si>
  <si>
    <t>8.9.0.0.1.</t>
  </si>
  <si>
    <t>8.10.</t>
  </si>
  <si>
    <t>8.10.0.0.1.</t>
  </si>
  <si>
    <t>REFORMA DAS SALAS DE FREQUÊNCIA E CERTIDÃO</t>
  </si>
  <si>
    <t>9.1.</t>
  </si>
  <si>
    <t>9.1.0.0.1.</t>
  </si>
  <si>
    <t>9.1.0.0.2.</t>
  </si>
  <si>
    <t>9.2.</t>
  </si>
  <si>
    <t>9.2.0.0.1.</t>
  </si>
  <si>
    <t>9.3.</t>
  </si>
  <si>
    <t>9.3.0.0.1.</t>
  </si>
  <si>
    <t>9.3.0.0.2.</t>
  </si>
  <si>
    <t>9.4.</t>
  </si>
  <si>
    <t>9.4.0.0.1.</t>
  </si>
  <si>
    <t>9.5.</t>
  </si>
  <si>
    <t>9.5.0.0.1.</t>
  </si>
  <si>
    <t>9.5.0.0.2.</t>
  </si>
  <si>
    <t>9.6.</t>
  </si>
  <si>
    <t>9.6.1.</t>
  </si>
  <si>
    <t>9.6.1.0.1.</t>
  </si>
  <si>
    <t>9.6.1.0.2.</t>
  </si>
  <si>
    <t>9.6.1.0.3.</t>
  </si>
  <si>
    <t>9.6.1.0.4.</t>
  </si>
  <si>
    <t>9.6.2.</t>
  </si>
  <si>
    <t>9.6.2.0.1.</t>
  </si>
  <si>
    <t>9.6.3.</t>
  </si>
  <si>
    <t>9.6.3.0.1.</t>
  </si>
  <si>
    <t>9.6.3.0.2.</t>
  </si>
  <si>
    <t>9.6.3.0.3.</t>
  </si>
  <si>
    <t>5.8.0.0.4.</t>
  </si>
  <si>
    <t>5.9.</t>
  </si>
  <si>
    <t>5.9.0.0.1.</t>
  </si>
  <si>
    <t>5.9.0.0.2.</t>
  </si>
  <si>
    <t>5.9.0.0.3.</t>
  </si>
  <si>
    <t>5.10.</t>
  </si>
  <si>
    <t>5.10.0.0.1.</t>
  </si>
  <si>
    <t>BARRA DE APOIO EM AÇO INOX - 40 CM</t>
  </si>
  <si>
    <t>5.10.0.0.2.</t>
  </si>
  <si>
    <t>BARRA DE APOIO EM AÇO INOX - 80 CM</t>
  </si>
  <si>
    <t>5.11.</t>
  </si>
  <si>
    <t>5.11.1.</t>
  </si>
  <si>
    <t>5.11.1.0.1.</t>
  </si>
  <si>
    <t>5.11.1.0.2.</t>
  </si>
  <si>
    <t>5.11.1.0.3.</t>
  </si>
  <si>
    <t>5.11.1.0.4.</t>
  </si>
  <si>
    <t>5.11.2.</t>
  </si>
  <si>
    <t>5.11.2.0.1.</t>
  </si>
  <si>
    <t>5.11.2.0.2.</t>
  </si>
  <si>
    <t>5.11.2.0.3.</t>
  </si>
  <si>
    <t>5.11.3.</t>
  </si>
  <si>
    <t>5.11.3.0.1.</t>
  </si>
  <si>
    <t>5.12.</t>
  </si>
  <si>
    <t>5.12.0.0.1.</t>
  </si>
  <si>
    <t>5.12.0.0.2.</t>
  </si>
  <si>
    <t>REFORMA RECEPÇÃO</t>
  </si>
  <si>
    <t>6.1.</t>
  </si>
  <si>
    <t>6.1.0.0.1.</t>
  </si>
  <si>
    <t>6.1.0.0.2.</t>
  </si>
  <si>
    <t>6.1.0.0.3.</t>
  </si>
  <si>
    <t>DEMOLIÇÃO MANUAL DE DIVISÓRIA EM PEDRA/CONCRETO COM TRANSPORTE ATÉ CAÇAMBA E CARGA</t>
  </si>
  <si>
    <t>6.2.</t>
  </si>
  <si>
    <t>6.2.0.0.1.</t>
  </si>
  <si>
    <t>6.3.</t>
  </si>
  <si>
    <t>6.3.1.</t>
  </si>
  <si>
    <t>6.3.1.0.1.</t>
  </si>
  <si>
    <t>6.3.1.0.2.</t>
  </si>
  <si>
    <t>6.4.</t>
  </si>
  <si>
    <t>6.4.0.0.1.</t>
  </si>
  <si>
    <t>6.5.</t>
  </si>
  <si>
    <t>6.5.0.0.1.</t>
  </si>
  <si>
    <t>6.5.0.0.2.</t>
  </si>
  <si>
    <t>6.6.</t>
  </si>
  <si>
    <t>6.6.0.0.1.</t>
  </si>
  <si>
    <t>6.6.0.0.2.</t>
  </si>
  <si>
    <t>6.7.</t>
  </si>
  <si>
    <t>6.7.0.0.1.</t>
  </si>
  <si>
    <t>6.7.0.0.2.</t>
  </si>
  <si>
    <t>6.8.</t>
  </si>
  <si>
    <t>6.8.0.0.1.</t>
  </si>
  <si>
    <t>6.8.0.0.2.</t>
  </si>
  <si>
    <t>6.8.0.0.3.</t>
  </si>
  <si>
    <t>6.9.</t>
  </si>
  <si>
    <t>6.9.1.</t>
  </si>
  <si>
    <t>6.9.1.0.1.</t>
  </si>
  <si>
    <t>6.9.1.0.2.</t>
  </si>
  <si>
    <t>6.9.1.0.3.</t>
  </si>
  <si>
    <t>6.9.1.0.4.</t>
  </si>
  <si>
    <t>6.9.2.</t>
  </si>
  <si>
    <t>6.9.2.0.1.</t>
  </si>
  <si>
    <t>6.9.2.0.2.</t>
  </si>
  <si>
    <t>6.9.2.0.3.</t>
  </si>
  <si>
    <t>6.10.</t>
  </si>
  <si>
    <t>6.10.0.0.1.</t>
  </si>
  <si>
    <t>REFORMA SALA DE LIMPEZA E DML</t>
  </si>
  <si>
    <t>7.1.</t>
  </si>
  <si>
    <t>7.1.0.0.1.</t>
  </si>
  <si>
    <t>7.2.</t>
  </si>
  <si>
    <t>7.2.0.0.1.</t>
  </si>
  <si>
    <t>7.3.</t>
  </si>
  <si>
    <t>7.3.0.0.1.</t>
  </si>
  <si>
    <t>7.3.0.0.2.</t>
  </si>
  <si>
    <t>7.4.</t>
  </si>
  <si>
    <t>7.4.0.0.1.</t>
  </si>
  <si>
    <t>3.8.</t>
  </si>
  <si>
    <t>3.8.0.0.1.</t>
  </si>
  <si>
    <t>3.9.</t>
  </si>
  <si>
    <t>3.9.1.</t>
  </si>
  <si>
    <t>3.9.1.0.1.</t>
  </si>
  <si>
    <t>3.9.2.</t>
  </si>
  <si>
    <t>3.9.2.0.1.</t>
  </si>
  <si>
    <t>3.9.3.</t>
  </si>
  <si>
    <t>3.9.3.0.1.</t>
  </si>
  <si>
    <t>3.9.3.0.2.</t>
  </si>
  <si>
    <t>3.9.3.0.3.</t>
  </si>
  <si>
    <t>3.9.4.</t>
  </si>
  <si>
    <t>3.9.4.0.1.</t>
  </si>
  <si>
    <t>3.9.4.0.2.</t>
  </si>
  <si>
    <t>3.9.4.0.3.</t>
  </si>
  <si>
    <t>3.9.4.0.4.</t>
  </si>
  <si>
    <t>REFORMA ESCADA</t>
  </si>
  <si>
    <t>4.1.</t>
  </si>
  <si>
    <t>4.1.0.0.1.</t>
  </si>
  <si>
    <t>4.1.0.0.2.</t>
  </si>
  <si>
    <t>4.1.0.0.3.</t>
  </si>
  <si>
    <t>4.1.0.0.4.</t>
  </si>
  <si>
    <t>4.1.0.0.5.</t>
  </si>
  <si>
    <t>4.1.0.0.6.</t>
  </si>
  <si>
    <t>4.2.</t>
  </si>
  <si>
    <t>4.2.0.0.1.</t>
  </si>
  <si>
    <t>4.3.</t>
  </si>
  <si>
    <t>4.3.1.</t>
  </si>
  <si>
    <t>4.3.1.0.1.</t>
  </si>
  <si>
    <t>4.4.</t>
  </si>
  <si>
    <t>4.4.0.0.1.</t>
  </si>
  <si>
    <t>4.4.0.0.2.</t>
  </si>
  <si>
    <t>4.5.</t>
  </si>
  <si>
    <t>4.5.0.0.1.</t>
  </si>
  <si>
    <t>4.6.</t>
  </si>
  <si>
    <t>4.6.0.0.1.</t>
  </si>
  <si>
    <t>4.6.0.0.2.</t>
  </si>
  <si>
    <t>4.7.</t>
  </si>
  <si>
    <t>4.7.0.0.1.</t>
  </si>
  <si>
    <t>4.7.0.0.2.</t>
  </si>
  <si>
    <t>4.7.0.0.3.</t>
  </si>
  <si>
    <t>4.8.</t>
  </si>
  <si>
    <t>4.8.1.</t>
  </si>
  <si>
    <t>4.8.1.0.1.</t>
  </si>
  <si>
    <t>4.8.1.0.2.</t>
  </si>
  <si>
    <t>4.8.1.0.3.</t>
  </si>
  <si>
    <t>REFORMA BANHEIROS TÉRREO E SALA NEUSA</t>
  </si>
  <si>
    <t>5.1.</t>
  </si>
  <si>
    <t>5.1.0.0.1.</t>
  </si>
  <si>
    <t>5.1.0.0.2.</t>
  </si>
  <si>
    <t>5.1.0.0.3.</t>
  </si>
  <si>
    <t>5.2.</t>
  </si>
  <si>
    <t>5.2.0.0.1.</t>
  </si>
  <si>
    <t>5.3.</t>
  </si>
  <si>
    <t>5.3.0.0.1.</t>
  </si>
  <si>
    <t>5.4.</t>
  </si>
  <si>
    <t>5.4.0.0.1.</t>
  </si>
  <si>
    <t>5.4.0.0.2.</t>
  </si>
  <si>
    <t>5.4.0.0.3.</t>
  </si>
  <si>
    <t>DIVISORIA DE GRANITO POLIDO</t>
  </si>
  <si>
    <t>5.5.</t>
  </si>
  <si>
    <t>5.5.0.0.1.</t>
  </si>
  <si>
    <t>5.6.</t>
  </si>
  <si>
    <t>5.6.0.0.1.</t>
  </si>
  <si>
    <t>5.6.0.0.2.</t>
  </si>
  <si>
    <t>5.6.0.0.3.</t>
  </si>
  <si>
    <t>PORTA DE ABRIR DE 01 FOLHA EM CHAPA DE AÇO PARA SANITÁRIO PF-10 C/FERRAGENS</t>
  </si>
  <si>
    <t>5.6.0.0.4.</t>
  </si>
  <si>
    <t>5.7.</t>
  </si>
  <si>
    <t>5.7.0.0.1.</t>
  </si>
  <si>
    <t>5.8.</t>
  </si>
  <si>
    <t>5.8.0.0.1.</t>
  </si>
  <si>
    <t>5.8.0.0.2.</t>
  </si>
  <si>
    <t>5.8.0.0.3.</t>
  </si>
  <si>
    <t>REFORMA E AMPLIAÇÃO</t>
  </si>
  <si>
    <t>1.1.</t>
  </si>
  <si>
    <t>1.1.0.0.1.</t>
  </si>
  <si>
    <t>1.1.0.0.2.</t>
  </si>
  <si>
    <t>BARRACÃO DE OBRAS PADRÃO GOINFRA ( BLOCOS,COBERTURAS,PASSARELAS E MÓVEIS), SEM ALOJAMENTO E LAVANDERIA , COM PINTURA, EM CONSONÂNCIA COM AS NR's, EM ESPECIAL A NR-18, INCLUSO INSTALAÇÕES ELÉTRICAS E HIDROSSANITÁRIAS - ( COM REAPROVEITAMENTO 1 VEZ ).</t>
  </si>
  <si>
    <t>1.1.0.0.3.</t>
  </si>
  <si>
    <t>PLACA DE OBRA PLOTADA EM CHAPA METÁLICA 26 , AFIXADA EM CAVALETES DE MADEIRA DE LEI (VIGOTAS 6X12CM) - PADRÃO GOINFRA</t>
  </si>
  <si>
    <t>1.1.0.0.4.</t>
  </si>
  <si>
    <t>EPI/PGR/PCMSO/EXAMES/TREINAMENTOS/VISITAS - ÁREAS EDIFICADAS/COBERTAS/FECHADAS</t>
  </si>
  <si>
    <t>1.2.</t>
  </si>
  <si>
    <t>1.2.0.0.1.</t>
  </si>
  <si>
    <t>1.2.0.0.2.</t>
  </si>
  <si>
    <t>DESMOBILIZAÇÃO DO CANTEIRO DE OBRAS - INCLUSIVE CARGA E DESCARGA E A HORA IMPRODUTIVA DO CAMINHÃO - ( EXCLUSO O TRANSPORTE )</t>
  </si>
  <si>
    <t>1.3.</t>
  </si>
  <si>
    <t>1.3.0.0.1.</t>
  </si>
  <si>
    <t>ENGENHEIRO - (OBRAS CIVIS)</t>
  </si>
  <si>
    <t>1.3.0.0.2.</t>
  </si>
  <si>
    <t>ENCARREGADO - (OBRAS CIVIS)</t>
  </si>
  <si>
    <t>1.3.0.0.3.</t>
  </si>
  <si>
    <t>ALMOXARIFE - (OBRAS CIVIS)</t>
  </si>
  <si>
    <t>1.4.</t>
  </si>
  <si>
    <t>1.4.0.0.1.</t>
  </si>
  <si>
    <t>1.4.0.0.2.</t>
  </si>
  <si>
    <t>PLACA DE INAUGURAÇÃO AÇO ESCOVADO 60 X 120 CM</t>
  </si>
  <si>
    <t>1.4.0.0.3.</t>
  </si>
  <si>
    <t>CAFE DA MANHA</t>
  </si>
  <si>
    <t>RE</t>
  </si>
  <si>
    <t>1.4.0.0.4.</t>
  </si>
  <si>
    <t>CANTINA - (OBRAS CIVIS)</t>
  </si>
  <si>
    <t>1.4.0.0.5.</t>
  </si>
  <si>
    <t>REFORMA ALMOXARIFADO 01</t>
  </si>
  <si>
    <t>2.1.</t>
  </si>
  <si>
    <t>2.1.0.0.1.</t>
  </si>
  <si>
    <t>2.1.0.0.2.</t>
  </si>
  <si>
    <t>2.1.0.0.3.</t>
  </si>
  <si>
    <t>2.2.</t>
  </si>
  <si>
    <t>2.2.0.0.1.</t>
  </si>
  <si>
    <t>2.3.</t>
  </si>
  <si>
    <t>2.3.0.0.1.</t>
  </si>
  <si>
    <t>2.4.</t>
  </si>
  <si>
    <t>2.4.0.0.1.</t>
  </si>
  <si>
    <t>PORTA DE ABRIR DE 02 FOLHAS EM VENEZIANA PF-5 C/FERRAGENS</t>
  </si>
  <si>
    <t>2.4.0.0.2.</t>
  </si>
  <si>
    <t>2.4.0.0.3.</t>
  </si>
  <si>
    <t>2.4.0.0.4.</t>
  </si>
  <si>
    <t>2.5.</t>
  </si>
  <si>
    <t>2.5.0.0.1.</t>
  </si>
  <si>
    <t>2.6.</t>
  </si>
  <si>
    <t>2.6.1.</t>
  </si>
  <si>
    <t>2.6.1.0.1.</t>
  </si>
  <si>
    <t>2.6.2.</t>
  </si>
  <si>
    <t>2.6.2.0.1.</t>
  </si>
  <si>
    <t>2.6.3.</t>
  </si>
  <si>
    <t>2.6.3.0.1.</t>
  </si>
  <si>
    <t>2.6.3.0.2.</t>
  </si>
  <si>
    <t>2.6.3.0.3.</t>
  </si>
  <si>
    <t>2.6.3.0.4.</t>
  </si>
  <si>
    <t>REFORMA ALMOXARIFADO 02 (SALAS 01, 02, 03, 04 E 05)</t>
  </si>
  <si>
    <t>3.1.</t>
  </si>
  <si>
    <t>3.1.0.0.1.</t>
  </si>
  <si>
    <t>3.1.0.0.2.</t>
  </si>
  <si>
    <t>3.1.0.0.3.</t>
  </si>
  <si>
    <t>3.1.0.0.4.</t>
  </si>
  <si>
    <t>3.1.0.0.5.</t>
  </si>
  <si>
    <t>REMOÇÃO MANUAL DE LAVATÓRIO COM TRANSPORTE ATÉ CAÇAMBA E CARGA</t>
  </si>
  <si>
    <t>3.1.0.0.6.</t>
  </si>
  <si>
    <t>3.1.0.0.7.</t>
  </si>
  <si>
    <t>3.2.</t>
  </si>
  <si>
    <t>3.2.0.0.1.</t>
  </si>
  <si>
    <t>3.3.</t>
  </si>
  <si>
    <t>3.3.0.0.1.</t>
  </si>
  <si>
    <t>3.4.</t>
  </si>
  <si>
    <t>3.4.0.0.1.</t>
  </si>
  <si>
    <t>3.5.</t>
  </si>
  <si>
    <t>3.5.0.0.1.</t>
  </si>
  <si>
    <t>PORTA DE ABRIR DE 02 FOLHAS DE VIDRO PF-9 C/FERRAGENS</t>
  </si>
  <si>
    <t>3.5.0.0.2.</t>
  </si>
  <si>
    <t>3.5.0.0.3.</t>
  </si>
  <si>
    <t>3.6.</t>
  </si>
  <si>
    <t>3.6.0.0.1.</t>
  </si>
  <si>
    <t>3.7.</t>
  </si>
  <si>
    <t>3.7.0.0.1.</t>
  </si>
  <si>
    <t>3.7.0.0.2.</t>
  </si>
  <si>
    <t>RESUMO GERAL DO ORÇAMENTO</t>
  </si>
  <si>
    <t>QUANTIDADE</t>
  </si>
  <si>
    <t>PREÇO SEM BDI</t>
  </si>
  <si>
    <t>PREÇO COM BDI</t>
  </si>
  <si>
    <t>PARTICIP. (%)</t>
  </si>
  <si>
    <t>TOTAL GERAL DO ORÇAMENTO (R$)</t>
  </si>
  <si>
    <t>VALOR</t>
  </si>
  <si>
    <r>
      <rPr>
        <b/>
        <sz val="6.5"/>
        <rFont val="Arial MT"/>
      </rPr>
      <t xml:space="preserve">UNIDADE ESCOLAR
</t>
    </r>
    <r>
      <rPr>
        <sz val="6.5"/>
        <rFont val="Arial MT"/>
      </rPr>
      <t>NTE - NÚCLEO DE TECNOLOGIA EDUCACIONAL</t>
    </r>
  </si>
  <si>
    <r>
      <rPr>
        <b/>
        <sz val="6.5"/>
        <rFont val="Arial MT"/>
      </rPr>
      <t xml:space="preserve">OBRA
</t>
    </r>
    <r>
      <rPr>
        <sz val="6.5"/>
        <rFont val="Arial MT"/>
      </rPr>
      <t>REFORMA E AMPLIAÇÃO</t>
    </r>
  </si>
  <si>
    <r>
      <rPr>
        <b/>
        <sz val="6.5"/>
        <rFont val="Arial MT"/>
      </rPr>
      <t xml:space="preserve">CIDADE
</t>
    </r>
    <r>
      <rPr>
        <sz val="6.5"/>
        <rFont val="Arial MT"/>
      </rPr>
      <t>GOIÂNIA</t>
    </r>
  </si>
  <si>
    <r>
      <rPr>
        <b/>
        <sz val="6.5"/>
        <rFont val="Arial MT"/>
      </rPr>
      <t xml:space="preserve">CRE
</t>
    </r>
    <r>
      <rPr>
        <sz val="6.5"/>
        <rFont val="Arial MT"/>
      </rPr>
      <t>CRE-GOIÂNIA</t>
    </r>
  </si>
  <si>
    <r>
      <rPr>
        <b/>
        <sz val="6.5"/>
        <rFont val="Arial MT"/>
      </rPr>
      <t xml:space="preserve">ENDEREÇO
</t>
    </r>
    <r>
      <rPr>
        <sz val="6.5"/>
        <rFont val="Arial MT"/>
      </rPr>
      <t>R 201 179 , VILA NOVA , CEP:74643-050</t>
    </r>
  </si>
  <si>
    <r>
      <rPr>
        <b/>
        <sz val="6.5"/>
        <rFont val="Arial MT"/>
      </rPr>
      <t xml:space="preserve">ÁREA TOTAL CONSTRUÍDA (M²)
</t>
    </r>
    <r>
      <rPr>
        <sz val="6.5"/>
        <rFont val="Arial MT"/>
      </rPr>
      <t>1436,72</t>
    </r>
  </si>
  <si>
    <r>
      <rPr>
        <b/>
        <sz val="6"/>
        <rFont val="Arial MT"/>
      </rPr>
      <t xml:space="preserve">UNIDADE ESCOLAR
</t>
    </r>
    <r>
      <rPr>
        <sz val="6"/>
        <rFont val="Arial MT"/>
      </rPr>
      <t>NTE - NÚCLEO DE TECNOLOGIA EDUCACIONAL</t>
    </r>
  </si>
  <si>
    <r>
      <rPr>
        <b/>
        <sz val="6"/>
        <rFont val="Arial MT"/>
      </rPr>
      <t xml:space="preserve">OBRA
</t>
    </r>
    <r>
      <rPr>
        <sz val="6"/>
        <rFont val="Arial MT"/>
      </rPr>
      <t>REFORMA E AMPLIAÇÃO</t>
    </r>
  </si>
  <si>
    <r>
      <rPr>
        <b/>
        <sz val="6"/>
        <rFont val="Arial MT"/>
      </rPr>
      <t xml:space="preserve">CIDADE
</t>
    </r>
    <r>
      <rPr>
        <sz val="6"/>
        <rFont val="Arial MT"/>
      </rPr>
      <t>GOIÂNIA</t>
    </r>
  </si>
  <si>
    <r>
      <rPr>
        <b/>
        <sz val="6"/>
        <rFont val="Arial MT"/>
      </rPr>
      <t xml:space="preserve">CRE
</t>
    </r>
    <r>
      <rPr>
        <sz val="6"/>
        <rFont val="Arial MT"/>
      </rPr>
      <t>CRE-GOIÂNIA</t>
    </r>
  </si>
  <si>
    <r>
      <rPr>
        <b/>
        <sz val="6"/>
        <rFont val="Arial MT"/>
      </rPr>
      <t xml:space="preserve">ENDEREÇO
</t>
    </r>
    <r>
      <rPr>
        <sz val="6"/>
        <rFont val="Arial MT"/>
      </rPr>
      <t>R 201 179 , VILA NOVA , CEP:74643-050</t>
    </r>
  </si>
  <si>
    <r>
      <rPr>
        <b/>
        <sz val="6"/>
        <rFont val="Arial MT"/>
      </rPr>
      <t xml:space="preserve">REFERÊNCIA GOINFRA
</t>
    </r>
    <r>
      <rPr>
        <sz val="6"/>
        <rFont val="Arial MT"/>
      </rPr>
      <t>MAR/2023                                    ONERADA</t>
    </r>
  </si>
  <si>
    <r>
      <rPr>
        <b/>
        <sz val="6"/>
        <rFont val="Arial MT"/>
      </rPr>
      <t xml:space="preserve">REFERÊNCIA SINAPI
</t>
    </r>
    <r>
      <rPr>
        <sz val="6"/>
        <rFont val="Arial MT"/>
      </rPr>
      <t>FEV/23                           ONERADA</t>
    </r>
  </si>
  <si>
    <r>
      <rPr>
        <b/>
        <sz val="6"/>
        <rFont val="Arial MT"/>
      </rPr>
      <t xml:space="preserve">ÁREA EXISTENTE (M²)
</t>
    </r>
    <r>
      <rPr>
        <sz val="6"/>
        <rFont val="Arial MT"/>
      </rPr>
      <t>1520,38</t>
    </r>
  </si>
  <si>
    <r>
      <rPr>
        <b/>
        <sz val="6"/>
        <rFont val="Arial MT"/>
      </rPr>
      <t xml:space="preserve">ÁREA A CONSTRUIR (M²)
</t>
    </r>
    <r>
      <rPr>
        <sz val="6"/>
        <rFont val="Arial MT"/>
      </rPr>
      <t>0,00</t>
    </r>
  </si>
  <si>
    <r>
      <rPr>
        <b/>
        <sz val="6"/>
        <rFont val="Arial MT"/>
      </rPr>
      <t xml:space="preserve">ÁREA A DEMOLIR (M²)
</t>
    </r>
    <r>
      <rPr>
        <sz val="6"/>
        <rFont val="Arial MT"/>
      </rPr>
      <t>83,66</t>
    </r>
  </si>
  <si>
    <r>
      <rPr>
        <b/>
        <sz val="6"/>
        <rFont val="Arial MT"/>
      </rPr>
      <t xml:space="preserve">ÁREA TOTAL CONSTRUÍDA (M²)
</t>
    </r>
    <r>
      <rPr>
        <sz val="6"/>
        <rFont val="Arial MT"/>
      </rPr>
      <t>1436,72</t>
    </r>
  </si>
  <si>
    <r>
      <rPr>
        <sz val="6"/>
        <rFont val="Arial MT"/>
      </rPr>
      <t>FERRAMENTAS (MANUAIS/ELÉTRICAS) E MATERIAL DE LIMPEZA PERMANENTE DA OBRA -
ÁREAS EDIFICADAS/COBERTAS/FECHADAS</t>
    </r>
  </si>
  <si>
    <r>
      <rPr>
        <sz val="6"/>
        <rFont val="Arial MT"/>
      </rPr>
      <t>MOBILIZAÇÃO DO CANTEIRO DE OBRAS - INCLUSIVE CARGA E DESCARGA E A HORA
IMPRODUTIVA DO CAMINHÃO - ( EXCLUSO O TRANSPORTE )</t>
    </r>
  </si>
  <si>
    <r>
      <rPr>
        <sz val="6"/>
        <rFont val="Arial MT"/>
      </rPr>
      <t>PINTURA DE PISO COM TINTA EPÓXI, APLICAÇÃO MANUAL, 2 DEMÃOS, INCLUSO PRIMER
EPÓXI. AF_05/2021</t>
    </r>
  </si>
  <si>
    <r>
      <rPr>
        <sz val="6"/>
        <rFont val="Arial MT"/>
      </rPr>
      <t>DEMOLIÇÃO MANUAL ALVENARIA TIJOLO SEM REAPROVEITAMENTO COM TRANSPORTE
ATE CAÇAMBA E CARGA</t>
    </r>
  </si>
  <si>
    <r>
      <rPr>
        <sz val="6"/>
        <rFont val="Arial MT"/>
      </rPr>
      <t>ALVENARIA DE TIJOLO FURADO 1/2 VEZ 14X29X9 - 6 FUROS -  ARG. (1CALH:4ARML+100KG
DE CI/M3)</t>
    </r>
  </si>
  <si>
    <r>
      <rPr>
        <sz val="6"/>
        <rFont val="Arial MT"/>
      </rPr>
      <t>DEMOLIÇÃO MANUAL DE PISO CERÂMICO SOBRE LASTRO DE CONCRETO COM
TRANSPORTE ATÉ CAÇAMBA E CARGA</t>
    </r>
  </si>
  <si>
    <r>
      <rPr>
        <sz val="6"/>
        <rFont val="Arial MT"/>
      </rPr>
      <t>FITA ANTIDERRAPANTE PARA ÁREAS INTERNAS E EXTERNAS - ALTO TRÁFEGO - USO
GERAL</t>
    </r>
  </si>
  <si>
    <r>
      <rPr>
        <sz val="6"/>
        <rFont val="Arial MT"/>
      </rPr>
      <t>TOLDO REMOVIVEL REVESTIDO POLIVINIL COM ESTRUTURA METALICA - FORNECIMENTO
E INSTALAÇÃO (GOINFRA + SBC)</t>
    </r>
  </si>
  <si>
    <r>
      <rPr>
        <sz val="6"/>
        <rFont val="Arial MT"/>
      </rPr>
      <t>PISO EM CERÂMICA PEI MAIOR OU IGUAL A 4 COM CONTRA PISO (1CI:3ARML) E
ARGAMASSA COLANTE</t>
    </r>
  </si>
  <si>
    <r>
      <rPr>
        <sz val="6"/>
        <rFont val="Arial MT"/>
      </rPr>
      <t>REGULARIZAÇÃO DO TERRENO SEM APILOAMENTO COM TRANSPORTE MANUAL DA
TERRA ESCAVADA</t>
    </r>
  </si>
  <si>
    <r>
      <rPr>
        <sz val="6"/>
        <rFont val="Arial MT"/>
      </rPr>
      <t>MURO ARRIMO EM BLOCO DE CONCRETO, SEM REVESTIMENTO (COM ALTURA ATÉ 2,60M) -
INCLUSO FUNDAÇÃO (GOINFRA+SINAPI)</t>
    </r>
  </si>
  <si>
    <r>
      <rPr>
        <sz val="6"/>
        <rFont val="Arial MT"/>
      </rPr>
      <t>GRELHA PADRÃO GOINFRA DE FERRO CHATO COM BERÇO ( ESPAÇAMENTO ENTRE EIXOS =
2 CM)</t>
    </r>
  </si>
  <si>
    <r>
      <rPr>
        <sz val="6"/>
        <rFont val="Arial MT"/>
      </rPr>
      <t>PINTURA ESMALTE 2 DEMÃOS PARA ESQUADRIAS DE FERRO (SEM FUNDO
ANTICORROSIVO)</t>
    </r>
  </si>
  <si>
    <r>
      <rPr>
        <sz val="6"/>
        <rFont val="Arial MT"/>
      </rPr>
      <t>PLANTIO DE GRAMA ESMERALDA OU SÃO CARLOS OU CURITIBANA, EM PLACAS.
AF_05/2022</t>
    </r>
  </si>
  <si>
    <r>
      <rPr>
        <sz val="6"/>
        <rFont val="Arial MT"/>
      </rPr>
      <t>DEMOLIÇÃO MANUAL DE REVESTIMENTO COM ARGAMASSA COM TRANSPORTE ATÉ
CAÇAMBA E CARGA</t>
    </r>
  </si>
  <si>
    <r>
      <rPr>
        <sz val="6"/>
        <rFont val="Arial MT"/>
      </rPr>
      <t>DEMOLIÇÃO MANUAL - COBERTURA TELHA METÁLICA COM TRANSPORTE ATÉ CAÇAMBA
E CARGA</t>
    </r>
  </si>
  <si>
    <r>
      <rPr>
        <sz val="6"/>
        <rFont val="Arial MT"/>
      </rPr>
      <t>DEMOLIÇÃO DAS INSTALAÇÕES HIDROSANITÁRIAS E AFINS C/ TRANSP. ATÉ CB. E CARGA
(GOINFRA)</t>
    </r>
  </si>
  <si>
    <r>
      <rPr>
        <sz val="6"/>
        <rFont val="Arial MT"/>
      </rPr>
      <t>PISO PODOTÁTIL DE ALERTA OU DIRECIONAL, DE BORRACHA, ASSENTADO SOBRE
ARGAMASSA. AF_05/2020</t>
    </r>
  </si>
  <si>
    <r>
      <rPr>
        <sz val="6"/>
        <rFont val="Arial MT"/>
      </rPr>
      <t>MAPA TÁTIL EM CHAPA DE ACRÍLICO 70X50 CM - FORNECIMENTO E INSTALAÇÃO
(GOINFRA + ORSE)</t>
    </r>
  </si>
  <si>
    <r>
      <rPr>
        <sz val="6"/>
        <rFont val="Arial MT"/>
      </rPr>
      <t>PINTURA TINTA GRAFITE PARA ESQUADRIA DE FERRO (DUPLA FUNÇÃO - FUNDO E
ACABAMENTO)</t>
    </r>
  </si>
  <si>
    <r>
      <rPr>
        <sz val="6"/>
        <rFont val="Arial MT"/>
      </rPr>
      <t>PINTURA DE DEMARCAÇÃO DE VAGA COM TINTA EPÓXI, E = 10 CM, APLICAÇÃO MANUAL.
AF_05/2021</t>
    </r>
  </si>
  <si>
    <r>
      <rPr>
        <sz val="6"/>
        <rFont val="Arial MT"/>
      </rPr>
      <t>DEMOLICAO MANUAL COBERTURA TELHA FIBROCIMENTO/FIBRA DE VIDRO/SIMILARES C/
TRANSP. ATÉ CB. E CARGA</t>
    </r>
  </si>
  <si>
    <r>
      <rPr>
        <sz val="6"/>
        <rFont val="Arial MT"/>
      </rPr>
      <t>MOLDURA TIPO "U" INVERTIDO EM ARGAMASSA COM 2CM DE ESPESSURA TIPO
PINGADEIRA EM MURO/PLATIBANDA ( A PARTE VERTICAL DESCE 2,5CM)</t>
    </r>
  </si>
  <si>
    <r>
      <rPr>
        <sz val="6"/>
        <rFont val="Arial MT"/>
      </rPr>
      <t>PISO DE LADRILHO HIDRÁULICO COLORIDO MODELO TÁTIL ( ALERTA OU DIRECIONAL)
SEM LASTRO</t>
    </r>
  </si>
  <si>
    <r>
      <rPr>
        <sz val="6"/>
        <rFont val="Arial MT"/>
      </rPr>
      <t>PLACAS EM BRAILE PARA IDENTIFICAÇÃO DE PORTAS/NOMEAR AMBIENTES -
FORNECIMENTO E INSTALAÇÃO (GOINFRA + ORSE)</t>
    </r>
  </si>
  <si>
    <r>
      <rPr>
        <sz val="6"/>
        <rFont val="Arial MT"/>
      </rPr>
      <t>ELEVADOR (PLATAFORMA VERTICAL) MODELO HERA OU EQUIVALENTE 02 PARADAS -
CAPACIDADE 280KG (INSTALADO) (COT)</t>
    </r>
  </si>
  <si>
    <r>
      <rPr>
        <sz val="6"/>
        <rFont val="Arial MT"/>
      </rPr>
      <t>FORRO EM LAJE PRE-MOLDADA INCLUSO CAPEAMENTO/ARMADURA DE
DISTRIBUIÇÃO/ESCORAMENTO E FORMA/DESFORMA</t>
    </r>
  </si>
  <si>
    <r>
      <rPr>
        <sz val="6"/>
        <rFont val="Arial MT"/>
      </rPr>
      <t>MANGUEIRA DE INCÊNDIO 65 MM (2 1/2") X 30 M, FORNECIMENTO E INSTALAÇÃO (GOINFRA
+ ORSE)</t>
    </r>
  </si>
  <si>
    <r>
      <rPr>
        <sz val="6"/>
        <rFont val="Arial MT"/>
      </rPr>
      <t>COTOVELO 90 GRAUS, EM FERRO GALVANIZADO, CONEXÃO ROSQUEADA, DN 80 (3) , INSTALADO EM RESERVAÇÃO DE ÁGUA DE EDIFICAÇÃO QUE POSSUA RESERVATÓRIO DE FIBRA/FIBROCIMENTO  FORNECIMENTO E INSTALAÇÃO. AF_06/2016</t>
    </r>
  </si>
  <si>
    <r>
      <rPr>
        <sz val="6"/>
        <rFont val="Arial MT"/>
      </rPr>
      <t>JOELHO 90 GRAUS, PVC, SOLDÁVEL, DN 25MM, INSTALADO EM PRUMADA DE ÁGUA -
FORNECIMENTO E INSTALAÇÃO. AF_06/2022</t>
    </r>
  </si>
  <si>
    <r>
      <rPr>
        <sz val="6"/>
        <rFont val="Arial MT"/>
      </rPr>
      <t>JOELHO 90 GRAUS COM BUCHA DE LATÃO, PVC, SOLDÁVEL, DN  25 MM, X 3/4 INSTALADO EM RESERVAÇÃO DE ÁGUA DE EDIFICAÇÃO QUE POSSUA RESERVATÓRIO DE FIBRA/FIBROCIMENTO   FORNECIMENTO E INSTALAÇÃO. AF_06/2016</t>
    </r>
  </si>
  <si>
    <r>
      <rPr>
        <sz val="6"/>
        <rFont val="Arial MT"/>
      </rPr>
      <t>TE, PVC, SOLDÁVEL, DN 25MM, INSTALADO EM PRUMADA DE ÁGUA - FORNECIMENTO E
INSTALAÇÃO. AF_06/2022</t>
    </r>
  </si>
  <si>
    <r>
      <rPr>
        <sz val="6"/>
        <rFont val="Arial MT"/>
      </rPr>
      <t>DEMOLIÇÃO DE LAJES, DE FORMA MECANIZADA COM MARTELETE, SEM
REAPROVEITAMENTO. AF_12/2017</t>
    </r>
  </si>
  <si>
    <r>
      <rPr>
        <b/>
        <sz val="6"/>
        <rFont val="Arial MT"/>
      </rPr>
      <t xml:space="preserve">OBS: </t>
    </r>
    <r>
      <rPr>
        <sz val="6"/>
        <rFont val="Arial MT"/>
      </rPr>
      <t>OS QUANTITATIVOS DE MATERIAIS  DAS INSTALAÇÕES HIDROSSANITÁRIAS, ELÉTRICAS E ESPECIAIS SÃO FORNECIDOS PELOS PROFISSIONAIS RESPONSÁVEIS PELOS RESPECTIVOS PROJETOS.</t>
    </r>
  </si>
  <si>
    <r>
      <rPr>
        <b/>
        <sz val="6"/>
        <rFont val="Arial MT"/>
      </rPr>
      <t xml:space="preserve">(1) </t>
    </r>
    <r>
      <rPr>
        <i/>
        <sz val="6"/>
        <rFont val="Arial MT"/>
      </rPr>
      <t xml:space="preserve">Conforme previsto pelo DECRETO Nº 7.983, DE 8 DE ABRIL DE 2013, os preços adotados são aqueles constantes dos sistemas de referência indicados. Justifica-se o uso dos preços destas composições de custos unitários devido ao seu valor ser menor à mediana de seus correspondentes na tabela SINAPI;
(2) Optou-se pelo uso das composições de custos da GOINFRA para itens não presentes na SINAPI;
(3) Para itens da GOINFRA, os vidros não estão inclusos nas esquadrias e já foram considerados os custos de contramarco para as esquadrias de alumínio;
(4) Nos casos em que houver execução de granitina e omissão do item GOINFRA 221102, considerou-se que o quantitativo para o rodapé, de altura igual a 7cm, foi incorporado na área de piso;
</t>
    </r>
    <r>
      <rPr>
        <b/>
        <sz val="6"/>
        <rFont val="Arial MT"/>
      </rPr>
      <t xml:space="preserve">(5) </t>
    </r>
    <r>
      <rPr>
        <i/>
        <sz val="6"/>
        <rFont val="Arial MT"/>
      </rPr>
      <t>O custo unitário aproximado por metro quadrado é calculado dividindo-se o valor total do orçamento pela área total de construção.</t>
    </r>
  </si>
  <si>
    <r>
      <rPr>
        <b/>
        <sz val="6.5"/>
        <rFont val="Arial MT"/>
      </rPr>
      <t xml:space="preserve">REFERÊNCIA
</t>
    </r>
    <r>
      <rPr>
        <sz val="6.5"/>
        <rFont val="Arial MT"/>
      </rPr>
      <t>GOINFRA E SINAPI - ONERADA</t>
    </r>
  </si>
  <si>
    <r>
      <rPr>
        <b/>
        <sz val="6.5"/>
        <rFont val="Arial MT"/>
      </rPr>
      <t xml:space="preserve">DATA
</t>
    </r>
    <r>
      <rPr>
        <sz val="6.5"/>
        <rFont val="Arial MT"/>
      </rPr>
      <t>04/04/2023</t>
    </r>
  </si>
  <si>
    <r>
      <rPr>
        <b/>
        <sz val="6.5"/>
        <rFont val="Arial MT"/>
      </rPr>
      <t xml:space="preserve">NÚMERO DE PARCELAS
</t>
    </r>
    <r>
      <rPr>
        <sz val="6.5"/>
        <rFont val="Arial MT"/>
      </rPr>
      <t>12</t>
    </r>
  </si>
  <si>
    <r>
      <rPr>
        <b/>
        <sz val="6.5"/>
        <rFont val="Arial MT"/>
      </rPr>
      <t xml:space="preserve">PRAZO
</t>
    </r>
    <r>
      <rPr>
        <sz val="6.5"/>
        <rFont val="Arial MT"/>
      </rPr>
      <t>360                dias corridos</t>
    </r>
  </si>
  <si>
    <r>
      <rPr>
        <b/>
        <sz val="6.5"/>
        <rFont val="Arial MT"/>
      </rPr>
      <t xml:space="preserve">LOCAL
</t>
    </r>
    <r>
      <rPr>
        <sz val="6.5"/>
        <rFont val="Arial MT"/>
      </rPr>
      <t>GOIÂNIA</t>
    </r>
  </si>
  <si>
    <r>
      <rPr>
        <sz val="6.5"/>
        <color rgb="FFA5A5A5"/>
        <rFont val="Arial MT"/>
      </rPr>
      <t>R$</t>
    </r>
  </si>
  <si>
    <r>
      <rPr>
        <sz val="6.5"/>
        <rFont val="Arial MT"/>
      </rPr>
      <t>Notas:
(1) e (2) Alíquota definida por lei.
(3) Alíquota e base de cálculo definidas pela legislação municipal.
(4) Alíquota definida pelas leis 12.546/11, 12844/13 e 13.161/15 (CPRB – contribuição previdenciária sobre a receita bruta).
(5) Valores definidos a partir dos limites no Acórdão nº 2.622/2013 - TCU – Plenário. Valores entre o 1º e 3º quartis.
(6) Valor calculado pela expressão matemática do acórdão 2.369/2011 – TCU – Plenário e disponibilizado pela GOINFRA em janeiro de 2022. (Foi utilizado para o cálculo a média da Taxa SELIC no período de 01/2021 a 12//2021)</t>
    </r>
  </si>
  <si>
    <r>
      <rPr>
        <sz val="6.5"/>
        <rFont val="Arial MT"/>
      </rPr>
      <t>(8) Valores definidos a partir dos limites no Acórdão nº 2.622/2013 - TCU – Plenário. Valores entre 1º e 3° quartis.
(9) Valores definidos a partir dos limites definidos no Acórdão nº 2.622/2013 - TCU – Plenário. Valores adotados e praticados no mercado ( “ ex ante ” ) ou aqueles entre os 1º e 3º quartis.</t>
    </r>
  </si>
  <si>
    <r>
      <rPr>
        <b/>
        <sz val="6.5"/>
        <rFont val="Arial MT"/>
      </rPr>
      <t xml:space="preserve">(*) </t>
    </r>
    <r>
      <rPr>
        <sz val="6.5"/>
        <rFont val="Arial MT"/>
      </rPr>
      <t>A fórmula para estipulação da taxa de BDI estimado adotado é a mesma que foi aplicada para a obtenção das tabelas contidas no Acórdão n. 2.622/2013 – TCUPlenário</t>
    </r>
  </si>
  <si>
    <r>
      <rPr>
        <b/>
        <sz val="6.5"/>
        <rFont val="Arial MT"/>
      </rPr>
      <t xml:space="preserve">Obs.: </t>
    </r>
    <r>
      <rPr>
        <sz val="6.5"/>
        <rFont val="Arial MT"/>
      </rPr>
      <t xml:space="preserve">Para obras com valores superiores a </t>
    </r>
    <r>
      <rPr>
        <b/>
        <sz val="6.5"/>
        <rFont val="Arial MT"/>
      </rPr>
      <t xml:space="preserve">R$ 20.000.000,00 </t>
    </r>
    <r>
      <rPr>
        <sz val="6.5"/>
        <rFont val="Arial MT"/>
      </rPr>
      <t>sugere-se recalcular o BDI, dimensionando as taxas de administração central e lucro para patamares inferiores ao estipulado acima.</t>
    </r>
  </si>
  <si>
    <r>
      <rPr>
        <b/>
        <sz val="6"/>
        <rFont val="Arial MT"/>
      </rPr>
      <t xml:space="preserve">DATA
</t>
    </r>
    <r>
      <rPr>
        <sz val="6"/>
        <rFont val="Arial MT"/>
      </rPr>
      <t>04/04/2023</t>
    </r>
  </si>
  <si>
    <r>
      <rPr>
        <b/>
        <sz val="6"/>
        <rFont val="Arial MT"/>
      </rPr>
      <t>PARC. MAIOR
RELEV (50%)</t>
    </r>
  </si>
  <si>
    <r>
      <rPr>
        <b/>
        <sz val="6"/>
        <rFont val="Arial MT"/>
      </rPr>
      <t xml:space="preserve">(*) </t>
    </r>
    <r>
      <rPr>
        <sz val="6"/>
        <rFont val="Arial MT"/>
      </rPr>
      <t>Para os fins do inciso I dp § 1º do Art. 30 da Lei Federal 8.666/93, são consideradas parcelas de maior relevância técnica as execuções apresentadas</t>
    </r>
  </si>
  <si>
    <t xml:space="preserve">CUSTO POR M2 </t>
  </si>
  <si>
    <t>DECLARAMOS QUE O VALOR CORRIGIDO É DE 2.142.000,93 (DOIS MILHÕES, CENTO E QUARENTA E DOIS MIL REAIS E NOVENTA E TRES CENTAVOS) CONFORME EXPOSTO ACIMA.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</si>
</sst>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19">
    <font>
      <sz val="10"/>
      <color rgb="FF000000"/>
      <name val="Times New Roman"/>
      <charset val="204"/>
    </font>
    <font>
      <sz val="10"/>
      <color rgb="FF000000"/>
      <name val="Arial MT"/>
    </font>
    <font>
      <b/>
      <sz val="10"/>
      <name val="Arial MT"/>
    </font>
    <font>
      <sz val="10"/>
      <name val="Arial MT"/>
    </font>
    <font>
      <b/>
      <sz val="10"/>
      <color rgb="FF000000"/>
      <name val="Arial MT"/>
    </font>
    <font>
      <i/>
      <sz val="10"/>
      <name val="Arial MT"/>
    </font>
    <font>
      <b/>
      <sz val="13"/>
      <color rgb="FF000000"/>
      <name val="Arial MT"/>
    </font>
    <font>
      <sz val="6.5"/>
      <color rgb="FF000000"/>
      <name val="Arial MT"/>
    </font>
    <font>
      <b/>
      <sz val="6.5"/>
      <name val="Arial MT"/>
    </font>
    <font>
      <sz val="6.5"/>
      <name val="Arial MT"/>
    </font>
    <font>
      <b/>
      <sz val="6.5"/>
      <color rgb="FF000000"/>
      <name val="Arial MT"/>
    </font>
    <font>
      <i/>
      <sz val="6.5"/>
      <name val="Arial MT"/>
    </font>
    <font>
      <sz val="6"/>
      <color rgb="FF000000"/>
      <name val="Arial MT"/>
    </font>
    <font>
      <b/>
      <sz val="6"/>
      <name val="Arial MT"/>
    </font>
    <font>
      <sz val="6"/>
      <name val="Arial MT"/>
    </font>
    <font>
      <b/>
      <sz val="6"/>
      <color rgb="FF000000"/>
      <name val="Arial MT"/>
    </font>
    <font>
      <b/>
      <i/>
      <sz val="6"/>
      <name val="Arial MT"/>
    </font>
    <font>
      <i/>
      <sz val="6"/>
      <name val="Arial MT"/>
    </font>
    <font>
      <sz val="6.5"/>
      <color rgb="FFA5A5A5"/>
      <name val="Arial MT"/>
    </font>
  </fonts>
  <fills count="10">
    <fill>
      <patternFill patternType="none"/>
    </fill>
    <fill>
      <patternFill patternType="gray125"/>
    </fill>
    <fill>
      <patternFill patternType="solid">
        <fgColor rgb="FFF9BF8E"/>
      </patternFill>
    </fill>
    <fill>
      <patternFill patternType="solid">
        <fgColor rgb="FFE26B0A"/>
      </patternFill>
    </fill>
    <fill>
      <patternFill patternType="solid">
        <fgColor rgb="FFCCCCFF"/>
      </patternFill>
    </fill>
    <fill>
      <patternFill patternType="solid">
        <fgColor rgb="FFFFFF99"/>
      </patternFill>
    </fill>
    <fill>
      <patternFill patternType="solid">
        <fgColor rgb="FFFBD4B3"/>
      </patternFill>
    </fill>
    <fill>
      <patternFill patternType="solid">
        <fgColor rgb="FFFDE8D8"/>
      </patternFill>
    </fill>
    <fill>
      <patternFill patternType="solid">
        <fgColor rgb="FF9999FF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24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7" borderId="8" xfId="0" applyFont="1" applyFill="1" applyBorder="1" applyAlignment="1">
      <alignment horizontal="left" wrapText="1"/>
    </xf>
    <xf numFmtId="0" fontId="1" fillId="6" borderId="8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wrapText="1"/>
    </xf>
    <xf numFmtId="0" fontId="1" fillId="3" borderId="8" xfId="0" applyFont="1" applyFill="1" applyBorder="1" applyAlignment="1">
      <alignment horizontal="left" wrapText="1"/>
    </xf>
    <xf numFmtId="0" fontId="1" fillId="6" borderId="8" xfId="0" applyFont="1" applyFill="1" applyBorder="1" applyAlignment="1">
      <alignment horizontal="left" vertical="center" wrapText="1"/>
    </xf>
    <xf numFmtId="4" fontId="1" fillId="0" borderId="8" xfId="0" applyNumberFormat="1" applyFont="1" applyFill="1" applyBorder="1" applyAlignment="1">
      <alignment horizontal="right" vertical="top" shrinkToFit="1"/>
    </xf>
    <xf numFmtId="2" fontId="1" fillId="0" borderId="8" xfId="0" applyNumberFormat="1" applyFont="1" applyFill="1" applyBorder="1" applyAlignment="1">
      <alignment horizontal="right" vertical="top" shrinkToFit="1"/>
    </xf>
    <xf numFmtId="2" fontId="1" fillId="0" borderId="8" xfId="0" applyNumberFormat="1" applyFont="1" applyFill="1" applyBorder="1" applyAlignment="1">
      <alignment horizontal="right" vertical="center" shrinkToFit="1"/>
    </xf>
    <xf numFmtId="4" fontId="1" fillId="0" borderId="8" xfId="0" applyNumberFormat="1" applyFont="1" applyFill="1" applyBorder="1" applyAlignment="1">
      <alignment horizontal="right" vertical="center" shrinkToFit="1"/>
    </xf>
    <xf numFmtId="2" fontId="1" fillId="0" borderId="12" xfId="0" applyNumberFormat="1" applyFont="1" applyFill="1" applyBorder="1" applyAlignment="1">
      <alignment horizontal="right" vertical="top" shrinkToFit="1"/>
    </xf>
    <xf numFmtId="0" fontId="2" fillId="0" borderId="0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left" vertical="center" wrapText="1" inden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1" fillId="7" borderId="12" xfId="0" applyFont="1" applyFill="1" applyBorder="1" applyAlignment="1">
      <alignment horizontal="left" wrapText="1"/>
    </xf>
    <xf numFmtId="2" fontId="1" fillId="0" borderId="17" xfId="0" applyNumberFormat="1" applyFont="1" applyFill="1" applyBorder="1" applyAlignment="1">
      <alignment horizontal="right" vertical="top" shrinkToFit="1"/>
    </xf>
    <xf numFmtId="0" fontId="5" fillId="0" borderId="0" xfId="0" applyFont="1" applyFill="1" applyBorder="1" applyAlignment="1">
      <alignment vertical="top" wrapText="1"/>
    </xf>
    <xf numFmtId="10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top"/>
    </xf>
    <xf numFmtId="4" fontId="4" fillId="2" borderId="10" xfId="0" applyNumberFormat="1" applyFont="1" applyFill="1" applyBorder="1" applyAlignment="1">
      <alignment horizontal="right" wrapText="1"/>
    </xf>
    <xf numFmtId="4" fontId="4" fillId="6" borderId="1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top" wrapText="1"/>
    </xf>
    <xf numFmtId="2" fontId="7" fillId="0" borderId="16" xfId="0" applyNumberFormat="1" applyFont="1" applyFill="1" applyBorder="1" applyAlignment="1">
      <alignment horizontal="right" vertical="top" shrinkToFit="1"/>
    </xf>
    <xf numFmtId="4" fontId="7" fillId="0" borderId="16" xfId="0" applyNumberFormat="1" applyFont="1" applyFill="1" applyBorder="1" applyAlignment="1">
      <alignment horizontal="right" vertical="top" shrinkToFit="1"/>
    </xf>
    <xf numFmtId="4" fontId="10" fillId="0" borderId="16" xfId="0" applyNumberFormat="1" applyFont="1" applyFill="1" applyBorder="1" applyAlignment="1">
      <alignment horizontal="right" vertical="top" shrinkToFit="1"/>
    </xf>
    <xf numFmtId="0" fontId="7" fillId="0" borderId="0" xfId="0" applyFont="1" applyFill="1" applyBorder="1" applyAlignment="1">
      <alignment horizontal="left" vertical="top"/>
    </xf>
    <xf numFmtId="0" fontId="12" fillId="0" borderId="16" xfId="0" applyFont="1" applyFill="1" applyBorder="1" applyAlignment="1">
      <alignment horizontal="left" vertical="top" wrapText="1"/>
    </xf>
    <xf numFmtId="0" fontId="13" fillId="0" borderId="16" xfId="0" applyFont="1" applyFill="1" applyBorder="1" applyAlignment="1">
      <alignment horizontal="center" vertical="center" wrapText="1"/>
    </xf>
    <xf numFmtId="164" fontId="15" fillId="3" borderId="16" xfId="0" applyNumberFormat="1" applyFont="1" applyFill="1" applyBorder="1" applyAlignment="1">
      <alignment horizontal="left" vertical="center" shrinkToFit="1"/>
    </xf>
    <xf numFmtId="0" fontId="12" fillId="3" borderId="16" xfId="0" applyFont="1" applyFill="1" applyBorder="1" applyAlignment="1">
      <alignment horizontal="left" wrapText="1"/>
    </xf>
    <xf numFmtId="0" fontId="13" fillId="3" borderId="16" xfId="0" applyFont="1" applyFill="1" applyBorder="1" applyAlignment="1">
      <alignment horizontal="left" vertical="top" wrapText="1"/>
    </xf>
    <xf numFmtId="0" fontId="13" fillId="3" borderId="16" xfId="0" applyFont="1" applyFill="1" applyBorder="1" applyAlignment="1">
      <alignment horizontal="center" vertical="top" wrapText="1"/>
    </xf>
    <xf numFmtId="2" fontId="15" fillId="3" borderId="16" xfId="0" applyNumberFormat="1" applyFont="1" applyFill="1" applyBorder="1" applyAlignment="1">
      <alignment horizontal="center" vertical="top" shrinkToFit="1"/>
    </xf>
    <xf numFmtId="4" fontId="15" fillId="3" borderId="16" xfId="0" applyNumberFormat="1" applyFont="1" applyFill="1" applyBorder="1" applyAlignment="1">
      <alignment horizontal="right" vertical="top" shrinkToFit="1"/>
    </xf>
    <xf numFmtId="0" fontId="13" fillId="2" borderId="16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wrapText="1"/>
    </xf>
    <xf numFmtId="0" fontId="13" fillId="2" borderId="16" xfId="0" applyFont="1" applyFill="1" applyBorder="1" applyAlignment="1">
      <alignment horizontal="left" vertical="top" wrapText="1"/>
    </xf>
    <xf numFmtId="4" fontId="15" fillId="2" borderId="16" xfId="0" applyNumberFormat="1" applyFont="1" applyFill="1" applyBorder="1" applyAlignment="1">
      <alignment horizontal="right" vertical="top" shrinkToFit="1"/>
    </xf>
    <xf numFmtId="0" fontId="14" fillId="0" borderId="16" xfId="0" applyFont="1" applyFill="1" applyBorder="1" applyAlignment="1">
      <alignment horizontal="left" vertical="center" wrapText="1"/>
    </xf>
    <xf numFmtId="0" fontId="14" fillId="4" borderId="16" xfId="0" applyFont="1" applyFill="1" applyBorder="1" applyAlignment="1">
      <alignment horizontal="center" vertical="top" wrapText="1"/>
    </xf>
    <xf numFmtId="1" fontId="12" fillId="5" borderId="16" xfId="0" applyNumberFormat="1" applyFont="1" applyFill="1" applyBorder="1" applyAlignment="1">
      <alignment horizontal="center" vertical="top" shrinkToFit="1"/>
    </xf>
    <xf numFmtId="0" fontId="14" fillId="0" borderId="16" xfId="0" applyFont="1" applyFill="1" applyBorder="1" applyAlignment="1">
      <alignment horizontal="center" vertical="top" wrapText="1"/>
    </xf>
    <xf numFmtId="2" fontId="12" fillId="0" borderId="16" xfId="0" applyNumberFormat="1" applyFont="1" applyFill="1" applyBorder="1" applyAlignment="1">
      <alignment horizontal="center" vertical="top" shrinkToFit="1"/>
    </xf>
    <xf numFmtId="2" fontId="12" fillId="0" borderId="16" xfId="0" applyNumberFormat="1" applyFont="1" applyFill="1" applyBorder="1" applyAlignment="1">
      <alignment horizontal="right" vertical="top" shrinkToFit="1"/>
    </xf>
    <xf numFmtId="4" fontId="12" fillId="0" borderId="16" xfId="0" applyNumberFormat="1" applyFont="1" applyFill="1" applyBorder="1" applyAlignment="1">
      <alignment horizontal="right" vertical="top" shrinkToFit="1"/>
    </xf>
    <xf numFmtId="0" fontId="14" fillId="4" borderId="16" xfId="0" applyFont="1" applyFill="1" applyBorder="1" applyAlignment="1">
      <alignment horizontal="center" vertical="center" wrapText="1"/>
    </xf>
    <xf numFmtId="1" fontId="12" fillId="5" borderId="16" xfId="0" applyNumberFormat="1" applyFont="1" applyFill="1" applyBorder="1" applyAlignment="1">
      <alignment horizontal="center" vertical="center" shrinkToFit="1"/>
    </xf>
    <xf numFmtId="0" fontId="14" fillId="0" borderId="16" xfId="0" applyFont="1" applyFill="1" applyBorder="1" applyAlignment="1">
      <alignment horizontal="left" vertical="top" wrapText="1"/>
    </xf>
    <xf numFmtId="2" fontId="12" fillId="5" borderId="16" xfId="0" applyNumberFormat="1" applyFont="1" applyFill="1" applyBorder="1" applyAlignment="1">
      <alignment horizontal="center" vertical="top" shrinkToFit="1"/>
    </xf>
    <xf numFmtId="4" fontId="15" fillId="2" borderId="16" xfId="0" applyNumberFormat="1" applyFont="1" applyFill="1" applyBorder="1" applyAlignment="1">
      <alignment horizontal="right" wrapText="1"/>
    </xf>
    <xf numFmtId="4" fontId="12" fillId="0" borderId="16" xfId="0" applyNumberFormat="1" applyFont="1" applyFill="1" applyBorder="1" applyAlignment="1">
      <alignment horizontal="center" vertical="top" shrinkToFit="1"/>
    </xf>
    <xf numFmtId="0" fontId="14" fillId="5" borderId="16" xfId="0" applyFont="1" applyFill="1" applyBorder="1" applyAlignment="1">
      <alignment horizontal="center" vertical="top" wrapText="1"/>
    </xf>
    <xf numFmtId="4" fontId="15" fillId="3" borderId="16" xfId="0" applyNumberFormat="1" applyFont="1" applyFill="1" applyBorder="1" applyAlignment="1">
      <alignment horizontal="right" wrapText="1"/>
    </xf>
    <xf numFmtId="0" fontId="16" fillId="6" borderId="16" xfId="0" applyFont="1" applyFill="1" applyBorder="1" applyAlignment="1">
      <alignment horizontal="left" vertical="center" wrapText="1"/>
    </xf>
    <xf numFmtId="0" fontId="12" fillId="6" borderId="16" xfId="0" applyFont="1" applyFill="1" applyBorder="1" applyAlignment="1">
      <alignment horizontal="left" wrapText="1"/>
    </xf>
    <xf numFmtId="0" fontId="16" fillId="6" borderId="16" xfId="0" applyFont="1" applyFill="1" applyBorder="1" applyAlignment="1">
      <alignment horizontal="left" vertical="top" wrapText="1"/>
    </xf>
    <xf numFmtId="4" fontId="15" fillId="6" borderId="16" xfId="0" applyNumberFormat="1" applyFont="1" applyFill="1" applyBorder="1" applyAlignment="1">
      <alignment horizontal="right" wrapText="1"/>
    </xf>
    <xf numFmtId="0" fontId="14" fillId="0" borderId="16" xfId="0" applyFont="1" applyFill="1" applyBorder="1" applyAlignment="1">
      <alignment horizontal="center" vertical="center" wrapText="1"/>
    </xf>
    <xf numFmtId="2" fontId="12" fillId="5" borderId="16" xfId="0" applyNumberFormat="1" applyFont="1" applyFill="1" applyBorder="1" applyAlignment="1">
      <alignment horizontal="center" vertical="center" shrinkToFit="1"/>
    </xf>
    <xf numFmtId="2" fontId="12" fillId="0" borderId="16" xfId="0" applyNumberFormat="1" applyFont="1" applyFill="1" applyBorder="1" applyAlignment="1">
      <alignment horizontal="center" vertical="center" shrinkToFit="1"/>
    </xf>
    <xf numFmtId="2" fontId="12" fillId="0" borderId="16" xfId="0" applyNumberFormat="1" applyFont="1" applyFill="1" applyBorder="1" applyAlignment="1">
      <alignment horizontal="right" vertical="center" indent="1" shrinkToFit="1"/>
    </xf>
    <xf numFmtId="2" fontId="12" fillId="0" borderId="16" xfId="0" applyNumberFormat="1" applyFont="1" applyFill="1" applyBorder="1" applyAlignment="1">
      <alignment horizontal="right" vertical="top" indent="1" shrinkToFit="1"/>
    </xf>
    <xf numFmtId="0" fontId="12" fillId="6" borderId="16" xfId="0" applyFont="1" applyFill="1" applyBorder="1" applyAlignment="1">
      <alignment horizontal="left" vertical="center" wrapText="1"/>
    </xf>
    <xf numFmtId="0" fontId="17" fillId="7" borderId="16" xfId="0" applyFont="1" applyFill="1" applyBorder="1" applyAlignment="1">
      <alignment horizontal="left" vertical="center" wrapText="1"/>
    </xf>
    <xf numFmtId="0" fontId="12" fillId="7" borderId="16" xfId="0" applyFont="1" applyFill="1" applyBorder="1" applyAlignment="1">
      <alignment horizontal="left" wrapText="1"/>
    </xf>
    <xf numFmtId="0" fontId="17" fillId="7" borderId="16" xfId="0" applyFont="1" applyFill="1" applyBorder="1" applyAlignment="1">
      <alignment horizontal="left" vertical="top" wrapText="1"/>
    </xf>
    <xf numFmtId="4" fontId="15" fillId="7" borderId="16" xfId="0" applyNumberFormat="1" applyFont="1" applyFill="1" applyBorder="1" applyAlignment="1">
      <alignment horizontal="right" wrapText="1"/>
    </xf>
    <xf numFmtId="0" fontId="14" fillId="5" borderId="16" xfId="0" applyFont="1" applyFill="1" applyBorder="1" applyAlignment="1">
      <alignment horizontal="center" vertical="center" wrapText="1"/>
    </xf>
    <xf numFmtId="4" fontId="12" fillId="5" borderId="16" xfId="0" applyNumberFormat="1" applyFont="1" applyFill="1" applyBorder="1" applyAlignment="1">
      <alignment horizontal="center" vertical="top" shrinkToFit="1"/>
    </xf>
    <xf numFmtId="1" fontId="12" fillId="5" borderId="16" xfId="0" applyNumberFormat="1" applyFont="1" applyFill="1" applyBorder="1" applyAlignment="1">
      <alignment horizontal="left" vertical="top" indent="1" shrinkToFit="1"/>
    </xf>
    <xf numFmtId="0" fontId="17" fillId="7" borderId="16" xfId="0" applyFont="1" applyFill="1" applyBorder="1" applyAlignment="1">
      <alignment vertical="top" wrapText="1"/>
    </xf>
    <xf numFmtId="0" fontId="14" fillId="0" borderId="16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top" wrapText="1"/>
    </xf>
    <xf numFmtId="1" fontId="12" fillId="0" borderId="0" xfId="0" applyNumberFormat="1" applyFont="1" applyFill="1" applyBorder="1" applyAlignment="1">
      <alignment horizontal="center" vertical="top" shrinkToFit="1"/>
    </xf>
    <xf numFmtId="0" fontId="14" fillId="0" borderId="0" xfId="0" applyFont="1" applyFill="1" applyBorder="1" applyAlignment="1">
      <alignment vertical="top" wrapText="1"/>
    </xf>
    <xf numFmtId="2" fontId="12" fillId="0" borderId="0" xfId="0" applyNumberFormat="1" applyFont="1" applyFill="1" applyBorder="1" applyAlignment="1">
      <alignment horizontal="center" vertical="top" shrinkToFit="1"/>
    </xf>
    <xf numFmtId="2" fontId="12" fillId="0" borderId="0" xfId="0" applyNumberFormat="1" applyFont="1" applyFill="1" applyBorder="1" applyAlignment="1">
      <alignment horizontal="right" vertical="top" indent="1" shrinkToFit="1"/>
    </xf>
    <xf numFmtId="2" fontId="12" fillId="0" borderId="0" xfId="0" applyNumberFormat="1" applyFont="1" applyFill="1" applyBorder="1" applyAlignment="1">
      <alignment horizontal="right" vertical="top" shrinkToFit="1"/>
    </xf>
    <xf numFmtId="0" fontId="12" fillId="0" borderId="0" xfId="0" applyFont="1" applyFill="1" applyBorder="1" applyAlignment="1">
      <alignment horizontal="center" vertical="center" wrapText="1"/>
    </xf>
    <xf numFmtId="4" fontId="15" fillId="0" borderId="16" xfId="0" applyNumberFormat="1" applyFont="1" applyFill="1" applyBorder="1" applyAlignment="1">
      <alignment horizontal="right" vertical="top" shrinkToFit="1"/>
    </xf>
    <xf numFmtId="0" fontId="12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13" fillId="0" borderId="16" xfId="0" applyFont="1" applyFill="1" applyBorder="1" applyAlignment="1">
      <alignment horizontal="center" vertical="top" wrapText="1"/>
    </xf>
    <xf numFmtId="0" fontId="12" fillId="2" borderId="16" xfId="0" applyFont="1" applyFill="1" applyBorder="1" applyAlignment="1">
      <alignment horizontal="center" wrapText="1"/>
    </xf>
    <xf numFmtId="0" fontId="12" fillId="6" borderId="16" xfId="0" applyFont="1" applyFill="1" applyBorder="1" applyAlignment="1">
      <alignment horizontal="center" wrapText="1"/>
    </xf>
    <xf numFmtId="0" fontId="12" fillId="6" borderId="16" xfId="0" applyFont="1" applyFill="1" applyBorder="1" applyAlignment="1">
      <alignment horizontal="center" vertical="center" wrapText="1"/>
    </xf>
    <xf numFmtId="0" fontId="12" fillId="7" borderId="1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8" fillId="2" borderId="16" xfId="0" applyFont="1" applyFill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center" vertical="top" shrinkToFit="1"/>
    </xf>
    <xf numFmtId="1" fontId="7" fillId="0" borderId="16" xfId="0" applyNumberFormat="1" applyFont="1" applyFill="1" applyBorder="1" applyAlignment="1">
      <alignment horizontal="center" vertical="top" shrinkToFit="1"/>
    </xf>
    <xf numFmtId="0" fontId="7" fillId="0" borderId="16" xfId="0" applyFont="1" applyFill="1" applyBorder="1" applyAlignment="1">
      <alignment horizontal="left" vertical="center" wrapText="1"/>
    </xf>
    <xf numFmtId="2" fontId="10" fillId="0" borderId="16" xfId="0" applyNumberFormat="1" applyFont="1" applyFill="1" applyBorder="1" applyAlignment="1">
      <alignment horizontal="right" vertical="top" shrinkToFi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top" wrapText="1" indent="1"/>
    </xf>
    <xf numFmtId="0" fontId="8" fillId="2" borderId="4" xfId="0" applyFont="1" applyFill="1" applyBorder="1" applyAlignment="1">
      <alignment horizontal="right" vertical="center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left" vertical="top" wrapText="1"/>
    </xf>
    <xf numFmtId="4" fontId="7" fillId="0" borderId="8" xfId="0" applyNumberFormat="1" applyFont="1" applyFill="1" applyBorder="1" applyAlignment="1">
      <alignment horizontal="right" vertical="top" shrinkToFit="1"/>
    </xf>
    <xf numFmtId="2" fontId="7" fillId="0" borderId="8" xfId="0" applyNumberFormat="1" applyFont="1" applyFill="1" applyBorder="1" applyAlignment="1">
      <alignment horizontal="right" vertical="top" shrinkToFit="1"/>
    </xf>
    <xf numFmtId="4" fontId="10" fillId="0" borderId="8" xfId="0" applyNumberFormat="1" applyFont="1" applyFill="1" applyBorder="1" applyAlignment="1">
      <alignment horizontal="right" vertical="top" shrinkToFit="1"/>
    </xf>
    <xf numFmtId="2" fontId="10" fillId="0" borderId="8" xfId="0" applyNumberFormat="1" applyFont="1" applyFill="1" applyBorder="1" applyAlignment="1">
      <alignment horizontal="right" vertical="top" shrinkToFit="1"/>
    </xf>
    <xf numFmtId="0" fontId="11" fillId="0" borderId="0" xfId="0" applyFont="1" applyFill="1" applyBorder="1" applyAlignment="1">
      <alignment vertical="top" wrapText="1"/>
    </xf>
    <xf numFmtId="0" fontId="8" fillId="0" borderId="36" xfId="0" applyFont="1" applyFill="1" applyBorder="1" applyAlignment="1">
      <alignment vertical="top" wrapText="1"/>
    </xf>
    <xf numFmtId="0" fontId="8" fillId="0" borderId="4" xfId="0" applyFont="1" applyFill="1" applyBorder="1" applyAlignment="1">
      <alignment horizontal="center" vertical="top" wrapText="1"/>
    </xf>
    <xf numFmtId="4" fontId="10" fillId="0" borderId="7" xfId="0" applyNumberFormat="1" applyFont="1" applyFill="1" applyBorder="1" applyAlignment="1">
      <alignment vertical="top" wrapText="1"/>
    </xf>
    <xf numFmtId="0" fontId="8" fillId="0" borderId="8" xfId="0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4" fontId="18" fillId="0" borderId="10" xfId="0" applyNumberFormat="1" applyFont="1" applyFill="1" applyBorder="1" applyAlignment="1">
      <alignment horizontal="right" vertical="top" shrinkToFit="1"/>
    </xf>
    <xf numFmtId="0" fontId="9" fillId="0" borderId="9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right" vertical="top" wrapText="1" indent="1"/>
    </xf>
    <xf numFmtId="0" fontId="9" fillId="0" borderId="9" xfId="0" applyFont="1" applyFill="1" applyBorder="1" applyAlignment="1">
      <alignment horizontal="right" vertical="top" wrapText="1"/>
    </xf>
    <xf numFmtId="4" fontId="18" fillId="0" borderId="10" xfId="0" applyNumberFormat="1" applyFont="1" applyFill="1" applyBorder="1" applyAlignment="1">
      <alignment horizontal="left" vertical="top" shrinkToFit="1"/>
    </xf>
    <xf numFmtId="0" fontId="9" fillId="0" borderId="10" xfId="0" applyFont="1" applyFill="1" applyBorder="1" applyAlignment="1">
      <alignment horizontal="left" vertical="top" wrapText="1" indent="2"/>
    </xf>
    <xf numFmtId="2" fontId="18" fillId="0" borderId="10" xfId="0" applyNumberFormat="1" applyFont="1" applyFill="1" applyBorder="1" applyAlignment="1">
      <alignment horizontal="right" vertical="top" shrinkToFit="1"/>
    </xf>
    <xf numFmtId="0" fontId="8" fillId="0" borderId="8" xfId="0" applyFont="1" applyFill="1" applyBorder="1" applyAlignment="1">
      <alignment horizontal="right" vertical="top" wrapText="1"/>
    </xf>
    <xf numFmtId="4" fontId="7" fillId="0" borderId="10" xfId="0" applyNumberFormat="1" applyFont="1" applyFill="1" applyBorder="1" applyAlignment="1">
      <alignment horizontal="right" vertical="top" shrinkToFit="1"/>
    </xf>
    <xf numFmtId="0" fontId="8" fillId="0" borderId="9" xfId="0" applyFont="1" applyFill="1" applyBorder="1" applyAlignment="1">
      <alignment horizontal="center" vertical="top" wrapText="1"/>
    </xf>
    <xf numFmtId="4" fontId="10" fillId="0" borderId="10" xfId="0" applyNumberFormat="1" applyFont="1" applyFill="1" applyBorder="1" applyAlignment="1">
      <alignment horizontal="right" vertical="top" shrinkToFit="1"/>
    </xf>
    <xf numFmtId="4" fontId="10" fillId="0" borderId="11" xfId="0" applyNumberFormat="1" applyFont="1" applyFill="1" applyBorder="1" applyAlignment="1">
      <alignment horizontal="right" vertical="top" shrinkToFit="1"/>
    </xf>
    <xf numFmtId="0" fontId="8" fillId="0" borderId="18" xfId="0" applyFont="1" applyFill="1" applyBorder="1" applyAlignment="1">
      <alignment horizontal="center" vertical="top" wrapText="1"/>
    </xf>
    <xf numFmtId="4" fontId="10" fillId="0" borderId="35" xfId="0" applyNumberFormat="1" applyFont="1" applyFill="1" applyBorder="1" applyAlignment="1">
      <alignment horizontal="right" vertical="top" shrinkToFit="1"/>
    </xf>
    <xf numFmtId="0" fontId="8" fillId="0" borderId="11" xfId="0" applyFont="1" applyFill="1" applyBorder="1" applyAlignment="1">
      <alignment horizontal="center" vertical="top" wrapText="1"/>
    </xf>
    <xf numFmtId="0" fontId="8" fillId="0" borderId="26" xfId="0" applyFont="1" applyFill="1" applyBorder="1" applyAlignment="1">
      <alignment horizontal="left" vertical="top" wrapText="1" indent="3"/>
    </xf>
    <xf numFmtId="0" fontId="8" fillId="0" borderId="8" xfId="0" applyFont="1" applyFill="1" applyBorder="1" applyAlignment="1">
      <alignment horizontal="left" vertical="top" wrapText="1" indent="1"/>
    </xf>
    <xf numFmtId="0" fontId="8" fillId="0" borderId="27" xfId="0" applyFont="1" applyFill="1" applyBorder="1" applyAlignment="1">
      <alignment horizontal="center" vertical="top" wrapText="1"/>
    </xf>
    <xf numFmtId="0" fontId="9" fillId="0" borderId="26" xfId="0" applyFont="1" applyFill="1" applyBorder="1" applyAlignment="1">
      <alignment horizontal="left" vertical="top" wrapText="1"/>
    </xf>
    <xf numFmtId="10" fontId="7" fillId="0" borderId="8" xfId="0" applyNumberFormat="1" applyFont="1" applyFill="1" applyBorder="1" applyAlignment="1">
      <alignment horizontal="center" vertical="top" shrinkToFit="1"/>
    </xf>
    <xf numFmtId="10" fontId="7" fillId="0" borderId="8" xfId="0" applyNumberFormat="1" applyFont="1" applyFill="1" applyBorder="1" applyAlignment="1">
      <alignment horizontal="right" vertical="top" shrinkToFit="1"/>
    </xf>
    <xf numFmtId="10" fontId="7" fillId="7" borderId="27" xfId="0" applyNumberFormat="1" applyFont="1" applyFill="1" applyBorder="1" applyAlignment="1">
      <alignment horizontal="right" vertical="top" shrinkToFit="1"/>
    </xf>
    <xf numFmtId="10" fontId="10" fillId="0" borderId="27" xfId="0" applyNumberFormat="1" applyFont="1" applyFill="1" applyBorder="1" applyAlignment="1">
      <alignment horizontal="right" vertical="top" shrinkToFi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right" vertical="center" wrapText="1"/>
    </xf>
    <xf numFmtId="0" fontId="13" fillId="2" borderId="16" xfId="0" applyFont="1" applyFill="1" applyBorder="1" applyAlignment="1">
      <alignment horizontal="left" vertical="center" wrapText="1" indent="2"/>
    </xf>
    <xf numFmtId="2" fontId="15" fillId="0" borderId="16" xfId="0" applyNumberFormat="1" applyFont="1" applyFill="1" applyBorder="1" applyAlignment="1">
      <alignment horizontal="right" vertical="top" shrinkToFit="1"/>
    </xf>
    <xf numFmtId="0" fontId="13" fillId="2" borderId="16" xfId="0" applyFont="1" applyFill="1" applyBorder="1" applyAlignment="1">
      <alignment horizontal="center" vertical="top" wrapText="1"/>
    </xf>
    <xf numFmtId="0" fontId="12" fillId="2" borderId="16" xfId="0" applyFont="1" applyFill="1" applyBorder="1" applyAlignment="1">
      <alignment horizontal="left" vertical="top" wrapText="1" indent="1"/>
    </xf>
    <xf numFmtId="0" fontId="14" fillId="5" borderId="16" xfId="0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left" vertical="top"/>
    </xf>
    <xf numFmtId="0" fontId="12" fillId="0" borderId="0" xfId="0" applyFont="1" applyFill="1" applyBorder="1" applyAlignment="1">
      <alignment vertical="top" wrapText="1"/>
    </xf>
    <xf numFmtId="0" fontId="8" fillId="0" borderId="16" xfId="0" applyFont="1" applyFill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top" wrapText="1"/>
    </xf>
    <xf numFmtId="0" fontId="7" fillId="0" borderId="16" xfId="0" applyFont="1" applyFill="1" applyBorder="1" applyAlignment="1">
      <alignment horizontal="left" vertical="top" wrapText="1"/>
    </xf>
    <xf numFmtId="0" fontId="8" fillId="2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3" fillId="2" borderId="16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center" wrapText="1"/>
    </xf>
    <xf numFmtId="10" fontId="6" fillId="9" borderId="14" xfId="0" applyNumberFormat="1" applyFont="1" applyFill="1" applyBorder="1" applyAlignment="1">
      <alignment horizontal="center" vertical="center"/>
    </xf>
    <xf numFmtId="10" fontId="6" fillId="9" borderId="13" xfId="0" applyNumberFormat="1" applyFont="1" applyFill="1" applyBorder="1" applyAlignment="1">
      <alignment horizontal="center" vertical="center"/>
    </xf>
    <xf numFmtId="10" fontId="6" fillId="9" borderId="6" xfId="0" applyNumberFormat="1" applyFont="1" applyFill="1" applyBorder="1" applyAlignment="1">
      <alignment horizontal="center" vertical="center"/>
    </xf>
    <xf numFmtId="10" fontId="6" fillId="9" borderId="7" xfId="0" applyNumberFormat="1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left" vertical="top" wrapText="1"/>
    </xf>
    <xf numFmtId="0" fontId="13" fillId="0" borderId="16" xfId="0" applyFont="1" applyFill="1" applyBorder="1" applyAlignment="1">
      <alignment horizontal="left" vertical="top" wrapText="1"/>
    </xf>
    <xf numFmtId="0" fontId="14" fillId="0" borderId="16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 indent="12"/>
    </xf>
    <xf numFmtId="0" fontId="8" fillId="0" borderId="10" xfId="0" applyFont="1" applyFill="1" applyBorder="1" applyAlignment="1">
      <alignment horizontal="left" vertical="top" wrapText="1" indent="12"/>
    </xf>
    <xf numFmtId="10" fontId="10" fillId="0" borderId="9" xfId="0" applyNumberFormat="1" applyFont="1" applyFill="1" applyBorder="1" applyAlignment="1">
      <alignment horizontal="center" vertical="top" shrinkToFit="1"/>
    </xf>
    <xf numFmtId="10" fontId="10" fillId="0" borderId="10" xfId="0" applyNumberFormat="1" applyFont="1" applyFill="1" applyBorder="1" applyAlignment="1">
      <alignment horizontal="center" vertical="top" shrinkToFit="1"/>
    </xf>
    <xf numFmtId="10" fontId="7" fillId="0" borderId="9" xfId="0" applyNumberFormat="1" applyFont="1" applyFill="1" applyBorder="1" applyAlignment="1">
      <alignment horizontal="center" vertical="top" shrinkToFit="1"/>
    </xf>
    <xf numFmtId="10" fontId="7" fillId="0" borderId="10" xfId="0" applyNumberFormat="1" applyFont="1" applyFill="1" applyBorder="1" applyAlignment="1">
      <alignment horizontal="center" vertical="top" shrinkToFit="1"/>
    </xf>
    <xf numFmtId="10" fontId="7" fillId="0" borderId="9" xfId="0" applyNumberFormat="1" applyFont="1" applyFill="1" applyBorder="1" applyAlignment="1">
      <alignment horizontal="left" vertical="top" indent="2" shrinkToFit="1"/>
    </xf>
    <xf numFmtId="10" fontId="7" fillId="0" borderId="10" xfId="0" applyNumberFormat="1" applyFont="1" applyFill="1" applyBorder="1" applyAlignment="1">
      <alignment horizontal="left" vertical="top" indent="2" shrinkToFit="1"/>
    </xf>
    <xf numFmtId="10" fontId="7" fillId="0" borderId="15" xfId="0" applyNumberFormat="1" applyFont="1" applyFill="1" applyBorder="1" applyAlignment="1">
      <alignment horizontal="left" vertical="top" indent="2" shrinkToFit="1"/>
    </xf>
    <xf numFmtId="10" fontId="7" fillId="0" borderId="13" xfId="0" applyNumberFormat="1" applyFont="1" applyFill="1" applyBorder="1" applyAlignment="1">
      <alignment horizontal="left" vertical="top" indent="2" shrinkToFit="1"/>
    </xf>
    <xf numFmtId="10" fontId="7" fillId="0" borderId="9" xfId="0" applyNumberFormat="1" applyFont="1" applyFill="1" applyBorder="1" applyAlignment="1">
      <alignment horizontal="left" vertical="top" indent="1" shrinkToFit="1"/>
    </xf>
    <xf numFmtId="10" fontId="7" fillId="0" borderId="10" xfId="0" applyNumberFormat="1" applyFont="1" applyFill="1" applyBorder="1" applyAlignment="1">
      <alignment horizontal="left" vertical="top" indent="1" shrinkToFit="1"/>
    </xf>
    <xf numFmtId="0" fontId="8" fillId="0" borderId="14" xfId="0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right" vertical="top" wrapText="1"/>
    </xf>
    <xf numFmtId="4" fontId="10" fillId="0" borderId="13" xfId="0" applyNumberFormat="1" applyFont="1" applyFill="1" applyBorder="1" applyAlignment="1">
      <alignment horizontal="left" vertical="top" indent="1" shrinkToFit="1"/>
    </xf>
    <xf numFmtId="4" fontId="10" fillId="0" borderId="3" xfId="0" applyNumberFormat="1" applyFont="1" applyFill="1" applyBorder="1" applyAlignment="1">
      <alignment horizontal="left" vertical="top" indent="1" shrinkToFit="1"/>
    </xf>
    <xf numFmtId="10" fontId="10" fillId="0" borderId="9" xfId="0" applyNumberFormat="1" applyFont="1" applyFill="1" applyBorder="1" applyAlignment="1">
      <alignment horizontal="left" vertical="top" indent="2" shrinkToFit="1"/>
    </xf>
    <xf numFmtId="10" fontId="10" fillId="0" borderId="10" xfId="0" applyNumberFormat="1" applyFont="1" applyFill="1" applyBorder="1" applyAlignment="1">
      <alignment horizontal="left" vertical="top" indent="2" shrinkToFit="1"/>
    </xf>
    <xf numFmtId="0" fontId="7" fillId="0" borderId="9" xfId="0" applyFont="1" applyFill="1" applyBorder="1" applyAlignment="1">
      <alignment horizontal="left" wrapText="1"/>
    </xf>
    <xf numFmtId="0" fontId="7" fillId="0" borderId="10" xfId="0" applyFont="1" applyFill="1" applyBorder="1" applyAlignment="1">
      <alignment horizontal="left" wrapText="1"/>
    </xf>
    <xf numFmtId="10" fontId="7" fillId="8" borderId="9" xfId="0" applyNumberFormat="1" applyFont="1" applyFill="1" applyBorder="1" applyAlignment="1">
      <alignment horizontal="center" vertical="top" shrinkToFit="1"/>
    </xf>
    <xf numFmtId="10" fontId="7" fillId="8" borderId="10" xfId="0" applyNumberFormat="1" applyFont="1" applyFill="1" applyBorder="1" applyAlignment="1">
      <alignment horizontal="center" vertical="top" shrinkToFit="1"/>
    </xf>
    <xf numFmtId="0" fontId="9" fillId="0" borderId="12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4" fontId="7" fillId="0" borderId="13" xfId="0" applyNumberFormat="1" applyFont="1" applyFill="1" applyBorder="1" applyAlignment="1">
      <alignment horizontal="left" vertical="top" indent="1" shrinkToFit="1"/>
    </xf>
    <xf numFmtId="4" fontId="7" fillId="0" borderId="7" xfId="0" applyNumberFormat="1" applyFont="1" applyFill="1" applyBorder="1" applyAlignment="1">
      <alignment horizontal="left" vertical="top" indent="1" shrinkToFit="1"/>
    </xf>
    <xf numFmtId="2" fontId="7" fillId="0" borderId="13" xfId="0" applyNumberFormat="1" applyFont="1" applyFill="1" applyBorder="1" applyAlignment="1">
      <alignment horizontal="left" vertical="top" indent="2" shrinkToFit="1"/>
    </xf>
    <xf numFmtId="2" fontId="7" fillId="0" borderId="7" xfId="0" applyNumberFormat="1" applyFont="1" applyFill="1" applyBorder="1" applyAlignment="1">
      <alignment horizontal="left" vertical="top" indent="2" shrinkToFit="1"/>
    </xf>
    <xf numFmtId="4" fontId="7" fillId="0" borderId="13" xfId="0" applyNumberFormat="1" applyFont="1" applyFill="1" applyBorder="1" applyAlignment="1">
      <alignment horizontal="left" vertical="top" indent="2" shrinkToFit="1"/>
    </xf>
    <xf numFmtId="4" fontId="7" fillId="0" borderId="7" xfId="0" applyNumberFormat="1" applyFont="1" applyFill="1" applyBorder="1" applyAlignment="1">
      <alignment horizontal="left" vertical="top" indent="2" shrinkToFit="1"/>
    </xf>
    <xf numFmtId="1" fontId="7" fillId="0" borderId="9" xfId="0" applyNumberFormat="1" applyFont="1" applyFill="1" applyBorder="1" applyAlignment="1">
      <alignment horizontal="center" vertical="top" shrinkToFit="1"/>
    </xf>
    <xf numFmtId="1" fontId="7" fillId="0" borderId="10" xfId="0" applyNumberFormat="1" applyFont="1" applyFill="1" applyBorder="1" applyAlignment="1">
      <alignment horizontal="center" vertical="top" shrinkToFit="1"/>
    </xf>
    <xf numFmtId="0" fontId="8" fillId="0" borderId="1" xfId="0" applyFont="1" applyFill="1" applyBorder="1" applyAlignment="1">
      <alignment horizontal="left" vertical="top" wrapText="1" indent="2"/>
    </xf>
    <xf numFmtId="0" fontId="8" fillId="0" borderId="4" xfId="0" applyFont="1" applyFill="1" applyBorder="1" applyAlignment="1">
      <alignment horizontal="left" vertical="top" wrapText="1" indent="2"/>
    </xf>
    <xf numFmtId="0" fontId="8" fillId="0" borderId="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1" fontId="10" fillId="0" borderId="5" xfId="0" applyNumberFormat="1" applyFont="1" applyFill="1" applyBorder="1" applyAlignment="1">
      <alignment horizontal="center" vertical="top" shrinkToFit="1"/>
    </xf>
    <xf numFmtId="1" fontId="10" fillId="0" borderId="7" xfId="0" applyNumberFormat="1" applyFont="1" applyFill="1" applyBorder="1" applyAlignment="1">
      <alignment horizontal="center" vertical="top" shrinkToFit="1"/>
    </xf>
    <xf numFmtId="0" fontId="1" fillId="0" borderId="0" xfId="0" applyFont="1" applyFill="1" applyBorder="1" applyAlignment="1">
      <alignment vertical="top"/>
    </xf>
    <xf numFmtId="0" fontId="8" fillId="0" borderId="2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7" fillId="0" borderId="29" xfId="0" applyFont="1" applyFill="1" applyBorder="1" applyAlignment="1">
      <alignment vertical="top" wrapText="1"/>
    </xf>
    <xf numFmtId="0" fontId="9" fillId="0" borderId="3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9" fillId="0" borderId="31" xfId="0" applyFont="1" applyFill="1" applyBorder="1" applyAlignment="1">
      <alignment vertical="top" wrapText="1"/>
    </xf>
    <xf numFmtId="0" fontId="7" fillId="0" borderId="3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31" xfId="0" applyFont="1" applyFill="1" applyBorder="1" applyAlignment="1">
      <alignment vertical="top" wrapText="1"/>
    </xf>
    <xf numFmtId="0" fontId="9" fillId="0" borderId="32" xfId="0" applyFont="1" applyFill="1" applyBorder="1" applyAlignment="1">
      <alignment vertical="top" wrapText="1"/>
    </xf>
    <xf numFmtId="0" fontId="7" fillId="0" borderId="33" xfId="0" applyFont="1" applyFill="1" applyBorder="1" applyAlignment="1">
      <alignment vertical="top" wrapText="1"/>
    </xf>
    <xf numFmtId="0" fontId="7" fillId="0" borderId="34" xfId="0" applyFont="1" applyFill="1" applyBorder="1" applyAlignment="1">
      <alignment vertical="top" wrapText="1"/>
    </xf>
    <xf numFmtId="0" fontId="8" fillId="2" borderId="24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 wrapText="1"/>
    </xf>
    <xf numFmtId="0" fontId="8" fillId="2" borderId="25" xfId="0" applyFont="1" applyFill="1" applyBorder="1" applyAlignment="1">
      <alignment horizontal="center" vertical="top" wrapText="1"/>
    </xf>
    <xf numFmtId="0" fontId="8" fillId="0" borderId="24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left" vertical="top" wrapText="1"/>
    </xf>
    <xf numFmtId="0" fontId="7" fillId="0" borderId="19" xfId="0" applyFont="1" applyFill="1" applyBorder="1" applyAlignment="1">
      <alignment horizontal="left" vertical="top" wrapText="1"/>
    </xf>
    <xf numFmtId="0" fontId="7" fillId="0" borderId="21" xfId="0" applyFont="1" applyFill="1" applyBorder="1" applyAlignment="1">
      <alignment horizontal="left" vertical="top" wrapText="1"/>
    </xf>
    <xf numFmtId="0" fontId="7" fillId="0" borderId="22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horizontal="left" vertical="top" wrapText="1"/>
    </xf>
    <xf numFmtId="0" fontId="13" fillId="0" borderId="16" xfId="0" applyFont="1" applyFill="1" applyBorder="1" applyAlignment="1">
      <alignment horizontal="left" vertical="top" wrapText="1" indent="10"/>
    </xf>
    <xf numFmtId="0" fontId="12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center" vertical="top" wrapText="1"/>
    </xf>
    <xf numFmtId="4" fontId="15" fillId="0" borderId="0" xfId="0" applyNumberFormat="1" applyFont="1" applyFill="1" applyBorder="1" applyAlignment="1">
      <alignment horizontal="right" vertical="top" shrinkToFit="1"/>
    </xf>
    <xf numFmtId="0" fontId="4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369697</xdr:colOff>
      <xdr:row>22</xdr:row>
      <xdr:rowOff>314325</xdr:rowOff>
    </xdr:from>
    <xdr:ext cx="4296465" cy="743241"/>
    <xdr:pic>
      <xdr:nvPicPr>
        <xdr:cNvPr id="8" name="image7.jpe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697" y="6962775"/>
          <a:ext cx="4296465" cy="743241"/>
        </a:xfrm>
        <a:prstGeom prst="rect">
          <a:avLst/>
        </a:prstGeom>
      </xdr:spPr>
    </xdr:pic>
    <xdr:clientData/>
  </xdr:oneCellAnchor>
  <xdr:oneCellAnchor>
    <xdr:from>
      <xdr:col>0</xdr:col>
      <xdr:colOff>657225</xdr:colOff>
      <xdr:row>18</xdr:row>
      <xdr:rowOff>817244</xdr:rowOff>
    </xdr:from>
    <xdr:ext cx="3781894" cy="485775"/>
    <xdr:pic>
      <xdr:nvPicPr>
        <xdr:cNvPr id="5" name="image6.jpe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4389119"/>
          <a:ext cx="3781894" cy="4857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view="pageBreakPreview" topLeftCell="A28" zoomScale="90" zoomScaleNormal="90" zoomScaleSheetLayoutView="90" workbookViewId="0">
      <selection activeCell="L4" sqref="L4"/>
    </sheetView>
  </sheetViews>
  <sheetFormatPr defaultColWidth="9.33203125" defaultRowHeight="13.2"/>
  <cols>
    <col min="1" max="1" width="8" style="1" customWidth="1"/>
    <col min="2" max="2" width="39.109375" style="1" customWidth="1"/>
    <col min="3" max="3" width="24.6640625" style="1" customWidth="1"/>
    <col min="4" max="4" width="15.33203125" style="1" bestFit="1" customWidth="1"/>
    <col min="5" max="5" width="20.109375" style="1" bestFit="1" customWidth="1"/>
    <col min="6" max="6" width="20.44140625" style="1" bestFit="1" customWidth="1"/>
    <col min="7" max="7" width="17.44140625" style="1" bestFit="1" customWidth="1"/>
    <col min="8" max="8" width="2.77734375" style="1" customWidth="1"/>
    <col min="9" max="16384" width="9.33203125" style="1"/>
  </cols>
  <sheetData>
    <row r="1" spans="1:10" ht="27.75" customHeight="1">
      <c r="A1" s="156" t="s">
        <v>2538</v>
      </c>
      <c r="B1" s="156"/>
      <c r="C1" s="156"/>
      <c r="D1" s="156"/>
      <c r="E1" s="158" t="s">
        <v>0</v>
      </c>
      <c r="F1" s="158"/>
      <c r="G1" s="158"/>
    </row>
    <row r="2" spans="1:10" ht="27.75" customHeight="1">
      <c r="A2" s="156" t="s">
        <v>2539</v>
      </c>
      <c r="B2" s="156"/>
      <c r="C2" s="156"/>
      <c r="D2" s="156"/>
      <c r="E2" s="156" t="s">
        <v>2540</v>
      </c>
      <c r="F2" s="156"/>
      <c r="G2" s="156"/>
    </row>
    <row r="3" spans="1:10" ht="27.75" customHeight="1">
      <c r="A3" s="156" t="s">
        <v>2542</v>
      </c>
      <c r="B3" s="156"/>
      <c r="C3" s="156"/>
      <c r="D3" s="156"/>
      <c r="E3" s="156" t="s">
        <v>2541</v>
      </c>
      <c r="F3" s="156"/>
      <c r="G3" s="156"/>
    </row>
    <row r="4" spans="1:10" ht="27.75" customHeight="1">
      <c r="A4" s="156" t="s">
        <v>2590</v>
      </c>
      <c r="B4" s="156"/>
      <c r="C4" s="156" t="s">
        <v>2591</v>
      </c>
      <c r="D4" s="156"/>
      <c r="E4" s="156" t="s">
        <v>2543</v>
      </c>
      <c r="F4" s="156"/>
      <c r="G4" s="156"/>
    </row>
    <row r="5" spans="1:10" ht="27.75" customHeight="1">
      <c r="A5" s="154" t="s">
        <v>2531</v>
      </c>
      <c r="B5" s="154"/>
      <c r="C5" s="154"/>
      <c r="D5" s="154"/>
      <c r="E5" s="154"/>
      <c r="F5" s="154"/>
      <c r="G5" s="154"/>
      <c r="H5" s="12"/>
    </row>
    <row r="6" spans="1:10" ht="23.25" customHeight="1">
      <c r="A6" s="100" t="s">
        <v>202</v>
      </c>
      <c r="B6" s="157" t="s">
        <v>187</v>
      </c>
      <c r="C6" s="157"/>
      <c r="D6" s="100" t="s">
        <v>2532</v>
      </c>
      <c r="E6" s="100" t="s">
        <v>2533</v>
      </c>
      <c r="F6" s="100" t="s">
        <v>2534</v>
      </c>
      <c r="G6" s="100" t="s">
        <v>2535</v>
      </c>
      <c r="J6" s="20">
        <v>0.2034</v>
      </c>
    </row>
    <row r="7" spans="1:10" ht="11.85" customHeight="1">
      <c r="A7" s="101">
        <v>1</v>
      </c>
      <c r="B7" s="155" t="s">
        <v>2448</v>
      </c>
      <c r="C7" s="155"/>
      <c r="D7" s="102">
        <v>1</v>
      </c>
      <c r="E7" s="29">
        <f>ORÇAMENTO!M7</f>
        <v>290173.25</v>
      </c>
      <c r="F7" s="29">
        <f>$J$6*E7+E7</f>
        <v>349194.48904999997</v>
      </c>
      <c r="G7" s="28">
        <v>16.3</v>
      </c>
    </row>
    <row r="8" spans="1:10" ht="11.85" customHeight="1">
      <c r="A8" s="101">
        <v>2</v>
      </c>
      <c r="B8" s="155" t="s">
        <v>2478</v>
      </c>
      <c r="C8" s="155"/>
      <c r="D8" s="102">
        <v>1</v>
      </c>
      <c r="E8" s="29">
        <f>ORÇAMENTO!M26</f>
        <v>17896.72</v>
      </c>
      <c r="F8" s="29">
        <f t="shared" ref="F8:F46" si="0">$J$6*E8+E8</f>
        <v>21536.912848</v>
      </c>
      <c r="G8" s="28">
        <v>1.01</v>
      </c>
    </row>
    <row r="9" spans="1:10" ht="11.85" customHeight="1">
      <c r="A9" s="101">
        <v>3</v>
      </c>
      <c r="B9" s="155" t="s">
        <v>2505</v>
      </c>
      <c r="C9" s="155"/>
      <c r="D9" s="102">
        <v>1</v>
      </c>
      <c r="E9" s="29">
        <f>ORÇAMENTO!M52</f>
        <v>36096.89</v>
      </c>
      <c r="F9" s="29">
        <f t="shared" si="0"/>
        <v>43438.997426000002</v>
      </c>
      <c r="G9" s="28">
        <v>2.0299999999999998</v>
      </c>
    </row>
    <row r="10" spans="1:10" ht="11.85" customHeight="1">
      <c r="A10" s="101">
        <v>4</v>
      </c>
      <c r="B10" s="155" t="s">
        <v>2390</v>
      </c>
      <c r="C10" s="155"/>
      <c r="D10" s="102">
        <v>1</v>
      </c>
      <c r="E10" s="29">
        <f>ORÇAMENTO!M92</f>
        <v>4172.5999999999995</v>
      </c>
      <c r="F10" s="29">
        <f t="shared" si="0"/>
        <v>5021.3068399999993</v>
      </c>
      <c r="G10" s="28">
        <v>0.23</v>
      </c>
    </row>
    <row r="11" spans="1:10" ht="11.85" customHeight="1">
      <c r="A11" s="101">
        <v>5</v>
      </c>
      <c r="B11" s="155" t="s">
        <v>2420</v>
      </c>
      <c r="C11" s="155"/>
      <c r="D11" s="102">
        <v>1</v>
      </c>
      <c r="E11" s="29">
        <f>ORÇAMENTO!M122</f>
        <v>29064.850000000002</v>
      </c>
      <c r="F11" s="29">
        <f t="shared" si="0"/>
        <v>34976.640490000005</v>
      </c>
      <c r="G11" s="28">
        <v>1.63</v>
      </c>
    </row>
    <row r="12" spans="1:10" ht="11.85" customHeight="1">
      <c r="A12" s="101">
        <v>6</v>
      </c>
      <c r="B12" s="155" t="s">
        <v>2325</v>
      </c>
      <c r="C12" s="155"/>
      <c r="D12" s="102">
        <v>1</v>
      </c>
      <c r="E12" s="29">
        <f>ORÇAMENTO!M171</f>
        <v>14551.91</v>
      </c>
      <c r="F12" s="29">
        <f t="shared" si="0"/>
        <v>17511.768494</v>
      </c>
      <c r="G12" s="28">
        <v>0.82</v>
      </c>
    </row>
    <row r="13" spans="1:10" ht="11.85" customHeight="1">
      <c r="A13" s="101">
        <v>7</v>
      </c>
      <c r="B13" s="155" t="s">
        <v>2364</v>
      </c>
      <c r="C13" s="155"/>
      <c r="D13" s="102">
        <v>1</v>
      </c>
      <c r="E13" s="29">
        <f>ORÇAMENTO!M209</f>
        <v>10902.490000000002</v>
      </c>
      <c r="F13" s="29">
        <f t="shared" si="0"/>
        <v>13120.056466000002</v>
      </c>
      <c r="G13" s="28">
        <v>0.61</v>
      </c>
    </row>
    <row r="14" spans="1:10" ht="11.85" customHeight="1">
      <c r="A14" s="101">
        <v>8</v>
      </c>
      <c r="B14" s="155" t="s">
        <v>2241</v>
      </c>
      <c r="C14" s="155"/>
      <c r="D14" s="102">
        <v>1</v>
      </c>
      <c r="E14" s="29">
        <f>ORÇAMENTO!M231</f>
        <v>14906.440000000002</v>
      </c>
      <c r="F14" s="29">
        <f t="shared" si="0"/>
        <v>17938.409896000005</v>
      </c>
      <c r="G14" s="28">
        <v>0.84</v>
      </c>
    </row>
    <row r="15" spans="1:10" ht="11.85" customHeight="1">
      <c r="A15" s="101">
        <v>9</v>
      </c>
      <c r="B15" s="155" t="s">
        <v>2274</v>
      </c>
      <c r="C15" s="155"/>
      <c r="D15" s="102">
        <v>1</v>
      </c>
      <c r="E15" s="29">
        <f>ORÇAMENTO!M263</f>
        <v>13661.09</v>
      </c>
      <c r="F15" s="29">
        <f t="shared" si="0"/>
        <v>16439.755706</v>
      </c>
      <c r="G15" s="28">
        <v>0.77</v>
      </c>
    </row>
    <row r="16" spans="1:10" ht="11.85" customHeight="1">
      <c r="A16" s="101">
        <v>10</v>
      </c>
      <c r="B16" s="155" t="s">
        <v>2158</v>
      </c>
      <c r="C16" s="155"/>
      <c r="D16" s="102">
        <v>1</v>
      </c>
      <c r="E16" s="29">
        <f>ORÇAMENTO!M289</f>
        <v>16260.000000000002</v>
      </c>
      <c r="F16" s="29">
        <f t="shared" si="0"/>
        <v>19567.284000000003</v>
      </c>
      <c r="G16" s="28">
        <v>0.91</v>
      </c>
    </row>
    <row r="17" spans="1:7" ht="11.85" customHeight="1">
      <c r="A17" s="101">
        <v>11</v>
      </c>
      <c r="B17" s="155" t="s">
        <v>2189</v>
      </c>
      <c r="C17" s="155"/>
      <c r="D17" s="102">
        <v>1</v>
      </c>
      <c r="E17" s="29">
        <f>ORÇAMENTO!M320</f>
        <v>23398.639999999999</v>
      </c>
      <c r="F17" s="29">
        <f t="shared" si="0"/>
        <v>28157.923375999999</v>
      </c>
      <c r="G17" s="28">
        <v>1.31</v>
      </c>
    </row>
    <row r="18" spans="1:7" ht="11.85" customHeight="1">
      <c r="A18" s="101">
        <v>12</v>
      </c>
      <c r="B18" s="155" t="s">
        <v>2094</v>
      </c>
      <c r="C18" s="155"/>
      <c r="D18" s="102">
        <v>1</v>
      </c>
      <c r="E18" s="29">
        <f>ORÇAMENTO!M373</f>
        <v>13576.89</v>
      </c>
      <c r="F18" s="29">
        <f t="shared" si="0"/>
        <v>16338.429425999999</v>
      </c>
      <c r="G18" s="28">
        <v>0.76</v>
      </c>
    </row>
    <row r="19" spans="1:7" ht="11.85" customHeight="1">
      <c r="A19" s="101">
        <v>13</v>
      </c>
      <c r="B19" s="155" t="s">
        <v>2144</v>
      </c>
      <c r="C19" s="155"/>
      <c r="D19" s="102">
        <v>1</v>
      </c>
      <c r="E19" s="29">
        <f>ORÇAMENTO!M417</f>
        <v>58181.039999999994</v>
      </c>
      <c r="F19" s="29">
        <f t="shared" si="0"/>
        <v>70015.063535999987</v>
      </c>
      <c r="G19" s="28">
        <v>3.27</v>
      </c>
    </row>
    <row r="20" spans="1:7" ht="11.85" customHeight="1">
      <c r="A20" s="101">
        <v>14</v>
      </c>
      <c r="B20" s="155" t="s">
        <v>2030</v>
      </c>
      <c r="C20" s="155"/>
      <c r="D20" s="102">
        <v>1</v>
      </c>
      <c r="E20" s="29">
        <f>ORÇAMENTO!M457</f>
        <v>57189.97</v>
      </c>
      <c r="F20" s="29">
        <f t="shared" si="0"/>
        <v>68822.409897999998</v>
      </c>
      <c r="G20" s="28">
        <v>3.21</v>
      </c>
    </row>
    <row r="21" spans="1:7" ht="11.85" customHeight="1">
      <c r="A21" s="101">
        <v>15</v>
      </c>
      <c r="B21" s="155" t="s">
        <v>1936</v>
      </c>
      <c r="C21" s="155"/>
      <c r="D21" s="102">
        <v>1</v>
      </c>
      <c r="E21" s="29">
        <f>ORÇAMENTO!M512</f>
        <v>9832.5600000000013</v>
      </c>
      <c r="F21" s="29">
        <f t="shared" si="0"/>
        <v>11832.502704000002</v>
      </c>
      <c r="G21" s="28">
        <v>0.55000000000000004</v>
      </c>
    </row>
    <row r="22" spans="1:7" ht="11.85" customHeight="1">
      <c r="A22" s="101">
        <v>16</v>
      </c>
      <c r="B22" s="155" t="s">
        <v>1994</v>
      </c>
      <c r="C22" s="155"/>
      <c r="D22" s="102">
        <v>1</v>
      </c>
      <c r="E22" s="29">
        <f>ORÇAMENTO!M565</f>
        <v>25693.83</v>
      </c>
      <c r="F22" s="29">
        <f t="shared" si="0"/>
        <v>30919.955022000002</v>
      </c>
      <c r="G22" s="28">
        <v>1.44</v>
      </c>
    </row>
    <row r="23" spans="1:7" ht="11.85" customHeight="1">
      <c r="A23" s="101">
        <v>17</v>
      </c>
      <c r="B23" s="155" t="s">
        <v>1861</v>
      </c>
      <c r="C23" s="155"/>
      <c r="D23" s="102">
        <v>1</v>
      </c>
      <c r="E23" s="29">
        <f>ORÇAMENTO!M586</f>
        <v>31879.78</v>
      </c>
      <c r="F23" s="29">
        <f t="shared" si="0"/>
        <v>38364.127251999998</v>
      </c>
      <c r="G23" s="28">
        <v>1.79</v>
      </c>
    </row>
    <row r="24" spans="1:7" ht="11.85" customHeight="1">
      <c r="A24" s="101">
        <v>18</v>
      </c>
      <c r="B24" s="155" t="s">
        <v>1878</v>
      </c>
      <c r="C24" s="155"/>
      <c r="D24" s="102">
        <v>1</v>
      </c>
      <c r="E24" s="29">
        <f>ORÇAMENTO!M599</f>
        <v>334497.88</v>
      </c>
      <c r="F24" s="29">
        <f t="shared" si="0"/>
        <v>402534.748792</v>
      </c>
      <c r="G24" s="28">
        <v>18.8</v>
      </c>
    </row>
    <row r="25" spans="1:7" ht="11.85" customHeight="1">
      <c r="A25" s="101">
        <v>19</v>
      </c>
      <c r="B25" s="155" t="s">
        <v>1900</v>
      </c>
      <c r="C25" s="155"/>
      <c r="D25" s="102">
        <v>1</v>
      </c>
      <c r="E25" s="29">
        <f>ORÇAMENTO!M618</f>
        <v>12581.76</v>
      </c>
      <c r="F25" s="29">
        <f t="shared" si="0"/>
        <v>15140.889984000001</v>
      </c>
      <c r="G25" s="28">
        <v>0.71</v>
      </c>
    </row>
    <row r="26" spans="1:7" ht="11.85" customHeight="1">
      <c r="A26" s="101">
        <v>20</v>
      </c>
      <c r="B26" s="155" t="s">
        <v>1911</v>
      </c>
      <c r="C26" s="155"/>
      <c r="D26" s="102">
        <v>1</v>
      </c>
      <c r="E26" s="29">
        <f>ORÇAMENTO!M629</f>
        <v>19547.96</v>
      </c>
      <c r="F26" s="29">
        <f t="shared" si="0"/>
        <v>23524.015063999999</v>
      </c>
      <c r="G26" s="28">
        <v>1.1000000000000001</v>
      </c>
    </row>
    <row r="27" spans="1:7" ht="11.85" customHeight="1">
      <c r="A27" s="101">
        <v>21</v>
      </c>
      <c r="B27" s="155" t="s">
        <v>1793</v>
      </c>
      <c r="C27" s="155"/>
      <c r="D27" s="102">
        <v>1</v>
      </c>
      <c r="E27" s="29">
        <f>ORÇAMENTO!M665</f>
        <v>15697.86</v>
      </c>
      <c r="F27" s="29">
        <f t="shared" si="0"/>
        <v>18890.804724000001</v>
      </c>
      <c r="G27" s="28">
        <v>0.88</v>
      </c>
    </row>
    <row r="28" spans="1:7" ht="11.85" customHeight="1">
      <c r="A28" s="101">
        <v>22</v>
      </c>
      <c r="B28" s="155" t="s">
        <v>1802</v>
      </c>
      <c r="C28" s="155"/>
      <c r="D28" s="102">
        <v>1</v>
      </c>
      <c r="E28" s="29">
        <f>ORÇAMENTO!M674</f>
        <v>9214.2799999999988</v>
      </c>
      <c r="F28" s="29">
        <f t="shared" si="0"/>
        <v>11088.464551999998</v>
      </c>
      <c r="G28" s="28">
        <v>0.52</v>
      </c>
    </row>
    <row r="29" spans="1:7" ht="11.85" customHeight="1">
      <c r="A29" s="101">
        <v>23</v>
      </c>
      <c r="B29" s="155" t="s">
        <v>1818</v>
      </c>
      <c r="C29" s="155"/>
      <c r="D29" s="102">
        <v>1</v>
      </c>
      <c r="E29" s="29">
        <f>ORÇAMENTO!M688</f>
        <v>15330.650000000001</v>
      </c>
      <c r="F29" s="29">
        <f t="shared" si="0"/>
        <v>18448.904210000001</v>
      </c>
      <c r="G29" s="28">
        <v>0.86</v>
      </c>
    </row>
    <row r="30" spans="1:7" ht="11.85" customHeight="1">
      <c r="A30" s="101">
        <v>24</v>
      </c>
      <c r="B30" s="155" t="s">
        <v>1715</v>
      </c>
      <c r="C30" s="155"/>
      <c r="D30" s="102">
        <v>1</v>
      </c>
      <c r="E30" s="29">
        <f>ORÇAMENTO!M740</f>
        <v>9870.77</v>
      </c>
      <c r="F30" s="29">
        <f t="shared" si="0"/>
        <v>11878.484618</v>
      </c>
      <c r="G30" s="28">
        <v>0.55000000000000004</v>
      </c>
    </row>
    <row r="31" spans="1:7" ht="11.85" customHeight="1">
      <c r="A31" s="101">
        <v>25</v>
      </c>
      <c r="B31" s="155" t="s">
        <v>1758</v>
      </c>
      <c r="C31" s="155"/>
      <c r="D31" s="102">
        <v>1</v>
      </c>
      <c r="E31" s="29">
        <f>ORÇAMENTO!M780</f>
        <v>11885.720000000001</v>
      </c>
      <c r="F31" s="29">
        <f t="shared" si="0"/>
        <v>14303.275448</v>
      </c>
      <c r="G31" s="28">
        <v>0.67</v>
      </c>
    </row>
    <row r="32" spans="1:7" ht="11.85" customHeight="1">
      <c r="A32" s="101">
        <v>26</v>
      </c>
      <c r="B32" s="155" t="s">
        <v>1639</v>
      </c>
      <c r="C32" s="155"/>
      <c r="D32" s="102">
        <v>1</v>
      </c>
      <c r="E32" s="29">
        <f>ORÇAMENTO!M820</f>
        <v>21953.039999999997</v>
      </c>
      <c r="F32" s="29">
        <f t="shared" si="0"/>
        <v>26418.288335999998</v>
      </c>
      <c r="G32" s="28">
        <v>1.23</v>
      </c>
    </row>
    <row r="33" spans="1:7" ht="11.85" customHeight="1">
      <c r="A33" s="101">
        <v>27</v>
      </c>
      <c r="B33" s="155" t="s">
        <v>1516</v>
      </c>
      <c r="C33" s="155"/>
      <c r="D33" s="102">
        <v>1</v>
      </c>
      <c r="E33" s="29">
        <f>ORÇAMENTO!M866</f>
        <v>4591.1500000000005</v>
      </c>
      <c r="F33" s="29">
        <f t="shared" si="0"/>
        <v>5524.9899100000002</v>
      </c>
      <c r="G33" s="28">
        <v>0.26</v>
      </c>
    </row>
    <row r="34" spans="1:7" ht="11.85" customHeight="1">
      <c r="A34" s="101">
        <v>28</v>
      </c>
      <c r="B34" s="155" t="s">
        <v>1535</v>
      </c>
      <c r="C34" s="155"/>
      <c r="D34" s="102">
        <v>1</v>
      </c>
      <c r="E34" s="29">
        <f>ORÇAMENTO!M883</f>
        <v>27088.55</v>
      </c>
      <c r="F34" s="29">
        <f t="shared" si="0"/>
        <v>32598.361069999999</v>
      </c>
      <c r="G34" s="28">
        <v>1.52</v>
      </c>
    </row>
    <row r="35" spans="1:7" ht="11.85" customHeight="1">
      <c r="A35" s="101">
        <v>29</v>
      </c>
      <c r="B35" s="155" t="s">
        <v>1416</v>
      </c>
      <c r="C35" s="155"/>
      <c r="D35" s="102">
        <v>1</v>
      </c>
      <c r="E35" s="29">
        <f>ORÇAMENTO!M935</f>
        <v>61687.35</v>
      </c>
      <c r="F35" s="29">
        <f t="shared" si="0"/>
        <v>74234.556989999997</v>
      </c>
      <c r="G35" s="28">
        <v>3.46</v>
      </c>
    </row>
    <row r="36" spans="1:7" ht="11.85" customHeight="1">
      <c r="A36" s="101">
        <v>30</v>
      </c>
      <c r="B36" s="155" t="s">
        <v>1470</v>
      </c>
      <c r="C36" s="155"/>
      <c r="D36" s="102">
        <v>1</v>
      </c>
      <c r="E36" s="29">
        <f>ORÇAMENTO!M973</f>
        <v>17942.329999999998</v>
      </c>
      <c r="F36" s="29">
        <f t="shared" si="0"/>
        <v>21591.799921999998</v>
      </c>
      <c r="G36" s="28">
        <v>1.01</v>
      </c>
    </row>
    <row r="37" spans="1:7" ht="11.85" customHeight="1">
      <c r="A37" s="101">
        <v>31</v>
      </c>
      <c r="B37" s="155" t="s">
        <v>1497</v>
      </c>
      <c r="C37" s="155"/>
      <c r="D37" s="102">
        <v>1</v>
      </c>
      <c r="E37" s="29">
        <f>ORÇAMENTO!M997</f>
        <v>38687.54</v>
      </c>
      <c r="F37" s="29">
        <f t="shared" si="0"/>
        <v>46556.585636000003</v>
      </c>
      <c r="G37" s="28">
        <v>2.17</v>
      </c>
    </row>
    <row r="38" spans="1:7" ht="11.85" customHeight="1">
      <c r="A38" s="101">
        <v>32</v>
      </c>
      <c r="B38" s="155" t="s">
        <v>1329</v>
      </c>
      <c r="C38" s="155"/>
      <c r="D38" s="102">
        <v>1</v>
      </c>
      <c r="E38" s="29">
        <f>ORÇAMENTO!M1013</f>
        <v>19302.11</v>
      </c>
      <c r="F38" s="29">
        <f t="shared" si="0"/>
        <v>23228.159174</v>
      </c>
      <c r="G38" s="28">
        <v>1.08</v>
      </c>
    </row>
    <row r="39" spans="1:7" ht="11.85" customHeight="1">
      <c r="A39" s="101">
        <v>33</v>
      </c>
      <c r="B39" s="155" t="s">
        <v>1363</v>
      </c>
      <c r="C39" s="155"/>
      <c r="D39" s="102">
        <v>1</v>
      </c>
      <c r="E39" s="29">
        <f>ORÇAMENTO!M1038</f>
        <v>7630.8099999999995</v>
      </c>
      <c r="F39" s="29">
        <f t="shared" si="0"/>
        <v>9182.9167539999999</v>
      </c>
      <c r="G39" s="28">
        <v>0.43</v>
      </c>
    </row>
    <row r="40" spans="1:7" ht="11.85" customHeight="1">
      <c r="A40" s="101">
        <v>34</v>
      </c>
      <c r="B40" s="155" t="s">
        <v>1377</v>
      </c>
      <c r="C40" s="155"/>
      <c r="D40" s="102">
        <v>1</v>
      </c>
      <c r="E40" s="29">
        <f>ORÇAMENTO!M1050</f>
        <v>54784.58</v>
      </c>
      <c r="F40" s="29">
        <f t="shared" si="0"/>
        <v>65927.763571999996</v>
      </c>
      <c r="G40" s="28">
        <v>3.08</v>
      </c>
    </row>
    <row r="41" spans="1:7" ht="11.85" customHeight="1">
      <c r="A41" s="101">
        <v>35</v>
      </c>
      <c r="B41" s="155" t="s">
        <v>1411</v>
      </c>
      <c r="C41" s="155"/>
      <c r="D41" s="102">
        <v>1</v>
      </c>
      <c r="E41" s="28">
        <f>ORÇAMENTO!M1075</f>
        <v>544.23</v>
      </c>
      <c r="F41" s="29">
        <f t="shared" si="0"/>
        <v>654.92638199999999</v>
      </c>
      <c r="G41" s="28">
        <v>0.03</v>
      </c>
    </row>
    <row r="42" spans="1:7" ht="11.85" customHeight="1">
      <c r="A42" s="101">
        <v>36</v>
      </c>
      <c r="B42" s="155" t="s">
        <v>1216</v>
      </c>
      <c r="C42" s="155"/>
      <c r="D42" s="102">
        <v>1</v>
      </c>
      <c r="E42" s="29">
        <f>ORÇAMENTO!M1092</f>
        <v>143204.34</v>
      </c>
      <c r="F42" s="29">
        <f t="shared" si="0"/>
        <v>172332.10275600001</v>
      </c>
      <c r="G42" s="28">
        <v>8.0500000000000007</v>
      </c>
    </row>
    <row r="43" spans="1:7" ht="11.85" customHeight="1">
      <c r="A43" s="101">
        <v>37</v>
      </c>
      <c r="B43" s="155" t="s">
        <v>1043</v>
      </c>
      <c r="C43" s="155"/>
      <c r="D43" s="102">
        <v>1</v>
      </c>
      <c r="E43" s="29">
        <f>ORÇAMENTO!M1246</f>
        <v>2482.8199999999993</v>
      </c>
      <c r="F43" s="29">
        <f t="shared" si="0"/>
        <v>2987.8255879999992</v>
      </c>
      <c r="G43" s="28">
        <v>0.14000000000000001</v>
      </c>
    </row>
    <row r="44" spans="1:7" ht="11.85" customHeight="1">
      <c r="A44" s="101">
        <v>38</v>
      </c>
      <c r="B44" s="155" t="s">
        <v>1078</v>
      </c>
      <c r="C44" s="155"/>
      <c r="D44" s="102">
        <v>1</v>
      </c>
      <c r="E44" s="29">
        <f>ORÇAMENTO!M1273</f>
        <v>79131.33</v>
      </c>
      <c r="F44" s="29">
        <f t="shared" si="0"/>
        <v>95226.642522000009</v>
      </c>
      <c r="G44" s="28">
        <v>4.4400000000000004</v>
      </c>
    </row>
    <row r="45" spans="1:7" ht="11.85" customHeight="1">
      <c r="A45" s="101">
        <v>39</v>
      </c>
      <c r="B45" s="155" t="s">
        <v>962</v>
      </c>
      <c r="C45" s="155"/>
      <c r="D45" s="102">
        <v>1</v>
      </c>
      <c r="E45" s="29">
        <f>ORÇAMENTO!M1330</f>
        <v>107108.67</v>
      </c>
      <c r="F45" s="29">
        <f t="shared" si="0"/>
        <v>128894.57347800001</v>
      </c>
      <c r="G45" s="28">
        <v>6.02</v>
      </c>
    </row>
    <row r="46" spans="1:7" ht="11.85" customHeight="1">
      <c r="A46" s="101">
        <v>40</v>
      </c>
      <c r="B46" s="155" t="s">
        <v>707</v>
      </c>
      <c r="C46" s="155"/>
      <c r="D46" s="102">
        <v>1</v>
      </c>
      <c r="E46" s="29">
        <f>ORÇAMENTO!M1469</f>
        <v>97752.88</v>
      </c>
      <c r="F46" s="29">
        <f t="shared" si="0"/>
        <v>117635.81579200001</v>
      </c>
      <c r="G46" s="28">
        <v>5.51</v>
      </c>
    </row>
    <row r="47" spans="1:7" ht="11.85" customHeight="1">
      <c r="A47" s="153" t="s">
        <v>2536</v>
      </c>
      <c r="B47" s="153"/>
      <c r="C47" s="153"/>
      <c r="D47" s="103"/>
      <c r="E47" s="30">
        <f>SUM(E7:E46)</f>
        <v>1779957.5600000005</v>
      </c>
      <c r="F47" s="30">
        <f>SUM(F7:F46)</f>
        <v>2142000.9277039994</v>
      </c>
      <c r="G47" s="104">
        <v>100</v>
      </c>
    </row>
  </sheetData>
  <mergeCells count="52">
    <mergeCell ref="A4:B4"/>
    <mergeCell ref="C4:D4"/>
    <mergeCell ref="E4:G4"/>
    <mergeCell ref="B6:C6"/>
    <mergeCell ref="A1:D1"/>
    <mergeCell ref="E1:G1"/>
    <mergeCell ref="A2:D2"/>
    <mergeCell ref="E2:G2"/>
    <mergeCell ref="A3:D3"/>
    <mergeCell ref="E3:G3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36:C36"/>
    <mergeCell ref="B27:C27"/>
    <mergeCell ref="B28:C28"/>
    <mergeCell ref="B29:C29"/>
    <mergeCell ref="B30:C30"/>
    <mergeCell ref="B31:C31"/>
    <mergeCell ref="A47:C47"/>
    <mergeCell ref="A5:G5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</mergeCells>
  <printOptions horizontalCentered="1" verticalCentered="1"/>
  <pageMargins left="0.31496062992125984" right="0.31496062992125984" top="0.51181102362204722" bottom="0.31496062992125984" header="0" footer="0.31496062992125984"/>
  <pageSetup paperSize="9" scale="68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872"/>
  <sheetViews>
    <sheetView tabSelected="1" view="pageBreakPreview" zoomScale="90" zoomScaleNormal="80" zoomScaleSheetLayoutView="90" workbookViewId="0">
      <selection activeCell="A1866" sqref="A1866:M1866"/>
    </sheetView>
  </sheetViews>
  <sheetFormatPr defaultColWidth="9.33203125" defaultRowHeight="13.2"/>
  <cols>
    <col min="1" max="1" width="8.77734375" style="25" customWidth="1"/>
    <col min="2" max="2" width="13.77734375" style="1" customWidth="1"/>
    <col min="3" max="3" width="14.77734375" style="1" customWidth="1"/>
    <col min="4" max="4" width="60" style="1" customWidth="1"/>
    <col min="5" max="5" width="7.44140625" style="1" customWidth="1"/>
    <col min="6" max="6" width="10.109375" style="99" customWidth="1"/>
    <col min="7" max="7" width="9.33203125" style="1" customWidth="1"/>
    <col min="8" max="8" width="12.44140625" style="1" hidden="1" customWidth="1"/>
    <col min="9" max="9" width="10.77734375" style="1" bestFit="1" customWidth="1"/>
    <col min="10" max="10" width="10.77734375" style="1" hidden="1" customWidth="1"/>
    <col min="11" max="11" width="9.6640625" style="1" bestFit="1" customWidth="1"/>
    <col min="12" max="13" width="12.77734375" style="1" customWidth="1"/>
    <col min="14" max="14" width="4" style="1" customWidth="1"/>
    <col min="15" max="15" width="9.33203125" style="1" customWidth="1"/>
    <col min="16" max="18" width="9.33203125" style="1" hidden="1" customWidth="1"/>
    <col min="19" max="19" width="13.77734375" style="1" hidden="1" customWidth="1"/>
    <col min="20" max="16384" width="9.33203125" style="1"/>
  </cols>
  <sheetData>
    <row r="1" spans="1:19" ht="26.25" customHeight="1">
      <c r="A1" s="167" t="s">
        <v>2544</v>
      </c>
      <c r="B1" s="167"/>
      <c r="C1" s="167"/>
      <c r="D1" s="167"/>
      <c r="E1" s="168" t="s">
        <v>0</v>
      </c>
      <c r="F1" s="168"/>
      <c r="G1" s="168"/>
      <c r="H1" s="168"/>
      <c r="I1" s="168"/>
      <c r="J1" s="168"/>
      <c r="K1" s="168"/>
      <c r="L1" s="168"/>
      <c r="M1" s="168"/>
    </row>
    <row r="2" spans="1:19" ht="26.25" customHeight="1">
      <c r="A2" s="167" t="s">
        <v>2545</v>
      </c>
      <c r="B2" s="167"/>
      <c r="C2" s="167"/>
      <c r="D2" s="167"/>
      <c r="E2" s="167" t="s">
        <v>2546</v>
      </c>
      <c r="F2" s="167"/>
      <c r="G2" s="167"/>
      <c r="H2" s="167"/>
      <c r="I2" s="167"/>
      <c r="J2" s="167"/>
      <c r="K2" s="167"/>
      <c r="L2" s="167"/>
      <c r="M2" s="167"/>
    </row>
    <row r="3" spans="1:19" ht="26.25" customHeight="1">
      <c r="A3" s="167" t="s">
        <v>2547</v>
      </c>
      <c r="B3" s="167"/>
      <c r="C3" s="167"/>
      <c r="D3" s="32" t="s">
        <v>2548</v>
      </c>
      <c r="E3" s="167" t="s">
        <v>2549</v>
      </c>
      <c r="F3" s="167"/>
      <c r="G3" s="167"/>
      <c r="H3" s="167"/>
      <c r="I3" s="167"/>
      <c r="J3" s="32"/>
      <c r="K3" s="167" t="s">
        <v>2550</v>
      </c>
      <c r="L3" s="167"/>
      <c r="M3" s="167"/>
    </row>
    <row r="4" spans="1:19" ht="26.25" customHeight="1">
      <c r="A4" s="167" t="s">
        <v>2551</v>
      </c>
      <c r="B4" s="167"/>
      <c r="C4" s="167"/>
      <c r="D4" s="32" t="s">
        <v>2552</v>
      </c>
      <c r="E4" s="167" t="s">
        <v>2553</v>
      </c>
      <c r="F4" s="167"/>
      <c r="G4" s="167"/>
      <c r="H4" s="167"/>
      <c r="I4" s="167"/>
      <c r="J4" s="32"/>
      <c r="K4" s="169" t="s">
        <v>2554</v>
      </c>
      <c r="L4" s="167"/>
      <c r="M4" s="167"/>
    </row>
    <row r="5" spans="1:19" ht="15.75" customHeight="1">
      <c r="A5" s="166" t="s">
        <v>208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2"/>
    </row>
    <row r="6" spans="1:19" ht="15.6">
      <c r="A6" s="33" t="s">
        <v>202</v>
      </c>
      <c r="B6" s="33" t="s">
        <v>209</v>
      </c>
      <c r="C6" s="33" t="s">
        <v>210</v>
      </c>
      <c r="D6" s="33" t="s">
        <v>187</v>
      </c>
      <c r="E6" s="33" t="s">
        <v>3</v>
      </c>
      <c r="F6" s="33" t="s">
        <v>119</v>
      </c>
      <c r="G6" s="91" t="s">
        <v>211</v>
      </c>
      <c r="H6" s="91"/>
      <c r="I6" s="33" t="s">
        <v>212</v>
      </c>
      <c r="J6" s="33"/>
      <c r="K6" s="33" t="s">
        <v>213</v>
      </c>
      <c r="L6" s="33" t="s">
        <v>214</v>
      </c>
      <c r="M6" s="33" t="s">
        <v>215</v>
      </c>
      <c r="P6" s="13" t="s">
        <v>212</v>
      </c>
      <c r="Q6" s="14" t="s">
        <v>213</v>
      </c>
    </row>
    <row r="7" spans="1:19">
      <c r="A7" s="34">
        <v>1</v>
      </c>
      <c r="B7" s="35"/>
      <c r="C7" s="35"/>
      <c r="D7" s="36" t="s">
        <v>2448</v>
      </c>
      <c r="E7" s="37" t="s">
        <v>12</v>
      </c>
      <c r="F7" s="38">
        <v>1</v>
      </c>
      <c r="G7" s="35"/>
      <c r="H7" s="35"/>
      <c r="I7" s="35"/>
      <c r="J7" s="35"/>
      <c r="K7" s="35"/>
      <c r="L7" s="39">
        <f>L8+L13+L16+L20</f>
        <v>290173.25</v>
      </c>
      <c r="M7" s="39">
        <f>M8+M13+M16+M20</f>
        <v>290173.25</v>
      </c>
      <c r="P7" s="162">
        <v>0.86707129999999999</v>
      </c>
      <c r="Q7" s="163"/>
      <c r="S7" s="151">
        <f>M1860</f>
        <v>2142000.9277040008</v>
      </c>
    </row>
    <row r="8" spans="1:19">
      <c r="A8" s="40" t="s">
        <v>2449</v>
      </c>
      <c r="B8" s="41"/>
      <c r="C8" s="41"/>
      <c r="D8" s="42" t="s">
        <v>132</v>
      </c>
      <c r="E8" s="41"/>
      <c r="F8" s="92"/>
      <c r="G8" s="41"/>
      <c r="H8" s="41"/>
      <c r="I8" s="41"/>
      <c r="J8" s="41"/>
      <c r="K8" s="41"/>
      <c r="L8" s="43">
        <f>SUM(L9:L12)</f>
        <v>54102.49</v>
      </c>
      <c r="M8" s="43">
        <f>SUM(M9:M12)</f>
        <v>54102.49</v>
      </c>
      <c r="P8" s="164"/>
      <c r="Q8" s="165"/>
    </row>
    <row r="9" spans="1:19" ht="15.6">
      <c r="A9" s="44" t="s">
        <v>2450</v>
      </c>
      <c r="B9" s="45" t="s">
        <v>37</v>
      </c>
      <c r="C9" s="46">
        <v>20200</v>
      </c>
      <c r="D9" s="32" t="s">
        <v>2555</v>
      </c>
      <c r="E9" s="47" t="s">
        <v>9</v>
      </c>
      <c r="F9" s="54">
        <v>888.06</v>
      </c>
      <c r="G9" s="48">
        <v>888.06</v>
      </c>
      <c r="H9" s="48">
        <f>G9*I9</f>
        <v>5577.0168000000003</v>
      </c>
      <c r="I9" s="49">
        <f>TRUNC(($P$7*P9),2)</f>
        <v>6.28</v>
      </c>
      <c r="J9" s="49">
        <f>G9*K9</f>
        <v>0</v>
      </c>
      <c r="K9" s="49">
        <f>TRUNC(($P$7*Q9),2)</f>
        <v>0</v>
      </c>
      <c r="L9" s="50">
        <f>TRUNC(F9*(I9+K9),2)</f>
        <v>5577.01</v>
      </c>
      <c r="M9" s="50">
        <f>TRUNC(G9*(I9+K9),2)</f>
        <v>5577.01</v>
      </c>
      <c r="P9" s="8">
        <v>7.25</v>
      </c>
      <c r="Q9" s="8">
        <v>0</v>
      </c>
    </row>
    <row r="10" spans="1:19" ht="28.2" customHeight="1">
      <c r="A10" s="44" t="s">
        <v>2451</v>
      </c>
      <c r="B10" s="51" t="s">
        <v>37</v>
      </c>
      <c r="C10" s="52">
        <v>20212</v>
      </c>
      <c r="D10" s="53" t="s">
        <v>2452</v>
      </c>
      <c r="E10" s="47" t="s">
        <v>9</v>
      </c>
      <c r="F10" s="54">
        <v>50.82</v>
      </c>
      <c r="G10" s="48">
        <v>50.82</v>
      </c>
      <c r="H10" s="48">
        <f t="shared" ref="H10:H72" si="0">G10*I10</f>
        <v>11035.0548</v>
      </c>
      <c r="I10" s="49">
        <f t="shared" ref="I10:I72" si="1">TRUNC(($P$7*P10),2)</f>
        <v>217.14</v>
      </c>
      <c r="J10" s="49">
        <f t="shared" ref="J10:J72" si="2">G10*K10</f>
        <v>2760.0342000000001</v>
      </c>
      <c r="K10" s="49">
        <f t="shared" ref="K10:K72" si="3">TRUNC(($P$7*Q10),2)</f>
        <v>54.31</v>
      </c>
      <c r="L10" s="50">
        <f>TRUNC(F10*(I10+K10),2)</f>
        <v>13795.08</v>
      </c>
      <c r="M10" s="50">
        <f>TRUNC(G10*(I10+K10),2)</f>
        <v>13795.08</v>
      </c>
      <c r="P10" s="8">
        <v>250.44</v>
      </c>
      <c r="Q10" s="8">
        <v>62.64</v>
      </c>
    </row>
    <row r="11" spans="1:19" ht="15.6">
      <c r="A11" s="44" t="s">
        <v>2453</v>
      </c>
      <c r="B11" s="45" t="s">
        <v>37</v>
      </c>
      <c r="C11" s="46">
        <v>21301</v>
      </c>
      <c r="D11" s="53" t="s">
        <v>2454</v>
      </c>
      <c r="E11" s="47" t="s">
        <v>9</v>
      </c>
      <c r="F11" s="54">
        <v>1</v>
      </c>
      <c r="G11" s="48">
        <v>1</v>
      </c>
      <c r="H11" s="48">
        <f t="shared" si="0"/>
        <v>333.27</v>
      </c>
      <c r="I11" s="49">
        <v>333.27</v>
      </c>
      <c r="J11" s="49">
        <f t="shared" si="2"/>
        <v>2.57</v>
      </c>
      <c r="K11" s="49">
        <v>2.57</v>
      </c>
      <c r="L11" s="50">
        <f t="shared" ref="L11:L72" si="4">TRUNC(F11*(I11+K11),2)</f>
        <v>335.84</v>
      </c>
      <c r="M11" s="50">
        <f t="shared" ref="M11:M72" si="5">TRUNC(G11*(I11+K11),2)</f>
        <v>335.84</v>
      </c>
      <c r="P11" s="8">
        <v>384.24</v>
      </c>
      <c r="Q11" s="8">
        <v>2.97</v>
      </c>
    </row>
    <row r="12" spans="1:19">
      <c r="A12" s="44" t="s">
        <v>2455</v>
      </c>
      <c r="B12" s="45" t="s">
        <v>37</v>
      </c>
      <c r="C12" s="46">
        <v>21602</v>
      </c>
      <c r="D12" s="53" t="s">
        <v>2456</v>
      </c>
      <c r="E12" s="47" t="s">
        <v>9</v>
      </c>
      <c r="F12" s="54">
        <v>888.06</v>
      </c>
      <c r="G12" s="48">
        <v>888.06</v>
      </c>
      <c r="H12" s="48">
        <f t="shared" si="0"/>
        <v>34394.563799999996</v>
      </c>
      <c r="I12" s="49">
        <f t="shared" si="1"/>
        <v>38.729999999999997</v>
      </c>
      <c r="J12" s="49">
        <f t="shared" si="2"/>
        <v>0</v>
      </c>
      <c r="K12" s="49">
        <f t="shared" si="3"/>
        <v>0</v>
      </c>
      <c r="L12" s="50">
        <f t="shared" si="4"/>
        <v>34394.559999999998</v>
      </c>
      <c r="M12" s="50">
        <f t="shared" si="5"/>
        <v>34394.559999999998</v>
      </c>
      <c r="P12" s="8">
        <v>44.67</v>
      </c>
      <c r="Q12" s="8">
        <v>0</v>
      </c>
    </row>
    <row r="13" spans="1:19">
      <c r="A13" s="40" t="s">
        <v>2457</v>
      </c>
      <c r="B13" s="41"/>
      <c r="C13" s="41"/>
      <c r="D13" s="42" t="s">
        <v>134</v>
      </c>
      <c r="E13" s="41"/>
      <c r="F13" s="92"/>
      <c r="G13" s="41"/>
      <c r="H13" s="55"/>
      <c r="I13" s="55"/>
      <c r="J13" s="55"/>
      <c r="K13" s="55"/>
      <c r="L13" s="55">
        <f>SUM(L14:L15)</f>
        <v>522.16</v>
      </c>
      <c r="M13" s="55">
        <f>SUM(M14:M15)</f>
        <v>522.16</v>
      </c>
      <c r="P13" s="4"/>
      <c r="Q13" s="4"/>
    </row>
    <row r="14" spans="1:19" ht="15.6">
      <c r="A14" s="44" t="s">
        <v>2458</v>
      </c>
      <c r="B14" s="45" t="s">
        <v>37</v>
      </c>
      <c r="C14" s="46">
        <v>30114</v>
      </c>
      <c r="D14" s="32" t="s">
        <v>2556</v>
      </c>
      <c r="E14" s="47" t="s">
        <v>12</v>
      </c>
      <c r="F14" s="54">
        <v>1</v>
      </c>
      <c r="G14" s="48">
        <v>1</v>
      </c>
      <c r="H14" s="48">
        <f t="shared" si="0"/>
        <v>128.28</v>
      </c>
      <c r="I14" s="49">
        <f t="shared" si="1"/>
        <v>128.28</v>
      </c>
      <c r="J14" s="49">
        <f t="shared" si="2"/>
        <v>132.80000000000001</v>
      </c>
      <c r="K14" s="49">
        <f t="shared" si="3"/>
        <v>132.80000000000001</v>
      </c>
      <c r="L14" s="50">
        <f t="shared" si="4"/>
        <v>261.08</v>
      </c>
      <c r="M14" s="50">
        <f t="shared" si="5"/>
        <v>261.08</v>
      </c>
      <c r="P14" s="8">
        <v>147.94999999999999</v>
      </c>
      <c r="Q14" s="8">
        <v>153.16999999999999</v>
      </c>
    </row>
    <row r="15" spans="1:19" ht="15.6">
      <c r="A15" s="44" t="s">
        <v>2459</v>
      </c>
      <c r="B15" s="45" t="s">
        <v>37</v>
      </c>
      <c r="C15" s="46">
        <v>30116</v>
      </c>
      <c r="D15" s="53" t="s">
        <v>2460</v>
      </c>
      <c r="E15" s="47" t="s">
        <v>12</v>
      </c>
      <c r="F15" s="54">
        <v>1</v>
      </c>
      <c r="G15" s="48">
        <v>1</v>
      </c>
      <c r="H15" s="48">
        <f t="shared" si="0"/>
        <v>128.28</v>
      </c>
      <c r="I15" s="49">
        <f t="shared" si="1"/>
        <v>128.28</v>
      </c>
      <c r="J15" s="49">
        <f t="shared" si="2"/>
        <v>132.80000000000001</v>
      </c>
      <c r="K15" s="49">
        <f t="shared" si="3"/>
        <v>132.80000000000001</v>
      </c>
      <c r="L15" s="50">
        <f t="shared" si="4"/>
        <v>261.08</v>
      </c>
      <c r="M15" s="50">
        <f t="shared" si="5"/>
        <v>261.08</v>
      </c>
      <c r="P15" s="8">
        <v>147.94999999999999</v>
      </c>
      <c r="Q15" s="8">
        <v>153.16999999999999</v>
      </c>
    </row>
    <row r="16" spans="1:19">
      <c r="A16" s="40" t="s">
        <v>2461</v>
      </c>
      <c r="B16" s="41"/>
      <c r="C16" s="41"/>
      <c r="D16" s="42" t="s">
        <v>163</v>
      </c>
      <c r="E16" s="41"/>
      <c r="F16" s="92"/>
      <c r="G16" s="41"/>
      <c r="H16" s="55"/>
      <c r="I16" s="55"/>
      <c r="J16" s="55"/>
      <c r="K16" s="55"/>
      <c r="L16" s="55">
        <f>SUM(L17:L19)</f>
        <v>104441.4</v>
      </c>
      <c r="M16" s="55">
        <f>SUM(M17:M19)</f>
        <v>104441.4</v>
      </c>
      <c r="P16" s="4"/>
      <c r="Q16" s="4"/>
    </row>
    <row r="17" spans="1:17">
      <c r="A17" s="44" t="s">
        <v>2462</v>
      </c>
      <c r="B17" s="45" t="s">
        <v>37</v>
      </c>
      <c r="C17" s="46">
        <v>250101</v>
      </c>
      <c r="D17" s="53" t="s">
        <v>2463</v>
      </c>
      <c r="E17" s="47" t="s">
        <v>8</v>
      </c>
      <c r="F17" s="54">
        <v>420</v>
      </c>
      <c r="G17" s="48">
        <v>420</v>
      </c>
      <c r="H17" s="48">
        <f t="shared" si="0"/>
        <v>0</v>
      </c>
      <c r="I17" s="49">
        <f t="shared" si="1"/>
        <v>0</v>
      </c>
      <c r="J17" s="49">
        <f t="shared" si="2"/>
        <v>31466.400000000001</v>
      </c>
      <c r="K17" s="49">
        <f t="shared" si="3"/>
        <v>74.92</v>
      </c>
      <c r="L17" s="50">
        <f t="shared" si="4"/>
        <v>31466.400000000001</v>
      </c>
      <c r="M17" s="50">
        <f t="shared" si="5"/>
        <v>31466.400000000001</v>
      </c>
      <c r="P17" s="8">
        <v>0</v>
      </c>
      <c r="Q17" s="8">
        <v>86.41</v>
      </c>
    </row>
    <row r="18" spans="1:17">
      <c r="A18" s="44" t="s">
        <v>2464</v>
      </c>
      <c r="B18" s="45" t="s">
        <v>37</v>
      </c>
      <c r="C18" s="46">
        <v>250103</v>
      </c>
      <c r="D18" s="53" t="s">
        <v>2465</v>
      </c>
      <c r="E18" s="47" t="s">
        <v>8</v>
      </c>
      <c r="F18" s="74">
        <v>2100</v>
      </c>
      <c r="G18" s="56">
        <v>2100</v>
      </c>
      <c r="H18" s="48">
        <f t="shared" si="0"/>
        <v>0</v>
      </c>
      <c r="I18" s="49">
        <f t="shared" si="1"/>
        <v>0</v>
      </c>
      <c r="J18" s="49">
        <f t="shared" si="2"/>
        <v>42693</v>
      </c>
      <c r="K18" s="49">
        <f t="shared" si="3"/>
        <v>20.329999999999998</v>
      </c>
      <c r="L18" s="50">
        <f t="shared" si="4"/>
        <v>42693</v>
      </c>
      <c r="M18" s="50">
        <f t="shared" si="5"/>
        <v>42693</v>
      </c>
      <c r="P18" s="8">
        <v>0</v>
      </c>
      <c r="Q18" s="8">
        <v>23.45</v>
      </c>
    </row>
    <row r="19" spans="1:17">
      <c r="A19" s="44" t="s">
        <v>2466</v>
      </c>
      <c r="B19" s="45" t="s">
        <v>37</v>
      </c>
      <c r="C19" s="46">
        <v>250105</v>
      </c>
      <c r="D19" s="53" t="s">
        <v>2467</v>
      </c>
      <c r="E19" s="47" t="s">
        <v>8</v>
      </c>
      <c r="F19" s="74">
        <v>2100</v>
      </c>
      <c r="G19" s="56">
        <v>2100</v>
      </c>
      <c r="H19" s="48">
        <f t="shared" si="0"/>
        <v>0</v>
      </c>
      <c r="I19" s="49">
        <f t="shared" si="1"/>
        <v>0</v>
      </c>
      <c r="J19" s="49">
        <f t="shared" si="2"/>
        <v>30282</v>
      </c>
      <c r="K19" s="49">
        <f t="shared" si="3"/>
        <v>14.42</v>
      </c>
      <c r="L19" s="50">
        <f t="shared" si="4"/>
        <v>30282</v>
      </c>
      <c r="M19" s="50">
        <f t="shared" si="5"/>
        <v>30282</v>
      </c>
      <c r="P19" s="8">
        <v>0</v>
      </c>
      <c r="Q19" s="8">
        <v>16.64</v>
      </c>
    </row>
    <row r="20" spans="1:17">
      <c r="A20" s="40" t="s">
        <v>2468</v>
      </c>
      <c r="B20" s="41"/>
      <c r="C20" s="41"/>
      <c r="D20" s="42" t="s">
        <v>167</v>
      </c>
      <c r="E20" s="41"/>
      <c r="F20" s="92"/>
      <c r="G20" s="41"/>
      <c r="H20" s="55"/>
      <c r="I20" s="55"/>
      <c r="J20" s="55"/>
      <c r="K20" s="55"/>
      <c r="L20" s="55">
        <f>SUM(L21:L25)</f>
        <v>131107.20000000001</v>
      </c>
      <c r="M20" s="55">
        <f>SUM(M21:M25)</f>
        <v>131107.20000000001</v>
      </c>
      <c r="P20" s="4"/>
      <c r="Q20" s="4"/>
    </row>
    <row r="21" spans="1:17">
      <c r="A21" s="44" t="s">
        <v>2469</v>
      </c>
      <c r="B21" s="45" t="s">
        <v>37</v>
      </c>
      <c r="C21" s="46">
        <v>270501</v>
      </c>
      <c r="D21" s="53" t="s">
        <v>104</v>
      </c>
      <c r="E21" s="47" t="s">
        <v>9</v>
      </c>
      <c r="F21" s="54">
        <v>888.06</v>
      </c>
      <c r="G21" s="48">
        <v>888.06</v>
      </c>
      <c r="H21" s="48">
        <f t="shared" si="0"/>
        <v>1172.2392</v>
      </c>
      <c r="I21" s="49">
        <f t="shared" si="1"/>
        <v>1.32</v>
      </c>
      <c r="J21" s="49">
        <f t="shared" si="2"/>
        <v>1438.6572000000001</v>
      </c>
      <c r="K21" s="49">
        <f t="shared" si="3"/>
        <v>1.62</v>
      </c>
      <c r="L21" s="50">
        <f t="shared" si="4"/>
        <v>2610.89</v>
      </c>
      <c r="M21" s="50">
        <f t="shared" si="5"/>
        <v>2610.89</v>
      </c>
      <c r="P21" s="8">
        <v>1.53</v>
      </c>
      <c r="Q21" s="8">
        <v>1.87</v>
      </c>
    </row>
    <row r="22" spans="1:17">
      <c r="A22" s="44" t="s">
        <v>2470</v>
      </c>
      <c r="B22" s="45" t="s">
        <v>37</v>
      </c>
      <c r="C22" s="46">
        <v>270804</v>
      </c>
      <c r="D22" s="53" t="s">
        <v>2471</v>
      </c>
      <c r="E22" s="47" t="s">
        <v>12</v>
      </c>
      <c r="F22" s="54">
        <v>1</v>
      </c>
      <c r="G22" s="48">
        <v>1</v>
      </c>
      <c r="H22" s="48">
        <f t="shared" si="0"/>
        <v>1181.4100000000001</v>
      </c>
      <c r="I22" s="49">
        <f t="shared" si="1"/>
        <v>1181.4100000000001</v>
      </c>
      <c r="J22" s="49">
        <f t="shared" si="2"/>
        <v>4.5</v>
      </c>
      <c r="K22" s="49">
        <f t="shared" si="3"/>
        <v>4.5</v>
      </c>
      <c r="L22" s="50">
        <f t="shared" si="4"/>
        <v>1185.9100000000001</v>
      </c>
      <c r="M22" s="50">
        <f t="shared" si="5"/>
        <v>1185.9100000000001</v>
      </c>
      <c r="P22" s="7">
        <v>1362.54</v>
      </c>
      <c r="Q22" s="8">
        <v>5.2</v>
      </c>
    </row>
    <row r="23" spans="1:17">
      <c r="A23" s="44" t="s">
        <v>2472</v>
      </c>
      <c r="B23" s="45" t="s">
        <v>37</v>
      </c>
      <c r="C23" s="46">
        <v>271500</v>
      </c>
      <c r="D23" s="53" t="s">
        <v>2473</v>
      </c>
      <c r="E23" s="47" t="s">
        <v>2474</v>
      </c>
      <c r="F23" s="74">
        <v>5040</v>
      </c>
      <c r="G23" s="56">
        <v>5040</v>
      </c>
      <c r="H23" s="48">
        <f t="shared" si="0"/>
        <v>14112</v>
      </c>
      <c r="I23" s="49">
        <f t="shared" si="1"/>
        <v>2.8</v>
      </c>
      <c r="J23" s="49">
        <f t="shared" si="2"/>
        <v>0</v>
      </c>
      <c r="K23" s="49">
        <f t="shared" si="3"/>
        <v>0</v>
      </c>
      <c r="L23" s="50">
        <f t="shared" si="4"/>
        <v>14112</v>
      </c>
      <c r="M23" s="50">
        <f t="shared" si="5"/>
        <v>14112</v>
      </c>
      <c r="P23" s="8">
        <v>3.23</v>
      </c>
      <c r="Q23" s="8">
        <v>0</v>
      </c>
    </row>
    <row r="24" spans="1:17">
      <c r="A24" s="44" t="s">
        <v>2475</v>
      </c>
      <c r="B24" s="45" t="s">
        <v>37</v>
      </c>
      <c r="C24" s="46">
        <v>271502</v>
      </c>
      <c r="D24" s="53" t="s">
        <v>2476</v>
      </c>
      <c r="E24" s="47" t="s">
        <v>2474</v>
      </c>
      <c r="F24" s="74">
        <v>5040</v>
      </c>
      <c r="G24" s="56">
        <v>5040</v>
      </c>
      <c r="H24" s="48">
        <f t="shared" si="0"/>
        <v>75700.800000000003</v>
      </c>
      <c r="I24" s="49">
        <f t="shared" si="1"/>
        <v>15.02</v>
      </c>
      <c r="J24" s="49">
        <f t="shared" si="2"/>
        <v>0</v>
      </c>
      <c r="K24" s="49">
        <f t="shared" si="3"/>
        <v>0</v>
      </c>
      <c r="L24" s="50">
        <f t="shared" si="4"/>
        <v>75700.800000000003</v>
      </c>
      <c r="M24" s="50">
        <f t="shared" si="5"/>
        <v>75700.800000000003</v>
      </c>
      <c r="P24" s="8">
        <v>17.329999999999998</v>
      </c>
      <c r="Q24" s="8">
        <v>0</v>
      </c>
    </row>
    <row r="25" spans="1:17">
      <c r="A25" s="44" t="s">
        <v>2477</v>
      </c>
      <c r="B25" s="45" t="s">
        <v>4</v>
      </c>
      <c r="C25" s="57" t="s">
        <v>81</v>
      </c>
      <c r="D25" s="53" t="s">
        <v>82</v>
      </c>
      <c r="E25" s="47" t="s">
        <v>12</v>
      </c>
      <c r="F25" s="74">
        <v>10080</v>
      </c>
      <c r="G25" s="56">
        <v>10080</v>
      </c>
      <c r="H25" s="48">
        <f t="shared" si="0"/>
        <v>37497.599999999999</v>
      </c>
      <c r="I25" s="49">
        <f t="shared" si="1"/>
        <v>3.72</v>
      </c>
      <c r="J25" s="49">
        <f t="shared" si="2"/>
        <v>0</v>
      </c>
      <c r="K25" s="49">
        <f t="shared" si="3"/>
        <v>0</v>
      </c>
      <c r="L25" s="50">
        <f t="shared" si="4"/>
        <v>37497.599999999999</v>
      </c>
      <c r="M25" s="50">
        <f t="shared" si="5"/>
        <v>37497.599999999999</v>
      </c>
      <c r="P25" s="8">
        <v>4.3</v>
      </c>
      <c r="Q25" s="8">
        <v>0</v>
      </c>
    </row>
    <row r="26" spans="1:17">
      <c r="A26" s="34">
        <v>2</v>
      </c>
      <c r="B26" s="35"/>
      <c r="C26" s="35"/>
      <c r="D26" s="36" t="s">
        <v>2478</v>
      </c>
      <c r="E26" s="37" t="s">
        <v>12</v>
      </c>
      <c r="F26" s="38">
        <v>1</v>
      </c>
      <c r="G26" s="35"/>
      <c r="H26" s="58"/>
      <c r="I26" s="58"/>
      <c r="J26" s="58"/>
      <c r="K26" s="58"/>
      <c r="L26" s="58">
        <f>L27+L31+L33+L35+L40+L42</f>
        <v>17896.72</v>
      </c>
      <c r="M26" s="58">
        <f>M27+M31+M33+M35+M40+M42</f>
        <v>17896.72</v>
      </c>
      <c r="P26" s="5"/>
      <c r="Q26" s="5"/>
    </row>
    <row r="27" spans="1:17">
      <c r="A27" s="40" t="s">
        <v>2479</v>
      </c>
      <c r="B27" s="41"/>
      <c r="C27" s="41"/>
      <c r="D27" s="42" t="s">
        <v>132</v>
      </c>
      <c r="E27" s="41"/>
      <c r="F27" s="92"/>
      <c r="G27" s="41"/>
      <c r="H27" s="55"/>
      <c r="I27" s="55"/>
      <c r="J27" s="55"/>
      <c r="K27" s="55"/>
      <c r="L27" s="55">
        <f>SUM(L28:L30)</f>
        <v>91.919999999999987</v>
      </c>
      <c r="M27" s="55">
        <f>SUM(M28:M30)</f>
        <v>91.919999999999987</v>
      </c>
      <c r="P27" s="4"/>
      <c r="Q27" s="4"/>
    </row>
    <row r="28" spans="1:17">
      <c r="A28" s="44" t="s">
        <v>2480</v>
      </c>
      <c r="B28" s="45" t="s">
        <v>4</v>
      </c>
      <c r="C28" s="57" t="s">
        <v>108</v>
      </c>
      <c r="D28" s="53" t="s">
        <v>1541</v>
      </c>
      <c r="E28" s="47" t="s">
        <v>9</v>
      </c>
      <c r="F28" s="54">
        <v>11.94</v>
      </c>
      <c r="G28" s="48">
        <v>11.94</v>
      </c>
      <c r="H28" s="48">
        <f t="shared" si="0"/>
        <v>60.177599999999998</v>
      </c>
      <c r="I28" s="49">
        <f t="shared" si="1"/>
        <v>5.04</v>
      </c>
      <c r="J28" s="49">
        <f t="shared" si="2"/>
        <v>0</v>
      </c>
      <c r="K28" s="49">
        <f t="shared" si="3"/>
        <v>0</v>
      </c>
      <c r="L28" s="50">
        <f t="shared" si="4"/>
        <v>60.17</v>
      </c>
      <c r="M28" s="50">
        <f t="shared" si="5"/>
        <v>60.17</v>
      </c>
      <c r="P28" s="8">
        <v>5.82</v>
      </c>
      <c r="Q28" s="8">
        <v>0</v>
      </c>
    </row>
    <row r="29" spans="1:17">
      <c r="A29" s="44" t="s">
        <v>2481</v>
      </c>
      <c r="B29" s="45" t="s">
        <v>37</v>
      </c>
      <c r="C29" s="46">
        <v>20106</v>
      </c>
      <c r="D29" s="53" t="s">
        <v>1420</v>
      </c>
      <c r="E29" s="47" t="s">
        <v>9</v>
      </c>
      <c r="F29" s="54">
        <v>3.36</v>
      </c>
      <c r="G29" s="48">
        <v>3.36</v>
      </c>
      <c r="H29" s="48">
        <f t="shared" si="0"/>
        <v>0</v>
      </c>
      <c r="I29" s="49">
        <f t="shared" si="1"/>
        <v>0</v>
      </c>
      <c r="J29" s="49">
        <f t="shared" si="2"/>
        <v>16.9344</v>
      </c>
      <c r="K29" s="49">
        <f t="shared" si="3"/>
        <v>5.04</v>
      </c>
      <c r="L29" s="50">
        <f t="shared" si="4"/>
        <v>16.93</v>
      </c>
      <c r="M29" s="50">
        <f t="shared" si="5"/>
        <v>16.93</v>
      </c>
      <c r="P29" s="8">
        <v>0</v>
      </c>
      <c r="Q29" s="8">
        <v>5.82</v>
      </c>
    </row>
    <row r="30" spans="1:17" ht="15.6">
      <c r="A30" s="44" t="s">
        <v>2482</v>
      </c>
      <c r="B30" s="45" t="s">
        <v>37</v>
      </c>
      <c r="C30" s="46">
        <v>20118</v>
      </c>
      <c r="D30" s="53" t="s">
        <v>1422</v>
      </c>
      <c r="E30" s="47" t="s">
        <v>17</v>
      </c>
      <c r="F30" s="54">
        <v>0.47</v>
      </c>
      <c r="G30" s="48">
        <v>0.47</v>
      </c>
      <c r="H30" s="48">
        <f t="shared" si="0"/>
        <v>0</v>
      </c>
      <c r="I30" s="49">
        <f t="shared" si="1"/>
        <v>0</v>
      </c>
      <c r="J30" s="49">
        <f t="shared" si="2"/>
        <v>14.823799999999999</v>
      </c>
      <c r="K30" s="49">
        <f t="shared" si="3"/>
        <v>31.54</v>
      </c>
      <c r="L30" s="50">
        <f t="shared" si="4"/>
        <v>14.82</v>
      </c>
      <c r="M30" s="50">
        <f t="shared" si="5"/>
        <v>14.82</v>
      </c>
      <c r="P30" s="8">
        <v>0</v>
      </c>
      <c r="Q30" s="8">
        <v>36.380000000000003</v>
      </c>
    </row>
    <row r="31" spans="1:17">
      <c r="A31" s="40" t="s">
        <v>2483</v>
      </c>
      <c r="B31" s="41"/>
      <c r="C31" s="41"/>
      <c r="D31" s="42" t="s">
        <v>134</v>
      </c>
      <c r="E31" s="41"/>
      <c r="F31" s="92"/>
      <c r="G31" s="41"/>
      <c r="H31" s="55"/>
      <c r="I31" s="55"/>
      <c r="J31" s="55"/>
      <c r="K31" s="55"/>
      <c r="L31" s="55">
        <f>L32</f>
        <v>46.82</v>
      </c>
      <c r="M31" s="55">
        <f>M32</f>
        <v>46.82</v>
      </c>
      <c r="P31" s="4"/>
      <c r="Q31" s="4"/>
    </row>
    <row r="32" spans="1:17">
      <c r="A32" s="44" t="s">
        <v>2484</v>
      </c>
      <c r="B32" s="45" t="s">
        <v>37</v>
      </c>
      <c r="C32" s="46">
        <v>30101</v>
      </c>
      <c r="D32" s="53" t="s">
        <v>92</v>
      </c>
      <c r="E32" s="47" t="s">
        <v>17</v>
      </c>
      <c r="F32" s="54">
        <v>1.24</v>
      </c>
      <c r="G32" s="48">
        <v>1.24</v>
      </c>
      <c r="H32" s="48">
        <f t="shared" si="0"/>
        <v>37.175200000000004</v>
      </c>
      <c r="I32" s="49">
        <f t="shared" si="1"/>
        <v>29.98</v>
      </c>
      <c r="J32" s="49">
        <f t="shared" si="2"/>
        <v>9.6471999999999998</v>
      </c>
      <c r="K32" s="49">
        <f t="shared" si="3"/>
        <v>7.78</v>
      </c>
      <c r="L32" s="50">
        <f t="shared" si="4"/>
        <v>46.82</v>
      </c>
      <c r="M32" s="50">
        <f t="shared" si="5"/>
        <v>46.82</v>
      </c>
      <c r="P32" s="8">
        <v>34.58</v>
      </c>
      <c r="Q32" s="8">
        <v>8.98</v>
      </c>
    </row>
    <row r="33" spans="1:17">
      <c r="A33" s="40" t="s">
        <v>2485</v>
      </c>
      <c r="B33" s="41"/>
      <c r="C33" s="41"/>
      <c r="D33" s="42" t="s">
        <v>140</v>
      </c>
      <c r="E33" s="41"/>
      <c r="F33" s="92"/>
      <c r="G33" s="41"/>
      <c r="H33" s="55"/>
      <c r="I33" s="55"/>
      <c r="J33" s="55"/>
      <c r="K33" s="55"/>
      <c r="L33" s="55">
        <f>L34</f>
        <v>129.96</v>
      </c>
      <c r="M33" s="55">
        <f>M34</f>
        <v>129.96</v>
      </c>
      <c r="P33" s="4"/>
      <c r="Q33" s="4"/>
    </row>
    <row r="34" spans="1:17">
      <c r="A34" s="44" t="s">
        <v>2486</v>
      </c>
      <c r="B34" s="45" t="s">
        <v>37</v>
      </c>
      <c r="C34" s="46">
        <v>60010</v>
      </c>
      <c r="D34" s="53" t="s">
        <v>1609</v>
      </c>
      <c r="E34" s="47" t="s">
        <v>17</v>
      </c>
      <c r="F34" s="54">
        <v>0.05</v>
      </c>
      <c r="G34" s="48">
        <v>0.05</v>
      </c>
      <c r="H34" s="48">
        <f t="shared" si="0"/>
        <v>99.3035</v>
      </c>
      <c r="I34" s="49">
        <f t="shared" si="1"/>
        <v>1986.07</v>
      </c>
      <c r="J34" s="49">
        <f t="shared" si="2"/>
        <v>30.661500000000004</v>
      </c>
      <c r="K34" s="49">
        <f t="shared" si="3"/>
        <v>613.23</v>
      </c>
      <c r="L34" s="50">
        <f t="shared" si="4"/>
        <v>129.96</v>
      </c>
      <c r="M34" s="50">
        <f t="shared" si="5"/>
        <v>129.96</v>
      </c>
      <c r="P34" s="7">
        <v>2290.5500000000002</v>
      </c>
      <c r="Q34" s="8">
        <v>707.25</v>
      </c>
    </row>
    <row r="35" spans="1:17">
      <c r="A35" s="40" t="s">
        <v>2487</v>
      </c>
      <c r="B35" s="41"/>
      <c r="C35" s="41"/>
      <c r="D35" s="42" t="s">
        <v>153</v>
      </c>
      <c r="E35" s="41"/>
      <c r="F35" s="92"/>
      <c r="G35" s="41"/>
      <c r="H35" s="55"/>
      <c r="I35" s="55"/>
      <c r="J35" s="55"/>
      <c r="K35" s="55"/>
      <c r="L35" s="55">
        <f>SUM(L36:L39)</f>
        <v>6752.81</v>
      </c>
      <c r="M35" s="55">
        <f>SUM(M36:M39)</f>
        <v>6752.81</v>
      </c>
      <c r="P35" s="4"/>
      <c r="Q35" s="4"/>
    </row>
    <row r="36" spans="1:17">
      <c r="A36" s="44" t="s">
        <v>2488</v>
      </c>
      <c r="B36" s="45" t="s">
        <v>37</v>
      </c>
      <c r="C36" s="46">
        <v>180505</v>
      </c>
      <c r="D36" s="53" t="s">
        <v>2489</v>
      </c>
      <c r="E36" s="47" t="s">
        <v>9</v>
      </c>
      <c r="F36" s="54">
        <v>3.36</v>
      </c>
      <c r="G36" s="48">
        <v>3.36</v>
      </c>
      <c r="H36" s="48">
        <f t="shared" si="0"/>
        <v>1678.992</v>
      </c>
      <c r="I36" s="49">
        <f t="shared" si="1"/>
        <v>499.7</v>
      </c>
      <c r="J36" s="49">
        <f t="shared" si="2"/>
        <v>124.2864</v>
      </c>
      <c r="K36" s="49">
        <f t="shared" si="3"/>
        <v>36.99</v>
      </c>
      <c r="L36" s="50">
        <f t="shared" si="4"/>
        <v>1803.27</v>
      </c>
      <c r="M36" s="50">
        <f t="shared" si="5"/>
        <v>1803.27</v>
      </c>
      <c r="P36" s="8">
        <v>576.30999999999995</v>
      </c>
      <c r="Q36" s="8">
        <v>42.67</v>
      </c>
    </row>
    <row r="37" spans="1:17">
      <c r="A37" s="44" t="s">
        <v>2490</v>
      </c>
      <c r="B37" s="45" t="s">
        <v>4</v>
      </c>
      <c r="C37" s="57" t="s">
        <v>74</v>
      </c>
      <c r="D37" s="53" t="s">
        <v>1446</v>
      </c>
      <c r="E37" s="47" t="s">
        <v>16</v>
      </c>
      <c r="F37" s="54">
        <v>7.75</v>
      </c>
      <c r="G37" s="48">
        <v>7.75</v>
      </c>
      <c r="H37" s="48">
        <f t="shared" si="0"/>
        <v>2479.69</v>
      </c>
      <c r="I37" s="49">
        <f t="shared" si="1"/>
        <v>319.95999999999998</v>
      </c>
      <c r="J37" s="49">
        <f t="shared" si="2"/>
        <v>263.34499999999997</v>
      </c>
      <c r="K37" s="49">
        <f t="shared" si="3"/>
        <v>33.979999999999997</v>
      </c>
      <c r="L37" s="50">
        <f t="shared" si="4"/>
        <v>2743.03</v>
      </c>
      <c r="M37" s="50">
        <f t="shared" si="5"/>
        <v>2743.03</v>
      </c>
      <c r="P37" s="8">
        <v>369.02</v>
      </c>
      <c r="Q37" s="8">
        <v>39.200000000000003</v>
      </c>
    </row>
    <row r="38" spans="1:17">
      <c r="A38" s="44" t="s">
        <v>2491</v>
      </c>
      <c r="B38" s="45" t="s">
        <v>4</v>
      </c>
      <c r="C38" s="57" t="s">
        <v>85</v>
      </c>
      <c r="D38" s="53" t="s">
        <v>86</v>
      </c>
      <c r="E38" s="47" t="s">
        <v>16</v>
      </c>
      <c r="F38" s="54">
        <v>7.75</v>
      </c>
      <c r="G38" s="48">
        <v>7.75</v>
      </c>
      <c r="H38" s="48">
        <f t="shared" si="0"/>
        <v>791.8950000000001</v>
      </c>
      <c r="I38" s="49">
        <f t="shared" si="1"/>
        <v>102.18</v>
      </c>
      <c r="J38" s="49">
        <f t="shared" si="2"/>
        <v>239.47499999999999</v>
      </c>
      <c r="K38" s="49">
        <f t="shared" si="3"/>
        <v>30.9</v>
      </c>
      <c r="L38" s="50">
        <f t="shared" si="4"/>
        <v>1031.3699999999999</v>
      </c>
      <c r="M38" s="50">
        <f t="shared" si="5"/>
        <v>1031.3699999999999</v>
      </c>
      <c r="P38" s="8">
        <v>117.85</v>
      </c>
      <c r="Q38" s="8">
        <v>35.64</v>
      </c>
    </row>
    <row r="39" spans="1:17">
      <c r="A39" s="44" t="s">
        <v>2492</v>
      </c>
      <c r="B39" s="45" t="s">
        <v>4</v>
      </c>
      <c r="C39" s="57" t="s">
        <v>76</v>
      </c>
      <c r="D39" s="53" t="s">
        <v>77</v>
      </c>
      <c r="E39" s="47" t="s">
        <v>16</v>
      </c>
      <c r="F39" s="54">
        <v>3.6</v>
      </c>
      <c r="G39" s="48">
        <v>3.6</v>
      </c>
      <c r="H39" s="48">
        <f t="shared" si="0"/>
        <v>1052.82</v>
      </c>
      <c r="I39" s="49">
        <f t="shared" si="1"/>
        <v>292.45</v>
      </c>
      <c r="J39" s="49">
        <f t="shared" si="2"/>
        <v>122.32799999999999</v>
      </c>
      <c r="K39" s="49">
        <f t="shared" si="3"/>
        <v>33.979999999999997</v>
      </c>
      <c r="L39" s="50">
        <f t="shared" si="4"/>
        <v>1175.1400000000001</v>
      </c>
      <c r="M39" s="50">
        <f t="shared" si="5"/>
        <v>1175.1400000000001</v>
      </c>
      <c r="P39" s="8">
        <v>337.29</v>
      </c>
      <c r="Q39" s="8">
        <v>39.200000000000003</v>
      </c>
    </row>
    <row r="40" spans="1:17">
      <c r="A40" s="40" t="s">
        <v>2493</v>
      </c>
      <c r="B40" s="41"/>
      <c r="C40" s="41"/>
      <c r="D40" s="42" t="s">
        <v>124</v>
      </c>
      <c r="E40" s="41"/>
      <c r="F40" s="92"/>
      <c r="G40" s="41"/>
      <c r="H40" s="55"/>
      <c r="I40" s="55"/>
      <c r="J40" s="55"/>
      <c r="K40" s="55"/>
      <c r="L40" s="55">
        <f>L41</f>
        <v>207.08</v>
      </c>
      <c r="M40" s="55">
        <f>M41</f>
        <v>207.08</v>
      </c>
      <c r="P40" s="4"/>
      <c r="Q40" s="4"/>
    </row>
    <row r="41" spans="1:17">
      <c r="A41" s="44" t="s">
        <v>2494</v>
      </c>
      <c r="B41" s="45" t="s">
        <v>7</v>
      </c>
      <c r="C41" s="46">
        <v>102488</v>
      </c>
      <c r="D41" s="53" t="s">
        <v>2044</v>
      </c>
      <c r="E41" s="47" t="s">
        <v>9</v>
      </c>
      <c r="F41" s="54">
        <v>69.959999999999994</v>
      </c>
      <c r="G41" s="48">
        <v>69.959999999999994</v>
      </c>
      <c r="H41" s="48">
        <f t="shared" si="0"/>
        <v>48.971999999999994</v>
      </c>
      <c r="I41" s="49">
        <f t="shared" si="1"/>
        <v>0.7</v>
      </c>
      <c r="J41" s="49">
        <f t="shared" si="2"/>
        <v>158.10959999999997</v>
      </c>
      <c r="K41" s="49">
        <f t="shared" si="3"/>
        <v>2.2599999999999998</v>
      </c>
      <c r="L41" s="50">
        <f t="shared" si="4"/>
        <v>207.08</v>
      </c>
      <c r="M41" s="50">
        <f t="shared" si="5"/>
        <v>207.08</v>
      </c>
      <c r="P41" s="8">
        <v>0.81</v>
      </c>
      <c r="Q41" s="8">
        <v>2.61</v>
      </c>
    </row>
    <row r="42" spans="1:17">
      <c r="A42" s="40" t="s">
        <v>2495</v>
      </c>
      <c r="B42" s="41"/>
      <c r="C42" s="41"/>
      <c r="D42" s="42" t="s">
        <v>165</v>
      </c>
      <c r="E42" s="41"/>
      <c r="F42" s="92"/>
      <c r="G42" s="41"/>
      <c r="H42" s="55"/>
      <c r="I42" s="55"/>
      <c r="J42" s="55"/>
      <c r="K42" s="55"/>
      <c r="L42" s="55">
        <f>L43+L45+L47</f>
        <v>10668.130000000001</v>
      </c>
      <c r="M42" s="55">
        <f>M43+M45+M47</f>
        <v>10668.130000000001</v>
      </c>
      <c r="P42" s="4"/>
      <c r="Q42" s="4"/>
    </row>
    <row r="43" spans="1:17">
      <c r="A43" s="59" t="s">
        <v>2496</v>
      </c>
      <c r="B43" s="60"/>
      <c r="C43" s="60"/>
      <c r="D43" s="61" t="s">
        <v>2004</v>
      </c>
      <c r="E43" s="60"/>
      <c r="F43" s="93"/>
      <c r="G43" s="60"/>
      <c r="H43" s="62"/>
      <c r="I43" s="62"/>
      <c r="J43" s="62"/>
      <c r="K43" s="62"/>
      <c r="L43" s="62">
        <f>L44</f>
        <v>3702.28</v>
      </c>
      <c r="M43" s="62">
        <f>M44</f>
        <v>3702.28</v>
      </c>
      <c r="P43" s="3"/>
      <c r="Q43" s="3"/>
    </row>
    <row r="44" spans="1:17" ht="15.6">
      <c r="A44" s="44" t="s">
        <v>2497</v>
      </c>
      <c r="B44" s="45" t="s">
        <v>7</v>
      </c>
      <c r="C44" s="46">
        <v>102494</v>
      </c>
      <c r="D44" s="32" t="s">
        <v>2557</v>
      </c>
      <c r="E44" s="47" t="s">
        <v>9</v>
      </c>
      <c r="F44" s="54">
        <v>69.959999999999994</v>
      </c>
      <c r="G44" s="48">
        <v>69.959999999999994</v>
      </c>
      <c r="H44" s="48">
        <f t="shared" si="0"/>
        <v>3262.2347999999997</v>
      </c>
      <c r="I44" s="49">
        <f t="shared" si="1"/>
        <v>46.63</v>
      </c>
      <c r="J44" s="49">
        <f t="shared" si="2"/>
        <v>440.04839999999996</v>
      </c>
      <c r="K44" s="49">
        <f t="shared" si="3"/>
        <v>6.29</v>
      </c>
      <c r="L44" s="50">
        <f t="shared" si="4"/>
        <v>3702.28</v>
      </c>
      <c r="M44" s="50">
        <f t="shared" si="5"/>
        <v>3702.28</v>
      </c>
      <c r="P44" s="8">
        <v>53.79</v>
      </c>
      <c r="Q44" s="8">
        <v>7.26</v>
      </c>
    </row>
    <row r="45" spans="1:17">
      <c r="A45" s="59" t="s">
        <v>2498</v>
      </c>
      <c r="B45" s="60"/>
      <c r="C45" s="60"/>
      <c r="D45" s="61" t="s">
        <v>1214</v>
      </c>
      <c r="E45" s="60"/>
      <c r="F45" s="93"/>
      <c r="G45" s="60"/>
      <c r="H45" s="62"/>
      <c r="I45" s="62"/>
      <c r="J45" s="62"/>
      <c r="K45" s="62"/>
      <c r="L45" s="62">
        <f>L46</f>
        <v>217.32</v>
      </c>
      <c r="M45" s="62">
        <f>M46</f>
        <v>217.32</v>
      </c>
      <c r="P45" s="3"/>
      <c r="Q45" s="3"/>
    </row>
    <row r="46" spans="1:17">
      <c r="A46" s="44" t="s">
        <v>2499</v>
      </c>
      <c r="B46" s="45" t="s">
        <v>37</v>
      </c>
      <c r="C46" s="46">
        <v>261602</v>
      </c>
      <c r="D46" s="53" t="s">
        <v>75</v>
      </c>
      <c r="E46" s="47" t="s">
        <v>9</v>
      </c>
      <c r="F46" s="54">
        <v>10.08</v>
      </c>
      <c r="G46" s="48">
        <v>10.08</v>
      </c>
      <c r="H46" s="48">
        <f t="shared" si="0"/>
        <v>94.953599999999994</v>
      </c>
      <c r="I46" s="49">
        <f t="shared" si="1"/>
        <v>9.42</v>
      </c>
      <c r="J46" s="49">
        <f t="shared" si="2"/>
        <v>122.3712</v>
      </c>
      <c r="K46" s="49">
        <f t="shared" si="3"/>
        <v>12.14</v>
      </c>
      <c r="L46" s="50">
        <f t="shared" si="4"/>
        <v>217.32</v>
      </c>
      <c r="M46" s="50">
        <f t="shared" si="5"/>
        <v>217.32</v>
      </c>
      <c r="P46" s="8">
        <v>10.87</v>
      </c>
      <c r="Q46" s="8">
        <v>14.01</v>
      </c>
    </row>
    <row r="47" spans="1:17">
      <c r="A47" s="59" t="s">
        <v>2500</v>
      </c>
      <c r="B47" s="60"/>
      <c r="C47" s="60"/>
      <c r="D47" s="61" t="s">
        <v>1530</v>
      </c>
      <c r="E47" s="60"/>
      <c r="F47" s="93"/>
      <c r="G47" s="60"/>
      <c r="H47" s="62"/>
      <c r="I47" s="62"/>
      <c r="J47" s="62"/>
      <c r="K47" s="62"/>
      <c r="L47" s="62">
        <f>SUM(L48:L51)</f>
        <v>6748.5300000000007</v>
      </c>
      <c r="M47" s="62">
        <f>SUM(M48:M51)</f>
        <v>6748.5300000000007</v>
      </c>
      <c r="P47" s="3"/>
      <c r="Q47" s="3"/>
    </row>
    <row r="48" spans="1:17">
      <c r="A48" s="44" t="s">
        <v>2501</v>
      </c>
      <c r="B48" s="45" t="s">
        <v>37</v>
      </c>
      <c r="C48" s="46">
        <v>260104</v>
      </c>
      <c r="D48" s="53" t="s">
        <v>1341</v>
      </c>
      <c r="E48" s="47" t="s">
        <v>9</v>
      </c>
      <c r="F48" s="54">
        <v>182.88</v>
      </c>
      <c r="G48" s="48">
        <v>182.88</v>
      </c>
      <c r="H48" s="48">
        <f t="shared" si="0"/>
        <v>0</v>
      </c>
      <c r="I48" s="49">
        <f t="shared" si="1"/>
        <v>0</v>
      </c>
      <c r="J48" s="49">
        <f t="shared" si="2"/>
        <v>790.04160000000002</v>
      </c>
      <c r="K48" s="49">
        <f t="shared" si="3"/>
        <v>4.32</v>
      </c>
      <c r="L48" s="50">
        <f t="shared" si="4"/>
        <v>790.04</v>
      </c>
      <c r="M48" s="50">
        <f t="shared" si="5"/>
        <v>790.04</v>
      </c>
      <c r="P48" s="8">
        <v>0</v>
      </c>
      <c r="Q48" s="8">
        <v>4.99</v>
      </c>
    </row>
    <row r="49" spans="1:17">
      <c r="A49" s="44" t="s">
        <v>2502</v>
      </c>
      <c r="B49" s="45" t="s">
        <v>37</v>
      </c>
      <c r="C49" s="46">
        <v>261300</v>
      </c>
      <c r="D49" s="53" t="s">
        <v>1404</v>
      </c>
      <c r="E49" s="47" t="s">
        <v>9</v>
      </c>
      <c r="F49" s="54">
        <v>182.88</v>
      </c>
      <c r="G49" s="48">
        <v>182.88</v>
      </c>
      <c r="H49" s="48">
        <f t="shared" si="0"/>
        <v>323.69760000000002</v>
      </c>
      <c r="I49" s="49">
        <f t="shared" si="1"/>
        <v>1.77</v>
      </c>
      <c r="J49" s="49">
        <f t="shared" si="2"/>
        <v>1450.2384</v>
      </c>
      <c r="K49" s="49">
        <f t="shared" si="3"/>
        <v>7.93</v>
      </c>
      <c r="L49" s="50">
        <f t="shared" si="4"/>
        <v>1773.93</v>
      </c>
      <c r="M49" s="50">
        <f t="shared" si="5"/>
        <v>1773.93</v>
      </c>
      <c r="P49" s="8">
        <v>2.0499999999999998</v>
      </c>
      <c r="Q49" s="8">
        <v>9.15</v>
      </c>
    </row>
    <row r="50" spans="1:17">
      <c r="A50" s="44" t="s">
        <v>2503</v>
      </c>
      <c r="B50" s="45" t="s">
        <v>37</v>
      </c>
      <c r="C50" s="46">
        <v>261550</v>
      </c>
      <c r="D50" s="53" t="s">
        <v>1408</v>
      </c>
      <c r="E50" s="47" t="s">
        <v>9</v>
      </c>
      <c r="F50" s="54">
        <v>115.5</v>
      </c>
      <c r="G50" s="48">
        <v>115.5</v>
      </c>
      <c r="H50" s="48">
        <f t="shared" si="0"/>
        <v>746.13</v>
      </c>
      <c r="I50" s="49">
        <f t="shared" si="1"/>
        <v>6.46</v>
      </c>
      <c r="J50" s="49">
        <f t="shared" si="2"/>
        <v>840.84</v>
      </c>
      <c r="K50" s="49">
        <f t="shared" si="3"/>
        <v>7.28</v>
      </c>
      <c r="L50" s="50">
        <f t="shared" si="4"/>
        <v>1586.97</v>
      </c>
      <c r="M50" s="50">
        <f t="shared" si="5"/>
        <v>1586.97</v>
      </c>
      <c r="P50" s="8">
        <v>7.46</v>
      </c>
      <c r="Q50" s="8">
        <v>8.4</v>
      </c>
    </row>
    <row r="51" spans="1:17">
      <c r="A51" s="44" t="s">
        <v>2504</v>
      </c>
      <c r="B51" s="45" t="s">
        <v>37</v>
      </c>
      <c r="C51" s="46">
        <v>261001</v>
      </c>
      <c r="D51" s="53" t="s">
        <v>1406</v>
      </c>
      <c r="E51" s="47" t="s">
        <v>9</v>
      </c>
      <c r="F51" s="54">
        <v>250.25</v>
      </c>
      <c r="G51" s="48">
        <v>250.25</v>
      </c>
      <c r="H51" s="48">
        <f t="shared" si="0"/>
        <v>983.48250000000007</v>
      </c>
      <c r="I51" s="49">
        <f t="shared" si="1"/>
        <v>3.93</v>
      </c>
      <c r="J51" s="49">
        <f t="shared" si="2"/>
        <v>1614.1125</v>
      </c>
      <c r="K51" s="49">
        <f t="shared" si="3"/>
        <v>6.45</v>
      </c>
      <c r="L51" s="50">
        <f t="shared" si="4"/>
        <v>2597.59</v>
      </c>
      <c r="M51" s="50">
        <f t="shared" si="5"/>
        <v>2597.59</v>
      </c>
      <c r="P51" s="8">
        <v>4.54</v>
      </c>
      <c r="Q51" s="8">
        <v>7.44</v>
      </c>
    </row>
    <row r="52" spans="1:17">
      <c r="A52" s="34">
        <v>3</v>
      </c>
      <c r="B52" s="35"/>
      <c r="C52" s="35"/>
      <c r="D52" s="36" t="s">
        <v>2505</v>
      </c>
      <c r="E52" s="37" t="s">
        <v>12</v>
      </c>
      <c r="F52" s="38">
        <v>1</v>
      </c>
      <c r="G52" s="35"/>
      <c r="H52" s="58"/>
      <c r="I52" s="58"/>
      <c r="J52" s="58"/>
      <c r="K52" s="58"/>
      <c r="L52" s="58">
        <f>L53+L61+L63+L65+L67+L71+L73+L76+L78</f>
        <v>36096.89</v>
      </c>
      <c r="M52" s="58">
        <f>M53+M61+M63+M65+M67+M71+M73+M76+M78</f>
        <v>36096.89</v>
      </c>
      <c r="P52" s="5"/>
      <c r="Q52" s="5"/>
    </row>
    <row r="53" spans="1:17">
      <c r="A53" s="40" t="s">
        <v>2506</v>
      </c>
      <c r="B53" s="41"/>
      <c r="C53" s="41"/>
      <c r="D53" s="42" t="s">
        <v>132</v>
      </c>
      <c r="E53" s="41"/>
      <c r="F53" s="92"/>
      <c r="G53" s="41"/>
      <c r="H53" s="55"/>
      <c r="I53" s="55"/>
      <c r="J53" s="55"/>
      <c r="K53" s="55"/>
      <c r="L53" s="55">
        <f>SUM(L54:L60)</f>
        <v>957.14999999999986</v>
      </c>
      <c r="M53" s="55">
        <f>SUM(M54:M60)</f>
        <v>957.14999999999986</v>
      </c>
      <c r="P53" s="4"/>
      <c r="Q53" s="4"/>
    </row>
    <row r="54" spans="1:17" ht="15.6">
      <c r="A54" s="44" t="s">
        <v>2507</v>
      </c>
      <c r="B54" s="45" t="s">
        <v>37</v>
      </c>
      <c r="C54" s="46">
        <v>20118</v>
      </c>
      <c r="D54" s="32" t="s">
        <v>2558</v>
      </c>
      <c r="E54" s="47" t="s">
        <v>17</v>
      </c>
      <c r="F54" s="54">
        <v>1.47</v>
      </c>
      <c r="G54" s="48">
        <v>1.47</v>
      </c>
      <c r="H54" s="48">
        <f t="shared" si="0"/>
        <v>0</v>
      </c>
      <c r="I54" s="49">
        <f t="shared" si="1"/>
        <v>0</v>
      </c>
      <c r="J54" s="49">
        <f t="shared" si="2"/>
        <v>46.363799999999998</v>
      </c>
      <c r="K54" s="49">
        <f t="shared" si="3"/>
        <v>31.54</v>
      </c>
      <c r="L54" s="50">
        <f t="shared" si="4"/>
        <v>46.36</v>
      </c>
      <c r="M54" s="50">
        <f t="shared" si="5"/>
        <v>46.36</v>
      </c>
      <c r="P54" s="8">
        <v>0</v>
      </c>
      <c r="Q54" s="8">
        <v>36.380000000000003</v>
      </c>
    </row>
    <row r="55" spans="1:17">
      <c r="A55" s="44" t="s">
        <v>2508</v>
      </c>
      <c r="B55" s="45" t="s">
        <v>37</v>
      </c>
      <c r="C55" s="46">
        <v>20106</v>
      </c>
      <c r="D55" s="53" t="s">
        <v>1420</v>
      </c>
      <c r="E55" s="47" t="s">
        <v>9</v>
      </c>
      <c r="F55" s="54">
        <v>6.72</v>
      </c>
      <c r="G55" s="48">
        <v>6.72</v>
      </c>
      <c r="H55" s="48">
        <f t="shared" si="0"/>
        <v>0</v>
      </c>
      <c r="I55" s="49">
        <f t="shared" si="1"/>
        <v>0</v>
      </c>
      <c r="J55" s="49">
        <f t="shared" si="2"/>
        <v>33.8688</v>
      </c>
      <c r="K55" s="49">
        <f t="shared" si="3"/>
        <v>5.04</v>
      </c>
      <c r="L55" s="50">
        <f t="shared" si="4"/>
        <v>33.86</v>
      </c>
      <c r="M55" s="50">
        <f t="shared" si="5"/>
        <v>33.86</v>
      </c>
      <c r="P55" s="8">
        <v>0</v>
      </c>
      <c r="Q55" s="8">
        <v>5.82</v>
      </c>
    </row>
    <row r="56" spans="1:17">
      <c r="A56" s="44" t="s">
        <v>2509</v>
      </c>
      <c r="B56" s="45" t="s">
        <v>37</v>
      </c>
      <c r="C56" s="46">
        <v>20134</v>
      </c>
      <c r="D56" s="53" t="s">
        <v>1538</v>
      </c>
      <c r="E56" s="47" t="s">
        <v>9</v>
      </c>
      <c r="F56" s="54">
        <v>240.65</v>
      </c>
      <c r="G56" s="48">
        <v>240.65</v>
      </c>
      <c r="H56" s="48">
        <f t="shared" si="0"/>
        <v>0</v>
      </c>
      <c r="I56" s="49">
        <f t="shared" si="1"/>
        <v>0</v>
      </c>
      <c r="J56" s="49">
        <f t="shared" si="2"/>
        <v>454.82849999999996</v>
      </c>
      <c r="K56" s="49">
        <f t="shared" si="3"/>
        <v>1.89</v>
      </c>
      <c r="L56" s="50">
        <f t="shared" si="4"/>
        <v>454.82</v>
      </c>
      <c r="M56" s="50">
        <f t="shared" si="5"/>
        <v>454.82</v>
      </c>
      <c r="P56" s="8">
        <v>0</v>
      </c>
      <c r="Q56" s="8">
        <v>2.1800000000000002</v>
      </c>
    </row>
    <row r="57" spans="1:17" ht="15.6">
      <c r="A57" s="44" t="s">
        <v>2510</v>
      </c>
      <c r="B57" s="45" t="s">
        <v>37</v>
      </c>
      <c r="C57" s="46">
        <v>20111</v>
      </c>
      <c r="D57" s="53" t="s">
        <v>1543</v>
      </c>
      <c r="E57" s="47" t="s">
        <v>9</v>
      </c>
      <c r="F57" s="54">
        <v>57.78</v>
      </c>
      <c r="G57" s="48">
        <v>57.78</v>
      </c>
      <c r="H57" s="48">
        <f t="shared" si="0"/>
        <v>0</v>
      </c>
      <c r="I57" s="49">
        <f t="shared" si="1"/>
        <v>0</v>
      </c>
      <c r="J57" s="49">
        <f t="shared" si="2"/>
        <v>407.34899999999999</v>
      </c>
      <c r="K57" s="49">
        <f t="shared" si="3"/>
        <v>7.05</v>
      </c>
      <c r="L57" s="50">
        <f t="shared" si="4"/>
        <v>407.34</v>
      </c>
      <c r="M57" s="50">
        <f t="shared" si="5"/>
        <v>407.34</v>
      </c>
      <c r="P57" s="8">
        <v>0</v>
      </c>
      <c r="Q57" s="8">
        <v>8.14</v>
      </c>
    </row>
    <row r="58" spans="1:17">
      <c r="A58" s="44" t="s">
        <v>2511</v>
      </c>
      <c r="B58" s="45" t="s">
        <v>37</v>
      </c>
      <c r="C58" s="46">
        <v>20138</v>
      </c>
      <c r="D58" s="53" t="s">
        <v>2512</v>
      </c>
      <c r="E58" s="47" t="s">
        <v>12</v>
      </c>
      <c r="F58" s="54">
        <v>1</v>
      </c>
      <c r="G58" s="48">
        <v>1</v>
      </c>
      <c r="H58" s="48">
        <f t="shared" si="0"/>
        <v>0</v>
      </c>
      <c r="I58" s="49">
        <f t="shared" si="1"/>
        <v>0</v>
      </c>
      <c r="J58" s="49">
        <f t="shared" si="2"/>
        <v>4.2</v>
      </c>
      <c r="K58" s="49">
        <f t="shared" si="3"/>
        <v>4.2</v>
      </c>
      <c r="L58" s="50">
        <f t="shared" si="4"/>
        <v>4.2</v>
      </c>
      <c r="M58" s="50">
        <f t="shared" si="5"/>
        <v>4.2</v>
      </c>
      <c r="P58" s="8">
        <v>0</v>
      </c>
      <c r="Q58" s="8">
        <v>4.8499999999999996</v>
      </c>
    </row>
    <row r="59" spans="1:17" ht="15.6">
      <c r="A59" s="44" t="s">
        <v>2513</v>
      </c>
      <c r="B59" s="51" t="s">
        <v>37</v>
      </c>
      <c r="C59" s="52">
        <v>20140</v>
      </c>
      <c r="D59" s="53" t="s">
        <v>1827</v>
      </c>
      <c r="E59" s="63" t="s">
        <v>12</v>
      </c>
      <c r="F59" s="64">
        <v>2</v>
      </c>
      <c r="G59" s="65">
        <v>2</v>
      </c>
      <c r="H59" s="48">
        <f t="shared" si="0"/>
        <v>0</v>
      </c>
      <c r="I59" s="49">
        <f t="shared" si="1"/>
        <v>0</v>
      </c>
      <c r="J59" s="49">
        <f t="shared" si="2"/>
        <v>7.42</v>
      </c>
      <c r="K59" s="49">
        <f t="shared" si="3"/>
        <v>3.71</v>
      </c>
      <c r="L59" s="50">
        <f t="shared" si="4"/>
        <v>7.42</v>
      </c>
      <c r="M59" s="50">
        <f t="shared" si="5"/>
        <v>7.42</v>
      </c>
      <c r="P59" s="9">
        <v>0</v>
      </c>
      <c r="Q59" s="9">
        <v>4.28</v>
      </c>
    </row>
    <row r="60" spans="1:17">
      <c r="A60" s="44" t="s">
        <v>2514</v>
      </c>
      <c r="B60" s="45" t="s">
        <v>37</v>
      </c>
      <c r="C60" s="46">
        <v>20137</v>
      </c>
      <c r="D60" s="53" t="s">
        <v>1823</v>
      </c>
      <c r="E60" s="47" t="s">
        <v>12</v>
      </c>
      <c r="F60" s="54">
        <v>1</v>
      </c>
      <c r="G60" s="48">
        <v>1</v>
      </c>
      <c r="H60" s="48">
        <f t="shared" si="0"/>
        <v>0</v>
      </c>
      <c r="I60" s="49">
        <f t="shared" si="1"/>
        <v>0</v>
      </c>
      <c r="J60" s="49">
        <f t="shared" si="2"/>
        <v>3.15</v>
      </c>
      <c r="K60" s="49">
        <f t="shared" si="3"/>
        <v>3.15</v>
      </c>
      <c r="L60" s="50">
        <f t="shared" si="4"/>
        <v>3.15</v>
      </c>
      <c r="M60" s="50">
        <f t="shared" si="5"/>
        <v>3.15</v>
      </c>
      <c r="P60" s="8">
        <v>0</v>
      </c>
      <c r="Q60" s="8">
        <v>3.64</v>
      </c>
    </row>
    <row r="61" spans="1:17">
      <c r="A61" s="40" t="s">
        <v>2515</v>
      </c>
      <c r="B61" s="41"/>
      <c r="C61" s="41"/>
      <c r="D61" s="42" t="s">
        <v>134</v>
      </c>
      <c r="E61" s="41"/>
      <c r="F61" s="92"/>
      <c r="G61" s="41"/>
      <c r="H61" s="55"/>
      <c r="I61" s="55"/>
      <c r="J61" s="55"/>
      <c r="K61" s="55"/>
      <c r="L61" s="55">
        <f>L62</f>
        <v>584.9</v>
      </c>
      <c r="M61" s="55">
        <f>M62</f>
        <v>584.9</v>
      </c>
      <c r="P61" s="4"/>
      <c r="Q61" s="4"/>
    </row>
    <row r="62" spans="1:17">
      <c r="A62" s="44" t="s">
        <v>2516</v>
      </c>
      <c r="B62" s="45" t="s">
        <v>37</v>
      </c>
      <c r="C62" s="46">
        <v>30101</v>
      </c>
      <c r="D62" s="53" t="s">
        <v>92</v>
      </c>
      <c r="E62" s="47" t="s">
        <v>17</v>
      </c>
      <c r="F62" s="54">
        <v>15.49</v>
      </c>
      <c r="G62" s="48">
        <v>15.49</v>
      </c>
      <c r="H62" s="48">
        <f t="shared" si="0"/>
        <v>464.39019999999999</v>
      </c>
      <c r="I62" s="49">
        <f t="shared" si="1"/>
        <v>29.98</v>
      </c>
      <c r="J62" s="49">
        <f t="shared" si="2"/>
        <v>120.51220000000001</v>
      </c>
      <c r="K62" s="49">
        <f t="shared" si="3"/>
        <v>7.78</v>
      </c>
      <c r="L62" s="50">
        <f t="shared" si="4"/>
        <v>584.9</v>
      </c>
      <c r="M62" s="50">
        <f t="shared" si="5"/>
        <v>584.9</v>
      </c>
      <c r="P62" s="8">
        <v>34.58</v>
      </c>
      <c r="Q62" s="8">
        <v>8.98</v>
      </c>
    </row>
    <row r="63" spans="1:17">
      <c r="A63" s="40" t="s">
        <v>2517</v>
      </c>
      <c r="B63" s="41"/>
      <c r="C63" s="41"/>
      <c r="D63" s="42" t="s">
        <v>140</v>
      </c>
      <c r="E63" s="41"/>
      <c r="F63" s="92"/>
      <c r="G63" s="41"/>
      <c r="H63" s="55"/>
      <c r="I63" s="55"/>
      <c r="J63" s="55"/>
      <c r="K63" s="55"/>
      <c r="L63" s="55">
        <f>L64</f>
        <v>129.96</v>
      </c>
      <c r="M63" s="55">
        <f>M64</f>
        <v>129.96</v>
      </c>
      <c r="P63" s="4"/>
      <c r="Q63" s="4"/>
    </row>
    <row r="64" spans="1:17">
      <c r="A64" s="44" t="s">
        <v>2518</v>
      </c>
      <c r="B64" s="45" t="s">
        <v>37</v>
      </c>
      <c r="C64" s="46">
        <v>60010</v>
      </c>
      <c r="D64" s="53" t="s">
        <v>1609</v>
      </c>
      <c r="E64" s="47" t="s">
        <v>17</v>
      </c>
      <c r="F64" s="54">
        <v>0.05</v>
      </c>
      <c r="G64" s="48">
        <v>0.05</v>
      </c>
      <c r="H64" s="48">
        <f t="shared" si="0"/>
        <v>99.3035</v>
      </c>
      <c r="I64" s="49">
        <f t="shared" si="1"/>
        <v>1986.07</v>
      </c>
      <c r="J64" s="49">
        <f t="shared" si="2"/>
        <v>30.661500000000004</v>
      </c>
      <c r="K64" s="49">
        <f t="shared" si="3"/>
        <v>613.23</v>
      </c>
      <c r="L64" s="50">
        <f t="shared" si="4"/>
        <v>129.96</v>
      </c>
      <c r="M64" s="50">
        <f t="shared" si="5"/>
        <v>129.96</v>
      </c>
      <c r="P64" s="7">
        <v>2290.5500000000002</v>
      </c>
      <c r="Q64" s="8">
        <v>707.25</v>
      </c>
    </row>
    <row r="65" spans="1:17">
      <c r="A65" s="40" t="s">
        <v>2519</v>
      </c>
      <c r="B65" s="41"/>
      <c r="C65" s="41"/>
      <c r="D65" s="42" t="s">
        <v>147</v>
      </c>
      <c r="E65" s="41"/>
      <c r="F65" s="92"/>
      <c r="G65" s="41"/>
      <c r="H65" s="55"/>
      <c r="I65" s="55"/>
      <c r="J65" s="55"/>
      <c r="K65" s="55"/>
      <c r="L65" s="55">
        <f>L66</f>
        <v>39.51</v>
      </c>
      <c r="M65" s="55">
        <f>M66</f>
        <v>39.51</v>
      </c>
      <c r="P65" s="4"/>
      <c r="Q65" s="4"/>
    </row>
    <row r="66" spans="1:17" ht="15.6">
      <c r="A66" s="44" t="s">
        <v>2520</v>
      </c>
      <c r="B66" s="45" t="s">
        <v>37</v>
      </c>
      <c r="C66" s="46">
        <v>100160</v>
      </c>
      <c r="D66" s="32" t="s">
        <v>2559</v>
      </c>
      <c r="E66" s="47" t="s">
        <v>9</v>
      </c>
      <c r="F66" s="54">
        <v>0.93</v>
      </c>
      <c r="G66" s="48">
        <v>0.93</v>
      </c>
      <c r="H66" s="48">
        <f t="shared" si="0"/>
        <v>18.497700000000002</v>
      </c>
      <c r="I66" s="49">
        <f t="shared" si="1"/>
        <v>19.89</v>
      </c>
      <c r="J66" s="49">
        <f t="shared" si="2"/>
        <v>21.018000000000001</v>
      </c>
      <c r="K66" s="49">
        <f t="shared" si="3"/>
        <v>22.6</v>
      </c>
      <c r="L66" s="50">
        <f t="shared" si="4"/>
        <v>39.51</v>
      </c>
      <c r="M66" s="50">
        <f t="shared" si="5"/>
        <v>39.51</v>
      </c>
      <c r="P66" s="8">
        <v>22.94</v>
      </c>
      <c r="Q66" s="8">
        <v>26.07</v>
      </c>
    </row>
    <row r="67" spans="1:17">
      <c r="A67" s="40" t="s">
        <v>2521</v>
      </c>
      <c r="B67" s="41"/>
      <c r="C67" s="41"/>
      <c r="D67" s="42" t="s">
        <v>153</v>
      </c>
      <c r="E67" s="41"/>
      <c r="F67" s="92"/>
      <c r="G67" s="41"/>
      <c r="H67" s="55"/>
      <c r="I67" s="55"/>
      <c r="J67" s="55"/>
      <c r="K67" s="55"/>
      <c r="L67" s="55">
        <f>SUM(L68:L70)</f>
        <v>5887.14</v>
      </c>
      <c r="M67" s="55">
        <f>SUM(M68:M70)</f>
        <v>5887.14</v>
      </c>
      <c r="P67" s="4"/>
      <c r="Q67" s="4"/>
    </row>
    <row r="68" spans="1:17">
      <c r="A68" s="44" t="s">
        <v>2522</v>
      </c>
      <c r="B68" s="45" t="s">
        <v>37</v>
      </c>
      <c r="C68" s="46">
        <v>180508</v>
      </c>
      <c r="D68" s="53" t="s">
        <v>2523</v>
      </c>
      <c r="E68" s="47" t="s">
        <v>9</v>
      </c>
      <c r="F68" s="54">
        <v>8.4</v>
      </c>
      <c r="G68" s="48">
        <v>8.4</v>
      </c>
      <c r="H68" s="48">
        <f t="shared" si="0"/>
        <v>3035.34</v>
      </c>
      <c r="I68" s="49">
        <f t="shared" si="1"/>
        <v>361.35</v>
      </c>
      <c r="J68" s="49">
        <f t="shared" si="2"/>
        <v>310.71600000000001</v>
      </c>
      <c r="K68" s="49">
        <f t="shared" si="3"/>
        <v>36.99</v>
      </c>
      <c r="L68" s="50">
        <f t="shared" si="4"/>
        <v>3346.05</v>
      </c>
      <c r="M68" s="50">
        <f t="shared" si="5"/>
        <v>3346.05</v>
      </c>
      <c r="P68" s="8">
        <v>416.75</v>
      </c>
      <c r="Q68" s="8">
        <v>42.67</v>
      </c>
    </row>
    <row r="69" spans="1:17">
      <c r="A69" s="44" t="s">
        <v>2524</v>
      </c>
      <c r="B69" s="45" t="s">
        <v>37</v>
      </c>
      <c r="C69" s="46">
        <v>180401</v>
      </c>
      <c r="D69" s="53" t="s">
        <v>1731</v>
      </c>
      <c r="E69" s="47" t="s">
        <v>9</v>
      </c>
      <c r="F69" s="54">
        <v>1.2</v>
      </c>
      <c r="G69" s="48">
        <v>1.2</v>
      </c>
      <c r="H69" s="48">
        <f t="shared" si="0"/>
        <v>246.32400000000001</v>
      </c>
      <c r="I69" s="49">
        <f t="shared" si="1"/>
        <v>205.27</v>
      </c>
      <c r="J69" s="49">
        <f t="shared" si="2"/>
        <v>47.436</v>
      </c>
      <c r="K69" s="49">
        <f t="shared" si="3"/>
        <v>39.53</v>
      </c>
      <c r="L69" s="50">
        <f t="shared" si="4"/>
        <v>293.76</v>
      </c>
      <c r="M69" s="50">
        <f t="shared" si="5"/>
        <v>293.76</v>
      </c>
      <c r="P69" s="8">
        <v>236.75</v>
      </c>
      <c r="Q69" s="8">
        <v>45.6</v>
      </c>
    </row>
    <row r="70" spans="1:17">
      <c r="A70" s="44" t="s">
        <v>2525</v>
      </c>
      <c r="B70" s="45" t="s">
        <v>37</v>
      </c>
      <c r="C70" s="46">
        <v>180501</v>
      </c>
      <c r="D70" s="53" t="s">
        <v>1616</v>
      </c>
      <c r="E70" s="47" t="s">
        <v>9</v>
      </c>
      <c r="F70" s="54">
        <v>3.36</v>
      </c>
      <c r="G70" s="48">
        <v>3.36</v>
      </c>
      <c r="H70" s="48">
        <f t="shared" si="0"/>
        <v>2123.0495999999998</v>
      </c>
      <c r="I70" s="49">
        <f t="shared" si="1"/>
        <v>631.86</v>
      </c>
      <c r="J70" s="49">
        <f t="shared" si="2"/>
        <v>124.2864</v>
      </c>
      <c r="K70" s="49">
        <f t="shared" si="3"/>
        <v>36.99</v>
      </c>
      <c r="L70" s="50">
        <f t="shared" si="4"/>
        <v>2247.33</v>
      </c>
      <c r="M70" s="50">
        <f t="shared" si="5"/>
        <v>2247.33</v>
      </c>
      <c r="P70" s="8">
        <v>728.74</v>
      </c>
      <c r="Q70" s="8">
        <v>42.67</v>
      </c>
    </row>
    <row r="71" spans="1:17">
      <c r="A71" s="40" t="s">
        <v>2526</v>
      </c>
      <c r="B71" s="41"/>
      <c r="C71" s="41"/>
      <c r="D71" s="42" t="s">
        <v>155</v>
      </c>
      <c r="E71" s="41"/>
      <c r="F71" s="92"/>
      <c r="G71" s="41"/>
      <c r="H71" s="55"/>
      <c r="I71" s="55"/>
      <c r="J71" s="55"/>
      <c r="K71" s="55"/>
      <c r="L71" s="55">
        <f>L72</f>
        <v>1775.71</v>
      </c>
      <c r="M71" s="55">
        <f>M72</f>
        <v>1775.71</v>
      </c>
      <c r="P71" s="4"/>
      <c r="Q71" s="4"/>
    </row>
    <row r="72" spans="1:17">
      <c r="A72" s="44" t="s">
        <v>2527</v>
      </c>
      <c r="B72" s="45" t="s">
        <v>37</v>
      </c>
      <c r="C72" s="46">
        <v>190102</v>
      </c>
      <c r="D72" s="53" t="s">
        <v>1565</v>
      </c>
      <c r="E72" s="47" t="s">
        <v>9</v>
      </c>
      <c r="F72" s="54">
        <v>9.6</v>
      </c>
      <c r="G72" s="48">
        <v>9.6</v>
      </c>
      <c r="H72" s="48">
        <f t="shared" si="0"/>
        <v>1775.712</v>
      </c>
      <c r="I72" s="49">
        <f t="shared" si="1"/>
        <v>184.97</v>
      </c>
      <c r="J72" s="49">
        <f t="shared" si="2"/>
        <v>0</v>
      </c>
      <c r="K72" s="49">
        <f t="shared" si="3"/>
        <v>0</v>
      </c>
      <c r="L72" s="50">
        <f t="shared" si="4"/>
        <v>1775.71</v>
      </c>
      <c r="M72" s="50">
        <f t="shared" si="5"/>
        <v>1775.71</v>
      </c>
      <c r="P72" s="8">
        <v>213.33</v>
      </c>
      <c r="Q72" s="8">
        <v>0</v>
      </c>
    </row>
    <row r="73" spans="1:17">
      <c r="A73" s="40" t="s">
        <v>2528</v>
      </c>
      <c r="B73" s="41"/>
      <c r="C73" s="41"/>
      <c r="D73" s="42" t="s">
        <v>157</v>
      </c>
      <c r="E73" s="41"/>
      <c r="F73" s="92"/>
      <c r="G73" s="41"/>
      <c r="H73" s="55"/>
      <c r="I73" s="55"/>
      <c r="J73" s="55"/>
      <c r="K73" s="55"/>
      <c r="L73" s="55">
        <f>SUM(L74:L75)</f>
        <v>34.81</v>
      </c>
      <c r="M73" s="55">
        <f>SUM(M74:M75)</f>
        <v>34.81</v>
      </c>
      <c r="P73" s="4"/>
      <c r="Q73" s="4"/>
    </row>
    <row r="74" spans="1:17">
      <c r="A74" s="44" t="s">
        <v>2529</v>
      </c>
      <c r="B74" s="45" t="s">
        <v>37</v>
      </c>
      <c r="C74" s="46">
        <v>200150</v>
      </c>
      <c r="D74" s="53" t="s">
        <v>1207</v>
      </c>
      <c r="E74" s="47" t="s">
        <v>9</v>
      </c>
      <c r="F74" s="54">
        <v>1.86</v>
      </c>
      <c r="G74" s="48">
        <v>1.86</v>
      </c>
      <c r="H74" s="48">
        <f t="shared" ref="H74:H136" si="6">G74*I74</f>
        <v>5.58</v>
      </c>
      <c r="I74" s="49">
        <f t="shared" ref="I74:I136" si="7">TRUNC(($P$7*P74),2)</f>
        <v>3</v>
      </c>
      <c r="J74" s="49">
        <f t="shared" ref="J74:J136" si="8">G74*K74</f>
        <v>1.8414000000000001</v>
      </c>
      <c r="K74" s="49">
        <f t="shared" ref="K74:K136" si="9">TRUNC(($P$7*Q74),2)</f>
        <v>0.99</v>
      </c>
      <c r="L74" s="50">
        <f t="shared" ref="L74:L136" si="10">TRUNC(F74*(I74+K74),2)</f>
        <v>7.42</v>
      </c>
      <c r="M74" s="50">
        <f t="shared" ref="M74:M136" si="11">TRUNC(G74*(I74+K74),2)</f>
        <v>7.42</v>
      </c>
      <c r="P74" s="8">
        <v>3.46</v>
      </c>
      <c r="Q74" s="8">
        <v>1.1499999999999999</v>
      </c>
    </row>
    <row r="75" spans="1:17">
      <c r="A75" s="44" t="s">
        <v>2530</v>
      </c>
      <c r="B75" s="45" t="s">
        <v>37</v>
      </c>
      <c r="C75" s="46">
        <v>200403</v>
      </c>
      <c r="D75" s="53" t="s">
        <v>38</v>
      </c>
      <c r="E75" s="47" t="s">
        <v>9</v>
      </c>
      <c r="F75" s="54">
        <v>1.86</v>
      </c>
      <c r="G75" s="48">
        <v>1.86</v>
      </c>
      <c r="H75" s="48">
        <f t="shared" si="6"/>
        <v>4.6314000000000011</v>
      </c>
      <c r="I75" s="49">
        <f t="shared" si="7"/>
        <v>2.4900000000000002</v>
      </c>
      <c r="J75" s="49">
        <f t="shared" si="8"/>
        <v>22.766400000000001</v>
      </c>
      <c r="K75" s="49">
        <f t="shared" si="9"/>
        <v>12.24</v>
      </c>
      <c r="L75" s="50">
        <f t="shared" si="10"/>
        <v>27.39</v>
      </c>
      <c r="M75" s="50">
        <f t="shared" si="11"/>
        <v>27.39</v>
      </c>
      <c r="P75" s="11">
        <v>2.88</v>
      </c>
      <c r="Q75" s="11">
        <v>14.12</v>
      </c>
    </row>
    <row r="76" spans="1:17">
      <c r="A76" s="40" t="s">
        <v>2374</v>
      </c>
      <c r="B76" s="41"/>
      <c r="C76" s="41"/>
      <c r="D76" s="42" t="s">
        <v>124</v>
      </c>
      <c r="E76" s="41"/>
      <c r="F76" s="92"/>
      <c r="G76" s="41"/>
      <c r="H76" s="55"/>
      <c r="I76" s="55"/>
      <c r="J76" s="55"/>
      <c r="K76" s="55"/>
      <c r="L76" s="55">
        <f>L77</f>
        <v>775.28</v>
      </c>
      <c r="M76" s="55">
        <f>M77</f>
        <v>775.28</v>
      </c>
      <c r="P76" s="4"/>
      <c r="Q76" s="4"/>
    </row>
    <row r="77" spans="1:17">
      <c r="A77" s="44" t="s">
        <v>2375</v>
      </c>
      <c r="B77" s="45" t="s">
        <v>7</v>
      </c>
      <c r="C77" s="46">
        <v>102488</v>
      </c>
      <c r="D77" s="53" t="s">
        <v>2044</v>
      </c>
      <c r="E77" s="47" t="s">
        <v>9</v>
      </c>
      <c r="F77" s="54">
        <v>261.92</v>
      </c>
      <c r="G77" s="48">
        <v>261.92</v>
      </c>
      <c r="H77" s="48">
        <f t="shared" si="6"/>
        <v>183.34399999999999</v>
      </c>
      <c r="I77" s="49">
        <f t="shared" si="7"/>
        <v>0.7</v>
      </c>
      <c r="J77" s="49">
        <f t="shared" si="8"/>
        <v>591.93920000000003</v>
      </c>
      <c r="K77" s="49">
        <f t="shared" si="9"/>
        <v>2.2599999999999998</v>
      </c>
      <c r="L77" s="50">
        <f t="shared" si="10"/>
        <v>775.28</v>
      </c>
      <c r="M77" s="50">
        <f t="shared" si="11"/>
        <v>775.28</v>
      </c>
      <c r="P77" s="8">
        <v>0.81</v>
      </c>
      <c r="Q77" s="8">
        <v>2.61</v>
      </c>
    </row>
    <row r="78" spans="1:17">
      <c r="A78" s="40" t="s">
        <v>2376</v>
      </c>
      <c r="B78" s="41"/>
      <c r="C78" s="41"/>
      <c r="D78" s="42" t="s">
        <v>165</v>
      </c>
      <c r="E78" s="41"/>
      <c r="F78" s="92"/>
      <c r="G78" s="41"/>
      <c r="H78" s="55"/>
      <c r="I78" s="55"/>
      <c r="J78" s="55"/>
      <c r="K78" s="55"/>
      <c r="L78" s="55">
        <f>L79+L81+L83+L87</f>
        <v>25912.43</v>
      </c>
      <c r="M78" s="55">
        <f>M79+M81+M83+M87</f>
        <v>25912.43</v>
      </c>
      <c r="P78" s="4"/>
      <c r="Q78" s="4"/>
    </row>
    <row r="79" spans="1:17">
      <c r="A79" s="59" t="s">
        <v>2377</v>
      </c>
      <c r="B79" s="60"/>
      <c r="C79" s="60"/>
      <c r="D79" s="61" t="s">
        <v>2004</v>
      </c>
      <c r="E79" s="60"/>
      <c r="F79" s="93"/>
      <c r="G79" s="60"/>
      <c r="H79" s="62"/>
      <c r="I79" s="62"/>
      <c r="J79" s="62"/>
      <c r="K79" s="62"/>
      <c r="L79" s="62">
        <f>L80</f>
        <v>13860.8</v>
      </c>
      <c r="M79" s="62">
        <f>M80</f>
        <v>13860.8</v>
      </c>
      <c r="P79" s="3"/>
      <c r="Q79" s="3"/>
    </row>
    <row r="80" spans="1:17" ht="15.6">
      <c r="A80" s="44" t="s">
        <v>2378</v>
      </c>
      <c r="B80" s="45" t="s">
        <v>7</v>
      </c>
      <c r="C80" s="46">
        <v>102494</v>
      </c>
      <c r="D80" s="32" t="s">
        <v>2557</v>
      </c>
      <c r="E80" s="47" t="s">
        <v>9</v>
      </c>
      <c r="F80" s="54">
        <v>261.92</v>
      </c>
      <c r="G80" s="48">
        <v>261.92</v>
      </c>
      <c r="H80" s="48">
        <f t="shared" si="6"/>
        <v>12213.329600000001</v>
      </c>
      <c r="I80" s="49">
        <f t="shared" si="7"/>
        <v>46.63</v>
      </c>
      <c r="J80" s="49">
        <f t="shared" si="8"/>
        <v>1647.4768000000001</v>
      </c>
      <c r="K80" s="49">
        <f t="shared" si="9"/>
        <v>6.29</v>
      </c>
      <c r="L80" s="50">
        <f t="shared" si="10"/>
        <v>13860.8</v>
      </c>
      <c r="M80" s="50">
        <f t="shared" si="11"/>
        <v>13860.8</v>
      </c>
      <c r="P80" s="8">
        <v>53.79</v>
      </c>
      <c r="Q80" s="8">
        <v>7.26</v>
      </c>
    </row>
    <row r="81" spans="1:17">
      <c r="A81" s="59" t="s">
        <v>2379</v>
      </c>
      <c r="B81" s="60"/>
      <c r="C81" s="60"/>
      <c r="D81" s="61" t="s">
        <v>1214</v>
      </c>
      <c r="E81" s="60"/>
      <c r="F81" s="93"/>
      <c r="G81" s="60"/>
      <c r="H81" s="62"/>
      <c r="I81" s="62"/>
      <c r="J81" s="62"/>
      <c r="K81" s="62"/>
      <c r="L81" s="62">
        <f>L82</f>
        <v>812.38</v>
      </c>
      <c r="M81" s="62">
        <f>M82</f>
        <v>812.38</v>
      </c>
      <c r="P81" s="3"/>
      <c r="Q81" s="3"/>
    </row>
    <row r="82" spans="1:17">
      <c r="A82" s="44" t="s">
        <v>2380</v>
      </c>
      <c r="B82" s="45" t="s">
        <v>37</v>
      </c>
      <c r="C82" s="46">
        <v>261602</v>
      </c>
      <c r="D82" s="53" t="s">
        <v>75</v>
      </c>
      <c r="E82" s="47" t="s">
        <v>9</v>
      </c>
      <c r="F82" s="54">
        <v>37.68</v>
      </c>
      <c r="G82" s="48">
        <v>37.68</v>
      </c>
      <c r="H82" s="48">
        <f t="shared" si="6"/>
        <v>354.94560000000001</v>
      </c>
      <c r="I82" s="49">
        <f t="shared" si="7"/>
        <v>9.42</v>
      </c>
      <c r="J82" s="49">
        <f t="shared" si="8"/>
        <v>457.43520000000001</v>
      </c>
      <c r="K82" s="49">
        <f t="shared" si="9"/>
        <v>12.14</v>
      </c>
      <c r="L82" s="50">
        <f t="shared" si="10"/>
        <v>812.38</v>
      </c>
      <c r="M82" s="50">
        <f t="shared" si="11"/>
        <v>812.38</v>
      </c>
      <c r="P82" s="8">
        <v>10.87</v>
      </c>
      <c r="Q82" s="8">
        <v>14.01</v>
      </c>
    </row>
    <row r="83" spans="1:17">
      <c r="A83" s="59" t="s">
        <v>2381</v>
      </c>
      <c r="B83" s="60"/>
      <c r="C83" s="60"/>
      <c r="D83" s="61" t="s">
        <v>1510</v>
      </c>
      <c r="E83" s="60"/>
      <c r="F83" s="93"/>
      <c r="G83" s="60"/>
      <c r="H83" s="62"/>
      <c r="I83" s="62"/>
      <c r="J83" s="62"/>
      <c r="K83" s="62"/>
      <c r="L83" s="62">
        <f>SUM(L84:L86)</f>
        <v>1143.81</v>
      </c>
      <c r="M83" s="62">
        <f>SUM(M84:M86)</f>
        <v>1143.81</v>
      </c>
      <c r="P83" s="3"/>
      <c r="Q83" s="3"/>
    </row>
    <row r="84" spans="1:17">
      <c r="A84" s="44" t="s">
        <v>2382</v>
      </c>
      <c r="B84" s="45" t="s">
        <v>37</v>
      </c>
      <c r="C84" s="46">
        <v>260104</v>
      </c>
      <c r="D84" s="53" t="s">
        <v>1341</v>
      </c>
      <c r="E84" s="47" t="s">
        <v>9</v>
      </c>
      <c r="F84" s="54">
        <v>51.5</v>
      </c>
      <c r="G84" s="48">
        <v>51.5</v>
      </c>
      <c r="H84" s="48">
        <f t="shared" si="6"/>
        <v>0</v>
      </c>
      <c r="I84" s="49">
        <f t="shared" si="7"/>
        <v>0</v>
      </c>
      <c r="J84" s="49">
        <f t="shared" si="8"/>
        <v>222.48000000000002</v>
      </c>
      <c r="K84" s="49">
        <f t="shared" si="9"/>
        <v>4.32</v>
      </c>
      <c r="L84" s="50">
        <f t="shared" si="10"/>
        <v>222.48</v>
      </c>
      <c r="M84" s="50">
        <f t="shared" si="11"/>
        <v>222.48</v>
      </c>
      <c r="P84" s="8">
        <v>0</v>
      </c>
      <c r="Q84" s="8">
        <v>4.99</v>
      </c>
    </row>
    <row r="85" spans="1:17">
      <c r="A85" s="44" t="s">
        <v>2383</v>
      </c>
      <c r="B85" s="45" t="s">
        <v>37</v>
      </c>
      <c r="C85" s="46">
        <v>261300</v>
      </c>
      <c r="D85" s="53" t="s">
        <v>1404</v>
      </c>
      <c r="E85" s="47" t="s">
        <v>9</v>
      </c>
      <c r="F85" s="54">
        <v>51.5</v>
      </c>
      <c r="G85" s="48">
        <v>51.5</v>
      </c>
      <c r="H85" s="48">
        <f t="shared" si="6"/>
        <v>91.155000000000001</v>
      </c>
      <c r="I85" s="49">
        <f t="shared" si="7"/>
        <v>1.77</v>
      </c>
      <c r="J85" s="49">
        <f t="shared" si="8"/>
        <v>408.39499999999998</v>
      </c>
      <c r="K85" s="49">
        <f t="shared" si="9"/>
        <v>7.93</v>
      </c>
      <c r="L85" s="50">
        <f t="shared" si="10"/>
        <v>499.55</v>
      </c>
      <c r="M85" s="50">
        <f t="shared" si="11"/>
        <v>499.55</v>
      </c>
      <c r="P85" s="8">
        <v>2.0499999999999998</v>
      </c>
      <c r="Q85" s="8">
        <v>9.15</v>
      </c>
    </row>
    <row r="86" spans="1:17">
      <c r="A86" s="44" t="s">
        <v>2384</v>
      </c>
      <c r="B86" s="45" t="s">
        <v>37</v>
      </c>
      <c r="C86" s="46">
        <v>261307</v>
      </c>
      <c r="D86" s="53" t="s">
        <v>1415</v>
      </c>
      <c r="E86" s="47" t="s">
        <v>9</v>
      </c>
      <c r="F86" s="54">
        <v>51.5</v>
      </c>
      <c r="G86" s="48">
        <v>51.5</v>
      </c>
      <c r="H86" s="48">
        <f t="shared" si="6"/>
        <v>182.82499999999999</v>
      </c>
      <c r="I86" s="49">
        <f t="shared" si="7"/>
        <v>3.55</v>
      </c>
      <c r="J86" s="49">
        <f t="shared" si="8"/>
        <v>238.95999999999998</v>
      </c>
      <c r="K86" s="49">
        <f t="shared" si="9"/>
        <v>4.6399999999999997</v>
      </c>
      <c r="L86" s="50">
        <f t="shared" si="10"/>
        <v>421.78</v>
      </c>
      <c r="M86" s="50">
        <f t="shared" si="11"/>
        <v>421.78</v>
      </c>
      <c r="P86" s="8">
        <v>4.0999999999999996</v>
      </c>
      <c r="Q86" s="8">
        <v>5.36</v>
      </c>
    </row>
    <row r="87" spans="1:17">
      <c r="A87" s="59" t="s">
        <v>2385</v>
      </c>
      <c r="B87" s="60"/>
      <c r="C87" s="60"/>
      <c r="D87" s="61" t="s">
        <v>1530</v>
      </c>
      <c r="E87" s="60"/>
      <c r="F87" s="93"/>
      <c r="G87" s="60"/>
      <c r="H87" s="62"/>
      <c r="I87" s="62"/>
      <c r="J87" s="62"/>
      <c r="K87" s="62"/>
      <c r="L87" s="62">
        <f>SUM(L88:L91)</f>
        <v>10095.44</v>
      </c>
      <c r="M87" s="62">
        <f>SUM(M88:M91)</f>
        <v>10095.44</v>
      </c>
      <c r="P87" s="3"/>
      <c r="Q87" s="3"/>
    </row>
    <row r="88" spans="1:17">
      <c r="A88" s="44" t="s">
        <v>2386</v>
      </c>
      <c r="B88" s="45" t="s">
        <v>37</v>
      </c>
      <c r="C88" s="46">
        <v>260104</v>
      </c>
      <c r="D88" s="53" t="s">
        <v>1341</v>
      </c>
      <c r="E88" s="47" t="s">
        <v>9</v>
      </c>
      <c r="F88" s="54">
        <v>238.22</v>
      </c>
      <c r="G88" s="48">
        <v>238.22</v>
      </c>
      <c r="H88" s="48">
        <f t="shared" si="6"/>
        <v>0</v>
      </c>
      <c r="I88" s="49">
        <f t="shared" si="7"/>
        <v>0</v>
      </c>
      <c r="J88" s="49">
        <f t="shared" si="8"/>
        <v>1029.1104</v>
      </c>
      <c r="K88" s="49">
        <f t="shared" si="9"/>
        <v>4.32</v>
      </c>
      <c r="L88" s="50">
        <f t="shared" si="10"/>
        <v>1029.1099999999999</v>
      </c>
      <c r="M88" s="50">
        <f t="shared" si="11"/>
        <v>1029.1099999999999</v>
      </c>
      <c r="P88" s="8">
        <v>0</v>
      </c>
      <c r="Q88" s="8">
        <v>4.99</v>
      </c>
    </row>
    <row r="89" spans="1:17">
      <c r="A89" s="44" t="s">
        <v>2387</v>
      </c>
      <c r="B89" s="45" t="s">
        <v>37</v>
      </c>
      <c r="C89" s="46">
        <v>261300</v>
      </c>
      <c r="D89" s="53" t="s">
        <v>1404</v>
      </c>
      <c r="E89" s="47" t="s">
        <v>9</v>
      </c>
      <c r="F89" s="54">
        <v>240.08</v>
      </c>
      <c r="G89" s="48">
        <v>240.08</v>
      </c>
      <c r="H89" s="48">
        <f t="shared" si="6"/>
        <v>424.94160000000005</v>
      </c>
      <c r="I89" s="49">
        <f t="shared" si="7"/>
        <v>1.77</v>
      </c>
      <c r="J89" s="49">
        <f t="shared" si="8"/>
        <v>1903.8344</v>
      </c>
      <c r="K89" s="49">
        <f t="shared" si="9"/>
        <v>7.93</v>
      </c>
      <c r="L89" s="50">
        <f t="shared" si="10"/>
        <v>2328.77</v>
      </c>
      <c r="M89" s="50">
        <f t="shared" si="11"/>
        <v>2328.77</v>
      </c>
      <c r="P89" s="8">
        <v>2.0499999999999998</v>
      </c>
      <c r="Q89" s="8">
        <v>9.15</v>
      </c>
    </row>
    <row r="90" spans="1:17">
      <c r="A90" s="44" t="s">
        <v>2388</v>
      </c>
      <c r="B90" s="45" t="s">
        <v>37</v>
      </c>
      <c r="C90" s="46">
        <v>261550</v>
      </c>
      <c r="D90" s="53" t="s">
        <v>1408</v>
      </c>
      <c r="E90" s="47" t="s">
        <v>9</v>
      </c>
      <c r="F90" s="54">
        <v>238.22</v>
      </c>
      <c r="G90" s="48">
        <v>238.22</v>
      </c>
      <c r="H90" s="48">
        <f t="shared" si="6"/>
        <v>1538.9012</v>
      </c>
      <c r="I90" s="49">
        <f t="shared" si="7"/>
        <v>6.46</v>
      </c>
      <c r="J90" s="49">
        <f t="shared" si="8"/>
        <v>1734.2416000000001</v>
      </c>
      <c r="K90" s="49">
        <f t="shared" si="9"/>
        <v>7.28</v>
      </c>
      <c r="L90" s="50">
        <f t="shared" si="10"/>
        <v>3273.14</v>
      </c>
      <c r="M90" s="50">
        <f t="shared" si="11"/>
        <v>3273.14</v>
      </c>
      <c r="P90" s="8">
        <v>7.46</v>
      </c>
      <c r="Q90" s="8">
        <v>8.4</v>
      </c>
    </row>
    <row r="91" spans="1:17">
      <c r="A91" s="44" t="s">
        <v>2389</v>
      </c>
      <c r="B91" s="45" t="s">
        <v>37</v>
      </c>
      <c r="C91" s="46">
        <v>261001</v>
      </c>
      <c r="D91" s="53" t="s">
        <v>1406</v>
      </c>
      <c r="E91" s="47" t="s">
        <v>9</v>
      </c>
      <c r="F91" s="54">
        <v>333.76</v>
      </c>
      <c r="G91" s="48">
        <v>333.76</v>
      </c>
      <c r="H91" s="48">
        <f t="shared" si="6"/>
        <v>1311.6768</v>
      </c>
      <c r="I91" s="49">
        <f t="shared" si="7"/>
        <v>3.93</v>
      </c>
      <c r="J91" s="49">
        <f t="shared" si="8"/>
        <v>2152.752</v>
      </c>
      <c r="K91" s="49">
        <f t="shared" si="9"/>
        <v>6.45</v>
      </c>
      <c r="L91" s="50">
        <f t="shared" si="10"/>
        <v>3464.42</v>
      </c>
      <c r="M91" s="50">
        <f t="shared" si="11"/>
        <v>3464.42</v>
      </c>
      <c r="P91" s="8">
        <v>4.54</v>
      </c>
      <c r="Q91" s="8">
        <v>7.44</v>
      </c>
    </row>
    <row r="92" spans="1:17">
      <c r="A92" s="34">
        <v>4</v>
      </c>
      <c r="B92" s="35"/>
      <c r="C92" s="35"/>
      <c r="D92" s="36" t="s">
        <v>2390</v>
      </c>
      <c r="E92" s="37" t="s">
        <v>12</v>
      </c>
      <c r="F92" s="38">
        <v>1</v>
      </c>
      <c r="G92" s="35"/>
      <c r="H92" s="58"/>
      <c r="I92" s="58"/>
      <c r="J92" s="58"/>
      <c r="K92" s="58"/>
      <c r="L92" s="58">
        <f>L93+L100+L102+L105+L108+L110+L113+L117</f>
        <v>4172.5999999999995</v>
      </c>
      <c r="M92" s="58">
        <f>M93+M100+M102+M105+M108+M110+M113+M117</f>
        <v>4172.5999999999995</v>
      </c>
      <c r="P92" s="5"/>
      <c r="Q92" s="5"/>
    </row>
    <row r="93" spans="1:17">
      <c r="A93" s="40" t="s">
        <v>2391</v>
      </c>
      <c r="B93" s="41"/>
      <c r="C93" s="41"/>
      <c r="D93" s="42" t="s">
        <v>132</v>
      </c>
      <c r="E93" s="41"/>
      <c r="F93" s="92"/>
      <c r="G93" s="41"/>
      <c r="H93" s="55"/>
      <c r="I93" s="55"/>
      <c r="J93" s="55"/>
      <c r="K93" s="55"/>
      <c r="L93" s="55">
        <f>SUM(L94:L99)</f>
        <v>126.31</v>
      </c>
      <c r="M93" s="55">
        <f>SUM(M94:M99)</f>
        <v>126.31</v>
      </c>
      <c r="P93" s="4"/>
      <c r="Q93" s="4"/>
    </row>
    <row r="94" spans="1:17">
      <c r="A94" s="44" t="s">
        <v>2392</v>
      </c>
      <c r="B94" s="45" t="s">
        <v>37</v>
      </c>
      <c r="C94" s="46">
        <v>20139</v>
      </c>
      <c r="D94" s="53" t="s">
        <v>1601</v>
      </c>
      <c r="E94" s="47" t="s">
        <v>9</v>
      </c>
      <c r="F94" s="54">
        <v>0.83</v>
      </c>
      <c r="G94" s="48">
        <v>0.83</v>
      </c>
      <c r="H94" s="48">
        <f t="shared" si="6"/>
        <v>0</v>
      </c>
      <c r="I94" s="49">
        <f t="shared" si="7"/>
        <v>0</v>
      </c>
      <c r="J94" s="49">
        <f t="shared" si="8"/>
        <v>2.6144999999999996</v>
      </c>
      <c r="K94" s="49">
        <f t="shared" si="9"/>
        <v>3.15</v>
      </c>
      <c r="L94" s="50">
        <f t="shared" si="10"/>
        <v>2.61</v>
      </c>
      <c r="M94" s="50">
        <f t="shared" si="11"/>
        <v>2.61</v>
      </c>
      <c r="P94" s="8">
        <v>0</v>
      </c>
      <c r="Q94" s="8">
        <v>3.64</v>
      </c>
    </row>
    <row r="95" spans="1:17">
      <c r="A95" s="44" t="s">
        <v>2393</v>
      </c>
      <c r="B95" s="45" t="s">
        <v>7</v>
      </c>
      <c r="C95" s="46">
        <v>97663</v>
      </c>
      <c r="D95" s="53" t="s">
        <v>1825</v>
      </c>
      <c r="E95" s="47" t="s">
        <v>12</v>
      </c>
      <c r="F95" s="54">
        <v>1</v>
      </c>
      <c r="G95" s="48">
        <v>1</v>
      </c>
      <c r="H95" s="48">
        <f t="shared" si="6"/>
        <v>2.54</v>
      </c>
      <c r="I95" s="49">
        <f t="shared" si="7"/>
        <v>2.54</v>
      </c>
      <c r="J95" s="49">
        <f t="shared" si="8"/>
        <v>7.14</v>
      </c>
      <c r="K95" s="49">
        <f t="shared" si="9"/>
        <v>7.14</v>
      </c>
      <c r="L95" s="50">
        <f t="shared" si="10"/>
        <v>9.68</v>
      </c>
      <c r="M95" s="50">
        <f t="shared" si="11"/>
        <v>9.68</v>
      </c>
      <c r="P95" s="8">
        <v>2.93</v>
      </c>
      <c r="Q95" s="8">
        <v>8.24</v>
      </c>
    </row>
    <row r="96" spans="1:17" ht="15.6">
      <c r="A96" s="44" t="s">
        <v>2394</v>
      </c>
      <c r="B96" s="51" t="s">
        <v>37</v>
      </c>
      <c r="C96" s="52">
        <v>20140</v>
      </c>
      <c r="D96" s="53" t="s">
        <v>1827</v>
      </c>
      <c r="E96" s="63" t="s">
        <v>12</v>
      </c>
      <c r="F96" s="64">
        <v>2</v>
      </c>
      <c r="G96" s="65">
        <v>2</v>
      </c>
      <c r="H96" s="48">
        <f t="shared" si="6"/>
        <v>0</v>
      </c>
      <c r="I96" s="49">
        <f t="shared" si="7"/>
        <v>0</v>
      </c>
      <c r="J96" s="49">
        <f t="shared" si="8"/>
        <v>7.42</v>
      </c>
      <c r="K96" s="49">
        <f t="shared" si="9"/>
        <v>3.71</v>
      </c>
      <c r="L96" s="50">
        <f t="shared" si="10"/>
        <v>7.42</v>
      </c>
      <c r="M96" s="50">
        <f t="shared" si="11"/>
        <v>7.42</v>
      </c>
      <c r="P96" s="9">
        <v>0</v>
      </c>
      <c r="Q96" s="9">
        <v>4.28</v>
      </c>
    </row>
    <row r="97" spans="1:17">
      <c r="A97" s="44" t="s">
        <v>2395</v>
      </c>
      <c r="B97" s="45" t="s">
        <v>37</v>
      </c>
      <c r="C97" s="46">
        <v>20117</v>
      </c>
      <c r="D97" s="53" t="s">
        <v>1762</v>
      </c>
      <c r="E97" s="47" t="s">
        <v>9</v>
      </c>
      <c r="F97" s="54">
        <v>1.6</v>
      </c>
      <c r="G97" s="48">
        <v>1.6</v>
      </c>
      <c r="H97" s="48">
        <f t="shared" si="6"/>
        <v>0</v>
      </c>
      <c r="I97" s="49">
        <f t="shared" si="7"/>
        <v>0</v>
      </c>
      <c r="J97" s="49">
        <f t="shared" si="8"/>
        <v>6.56</v>
      </c>
      <c r="K97" s="49">
        <f t="shared" si="9"/>
        <v>4.0999999999999996</v>
      </c>
      <c r="L97" s="50">
        <f t="shared" si="10"/>
        <v>6.56</v>
      </c>
      <c r="M97" s="50">
        <f t="shared" si="11"/>
        <v>6.56</v>
      </c>
      <c r="P97" s="8">
        <v>0</v>
      </c>
      <c r="Q97" s="8">
        <v>4.7300000000000004</v>
      </c>
    </row>
    <row r="98" spans="1:17">
      <c r="A98" s="44" t="s">
        <v>2396</v>
      </c>
      <c r="B98" s="45" t="s">
        <v>7</v>
      </c>
      <c r="C98" s="46">
        <v>97629</v>
      </c>
      <c r="D98" s="53" t="s">
        <v>2037</v>
      </c>
      <c r="E98" s="47" t="s">
        <v>17</v>
      </c>
      <c r="F98" s="54">
        <v>0.56000000000000005</v>
      </c>
      <c r="G98" s="48">
        <v>0.56000000000000005</v>
      </c>
      <c r="H98" s="48">
        <f t="shared" si="6"/>
        <v>17.236800000000002</v>
      </c>
      <c r="I98" s="49">
        <f t="shared" si="7"/>
        <v>30.78</v>
      </c>
      <c r="J98" s="49">
        <f t="shared" si="8"/>
        <v>34.238400000000006</v>
      </c>
      <c r="K98" s="49">
        <f t="shared" si="9"/>
        <v>61.14</v>
      </c>
      <c r="L98" s="50">
        <f t="shared" si="10"/>
        <v>51.47</v>
      </c>
      <c r="M98" s="50">
        <f t="shared" si="11"/>
        <v>51.47</v>
      </c>
      <c r="P98" s="8">
        <v>35.51</v>
      </c>
      <c r="Q98" s="8">
        <v>70.52</v>
      </c>
    </row>
    <row r="99" spans="1:17" ht="15.6">
      <c r="A99" s="44" t="s">
        <v>2397</v>
      </c>
      <c r="B99" s="45" t="s">
        <v>37</v>
      </c>
      <c r="C99" s="46">
        <v>20111</v>
      </c>
      <c r="D99" s="53" t="s">
        <v>1543</v>
      </c>
      <c r="E99" s="47" t="s">
        <v>9</v>
      </c>
      <c r="F99" s="54">
        <v>6.89</v>
      </c>
      <c r="G99" s="48">
        <v>6.89</v>
      </c>
      <c r="H99" s="48">
        <f t="shared" si="6"/>
        <v>0</v>
      </c>
      <c r="I99" s="49">
        <f t="shared" si="7"/>
        <v>0</v>
      </c>
      <c r="J99" s="49">
        <f t="shared" si="8"/>
        <v>48.574499999999993</v>
      </c>
      <c r="K99" s="49">
        <f t="shared" si="9"/>
        <v>7.05</v>
      </c>
      <c r="L99" s="50">
        <f t="shared" si="10"/>
        <v>48.57</v>
      </c>
      <c r="M99" s="50">
        <f t="shared" si="11"/>
        <v>48.57</v>
      </c>
      <c r="P99" s="8">
        <v>0</v>
      </c>
      <c r="Q99" s="8">
        <v>8.14</v>
      </c>
    </row>
    <row r="100" spans="1:17">
      <c r="A100" s="40" t="s">
        <v>2398</v>
      </c>
      <c r="B100" s="41"/>
      <c r="C100" s="41"/>
      <c r="D100" s="42" t="s">
        <v>134</v>
      </c>
      <c r="E100" s="41"/>
      <c r="F100" s="92"/>
      <c r="G100" s="41"/>
      <c r="H100" s="55"/>
      <c r="I100" s="55"/>
      <c r="J100" s="55"/>
      <c r="K100" s="55"/>
      <c r="L100" s="55">
        <f>L101</f>
        <v>39.64</v>
      </c>
      <c r="M100" s="55">
        <f>M101</f>
        <v>39.64</v>
      </c>
      <c r="P100" s="4"/>
      <c r="Q100" s="4"/>
    </row>
    <row r="101" spans="1:17">
      <c r="A101" s="44" t="s">
        <v>2399</v>
      </c>
      <c r="B101" s="45" t="s">
        <v>37</v>
      </c>
      <c r="C101" s="46">
        <v>30101</v>
      </c>
      <c r="D101" s="53" t="s">
        <v>92</v>
      </c>
      <c r="E101" s="47" t="s">
        <v>17</v>
      </c>
      <c r="F101" s="54">
        <v>1.05</v>
      </c>
      <c r="G101" s="48">
        <v>1.05</v>
      </c>
      <c r="H101" s="48">
        <f t="shared" si="6"/>
        <v>31.479000000000003</v>
      </c>
      <c r="I101" s="49">
        <f t="shared" si="7"/>
        <v>29.98</v>
      </c>
      <c r="J101" s="49">
        <f t="shared" si="8"/>
        <v>8.1690000000000005</v>
      </c>
      <c r="K101" s="49">
        <f t="shared" si="9"/>
        <v>7.78</v>
      </c>
      <c r="L101" s="50">
        <f t="shared" si="10"/>
        <v>39.64</v>
      </c>
      <c r="M101" s="50">
        <f t="shared" si="11"/>
        <v>39.64</v>
      </c>
      <c r="P101" s="8">
        <v>34.58</v>
      </c>
      <c r="Q101" s="8">
        <v>8.98</v>
      </c>
    </row>
    <row r="102" spans="1:17">
      <c r="A102" s="40" t="s">
        <v>2400</v>
      </c>
      <c r="B102" s="41"/>
      <c r="C102" s="41"/>
      <c r="D102" s="42" t="s">
        <v>136</v>
      </c>
      <c r="E102" s="41"/>
      <c r="F102" s="92"/>
      <c r="G102" s="41"/>
      <c r="H102" s="55"/>
      <c r="I102" s="55"/>
      <c r="J102" s="55"/>
      <c r="K102" s="55"/>
      <c r="L102" s="55">
        <f>L103</f>
        <v>10.31</v>
      </c>
      <c r="M102" s="55">
        <f>M103</f>
        <v>10.31</v>
      </c>
      <c r="P102" s="4"/>
      <c r="Q102" s="4"/>
    </row>
    <row r="103" spans="1:17">
      <c r="A103" s="59" t="s">
        <v>2401</v>
      </c>
      <c r="B103" s="60"/>
      <c r="C103" s="60"/>
      <c r="D103" s="61" t="s">
        <v>1549</v>
      </c>
      <c r="E103" s="60"/>
      <c r="F103" s="93"/>
      <c r="G103" s="60"/>
      <c r="H103" s="62"/>
      <c r="I103" s="62"/>
      <c r="J103" s="62"/>
      <c r="K103" s="62"/>
      <c r="L103" s="62">
        <f>L104</f>
        <v>10.31</v>
      </c>
      <c r="M103" s="62">
        <f>M104</f>
        <v>10.31</v>
      </c>
      <c r="P103" s="3"/>
      <c r="Q103" s="3"/>
    </row>
    <row r="104" spans="1:17">
      <c r="A104" s="44" t="s">
        <v>2402</v>
      </c>
      <c r="B104" s="45" t="s">
        <v>37</v>
      </c>
      <c r="C104" s="46">
        <v>41009</v>
      </c>
      <c r="D104" s="53" t="s">
        <v>1432</v>
      </c>
      <c r="E104" s="47" t="s">
        <v>17</v>
      </c>
      <c r="F104" s="54">
        <v>6.33</v>
      </c>
      <c r="G104" s="48">
        <v>6.33</v>
      </c>
      <c r="H104" s="48">
        <f t="shared" si="6"/>
        <v>10.3179</v>
      </c>
      <c r="I104" s="49">
        <f t="shared" si="7"/>
        <v>1.63</v>
      </c>
      <c r="J104" s="49">
        <f t="shared" si="8"/>
        <v>0</v>
      </c>
      <c r="K104" s="49">
        <f t="shared" si="9"/>
        <v>0</v>
      </c>
      <c r="L104" s="50">
        <f t="shared" si="10"/>
        <v>10.31</v>
      </c>
      <c r="M104" s="50">
        <f t="shared" si="11"/>
        <v>10.31</v>
      </c>
      <c r="P104" s="8">
        <v>1.88</v>
      </c>
      <c r="Q104" s="8">
        <v>0</v>
      </c>
    </row>
    <row r="105" spans="1:17">
      <c r="A105" s="40" t="s">
        <v>2403</v>
      </c>
      <c r="B105" s="41"/>
      <c r="C105" s="41"/>
      <c r="D105" s="42" t="s">
        <v>147</v>
      </c>
      <c r="E105" s="41"/>
      <c r="F105" s="92"/>
      <c r="G105" s="41"/>
      <c r="H105" s="55"/>
      <c r="I105" s="55"/>
      <c r="J105" s="55"/>
      <c r="K105" s="55"/>
      <c r="L105" s="55">
        <f>SUM(L106:L107)</f>
        <v>1421.87</v>
      </c>
      <c r="M105" s="55">
        <f>SUM(M106:M107)</f>
        <v>1421.87</v>
      </c>
      <c r="P105" s="4"/>
      <c r="Q105" s="4"/>
    </row>
    <row r="106" spans="1:17" ht="15.6">
      <c r="A106" s="44" t="s">
        <v>2404</v>
      </c>
      <c r="B106" s="51" t="s">
        <v>7</v>
      </c>
      <c r="C106" s="52">
        <v>101154</v>
      </c>
      <c r="D106" s="53" t="s">
        <v>2206</v>
      </c>
      <c r="E106" s="63" t="s">
        <v>9</v>
      </c>
      <c r="F106" s="64">
        <v>15.1</v>
      </c>
      <c r="G106" s="65">
        <v>15.1</v>
      </c>
      <c r="H106" s="48">
        <f t="shared" si="6"/>
        <v>1085.539</v>
      </c>
      <c r="I106" s="49">
        <f t="shared" si="7"/>
        <v>71.89</v>
      </c>
      <c r="J106" s="49">
        <f t="shared" si="8"/>
        <v>305.322</v>
      </c>
      <c r="K106" s="49">
        <f t="shared" si="9"/>
        <v>20.22</v>
      </c>
      <c r="L106" s="50">
        <f t="shared" si="10"/>
        <v>1390.86</v>
      </c>
      <c r="M106" s="50">
        <f t="shared" si="11"/>
        <v>1390.86</v>
      </c>
      <c r="P106" s="9">
        <v>82.92</v>
      </c>
      <c r="Q106" s="9">
        <v>23.32</v>
      </c>
    </row>
    <row r="107" spans="1:17" ht="15.6">
      <c r="A107" s="44" t="s">
        <v>2405</v>
      </c>
      <c r="B107" s="45" t="s">
        <v>7</v>
      </c>
      <c r="C107" s="46">
        <v>93201</v>
      </c>
      <c r="D107" s="53" t="s">
        <v>1613</v>
      </c>
      <c r="E107" s="47" t="s">
        <v>16</v>
      </c>
      <c r="F107" s="54">
        <v>5.45</v>
      </c>
      <c r="G107" s="48">
        <v>5.45</v>
      </c>
      <c r="H107" s="48">
        <f t="shared" si="6"/>
        <v>12.916500000000001</v>
      </c>
      <c r="I107" s="49">
        <f t="shared" si="7"/>
        <v>2.37</v>
      </c>
      <c r="J107" s="49">
        <f t="shared" si="8"/>
        <v>18.094000000000001</v>
      </c>
      <c r="K107" s="49">
        <f t="shared" si="9"/>
        <v>3.32</v>
      </c>
      <c r="L107" s="50">
        <f t="shared" si="10"/>
        <v>31.01</v>
      </c>
      <c r="M107" s="50">
        <f t="shared" si="11"/>
        <v>31.01</v>
      </c>
      <c r="P107" s="8">
        <v>2.74</v>
      </c>
      <c r="Q107" s="8">
        <v>3.84</v>
      </c>
    </row>
    <row r="108" spans="1:17">
      <c r="A108" s="40" t="s">
        <v>2406</v>
      </c>
      <c r="B108" s="41"/>
      <c r="C108" s="41"/>
      <c r="D108" s="42" t="s">
        <v>153</v>
      </c>
      <c r="E108" s="41"/>
      <c r="F108" s="92"/>
      <c r="G108" s="41"/>
      <c r="H108" s="55"/>
      <c r="I108" s="55"/>
      <c r="J108" s="55"/>
      <c r="K108" s="55"/>
      <c r="L108" s="55">
        <f>L109</f>
        <v>745.24</v>
      </c>
      <c r="M108" s="55">
        <f>M109</f>
        <v>745.24</v>
      </c>
      <c r="P108" s="4"/>
      <c r="Q108" s="4"/>
    </row>
    <row r="109" spans="1:17">
      <c r="A109" s="44" t="s">
        <v>2407</v>
      </c>
      <c r="B109" s="45" t="s">
        <v>4</v>
      </c>
      <c r="C109" s="57" t="s">
        <v>85</v>
      </c>
      <c r="D109" s="53" t="s">
        <v>86</v>
      </c>
      <c r="E109" s="47" t="s">
        <v>16</v>
      </c>
      <c r="F109" s="54">
        <v>5.6</v>
      </c>
      <c r="G109" s="48">
        <v>5.6</v>
      </c>
      <c r="H109" s="48">
        <f t="shared" si="6"/>
        <v>572.20799999999997</v>
      </c>
      <c r="I109" s="49">
        <f t="shared" si="7"/>
        <v>102.18</v>
      </c>
      <c r="J109" s="49">
        <f t="shared" si="8"/>
        <v>173.04</v>
      </c>
      <c r="K109" s="49">
        <f t="shared" si="9"/>
        <v>30.9</v>
      </c>
      <c r="L109" s="50">
        <f t="shared" si="10"/>
        <v>745.24</v>
      </c>
      <c r="M109" s="50">
        <f t="shared" si="11"/>
        <v>745.24</v>
      </c>
      <c r="P109" s="8">
        <v>117.85</v>
      </c>
      <c r="Q109" s="8">
        <v>35.64</v>
      </c>
    </row>
    <row r="110" spans="1:17">
      <c r="A110" s="40" t="s">
        <v>2408</v>
      </c>
      <c r="B110" s="41"/>
      <c r="C110" s="41"/>
      <c r="D110" s="42" t="s">
        <v>157</v>
      </c>
      <c r="E110" s="41"/>
      <c r="F110" s="92"/>
      <c r="G110" s="41"/>
      <c r="H110" s="55"/>
      <c r="I110" s="55"/>
      <c r="J110" s="55"/>
      <c r="K110" s="55"/>
      <c r="L110" s="55">
        <f>SUM(L111:L112)</f>
        <v>565.32999999999993</v>
      </c>
      <c r="M110" s="55">
        <f>SUM(M111:M112)</f>
        <v>565.32999999999993</v>
      </c>
      <c r="P110" s="4"/>
      <c r="Q110" s="4"/>
    </row>
    <row r="111" spans="1:17">
      <c r="A111" s="44" t="s">
        <v>2409</v>
      </c>
      <c r="B111" s="45" t="s">
        <v>37</v>
      </c>
      <c r="C111" s="46">
        <v>200150</v>
      </c>
      <c r="D111" s="53" t="s">
        <v>1207</v>
      </c>
      <c r="E111" s="47" t="s">
        <v>9</v>
      </c>
      <c r="F111" s="54">
        <v>30.2</v>
      </c>
      <c r="G111" s="48">
        <v>30.2</v>
      </c>
      <c r="H111" s="48">
        <f t="shared" si="6"/>
        <v>90.6</v>
      </c>
      <c r="I111" s="49">
        <f t="shared" si="7"/>
        <v>3</v>
      </c>
      <c r="J111" s="49">
        <f t="shared" si="8"/>
        <v>29.898</v>
      </c>
      <c r="K111" s="49">
        <f t="shared" si="9"/>
        <v>0.99</v>
      </c>
      <c r="L111" s="50">
        <f t="shared" si="10"/>
        <v>120.49</v>
      </c>
      <c r="M111" s="50">
        <f t="shared" si="11"/>
        <v>120.49</v>
      </c>
      <c r="P111" s="8">
        <v>3.46</v>
      </c>
      <c r="Q111" s="8">
        <v>1.1499999999999999</v>
      </c>
    </row>
    <row r="112" spans="1:17">
      <c r="A112" s="44" t="s">
        <v>2410</v>
      </c>
      <c r="B112" s="45" t="s">
        <v>37</v>
      </c>
      <c r="C112" s="46">
        <v>200403</v>
      </c>
      <c r="D112" s="53" t="s">
        <v>38</v>
      </c>
      <c r="E112" s="47" t="s">
        <v>9</v>
      </c>
      <c r="F112" s="54">
        <v>30.2</v>
      </c>
      <c r="G112" s="48">
        <v>30.2</v>
      </c>
      <c r="H112" s="48">
        <f t="shared" si="6"/>
        <v>75.198000000000008</v>
      </c>
      <c r="I112" s="49">
        <f t="shared" si="7"/>
        <v>2.4900000000000002</v>
      </c>
      <c r="J112" s="49">
        <f t="shared" si="8"/>
        <v>369.64800000000002</v>
      </c>
      <c r="K112" s="49">
        <f t="shared" si="9"/>
        <v>12.24</v>
      </c>
      <c r="L112" s="50">
        <f t="shared" si="10"/>
        <v>444.84</v>
      </c>
      <c r="M112" s="50">
        <f t="shared" si="11"/>
        <v>444.84</v>
      </c>
      <c r="P112" s="8">
        <v>2.88</v>
      </c>
      <c r="Q112" s="8">
        <v>14.12</v>
      </c>
    </row>
    <row r="113" spans="1:17">
      <c r="A113" s="40" t="s">
        <v>2411</v>
      </c>
      <c r="B113" s="41"/>
      <c r="C113" s="41"/>
      <c r="D113" s="42" t="s">
        <v>124</v>
      </c>
      <c r="E113" s="41"/>
      <c r="F113" s="92"/>
      <c r="G113" s="41"/>
      <c r="H113" s="55"/>
      <c r="I113" s="55"/>
      <c r="J113" s="55"/>
      <c r="K113" s="55"/>
      <c r="L113" s="55">
        <f>SUM(L114:L116)</f>
        <v>630.57999999999993</v>
      </c>
      <c r="M113" s="55">
        <f>SUM(M114:M116)</f>
        <v>630.57999999999993</v>
      </c>
      <c r="P113" s="4"/>
      <c r="Q113" s="4"/>
    </row>
    <row r="114" spans="1:17">
      <c r="A114" s="44" t="s">
        <v>2412</v>
      </c>
      <c r="B114" s="45" t="s">
        <v>37</v>
      </c>
      <c r="C114" s="46">
        <v>220101</v>
      </c>
      <c r="D114" s="53" t="s">
        <v>1580</v>
      </c>
      <c r="E114" s="47" t="s">
        <v>9</v>
      </c>
      <c r="F114" s="54">
        <v>4.92</v>
      </c>
      <c r="G114" s="48">
        <v>4.92</v>
      </c>
      <c r="H114" s="48">
        <f t="shared" si="6"/>
        <v>116.16119999999999</v>
      </c>
      <c r="I114" s="49">
        <f t="shared" si="7"/>
        <v>23.61</v>
      </c>
      <c r="J114" s="49">
        <f t="shared" si="8"/>
        <v>44.033999999999999</v>
      </c>
      <c r="K114" s="49">
        <f t="shared" si="9"/>
        <v>8.9499999999999993</v>
      </c>
      <c r="L114" s="50">
        <f t="shared" si="10"/>
        <v>160.19</v>
      </c>
      <c r="M114" s="50">
        <f t="shared" si="11"/>
        <v>160.19</v>
      </c>
      <c r="P114" s="8">
        <v>27.24</v>
      </c>
      <c r="Q114" s="8">
        <v>10.33</v>
      </c>
    </row>
    <row r="115" spans="1:17">
      <c r="A115" s="44" t="s">
        <v>2413</v>
      </c>
      <c r="B115" s="45" t="s">
        <v>37</v>
      </c>
      <c r="C115" s="46">
        <v>220309</v>
      </c>
      <c r="D115" s="53" t="s">
        <v>1582</v>
      </c>
      <c r="E115" s="47" t="s">
        <v>9</v>
      </c>
      <c r="F115" s="54">
        <v>4.92</v>
      </c>
      <c r="G115" s="48">
        <v>4.92</v>
      </c>
      <c r="H115" s="48">
        <f t="shared" si="6"/>
        <v>208.0668</v>
      </c>
      <c r="I115" s="49">
        <f t="shared" si="7"/>
        <v>42.29</v>
      </c>
      <c r="J115" s="49">
        <f t="shared" si="8"/>
        <v>112.12679999999999</v>
      </c>
      <c r="K115" s="49">
        <f t="shared" si="9"/>
        <v>22.79</v>
      </c>
      <c r="L115" s="50">
        <f t="shared" si="10"/>
        <v>320.19</v>
      </c>
      <c r="M115" s="50">
        <f t="shared" si="11"/>
        <v>320.19</v>
      </c>
      <c r="P115" s="8">
        <v>48.78</v>
      </c>
      <c r="Q115" s="8">
        <v>26.29</v>
      </c>
    </row>
    <row r="116" spans="1:17">
      <c r="A116" s="44" t="s">
        <v>2414</v>
      </c>
      <c r="B116" s="45" t="s">
        <v>37</v>
      </c>
      <c r="C116" s="46">
        <v>220310</v>
      </c>
      <c r="D116" s="53" t="s">
        <v>1401</v>
      </c>
      <c r="E116" s="47" t="s">
        <v>16</v>
      </c>
      <c r="F116" s="54">
        <v>20</v>
      </c>
      <c r="G116" s="48">
        <v>20</v>
      </c>
      <c r="H116" s="48">
        <f t="shared" si="6"/>
        <v>41.6</v>
      </c>
      <c r="I116" s="49">
        <f t="shared" si="7"/>
        <v>2.08</v>
      </c>
      <c r="J116" s="49">
        <f t="shared" si="8"/>
        <v>108.6</v>
      </c>
      <c r="K116" s="49">
        <f t="shared" si="9"/>
        <v>5.43</v>
      </c>
      <c r="L116" s="50">
        <f t="shared" si="10"/>
        <v>150.19999999999999</v>
      </c>
      <c r="M116" s="50">
        <f t="shared" si="11"/>
        <v>150.19999999999999</v>
      </c>
      <c r="P116" s="8">
        <v>2.41</v>
      </c>
      <c r="Q116" s="8">
        <v>6.27</v>
      </c>
    </row>
    <row r="117" spans="1:17">
      <c r="A117" s="40" t="s">
        <v>2415</v>
      </c>
      <c r="B117" s="41"/>
      <c r="C117" s="41"/>
      <c r="D117" s="42" t="s">
        <v>165</v>
      </c>
      <c r="E117" s="41"/>
      <c r="F117" s="92"/>
      <c r="G117" s="41"/>
      <c r="H117" s="55"/>
      <c r="I117" s="55"/>
      <c r="J117" s="55"/>
      <c r="K117" s="55"/>
      <c r="L117" s="55">
        <f>L118</f>
        <v>633.32000000000005</v>
      </c>
      <c r="M117" s="55">
        <f>M118</f>
        <v>633.32000000000005</v>
      </c>
      <c r="P117" s="4"/>
      <c r="Q117" s="4"/>
    </row>
    <row r="118" spans="1:17">
      <c r="A118" s="59" t="s">
        <v>2416</v>
      </c>
      <c r="B118" s="60"/>
      <c r="C118" s="60"/>
      <c r="D118" s="61" t="s">
        <v>1530</v>
      </c>
      <c r="E118" s="60"/>
      <c r="F118" s="93"/>
      <c r="G118" s="60"/>
      <c r="H118" s="62"/>
      <c r="I118" s="62"/>
      <c r="J118" s="62"/>
      <c r="K118" s="62"/>
      <c r="L118" s="62">
        <f>SUM(L119:L121)</f>
        <v>633.32000000000005</v>
      </c>
      <c r="M118" s="62">
        <f>SUM(M119:M121)</f>
        <v>633.32000000000005</v>
      </c>
      <c r="P118" s="3"/>
      <c r="Q118" s="3"/>
    </row>
    <row r="119" spans="1:17">
      <c r="A119" s="44" t="s">
        <v>2417</v>
      </c>
      <c r="B119" s="45" t="s">
        <v>37</v>
      </c>
      <c r="C119" s="46">
        <v>261300</v>
      </c>
      <c r="D119" s="53" t="s">
        <v>1404</v>
      </c>
      <c r="E119" s="47" t="s">
        <v>9</v>
      </c>
      <c r="F119" s="54">
        <v>30.2</v>
      </c>
      <c r="G119" s="48">
        <v>30.2</v>
      </c>
      <c r="H119" s="48">
        <f t="shared" si="6"/>
        <v>53.454000000000001</v>
      </c>
      <c r="I119" s="49">
        <f t="shared" si="7"/>
        <v>1.77</v>
      </c>
      <c r="J119" s="49">
        <f t="shared" si="8"/>
        <v>239.48599999999999</v>
      </c>
      <c r="K119" s="49">
        <f t="shared" si="9"/>
        <v>7.93</v>
      </c>
      <c r="L119" s="50">
        <f t="shared" si="10"/>
        <v>292.94</v>
      </c>
      <c r="M119" s="50">
        <f t="shared" si="11"/>
        <v>292.94</v>
      </c>
      <c r="P119" s="8">
        <v>2.0499999999999998</v>
      </c>
      <c r="Q119" s="8">
        <v>9.15</v>
      </c>
    </row>
    <row r="120" spans="1:17">
      <c r="A120" s="44" t="s">
        <v>2418</v>
      </c>
      <c r="B120" s="45" t="s">
        <v>37</v>
      </c>
      <c r="C120" s="46">
        <v>261550</v>
      </c>
      <c r="D120" s="53" t="s">
        <v>1408</v>
      </c>
      <c r="E120" s="47" t="s">
        <v>9</v>
      </c>
      <c r="F120" s="54">
        <v>8.01</v>
      </c>
      <c r="G120" s="48">
        <v>8.01</v>
      </c>
      <c r="H120" s="48">
        <f t="shared" si="6"/>
        <v>51.744599999999998</v>
      </c>
      <c r="I120" s="49">
        <f t="shared" si="7"/>
        <v>6.46</v>
      </c>
      <c r="J120" s="49">
        <f t="shared" si="8"/>
        <v>58.312800000000003</v>
      </c>
      <c r="K120" s="49">
        <f t="shared" si="9"/>
        <v>7.28</v>
      </c>
      <c r="L120" s="50">
        <f t="shared" si="10"/>
        <v>110.05</v>
      </c>
      <c r="M120" s="50">
        <f t="shared" si="11"/>
        <v>110.05</v>
      </c>
      <c r="P120" s="8">
        <v>7.46</v>
      </c>
      <c r="Q120" s="8">
        <v>8.4</v>
      </c>
    </row>
    <row r="121" spans="1:17">
      <c r="A121" s="44" t="s">
        <v>2419</v>
      </c>
      <c r="B121" s="45" t="s">
        <v>37</v>
      </c>
      <c r="C121" s="46">
        <v>261001</v>
      </c>
      <c r="D121" s="53" t="s">
        <v>1406</v>
      </c>
      <c r="E121" s="47" t="s">
        <v>9</v>
      </c>
      <c r="F121" s="54">
        <v>22.19</v>
      </c>
      <c r="G121" s="48">
        <v>22.19</v>
      </c>
      <c r="H121" s="48">
        <f t="shared" si="6"/>
        <v>87.206700000000012</v>
      </c>
      <c r="I121" s="49">
        <f t="shared" si="7"/>
        <v>3.93</v>
      </c>
      <c r="J121" s="49">
        <f t="shared" si="8"/>
        <v>143.12550000000002</v>
      </c>
      <c r="K121" s="49">
        <f t="shared" si="9"/>
        <v>6.45</v>
      </c>
      <c r="L121" s="50">
        <f t="shared" si="10"/>
        <v>230.33</v>
      </c>
      <c r="M121" s="50">
        <f t="shared" si="11"/>
        <v>230.33</v>
      </c>
      <c r="P121" s="8">
        <v>4.54</v>
      </c>
      <c r="Q121" s="8">
        <v>7.44</v>
      </c>
    </row>
    <row r="122" spans="1:17">
      <c r="A122" s="34">
        <v>5</v>
      </c>
      <c r="B122" s="35"/>
      <c r="C122" s="35"/>
      <c r="D122" s="36" t="s">
        <v>2420</v>
      </c>
      <c r="E122" s="37" t="s">
        <v>12</v>
      </c>
      <c r="F122" s="38">
        <v>1</v>
      </c>
      <c r="G122" s="35"/>
      <c r="H122" s="58"/>
      <c r="I122" s="58"/>
      <c r="J122" s="58"/>
      <c r="K122" s="58"/>
      <c r="L122" s="58">
        <f>L123+L127+L129+L131+L135+L137+L142+L144+L149+L153+L156+L168</f>
        <v>29064.850000000002</v>
      </c>
      <c r="M122" s="58">
        <f>M123+M127+M129+M131+M135+M137+M142+M144+M149+M153+M156+M168</f>
        <v>29064.850000000002</v>
      </c>
      <c r="P122" s="5"/>
      <c r="Q122" s="5"/>
    </row>
    <row r="123" spans="1:17">
      <c r="A123" s="40" t="s">
        <v>2421</v>
      </c>
      <c r="B123" s="41"/>
      <c r="C123" s="41"/>
      <c r="D123" s="42" t="s">
        <v>132</v>
      </c>
      <c r="E123" s="41"/>
      <c r="F123" s="92"/>
      <c r="G123" s="41"/>
      <c r="H123" s="55"/>
      <c r="I123" s="55"/>
      <c r="J123" s="55"/>
      <c r="K123" s="55"/>
      <c r="L123" s="55">
        <f>SUM(L124:L126)</f>
        <v>285.08999999999997</v>
      </c>
      <c r="M123" s="55">
        <f>SUM(M124:M126)</f>
        <v>285.08999999999997</v>
      </c>
      <c r="P123" s="4"/>
      <c r="Q123" s="4"/>
    </row>
    <row r="124" spans="1:17" ht="15.6">
      <c r="A124" s="44" t="s">
        <v>2422</v>
      </c>
      <c r="B124" s="45" t="s">
        <v>37</v>
      </c>
      <c r="C124" s="46">
        <v>20118</v>
      </c>
      <c r="D124" s="32" t="s">
        <v>2558</v>
      </c>
      <c r="E124" s="47" t="s">
        <v>17</v>
      </c>
      <c r="F124" s="54">
        <v>1.05</v>
      </c>
      <c r="G124" s="48">
        <v>1.05</v>
      </c>
      <c r="H124" s="48">
        <f t="shared" si="6"/>
        <v>0</v>
      </c>
      <c r="I124" s="49">
        <f t="shared" si="7"/>
        <v>0</v>
      </c>
      <c r="J124" s="49">
        <f t="shared" si="8"/>
        <v>33.116999999999997</v>
      </c>
      <c r="K124" s="49">
        <f t="shared" si="9"/>
        <v>31.54</v>
      </c>
      <c r="L124" s="50">
        <f t="shared" si="10"/>
        <v>33.11</v>
      </c>
      <c r="M124" s="50">
        <f t="shared" si="11"/>
        <v>33.11</v>
      </c>
      <c r="P124" s="8">
        <v>0</v>
      </c>
      <c r="Q124" s="8">
        <v>36.380000000000003</v>
      </c>
    </row>
    <row r="125" spans="1:17">
      <c r="A125" s="44" t="s">
        <v>2423</v>
      </c>
      <c r="B125" s="45" t="s">
        <v>37</v>
      </c>
      <c r="C125" s="46">
        <v>20106</v>
      </c>
      <c r="D125" s="53" t="s">
        <v>1420</v>
      </c>
      <c r="E125" s="47" t="s">
        <v>9</v>
      </c>
      <c r="F125" s="54">
        <v>4.62</v>
      </c>
      <c r="G125" s="48">
        <v>4.62</v>
      </c>
      <c r="H125" s="48">
        <f t="shared" si="6"/>
        <v>0</v>
      </c>
      <c r="I125" s="49">
        <f t="shared" si="7"/>
        <v>0</v>
      </c>
      <c r="J125" s="49">
        <f t="shared" si="8"/>
        <v>23.284800000000001</v>
      </c>
      <c r="K125" s="49">
        <f t="shared" si="9"/>
        <v>5.04</v>
      </c>
      <c r="L125" s="50">
        <f t="shared" si="10"/>
        <v>23.28</v>
      </c>
      <c r="M125" s="50">
        <f t="shared" si="11"/>
        <v>23.28</v>
      </c>
      <c r="P125" s="8">
        <v>0</v>
      </c>
      <c r="Q125" s="8">
        <v>5.82</v>
      </c>
    </row>
    <row r="126" spans="1:17" ht="15.6">
      <c r="A126" s="44" t="s">
        <v>2424</v>
      </c>
      <c r="B126" s="45" t="s">
        <v>37</v>
      </c>
      <c r="C126" s="46">
        <v>20111</v>
      </c>
      <c r="D126" s="53" t="s">
        <v>1543</v>
      </c>
      <c r="E126" s="47" t="s">
        <v>9</v>
      </c>
      <c r="F126" s="54">
        <v>32.44</v>
      </c>
      <c r="G126" s="48">
        <v>32.44</v>
      </c>
      <c r="H126" s="48">
        <f t="shared" si="6"/>
        <v>0</v>
      </c>
      <c r="I126" s="49">
        <f t="shared" si="7"/>
        <v>0</v>
      </c>
      <c r="J126" s="49">
        <f t="shared" si="8"/>
        <v>228.70199999999997</v>
      </c>
      <c r="K126" s="49">
        <f t="shared" si="9"/>
        <v>7.05</v>
      </c>
      <c r="L126" s="50">
        <f t="shared" si="10"/>
        <v>228.7</v>
      </c>
      <c r="M126" s="50">
        <f t="shared" si="11"/>
        <v>228.7</v>
      </c>
      <c r="P126" s="8">
        <v>0</v>
      </c>
      <c r="Q126" s="8">
        <v>8.14</v>
      </c>
    </row>
    <row r="127" spans="1:17">
      <c r="A127" s="40" t="s">
        <v>2425</v>
      </c>
      <c r="B127" s="41"/>
      <c r="C127" s="41"/>
      <c r="D127" s="42" t="s">
        <v>134</v>
      </c>
      <c r="E127" s="41"/>
      <c r="F127" s="92"/>
      <c r="G127" s="41"/>
      <c r="H127" s="55"/>
      <c r="I127" s="55"/>
      <c r="J127" s="55"/>
      <c r="K127" s="55"/>
      <c r="L127" s="55">
        <f>L128</f>
        <v>72.87</v>
      </c>
      <c r="M127" s="55">
        <f>M128</f>
        <v>72.87</v>
      </c>
      <c r="P127" s="4"/>
      <c r="Q127" s="4"/>
    </row>
    <row r="128" spans="1:17">
      <c r="A128" s="44" t="s">
        <v>2426</v>
      </c>
      <c r="B128" s="45" t="s">
        <v>37</v>
      </c>
      <c r="C128" s="46">
        <v>30101</v>
      </c>
      <c r="D128" s="53" t="s">
        <v>92</v>
      </c>
      <c r="E128" s="47" t="s">
        <v>17</v>
      </c>
      <c r="F128" s="54">
        <v>1.93</v>
      </c>
      <c r="G128" s="48">
        <v>1.93</v>
      </c>
      <c r="H128" s="48">
        <f t="shared" si="6"/>
        <v>57.861399999999996</v>
      </c>
      <c r="I128" s="49">
        <f t="shared" si="7"/>
        <v>29.98</v>
      </c>
      <c r="J128" s="49">
        <f t="shared" si="8"/>
        <v>15.0154</v>
      </c>
      <c r="K128" s="49">
        <f t="shared" si="9"/>
        <v>7.78</v>
      </c>
      <c r="L128" s="50">
        <f t="shared" si="10"/>
        <v>72.87</v>
      </c>
      <c r="M128" s="50">
        <f t="shared" si="11"/>
        <v>72.87</v>
      </c>
      <c r="P128" s="8">
        <v>34.58</v>
      </c>
      <c r="Q128" s="8">
        <v>8.98</v>
      </c>
    </row>
    <row r="129" spans="1:17">
      <c r="A129" s="40" t="s">
        <v>2427</v>
      </c>
      <c r="B129" s="41"/>
      <c r="C129" s="41"/>
      <c r="D129" s="42" t="s">
        <v>140</v>
      </c>
      <c r="E129" s="41"/>
      <c r="F129" s="92"/>
      <c r="G129" s="41"/>
      <c r="H129" s="55"/>
      <c r="I129" s="55"/>
      <c r="J129" s="55"/>
      <c r="K129" s="55"/>
      <c r="L129" s="55">
        <f>L130</f>
        <v>3405.08</v>
      </c>
      <c r="M129" s="55">
        <f>M130</f>
        <v>3405.08</v>
      </c>
      <c r="P129" s="4"/>
      <c r="Q129" s="4"/>
    </row>
    <row r="130" spans="1:17">
      <c r="A130" s="44" t="s">
        <v>2428</v>
      </c>
      <c r="B130" s="45" t="s">
        <v>37</v>
      </c>
      <c r="C130" s="46">
        <v>60010</v>
      </c>
      <c r="D130" s="53" t="s">
        <v>1609</v>
      </c>
      <c r="E130" s="47" t="s">
        <v>17</v>
      </c>
      <c r="F130" s="54">
        <v>1.31</v>
      </c>
      <c r="G130" s="48">
        <v>1.31</v>
      </c>
      <c r="H130" s="48">
        <f t="shared" si="6"/>
        <v>2601.7516999999998</v>
      </c>
      <c r="I130" s="49">
        <f t="shared" si="7"/>
        <v>1986.07</v>
      </c>
      <c r="J130" s="49">
        <f t="shared" si="8"/>
        <v>803.33130000000006</v>
      </c>
      <c r="K130" s="49">
        <f t="shared" si="9"/>
        <v>613.23</v>
      </c>
      <c r="L130" s="50">
        <f t="shared" si="10"/>
        <v>3405.08</v>
      </c>
      <c r="M130" s="50">
        <f t="shared" si="11"/>
        <v>3405.08</v>
      </c>
      <c r="P130" s="7">
        <v>2290.5500000000002</v>
      </c>
      <c r="Q130" s="8">
        <v>707.25</v>
      </c>
    </row>
    <row r="131" spans="1:17">
      <c r="A131" s="40" t="s">
        <v>2429</v>
      </c>
      <c r="B131" s="41"/>
      <c r="C131" s="41"/>
      <c r="D131" s="42" t="s">
        <v>147</v>
      </c>
      <c r="E131" s="41"/>
      <c r="F131" s="92"/>
      <c r="G131" s="41"/>
      <c r="H131" s="55"/>
      <c r="I131" s="55"/>
      <c r="J131" s="55"/>
      <c r="K131" s="55"/>
      <c r="L131" s="55">
        <f>SUM(L132:L134)</f>
        <v>3799.9000000000005</v>
      </c>
      <c r="M131" s="55">
        <f>SUM(M132:M134)</f>
        <v>3799.9000000000005</v>
      </c>
      <c r="P131" s="4"/>
      <c r="Q131" s="4"/>
    </row>
    <row r="132" spans="1:17" ht="15.6">
      <c r="A132" s="44" t="s">
        <v>2430</v>
      </c>
      <c r="B132" s="45" t="s">
        <v>37</v>
      </c>
      <c r="C132" s="46">
        <v>100160</v>
      </c>
      <c r="D132" s="32" t="s">
        <v>2559</v>
      </c>
      <c r="E132" s="47" t="s">
        <v>9</v>
      </c>
      <c r="F132" s="54">
        <v>25.98</v>
      </c>
      <c r="G132" s="48">
        <v>25.98</v>
      </c>
      <c r="H132" s="48">
        <f t="shared" si="6"/>
        <v>516.74220000000003</v>
      </c>
      <c r="I132" s="49">
        <f t="shared" si="7"/>
        <v>19.89</v>
      </c>
      <c r="J132" s="49">
        <f t="shared" si="8"/>
        <v>587.14800000000002</v>
      </c>
      <c r="K132" s="49">
        <f t="shared" si="9"/>
        <v>22.6</v>
      </c>
      <c r="L132" s="50">
        <f t="shared" si="10"/>
        <v>1103.8900000000001</v>
      </c>
      <c r="M132" s="50">
        <f t="shared" si="11"/>
        <v>1103.8900000000001</v>
      </c>
      <c r="P132" s="8">
        <v>22.94</v>
      </c>
      <c r="Q132" s="8">
        <v>26.07</v>
      </c>
    </row>
    <row r="133" spans="1:17" ht="15.6">
      <c r="A133" s="44" t="s">
        <v>2431</v>
      </c>
      <c r="B133" s="45" t="s">
        <v>7</v>
      </c>
      <c r="C133" s="46">
        <v>93201</v>
      </c>
      <c r="D133" s="53" t="s">
        <v>1613</v>
      </c>
      <c r="E133" s="47" t="s">
        <v>16</v>
      </c>
      <c r="F133" s="54">
        <v>9</v>
      </c>
      <c r="G133" s="48">
        <v>9</v>
      </c>
      <c r="H133" s="48">
        <f t="shared" si="6"/>
        <v>21.330000000000002</v>
      </c>
      <c r="I133" s="49">
        <f t="shared" si="7"/>
        <v>2.37</v>
      </c>
      <c r="J133" s="49">
        <f t="shared" si="8"/>
        <v>29.88</v>
      </c>
      <c r="K133" s="49">
        <f t="shared" si="9"/>
        <v>3.32</v>
      </c>
      <c r="L133" s="50">
        <f t="shared" si="10"/>
        <v>51.21</v>
      </c>
      <c r="M133" s="50">
        <f t="shared" si="11"/>
        <v>51.21</v>
      </c>
      <c r="P133" s="8">
        <v>2.74</v>
      </c>
      <c r="Q133" s="8">
        <v>3.84</v>
      </c>
    </row>
    <row r="134" spans="1:17">
      <c r="A134" s="44" t="s">
        <v>2432</v>
      </c>
      <c r="B134" s="45" t="s">
        <v>37</v>
      </c>
      <c r="C134" s="46">
        <v>100320</v>
      </c>
      <c r="D134" s="53" t="s">
        <v>2433</v>
      </c>
      <c r="E134" s="47" t="s">
        <v>9</v>
      </c>
      <c r="F134" s="54">
        <v>7.01</v>
      </c>
      <c r="G134" s="48">
        <v>7.01</v>
      </c>
      <c r="H134" s="48">
        <f t="shared" si="6"/>
        <v>2311.1969999999997</v>
      </c>
      <c r="I134" s="49">
        <f t="shared" si="7"/>
        <v>329.7</v>
      </c>
      <c r="J134" s="49">
        <f t="shared" si="8"/>
        <v>333.60590000000002</v>
      </c>
      <c r="K134" s="49">
        <f t="shared" si="9"/>
        <v>47.59</v>
      </c>
      <c r="L134" s="50">
        <f t="shared" si="10"/>
        <v>2644.8</v>
      </c>
      <c r="M134" s="50">
        <f t="shared" si="11"/>
        <v>2644.8</v>
      </c>
      <c r="P134" s="8">
        <v>380.25</v>
      </c>
      <c r="Q134" s="8">
        <v>54.89</v>
      </c>
    </row>
    <row r="135" spans="1:17">
      <c r="A135" s="40" t="s">
        <v>2434</v>
      </c>
      <c r="B135" s="41"/>
      <c r="C135" s="41"/>
      <c r="D135" s="42" t="s">
        <v>149</v>
      </c>
      <c r="E135" s="41"/>
      <c r="F135" s="92"/>
      <c r="G135" s="41"/>
      <c r="H135" s="55"/>
      <c r="I135" s="55"/>
      <c r="J135" s="55"/>
      <c r="K135" s="55"/>
      <c r="L135" s="55">
        <f>L136</f>
        <v>764.74</v>
      </c>
      <c r="M135" s="55">
        <f>M136</f>
        <v>764.74</v>
      </c>
      <c r="P135" s="4"/>
      <c r="Q135" s="4"/>
    </row>
    <row r="136" spans="1:17">
      <c r="A136" s="44" t="s">
        <v>2435</v>
      </c>
      <c r="B136" s="45" t="s">
        <v>37</v>
      </c>
      <c r="C136" s="46">
        <v>120209</v>
      </c>
      <c r="D136" s="53" t="s">
        <v>1201</v>
      </c>
      <c r="E136" s="47" t="s">
        <v>9</v>
      </c>
      <c r="F136" s="54">
        <v>36.090000000000003</v>
      </c>
      <c r="G136" s="48">
        <v>36.090000000000003</v>
      </c>
      <c r="H136" s="48">
        <f t="shared" si="6"/>
        <v>364.50900000000001</v>
      </c>
      <c r="I136" s="49">
        <f t="shared" si="7"/>
        <v>10.1</v>
      </c>
      <c r="J136" s="49">
        <f t="shared" si="8"/>
        <v>400.23810000000003</v>
      </c>
      <c r="K136" s="49">
        <f t="shared" si="9"/>
        <v>11.09</v>
      </c>
      <c r="L136" s="50">
        <f t="shared" si="10"/>
        <v>764.74</v>
      </c>
      <c r="M136" s="50">
        <f t="shared" si="11"/>
        <v>764.74</v>
      </c>
      <c r="P136" s="8">
        <v>11.65</v>
      </c>
      <c r="Q136" s="8">
        <v>12.8</v>
      </c>
    </row>
    <row r="137" spans="1:17">
      <c r="A137" s="40" t="s">
        <v>2436</v>
      </c>
      <c r="B137" s="41"/>
      <c r="C137" s="41"/>
      <c r="D137" s="42" t="s">
        <v>153</v>
      </c>
      <c r="E137" s="41"/>
      <c r="F137" s="92"/>
      <c r="G137" s="41"/>
      <c r="H137" s="55"/>
      <c r="I137" s="55"/>
      <c r="J137" s="55"/>
      <c r="K137" s="55"/>
      <c r="L137" s="55">
        <f>SUM(L138:L141)</f>
        <v>6919.63</v>
      </c>
      <c r="M137" s="55">
        <f>SUM(M138:M141)</f>
        <v>6919.63</v>
      </c>
      <c r="P137" s="4"/>
      <c r="Q137" s="4"/>
    </row>
    <row r="138" spans="1:17">
      <c r="A138" s="44" t="s">
        <v>2437</v>
      </c>
      <c r="B138" s="45" t="s">
        <v>37</v>
      </c>
      <c r="C138" s="46">
        <v>180380</v>
      </c>
      <c r="D138" s="53" t="s">
        <v>2217</v>
      </c>
      <c r="E138" s="47" t="s">
        <v>9</v>
      </c>
      <c r="F138" s="54">
        <v>0.25</v>
      </c>
      <c r="G138" s="48">
        <v>0.25</v>
      </c>
      <c r="H138" s="48">
        <f t="shared" ref="H138:H201" si="12">G138*I138</f>
        <v>174.6225</v>
      </c>
      <c r="I138" s="49">
        <f t="shared" ref="I138:I201" si="13">TRUNC(($P$7*P138),2)</f>
        <v>698.49</v>
      </c>
      <c r="J138" s="49">
        <f t="shared" ref="J138:J201" si="14">G138*K138</f>
        <v>9.8825000000000003</v>
      </c>
      <c r="K138" s="49">
        <f t="shared" ref="K138:K201" si="15">TRUNC(($P$7*Q138),2)</f>
        <v>39.53</v>
      </c>
      <c r="L138" s="50">
        <f t="shared" ref="L138:L201" si="16">TRUNC(F138*(I138+K138),2)</f>
        <v>184.5</v>
      </c>
      <c r="M138" s="50">
        <f t="shared" ref="M138:M201" si="17">TRUNC(G138*(I138+K138),2)</f>
        <v>184.5</v>
      </c>
      <c r="P138" s="8">
        <v>805.58</v>
      </c>
      <c r="Q138" s="8">
        <v>45.6</v>
      </c>
    </row>
    <row r="139" spans="1:17">
      <c r="A139" s="44" t="s">
        <v>2438</v>
      </c>
      <c r="B139" s="45" t="s">
        <v>37</v>
      </c>
      <c r="C139" s="46">
        <v>180501</v>
      </c>
      <c r="D139" s="53" t="s">
        <v>1616</v>
      </c>
      <c r="E139" s="47" t="s">
        <v>9</v>
      </c>
      <c r="F139" s="54">
        <v>6.72</v>
      </c>
      <c r="G139" s="48">
        <v>6.72</v>
      </c>
      <c r="H139" s="48">
        <f t="shared" si="12"/>
        <v>4246.0991999999997</v>
      </c>
      <c r="I139" s="49">
        <f t="shared" si="13"/>
        <v>631.86</v>
      </c>
      <c r="J139" s="49">
        <f t="shared" si="14"/>
        <v>248.5728</v>
      </c>
      <c r="K139" s="49">
        <f t="shared" si="15"/>
        <v>36.99</v>
      </c>
      <c r="L139" s="50">
        <f t="shared" si="16"/>
        <v>4494.67</v>
      </c>
      <c r="M139" s="50">
        <f t="shared" si="17"/>
        <v>4494.67</v>
      </c>
      <c r="P139" s="8">
        <v>728.74</v>
      </c>
      <c r="Q139" s="8">
        <v>42.67</v>
      </c>
    </row>
    <row r="140" spans="1:17">
      <c r="A140" s="44" t="s">
        <v>2439</v>
      </c>
      <c r="B140" s="45" t="s">
        <v>37</v>
      </c>
      <c r="C140" s="46">
        <v>180509</v>
      </c>
      <c r="D140" s="53" t="s">
        <v>2440</v>
      </c>
      <c r="E140" s="47" t="s">
        <v>9</v>
      </c>
      <c r="F140" s="54">
        <v>3.36</v>
      </c>
      <c r="G140" s="48">
        <v>3.36</v>
      </c>
      <c r="H140" s="48">
        <f t="shared" si="12"/>
        <v>1325.0832</v>
      </c>
      <c r="I140" s="49">
        <f t="shared" si="13"/>
        <v>394.37</v>
      </c>
      <c r="J140" s="49">
        <f t="shared" si="14"/>
        <v>124.2864</v>
      </c>
      <c r="K140" s="49">
        <f t="shared" si="15"/>
        <v>36.99</v>
      </c>
      <c r="L140" s="50">
        <f t="shared" si="16"/>
        <v>1449.36</v>
      </c>
      <c r="M140" s="50">
        <f t="shared" si="17"/>
        <v>1449.36</v>
      </c>
      <c r="P140" s="8">
        <v>454.83</v>
      </c>
      <c r="Q140" s="8">
        <v>42.67</v>
      </c>
    </row>
    <row r="141" spans="1:17">
      <c r="A141" s="44" t="s">
        <v>2441</v>
      </c>
      <c r="B141" s="45" t="s">
        <v>37</v>
      </c>
      <c r="C141" s="46">
        <v>180381</v>
      </c>
      <c r="D141" s="53" t="s">
        <v>1658</v>
      </c>
      <c r="E141" s="47" t="s">
        <v>9</v>
      </c>
      <c r="F141" s="54">
        <v>1.8</v>
      </c>
      <c r="G141" s="48">
        <v>1.8</v>
      </c>
      <c r="H141" s="48">
        <f t="shared" si="12"/>
        <v>719.94600000000003</v>
      </c>
      <c r="I141" s="49">
        <f t="shared" si="13"/>
        <v>399.97</v>
      </c>
      <c r="J141" s="49">
        <f t="shared" si="14"/>
        <v>71.154000000000011</v>
      </c>
      <c r="K141" s="49">
        <f t="shared" si="15"/>
        <v>39.53</v>
      </c>
      <c r="L141" s="50">
        <f t="shared" si="16"/>
        <v>791.1</v>
      </c>
      <c r="M141" s="50">
        <f t="shared" si="17"/>
        <v>791.1</v>
      </c>
      <c r="P141" s="8">
        <v>461.29</v>
      </c>
      <c r="Q141" s="8">
        <v>45.6</v>
      </c>
    </row>
    <row r="142" spans="1:17">
      <c r="A142" s="40" t="s">
        <v>2442</v>
      </c>
      <c r="B142" s="41"/>
      <c r="C142" s="41"/>
      <c r="D142" s="42" t="s">
        <v>155</v>
      </c>
      <c r="E142" s="41"/>
      <c r="F142" s="92"/>
      <c r="G142" s="41"/>
      <c r="H142" s="55"/>
      <c r="I142" s="55"/>
      <c r="J142" s="55"/>
      <c r="K142" s="55"/>
      <c r="L142" s="55">
        <f>L143</f>
        <v>379.18</v>
      </c>
      <c r="M142" s="55">
        <f>M143</f>
        <v>379.18</v>
      </c>
      <c r="P142" s="4"/>
      <c r="Q142" s="4"/>
    </row>
    <row r="143" spans="1:17">
      <c r="A143" s="44" t="s">
        <v>2443</v>
      </c>
      <c r="B143" s="45" t="s">
        <v>37</v>
      </c>
      <c r="C143" s="46">
        <v>190102</v>
      </c>
      <c r="D143" s="53" t="s">
        <v>1565</v>
      </c>
      <c r="E143" s="47" t="s">
        <v>9</v>
      </c>
      <c r="F143" s="54">
        <v>2.0499999999999998</v>
      </c>
      <c r="G143" s="48">
        <v>2.0499999999999998</v>
      </c>
      <c r="H143" s="48">
        <f t="shared" si="12"/>
        <v>379.18849999999998</v>
      </c>
      <c r="I143" s="49">
        <f t="shared" si="13"/>
        <v>184.97</v>
      </c>
      <c r="J143" s="49">
        <f t="shared" si="14"/>
        <v>0</v>
      </c>
      <c r="K143" s="49">
        <f t="shared" si="15"/>
        <v>0</v>
      </c>
      <c r="L143" s="50">
        <f t="shared" si="16"/>
        <v>379.18</v>
      </c>
      <c r="M143" s="50">
        <f t="shared" si="17"/>
        <v>379.18</v>
      </c>
      <c r="P143" s="8">
        <v>213.33</v>
      </c>
      <c r="Q143" s="8">
        <v>0</v>
      </c>
    </row>
    <row r="144" spans="1:17">
      <c r="A144" s="40" t="s">
        <v>2444</v>
      </c>
      <c r="B144" s="41"/>
      <c r="C144" s="41"/>
      <c r="D144" s="42" t="s">
        <v>157</v>
      </c>
      <c r="E144" s="41"/>
      <c r="F144" s="92"/>
      <c r="G144" s="41"/>
      <c r="H144" s="55"/>
      <c r="I144" s="55"/>
      <c r="J144" s="55"/>
      <c r="K144" s="55"/>
      <c r="L144" s="55">
        <f>SUM(L145:L148)</f>
        <v>5973.78</v>
      </c>
      <c r="M144" s="55">
        <f>SUM(M145:M148)</f>
        <v>5973.78</v>
      </c>
      <c r="P144" s="4"/>
      <c r="Q144" s="4"/>
    </row>
    <row r="145" spans="1:17">
      <c r="A145" s="44" t="s">
        <v>2445</v>
      </c>
      <c r="B145" s="45" t="s">
        <v>37</v>
      </c>
      <c r="C145" s="46">
        <v>200150</v>
      </c>
      <c r="D145" s="53" t="s">
        <v>1207</v>
      </c>
      <c r="E145" s="47" t="s">
        <v>9</v>
      </c>
      <c r="F145" s="54">
        <v>62.12</v>
      </c>
      <c r="G145" s="48">
        <v>62.12</v>
      </c>
      <c r="H145" s="48">
        <f t="shared" si="12"/>
        <v>186.35999999999999</v>
      </c>
      <c r="I145" s="49">
        <f t="shared" si="13"/>
        <v>3</v>
      </c>
      <c r="J145" s="49">
        <f t="shared" si="14"/>
        <v>61.498799999999996</v>
      </c>
      <c r="K145" s="49">
        <f t="shared" si="15"/>
        <v>0.99</v>
      </c>
      <c r="L145" s="50">
        <f t="shared" si="16"/>
        <v>247.85</v>
      </c>
      <c r="M145" s="50">
        <f t="shared" si="17"/>
        <v>247.85</v>
      </c>
      <c r="P145" s="8">
        <v>3.46</v>
      </c>
      <c r="Q145" s="8">
        <v>1.1499999999999999</v>
      </c>
    </row>
    <row r="146" spans="1:17">
      <c r="A146" s="44" t="s">
        <v>2446</v>
      </c>
      <c r="B146" s="45" t="s">
        <v>37</v>
      </c>
      <c r="C146" s="46">
        <v>200403</v>
      </c>
      <c r="D146" s="53" t="s">
        <v>38</v>
      </c>
      <c r="E146" s="47" t="s">
        <v>9</v>
      </c>
      <c r="F146" s="54">
        <v>62.12</v>
      </c>
      <c r="G146" s="48">
        <v>62.12</v>
      </c>
      <c r="H146" s="48">
        <f t="shared" si="12"/>
        <v>154.6788</v>
      </c>
      <c r="I146" s="49">
        <f t="shared" si="13"/>
        <v>2.4900000000000002</v>
      </c>
      <c r="J146" s="49">
        <f t="shared" si="14"/>
        <v>760.34879999999998</v>
      </c>
      <c r="K146" s="49">
        <f t="shared" si="15"/>
        <v>12.24</v>
      </c>
      <c r="L146" s="50">
        <f t="shared" si="16"/>
        <v>915.02</v>
      </c>
      <c r="M146" s="50">
        <f t="shared" si="17"/>
        <v>915.02</v>
      </c>
      <c r="P146" s="8">
        <v>2.88</v>
      </c>
      <c r="Q146" s="8">
        <v>14.12</v>
      </c>
    </row>
    <row r="147" spans="1:17">
      <c r="A147" s="44" t="s">
        <v>2447</v>
      </c>
      <c r="B147" s="45" t="s">
        <v>37</v>
      </c>
      <c r="C147" s="46">
        <v>200201</v>
      </c>
      <c r="D147" s="53" t="s">
        <v>1666</v>
      </c>
      <c r="E147" s="47" t="s">
        <v>9</v>
      </c>
      <c r="F147" s="54">
        <v>68.599999999999994</v>
      </c>
      <c r="G147" s="48">
        <v>68.599999999999994</v>
      </c>
      <c r="H147" s="48">
        <f t="shared" si="12"/>
        <v>575.55399999999997</v>
      </c>
      <c r="I147" s="49">
        <f t="shared" si="13"/>
        <v>8.39</v>
      </c>
      <c r="J147" s="49">
        <f t="shared" si="14"/>
        <v>769.69200000000001</v>
      </c>
      <c r="K147" s="49">
        <f t="shared" si="15"/>
        <v>11.22</v>
      </c>
      <c r="L147" s="50">
        <f t="shared" si="16"/>
        <v>1345.24</v>
      </c>
      <c r="M147" s="50">
        <f t="shared" si="17"/>
        <v>1345.24</v>
      </c>
      <c r="P147" s="8">
        <v>9.68</v>
      </c>
      <c r="Q147" s="8">
        <v>12.95</v>
      </c>
    </row>
    <row r="148" spans="1:17" ht="15.6">
      <c r="A148" s="44" t="s">
        <v>2300</v>
      </c>
      <c r="B148" s="51" t="s">
        <v>7</v>
      </c>
      <c r="C148" s="52">
        <v>87273</v>
      </c>
      <c r="D148" s="53" t="s">
        <v>1977</v>
      </c>
      <c r="E148" s="63" t="s">
        <v>9</v>
      </c>
      <c r="F148" s="64">
        <v>68.599999999999994</v>
      </c>
      <c r="G148" s="66">
        <v>68.599999999999994</v>
      </c>
      <c r="H148" s="48">
        <f t="shared" si="12"/>
        <v>2326.9119999999998</v>
      </c>
      <c r="I148" s="49">
        <f t="shared" si="13"/>
        <v>33.92</v>
      </c>
      <c r="J148" s="49">
        <f t="shared" si="14"/>
        <v>1138.76</v>
      </c>
      <c r="K148" s="49">
        <f t="shared" si="15"/>
        <v>16.600000000000001</v>
      </c>
      <c r="L148" s="50">
        <f t="shared" si="16"/>
        <v>3465.67</v>
      </c>
      <c r="M148" s="50">
        <f t="shared" si="17"/>
        <v>3465.67</v>
      </c>
      <c r="P148" s="9">
        <v>39.130000000000003</v>
      </c>
      <c r="Q148" s="9">
        <v>19.149999999999999</v>
      </c>
    </row>
    <row r="149" spans="1:17">
      <c r="A149" s="40" t="s">
        <v>2301</v>
      </c>
      <c r="B149" s="41"/>
      <c r="C149" s="41"/>
      <c r="D149" s="42" t="s">
        <v>124</v>
      </c>
      <c r="E149" s="41"/>
      <c r="F149" s="92"/>
      <c r="G149" s="41"/>
      <c r="H149" s="55"/>
      <c r="I149" s="55"/>
      <c r="J149" s="55"/>
      <c r="K149" s="55"/>
      <c r="L149" s="55">
        <f>SUM(L150:L152)</f>
        <v>3129.0400000000004</v>
      </c>
      <c r="M149" s="55">
        <f>SUM(M150:M152)</f>
        <v>3129.0400000000004</v>
      </c>
      <c r="P149" s="4"/>
      <c r="Q149" s="4"/>
    </row>
    <row r="150" spans="1:17">
      <c r="A150" s="44" t="s">
        <v>2302</v>
      </c>
      <c r="B150" s="45" t="s">
        <v>37</v>
      </c>
      <c r="C150" s="46">
        <v>220101</v>
      </c>
      <c r="D150" s="53" t="s">
        <v>1580</v>
      </c>
      <c r="E150" s="47" t="s">
        <v>9</v>
      </c>
      <c r="F150" s="54">
        <v>30.75</v>
      </c>
      <c r="G150" s="67">
        <v>30.75</v>
      </c>
      <c r="H150" s="48">
        <f t="shared" si="12"/>
        <v>726.00749999999994</v>
      </c>
      <c r="I150" s="49">
        <f t="shared" si="13"/>
        <v>23.61</v>
      </c>
      <c r="J150" s="49">
        <f t="shared" si="14"/>
        <v>275.21249999999998</v>
      </c>
      <c r="K150" s="49">
        <f t="shared" si="15"/>
        <v>8.9499999999999993</v>
      </c>
      <c r="L150" s="50">
        <f t="shared" si="16"/>
        <v>1001.22</v>
      </c>
      <c r="M150" s="50">
        <f t="shared" si="17"/>
        <v>1001.22</v>
      </c>
      <c r="P150" s="8">
        <v>27.24</v>
      </c>
      <c r="Q150" s="8">
        <v>10.33</v>
      </c>
    </row>
    <row r="151" spans="1:17">
      <c r="A151" s="44" t="s">
        <v>2303</v>
      </c>
      <c r="B151" s="45" t="s">
        <v>37</v>
      </c>
      <c r="C151" s="46">
        <v>220309</v>
      </c>
      <c r="D151" s="53" t="s">
        <v>1582</v>
      </c>
      <c r="E151" s="47" t="s">
        <v>9</v>
      </c>
      <c r="F151" s="54">
        <v>30.75</v>
      </c>
      <c r="G151" s="67">
        <v>30.75</v>
      </c>
      <c r="H151" s="48">
        <f t="shared" si="12"/>
        <v>1300.4175</v>
      </c>
      <c r="I151" s="49">
        <f t="shared" si="13"/>
        <v>42.29</v>
      </c>
      <c r="J151" s="49">
        <f t="shared" si="14"/>
        <v>700.79250000000002</v>
      </c>
      <c r="K151" s="49">
        <f t="shared" si="15"/>
        <v>22.79</v>
      </c>
      <c r="L151" s="50">
        <f t="shared" si="16"/>
        <v>2001.21</v>
      </c>
      <c r="M151" s="50">
        <f t="shared" si="17"/>
        <v>2001.21</v>
      </c>
      <c r="P151" s="8">
        <v>48.78</v>
      </c>
      <c r="Q151" s="8">
        <v>26.29</v>
      </c>
    </row>
    <row r="152" spans="1:17">
      <c r="A152" s="44" t="s">
        <v>2304</v>
      </c>
      <c r="B152" s="45" t="s">
        <v>37</v>
      </c>
      <c r="C152" s="46">
        <v>220310</v>
      </c>
      <c r="D152" s="53" t="s">
        <v>1401</v>
      </c>
      <c r="E152" s="47" t="s">
        <v>16</v>
      </c>
      <c r="F152" s="54">
        <v>16.86</v>
      </c>
      <c r="G152" s="67">
        <v>16.86</v>
      </c>
      <c r="H152" s="48">
        <f t="shared" si="12"/>
        <v>35.068800000000003</v>
      </c>
      <c r="I152" s="49">
        <f t="shared" si="13"/>
        <v>2.08</v>
      </c>
      <c r="J152" s="49">
        <f t="shared" si="14"/>
        <v>91.549799999999991</v>
      </c>
      <c r="K152" s="49">
        <f t="shared" si="15"/>
        <v>5.43</v>
      </c>
      <c r="L152" s="50">
        <f t="shared" si="16"/>
        <v>126.61</v>
      </c>
      <c r="M152" s="50">
        <f t="shared" si="17"/>
        <v>126.61</v>
      </c>
      <c r="P152" s="8">
        <v>2.41</v>
      </c>
      <c r="Q152" s="8">
        <v>6.27</v>
      </c>
    </row>
    <row r="153" spans="1:17">
      <c r="A153" s="40" t="s">
        <v>2305</v>
      </c>
      <c r="B153" s="41"/>
      <c r="C153" s="41"/>
      <c r="D153" s="42" t="s">
        <v>161</v>
      </c>
      <c r="E153" s="41"/>
      <c r="F153" s="92"/>
      <c r="G153" s="41"/>
      <c r="H153" s="55"/>
      <c r="I153" s="55"/>
      <c r="J153" s="55"/>
      <c r="K153" s="55"/>
      <c r="L153" s="55">
        <f>SUM(L154:L155)</f>
        <v>684.15</v>
      </c>
      <c r="M153" s="55">
        <f>SUM(M154:M155)</f>
        <v>684.15</v>
      </c>
      <c r="P153" s="4"/>
      <c r="Q153" s="4"/>
    </row>
    <row r="154" spans="1:17">
      <c r="A154" s="44" t="s">
        <v>2306</v>
      </c>
      <c r="B154" s="45" t="s">
        <v>37</v>
      </c>
      <c r="C154" s="46">
        <v>230174</v>
      </c>
      <c r="D154" s="53" t="s">
        <v>2307</v>
      </c>
      <c r="E154" s="47" t="s">
        <v>12</v>
      </c>
      <c r="F154" s="54">
        <v>3</v>
      </c>
      <c r="G154" s="67">
        <v>3</v>
      </c>
      <c r="H154" s="48">
        <f t="shared" si="12"/>
        <v>254.54999999999998</v>
      </c>
      <c r="I154" s="49">
        <f t="shared" si="13"/>
        <v>84.85</v>
      </c>
      <c r="J154" s="49">
        <f t="shared" si="14"/>
        <v>32.160000000000004</v>
      </c>
      <c r="K154" s="49">
        <f t="shared" si="15"/>
        <v>10.72</v>
      </c>
      <c r="L154" s="50">
        <f t="shared" si="16"/>
        <v>286.70999999999998</v>
      </c>
      <c r="M154" s="50">
        <f t="shared" si="17"/>
        <v>286.70999999999998</v>
      </c>
      <c r="P154" s="8">
        <v>97.86</v>
      </c>
      <c r="Q154" s="8">
        <v>12.37</v>
      </c>
    </row>
    <row r="155" spans="1:17">
      <c r="A155" s="44" t="s">
        <v>2308</v>
      </c>
      <c r="B155" s="45" t="s">
        <v>37</v>
      </c>
      <c r="C155" s="46">
        <v>230176</v>
      </c>
      <c r="D155" s="53" t="s">
        <v>2309</v>
      </c>
      <c r="E155" s="47" t="s">
        <v>12</v>
      </c>
      <c r="F155" s="54">
        <v>3</v>
      </c>
      <c r="G155" s="67">
        <v>3</v>
      </c>
      <c r="H155" s="48">
        <f t="shared" si="12"/>
        <v>365.28000000000003</v>
      </c>
      <c r="I155" s="49">
        <f t="shared" si="13"/>
        <v>121.76</v>
      </c>
      <c r="J155" s="49">
        <f t="shared" si="14"/>
        <v>32.160000000000004</v>
      </c>
      <c r="K155" s="49">
        <f t="shared" si="15"/>
        <v>10.72</v>
      </c>
      <c r="L155" s="50">
        <f t="shared" si="16"/>
        <v>397.44</v>
      </c>
      <c r="M155" s="50">
        <f t="shared" si="17"/>
        <v>397.44</v>
      </c>
      <c r="P155" s="8">
        <v>140.43</v>
      </c>
      <c r="Q155" s="8">
        <v>12.37</v>
      </c>
    </row>
    <row r="156" spans="1:17">
      <c r="A156" s="40" t="s">
        <v>2310</v>
      </c>
      <c r="B156" s="41"/>
      <c r="C156" s="41"/>
      <c r="D156" s="42" t="s">
        <v>165</v>
      </c>
      <c r="E156" s="41"/>
      <c r="F156" s="92"/>
      <c r="G156" s="41"/>
      <c r="H156" s="55"/>
      <c r="I156" s="55"/>
      <c r="J156" s="55"/>
      <c r="K156" s="55"/>
      <c r="L156" s="55">
        <f>L157+L162+L166</f>
        <v>2514.46</v>
      </c>
      <c r="M156" s="55">
        <f>M157+M162+M166</f>
        <v>2514.46</v>
      </c>
      <c r="P156" s="4"/>
      <c r="Q156" s="4"/>
    </row>
    <row r="157" spans="1:17">
      <c r="A157" s="59" t="s">
        <v>2311</v>
      </c>
      <c r="B157" s="60"/>
      <c r="C157" s="60"/>
      <c r="D157" s="61" t="s">
        <v>1530</v>
      </c>
      <c r="E157" s="60"/>
      <c r="F157" s="93"/>
      <c r="G157" s="60"/>
      <c r="H157" s="62"/>
      <c r="I157" s="62"/>
      <c r="J157" s="62"/>
      <c r="K157" s="62"/>
      <c r="L157" s="62">
        <f>SUM(L158:L161)</f>
        <v>1030.29</v>
      </c>
      <c r="M157" s="62">
        <f>SUM(M158:M161)</f>
        <v>1030.29</v>
      </c>
      <c r="P157" s="3"/>
      <c r="Q157" s="3"/>
    </row>
    <row r="158" spans="1:17">
      <c r="A158" s="44" t="s">
        <v>2312</v>
      </c>
      <c r="B158" s="45" t="s">
        <v>37</v>
      </c>
      <c r="C158" s="46">
        <v>261300</v>
      </c>
      <c r="D158" s="53" t="s">
        <v>1404</v>
      </c>
      <c r="E158" s="47" t="s">
        <v>9</v>
      </c>
      <c r="F158" s="54">
        <v>35.51</v>
      </c>
      <c r="G158" s="67">
        <v>35.51</v>
      </c>
      <c r="H158" s="48">
        <f t="shared" si="12"/>
        <v>62.852699999999999</v>
      </c>
      <c r="I158" s="49">
        <f t="shared" si="13"/>
        <v>1.77</v>
      </c>
      <c r="J158" s="49">
        <f t="shared" si="14"/>
        <v>281.59429999999998</v>
      </c>
      <c r="K158" s="49">
        <f t="shared" si="15"/>
        <v>7.93</v>
      </c>
      <c r="L158" s="50">
        <f t="shared" si="16"/>
        <v>344.44</v>
      </c>
      <c r="M158" s="50">
        <f t="shared" si="17"/>
        <v>344.44</v>
      </c>
      <c r="P158" s="8">
        <v>2.0499999999999998</v>
      </c>
      <c r="Q158" s="8">
        <v>9.15</v>
      </c>
    </row>
    <row r="159" spans="1:17">
      <c r="A159" s="44" t="s">
        <v>2313</v>
      </c>
      <c r="B159" s="45" t="s">
        <v>37</v>
      </c>
      <c r="C159" s="46">
        <v>260104</v>
      </c>
      <c r="D159" s="53" t="s">
        <v>1341</v>
      </c>
      <c r="E159" s="47" t="s">
        <v>9</v>
      </c>
      <c r="F159" s="54">
        <v>25.35</v>
      </c>
      <c r="G159" s="67">
        <v>25.35</v>
      </c>
      <c r="H159" s="48">
        <f t="shared" si="12"/>
        <v>0</v>
      </c>
      <c r="I159" s="49">
        <f t="shared" si="13"/>
        <v>0</v>
      </c>
      <c r="J159" s="49">
        <f t="shared" si="14"/>
        <v>109.51200000000001</v>
      </c>
      <c r="K159" s="49">
        <f t="shared" si="15"/>
        <v>4.32</v>
      </c>
      <c r="L159" s="50">
        <f t="shared" si="16"/>
        <v>109.51</v>
      </c>
      <c r="M159" s="50">
        <f t="shared" si="17"/>
        <v>109.51</v>
      </c>
      <c r="P159" s="8">
        <v>0</v>
      </c>
      <c r="Q159" s="8">
        <v>4.99</v>
      </c>
    </row>
    <row r="160" spans="1:17">
      <c r="A160" s="44" t="s">
        <v>2314</v>
      </c>
      <c r="B160" s="45" t="s">
        <v>37</v>
      </c>
      <c r="C160" s="46">
        <v>261550</v>
      </c>
      <c r="D160" s="53" t="s">
        <v>1408</v>
      </c>
      <c r="E160" s="47" t="s">
        <v>9</v>
      </c>
      <c r="F160" s="54">
        <v>25.35</v>
      </c>
      <c r="G160" s="67">
        <v>25.35</v>
      </c>
      <c r="H160" s="48">
        <f t="shared" si="12"/>
        <v>163.761</v>
      </c>
      <c r="I160" s="49">
        <f t="shared" si="13"/>
        <v>6.46</v>
      </c>
      <c r="J160" s="49">
        <f t="shared" si="14"/>
        <v>184.54800000000003</v>
      </c>
      <c r="K160" s="49">
        <f t="shared" si="15"/>
        <v>7.28</v>
      </c>
      <c r="L160" s="50">
        <f t="shared" si="16"/>
        <v>348.3</v>
      </c>
      <c r="M160" s="50">
        <f t="shared" si="17"/>
        <v>348.3</v>
      </c>
      <c r="P160" s="8">
        <v>7.46</v>
      </c>
      <c r="Q160" s="8">
        <v>8.4</v>
      </c>
    </row>
    <row r="161" spans="1:17">
      <c r="A161" s="44" t="s">
        <v>2315</v>
      </c>
      <c r="B161" s="45" t="s">
        <v>37</v>
      </c>
      <c r="C161" s="46">
        <v>261001</v>
      </c>
      <c r="D161" s="53" t="s">
        <v>1406</v>
      </c>
      <c r="E161" s="47" t="s">
        <v>9</v>
      </c>
      <c r="F161" s="54">
        <v>21.97</v>
      </c>
      <c r="G161" s="67">
        <v>21.97</v>
      </c>
      <c r="H161" s="48">
        <f t="shared" si="12"/>
        <v>86.342100000000002</v>
      </c>
      <c r="I161" s="49">
        <f t="shared" si="13"/>
        <v>3.93</v>
      </c>
      <c r="J161" s="49">
        <f t="shared" si="14"/>
        <v>141.70650000000001</v>
      </c>
      <c r="K161" s="49">
        <f t="shared" si="15"/>
        <v>6.45</v>
      </c>
      <c r="L161" s="50">
        <f t="shared" si="16"/>
        <v>228.04</v>
      </c>
      <c r="M161" s="50">
        <f t="shared" si="17"/>
        <v>228.04</v>
      </c>
      <c r="P161" s="8">
        <v>4.54</v>
      </c>
      <c r="Q161" s="8">
        <v>7.44</v>
      </c>
    </row>
    <row r="162" spans="1:17">
      <c r="A162" s="59" t="s">
        <v>2316</v>
      </c>
      <c r="B162" s="60"/>
      <c r="C162" s="60"/>
      <c r="D162" s="61" t="s">
        <v>1510</v>
      </c>
      <c r="E162" s="60"/>
      <c r="F162" s="93"/>
      <c r="G162" s="60"/>
      <c r="H162" s="62"/>
      <c r="I162" s="62"/>
      <c r="J162" s="62"/>
      <c r="K162" s="62"/>
      <c r="L162" s="62">
        <f>SUM(L163:L165)</f>
        <v>743.8</v>
      </c>
      <c r="M162" s="62">
        <f>SUM(M163:M165)</f>
        <v>743.8</v>
      </c>
      <c r="P162" s="3"/>
      <c r="Q162" s="3"/>
    </row>
    <row r="163" spans="1:17">
      <c r="A163" s="44" t="s">
        <v>2317</v>
      </c>
      <c r="B163" s="45" t="s">
        <v>37</v>
      </c>
      <c r="C163" s="46">
        <v>260104</v>
      </c>
      <c r="D163" s="53" t="s">
        <v>1341</v>
      </c>
      <c r="E163" s="47" t="s">
        <v>9</v>
      </c>
      <c r="F163" s="54">
        <v>33.49</v>
      </c>
      <c r="G163" s="67">
        <v>33.49</v>
      </c>
      <c r="H163" s="48">
        <f t="shared" si="12"/>
        <v>0</v>
      </c>
      <c r="I163" s="49">
        <f t="shared" si="13"/>
        <v>0</v>
      </c>
      <c r="J163" s="49">
        <f t="shared" si="14"/>
        <v>144.67680000000001</v>
      </c>
      <c r="K163" s="49">
        <f t="shared" si="15"/>
        <v>4.32</v>
      </c>
      <c r="L163" s="50">
        <f t="shared" si="16"/>
        <v>144.66999999999999</v>
      </c>
      <c r="M163" s="50">
        <f t="shared" si="17"/>
        <v>144.66999999999999</v>
      </c>
      <c r="P163" s="8">
        <v>0</v>
      </c>
      <c r="Q163" s="8">
        <v>4.99</v>
      </c>
    </row>
    <row r="164" spans="1:17">
      <c r="A164" s="44" t="s">
        <v>2318</v>
      </c>
      <c r="B164" s="45" t="s">
        <v>37</v>
      </c>
      <c r="C164" s="46">
        <v>261300</v>
      </c>
      <c r="D164" s="53" t="s">
        <v>1404</v>
      </c>
      <c r="E164" s="47" t="s">
        <v>9</v>
      </c>
      <c r="F164" s="54">
        <v>33.49</v>
      </c>
      <c r="G164" s="67">
        <v>33.49</v>
      </c>
      <c r="H164" s="48">
        <f t="shared" si="12"/>
        <v>59.277300000000004</v>
      </c>
      <c r="I164" s="49">
        <f t="shared" si="13"/>
        <v>1.77</v>
      </c>
      <c r="J164" s="49">
        <f t="shared" si="14"/>
        <v>265.57569999999998</v>
      </c>
      <c r="K164" s="49">
        <f t="shared" si="15"/>
        <v>7.93</v>
      </c>
      <c r="L164" s="50">
        <f t="shared" si="16"/>
        <v>324.85000000000002</v>
      </c>
      <c r="M164" s="50">
        <f t="shared" si="17"/>
        <v>324.85000000000002</v>
      </c>
      <c r="P164" s="8">
        <v>2.0499999999999998</v>
      </c>
      <c r="Q164" s="8">
        <v>9.15</v>
      </c>
    </row>
    <row r="165" spans="1:17">
      <c r="A165" s="44" t="s">
        <v>2319</v>
      </c>
      <c r="B165" s="45" t="s">
        <v>37</v>
      </c>
      <c r="C165" s="46">
        <v>261307</v>
      </c>
      <c r="D165" s="53" t="s">
        <v>1415</v>
      </c>
      <c r="E165" s="47" t="s">
        <v>9</v>
      </c>
      <c r="F165" s="54">
        <v>33.49</v>
      </c>
      <c r="G165" s="67">
        <v>33.49</v>
      </c>
      <c r="H165" s="48">
        <f t="shared" si="12"/>
        <v>118.8895</v>
      </c>
      <c r="I165" s="49">
        <f t="shared" si="13"/>
        <v>3.55</v>
      </c>
      <c r="J165" s="49">
        <f t="shared" si="14"/>
        <v>155.39359999999999</v>
      </c>
      <c r="K165" s="49">
        <f t="shared" si="15"/>
        <v>4.6399999999999997</v>
      </c>
      <c r="L165" s="50">
        <f t="shared" si="16"/>
        <v>274.27999999999997</v>
      </c>
      <c r="M165" s="50">
        <f t="shared" si="17"/>
        <v>274.27999999999997</v>
      </c>
      <c r="P165" s="8">
        <v>4.0999999999999996</v>
      </c>
      <c r="Q165" s="8">
        <v>5.36</v>
      </c>
    </row>
    <row r="166" spans="1:17">
      <c r="A166" s="59" t="s">
        <v>2320</v>
      </c>
      <c r="B166" s="60"/>
      <c r="C166" s="60"/>
      <c r="D166" s="61" t="s">
        <v>1214</v>
      </c>
      <c r="E166" s="60"/>
      <c r="F166" s="93"/>
      <c r="G166" s="60"/>
      <c r="H166" s="62"/>
      <c r="I166" s="62"/>
      <c r="J166" s="62"/>
      <c r="K166" s="62"/>
      <c r="L166" s="62">
        <f>L167</f>
        <v>740.37</v>
      </c>
      <c r="M166" s="62">
        <f>M167</f>
        <v>740.37</v>
      </c>
      <c r="P166" s="3"/>
      <c r="Q166" s="3"/>
    </row>
    <row r="167" spans="1:17">
      <c r="A167" s="44" t="s">
        <v>2321</v>
      </c>
      <c r="B167" s="45" t="s">
        <v>37</v>
      </c>
      <c r="C167" s="46">
        <v>261602</v>
      </c>
      <c r="D167" s="53" t="s">
        <v>75</v>
      </c>
      <c r="E167" s="47" t="s">
        <v>9</v>
      </c>
      <c r="F167" s="54">
        <v>34.340000000000003</v>
      </c>
      <c r="G167" s="67">
        <v>34.340000000000003</v>
      </c>
      <c r="H167" s="48">
        <f t="shared" si="12"/>
        <v>323.48280000000005</v>
      </c>
      <c r="I167" s="49">
        <f t="shared" si="13"/>
        <v>9.42</v>
      </c>
      <c r="J167" s="49">
        <f t="shared" si="14"/>
        <v>416.88760000000008</v>
      </c>
      <c r="K167" s="49">
        <f t="shared" si="15"/>
        <v>12.14</v>
      </c>
      <c r="L167" s="50">
        <f t="shared" si="16"/>
        <v>740.37</v>
      </c>
      <c r="M167" s="50">
        <f t="shared" si="17"/>
        <v>740.37</v>
      </c>
      <c r="P167" s="8">
        <v>10.87</v>
      </c>
      <c r="Q167" s="8">
        <v>14.01</v>
      </c>
    </row>
    <row r="168" spans="1:17">
      <c r="A168" s="40" t="s">
        <v>2322</v>
      </c>
      <c r="B168" s="41"/>
      <c r="C168" s="41"/>
      <c r="D168" s="42" t="s">
        <v>167</v>
      </c>
      <c r="E168" s="41"/>
      <c r="F168" s="92"/>
      <c r="G168" s="41"/>
      <c r="H168" s="55"/>
      <c r="I168" s="55"/>
      <c r="J168" s="55"/>
      <c r="K168" s="55"/>
      <c r="L168" s="55">
        <f>SUM(L169:L170)</f>
        <v>1136.93</v>
      </c>
      <c r="M168" s="55">
        <f>SUM(M169:M170)</f>
        <v>1136.93</v>
      </c>
      <c r="P168" s="4"/>
      <c r="Q168" s="4"/>
    </row>
    <row r="169" spans="1:17">
      <c r="A169" s="44" t="s">
        <v>2323</v>
      </c>
      <c r="B169" s="45" t="s">
        <v>37</v>
      </c>
      <c r="C169" s="46">
        <v>271608</v>
      </c>
      <c r="D169" s="53" t="s">
        <v>1757</v>
      </c>
      <c r="E169" s="47" t="s">
        <v>9</v>
      </c>
      <c r="F169" s="54">
        <v>1.52</v>
      </c>
      <c r="G169" s="67">
        <v>1.52</v>
      </c>
      <c r="H169" s="48">
        <f t="shared" si="12"/>
        <v>582.47919999999999</v>
      </c>
      <c r="I169" s="49">
        <f t="shared" si="13"/>
        <v>383.21</v>
      </c>
      <c r="J169" s="49">
        <f t="shared" si="14"/>
        <v>63.247199999999999</v>
      </c>
      <c r="K169" s="49">
        <f t="shared" si="15"/>
        <v>41.61</v>
      </c>
      <c r="L169" s="50">
        <f t="shared" si="16"/>
        <v>645.72</v>
      </c>
      <c r="M169" s="50">
        <f t="shared" si="17"/>
        <v>645.72</v>
      </c>
      <c r="P169" s="8">
        <v>441.97</v>
      </c>
      <c r="Q169" s="8">
        <v>47.99</v>
      </c>
    </row>
    <row r="170" spans="1:17">
      <c r="A170" s="44" t="s">
        <v>2324</v>
      </c>
      <c r="B170" s="45" t="s">
        <v>4</v>
      </c>
      <c r="C170" s="57" t="s">
        <v>80</v>
      </c>
      <c r="D170" s="53" t="s">
        <v>1515</v>
      </c>
      <c r="E170" s="47" t="s">
        <v>9</v>
      </c>
      <c r="F170" s="54">
        <v>1.28</v>
      </c>
      <c r="G170" s="67">
        <v>1.28</v>
      </c>
      <c r="H170" s="48">
        <f t="shared" si="12"/>
        <v>429.26080000000002</v>
      </c>
      <c r="I170" s="49">
        <f t="shared" si="13"/>
        <v>335.36</v>
      </c>
      <c r="J170" s="49">
        <f t="shared" si="14"/>
        <v>61.951999999999998</v>
      </c>
      <c r="K170" s="49">
        <f t="shared" si="15"/>
        <v>48.4</v>
      </c>
      <c r="L170" s="50">
        <f t="shared" si="16"/>
        <v>491.21</v>
      </c>
      <c r="M170" s="50">
        <f t="shared" si="17"/>
        <v>491.21</v>
      </c>
      <c r="P170" s="8">
        <v>386.78</v>
      </c>
      <c r="Q170" s="8">
        <v>55.83</v>
      </c>
    </row>
    <row r="171" spans="1:17">
      <c r="A171" s="34">
        <v>6</v>
      </c>
      <c r="B171" s="35"/>
      <c r="C171" s="35"/>
      <c r="D171" s="36" t="s">
        <v>2325</v>
      </c>
      <c r="E171" s="37" t="s">
        <v>12</v>
      </c>
      <c r="F171" s="38">
        <v>1</v>
      </c>
      <c r="G171" s="35"/>
      <c r="H171" s="58"/>
      <c r="I171" s="58"/>
      <c r="J171" s="58"/>
      <c r="K171" s="58"/>
      <c r="L171" s="58">
        <f>L172+L176+L178+L182+L184+L187+L190+L193+L197+L207</f>
        <v>14551.91</v>
      </c>
      <c r="M171" s="58">
        <f>M172+M176+M178+M182+M184+M187+M190+M193+M197+M207</f>
        <v>14551.91</v>
      </c>
      <c r="P171" s="5"/>
      <c r="Q171" s="5"/>
    </row>
    <row r="172" spans="1:17">
      <c r="A172" s="40" t="s">
        <v>2326</v>
      </c>
      <c r="B172" s="41"/>
      <c r="C172" s="41"/>
      <c r="D172" s="42" t="s">
        <v>132</v>
      </c>
      <c r="E172" s="41"/>
      <c r="F172" s="92"/>
      <c r="G172" s="41"/>
      <c r="H172" s="55"/>
      <c r="I172" s="55"/>
      <c r="J172" s="55"/>
      <c r="K172" s="55"/>
      <c r="L172" s="55">
        <f>SUM(L173:L175)</f>
        <v>386.97999999999996</v>
      </c>
      <c r="M172" s="55">
        <f>SUM(M173:M175)</f>
        <v>386.97999999999996</v>
      </c>
      <c r="P172" s="4"/>
      <c r="Q172" s="4"/>
    </row>
    <row r="173" spans="1:17" ht="15.6">
      <c r="A173" s="44" t="s">
        <v>2327</v>
      </c>
      <c r="B173" s="45" t="s">
        <v>37</v>
      </c>
      <c r="C173" s="46">
        <v>20111</v>
      </c>
      <c r="D173" s="32" t="s">
        <v>2560</v>
      </c>
      <c r="E173" s="47" t="s">
        <v>9</v>
      </c>
      <c r="F173" s="54">
        <v>39.299999999999997</v>
      </c>
      <c r="G173" s="67">
        <v>39.299999999999997</v>
      </c>
      <c r="H173" s="48">
        <f t="shared" si="12"/>
        <v>0</v>
      </c>
      <c r="I173" s="49">
        <f t="shared" si="13"/>
        <v>0</v>
      </c>
      <c r="J173" s="49">
        <f t="shared" si="14"/>
        <v>277.065</v>
      </c>
      <c r="K173" s="49">
        <f t="shared" si="15"/>
        <v>7.05</v>
      </c>
      <c r="L173" s="50">
        <f t="shared" si="16"/>
        <v>277.06</v>
      </c>
      <c r="M173" s="50">
        <f t="shared" si="17"/>
        <v>277.06</v>
      </c>
      <c r="P173" s="8">
        <v>0</v>
      </c>
      <c r="Q173" s="8">
        <v>8.14</v>
      </c>
    </row>
    <row r="174" spans="1:17">
      <c r="A174" s="44" t="s">
        <v>2328</v>
      </c>
      <c r="B174" s="45" t="s">
        <v>4</v>
      </c>
      <c r="C174" s="57" t="s">
        <v>108</v>
      </c>
      <c r="D174" s="53" t="s">
        <v>1541</v>
      </c>
      <c r="E174" s="47" t="s">
        <v>9</v>
      </c>
      <c r="F174" s="54">
        <v>9.48</v>
      </c>
      <c r="G174" s="67">
        <v>9.48</v>
      </c>
      <c r="H174" s="48">
        <f t="shared" si="12"/>
        <v>47.779200000000003</v>
      </c>
      <c r="I174" s="49">
        <f t="shared" si="13"/>
        <v>5.04</v>
      </c>
      <c r="J174" s="49">
        <f t="shared" si="14"/>
        <v>0</v>
      </c>
      <c r="K174" s="49">
        <f t="shared" si="15"/>
        <v>0</v>
      </c>
      <c r="L174" s="50">
        <f t="shared" si="16"/>
        <v>47.77</v>
      </c>
      <c r="M174" s="50">
        <f t="shared" si="17"/>
        <v>47.77</v>
      </c>
      <c r="P174" s="8">
        <v>5.82</v>
      </c>
      <c r="Q174" s="8">
        <v>0</v>
      </c>
    </row>
    <row r="175" spans="1:17">
      <c r="A175" s="44" t="s">
        <v>2329</v>
      </c>
      <c r="B175" s="45" t="s">
        <v>37</v>
      </c>
      <c r="C175" s="46">
        <v>20151</v>
      </c>
      <c r="D175" s="53" t="s">
        <v>2330</v>
      </c>
      <c r="E175" s="47" t="s">
        <v>9</v>
      </c>
      <c r="F175" s="54">
        <v>9.85</v>
      </c>
      <c r="G175" s="67">
        <v>9.85</v>
      </c>
      <c r="H175" s="48">
        <f t="shared" si="12"/>
        <v>0</v>
      </c>
      <c r="I175" s="49">
        <f t="shared" si="13"/>
        <v>0</v>
      </c>
      <c r="J175" s="49">
        <f t="shared" si="14"/>
        <v>62.153499999999994</v>
      </c>
      <c r="K175" s="49">
        <f t="shared" si="15"/>
        <v>6.31</v>
      </c>
      <c r="L175" s="50">
        <f t="shared" si="16"/>
        <v>62.15</v>
      </c>
      <c r="M175" s="50">
        <f t="shared" si="17"/>
        <v>62.15</v>
      </c>
      <c r="P175" s="8">
        <v>0</v>
      </c>
      <c r="Q175" s="8">
        <v>7.28</v>
      </c>
    </row>
    <row r="176" spans="1:17">
      <c r="A176" s="40" t="s">
        <v>2331</v>
      </c>
      <c r="B176" s="41"/>
      <c r="C176" s="41"/>
      <c r="D176" s="42" t="s">
        <v>134</v>
      </c>
      <c r="E176" s="41"/>
      <c r="F176" s="92"/>
      <c r="G176" s="41"/>
      <c r="H176" s="55"/>
      <c r="I176" s="55"/>
      <c r="J176" s="55"/>
      <c r="K176" s="55"/>
      <c r="L176" s="55">
        <f>L177</f>
        <v>44.17</v>
      </c>
      <c r="M176" s="55">
        <f>M177</f>
        <v>44.17</v>
      </c>
      <c r="P176" s="4"/>
      <c r="Q176" s="4"/>
    </row>
    <row r="177" spans="1:17">
      <c r="A177" s="44" t="s">
        <v>2332</v>
      </c>
      <c r="B177" s="45" t="s">
        <v>37</v>
      </c>
      <c r="C177" s="46">
        <v>30101</v>
      </c>
      <c r="D177" s="53" t="s">
        <v>92</v>
      </c>
      <c r="E177" s="47" t="s">
        <v>17</v>
      </c>
      <c r="F177" s="54">
        <v>1.17</v>
      </c>
      <c r="G177" s="67">
        <v>1.17</v>
      </c>
      <c r="H177" s="48">
        <f t="shared" si="12"/>
        <v>35.076599999999999</v>
      </c>
      <c r="I177" s="49">
        <f t="shared" si="13"/>
        <v>29.98</v>
      </c>
      <c r="J177" s="49">
        <f t="shared" si="14"/>
        <v>9.1025999999999989</v>
      </c>
      <c r="K177" s="49">
        <f t="shared" si="15"/>
        <v>7.78</v>
      </c>
      <c r="L177" s="50">
        <f t="shared" si="16"/>
        <v>44.17</v>
      </c>
      <c r="M177" s="50">
        <f t="shared" si="17"/>
        <v>44.17</v>
      </c>
      <c r="P177" s="8">
        <v>34.58</v>
      </c>
      <c r="Q177" s="8">
        <v>8.98</v>
      </c>
    </row>
    <row r="178" spans="1:17">
      <c r="A178" s="40" t="s">
        <v>2333</v>
      </c>
      <c r="B178" s="41"/>
      <c r="C178" s="41"/>
      <c r="D178" s="42" t="s">
        <v>136</v>
      </c>
      <c r="E178" s="41"/>
      <c r="F178" s="92"/>
      <c r="G178" s="41"/>
      <c r="H178" s="55"/>
      <c r="I178" s="55"/>
      <c r="J178" s="55"/>
      <c r="K178" s="55"/>
      <c r="L178" s="55">
        <f>L179</f>
        <v>490.11</v>
      </c>
      <c r="M178" s="55">
        <f>M179</f>
        <v>490.11</v>
      </c>
      <c r="P178" s="4"/>
      <c r="Q178" s="4"/>
    </row>
    <row r="179" spans="1:17">
      <c r="A179" s="59" t="s">
        <v>2334</v>
      </c>
      <c r="B179" s="60"/>
      <c r="C179" s="60"/>
      <c r="D179" s="61" t="s">
        <v>1478</v>
      </c>
      <c r="E179" s="60"/>
      <c r="F179" s="93"/>
      <c r="G179" s="60"/>
      <c r="H179" s="62"/>
      <c r="I179" s="62"/>
      <c r="J179" s="62"/>
      <c r="K179" s="62"/>
      <c r="L179" s="62">
        <f>SUM(L180:L181)</f>
        <v>490.11</v>
      </c>
      <c r="M179" s="62">
        <f>SUM(M180:M181)</f>
        <v>490.11</v>
      </c>
      <c r="P179" s="3"/>
      <c r="Q179" s="3"/>
    </row>
    <row r="180" spans="1:17">
      <c r="A180" s="44" t="s">
        <v>2335</v>
      </c>
      <c r="B180" s="45" t="s">
        <v>37</v>
      </c>
      <c r="C180" s="46">
        <v>40101</v>
      </c>
      <c r="D180" s="53" t="s">
        <v>93</v>
      </c>
      <c r="E180" s="47" t="s">
        <v>17</v>
      </c>
      <c r="F180" s="54">
        <v>16.93</v>
      </c>
      <c r="G180" s="67">
        <v>16.93</v>
      </c>
      <c r="H180" s="48">
        <f t="shared" si="12"/>
        <v>0</v>
      </c>
      <c r="I180" s="49">
        <f t="shared" si="13"/>
        <v>0</v>
      </c>
      <c r="J180" s="49">
        <f t="shared" si="14"/>
        <v>469.63819999999998</v>
      </c>
      <c r="K180" s="49">
        <f t="shared" si="15"/>
        <v>27.74</v>
      </c>
      <c r="L180" s="50">
        <f t="shared" si="16"/>
        <v>469.63</v>
      </c>
      <c r="M180" s="50">
        <f t="shared" si="17"/>
        <v>469.63</v>
      </c>
      <c r="P180" s="8">
        <v>0</v>
      </c>
      <c r="Q180" s="8">
        <v>32</v>
      </c>
    </row>
    <row r="181" spans="1:17">
      <c r="A181" s="44" t="s">
        <v>2336</v>
      </c>
      <c r="B181" s="45" t="s">
        <v>37</v>
      </c>
      <c r="C181" s="46">
        <v>41010</v>
      </c>
      <c r="D181" s="53" t="s">
        <v>1430</v>
      </c>
      <c r="E181" s="47" t="s">
        <v>17</v>
      </c>
      <c r="F181" s="54">
        <v>16.93</v>
      </c>
      <c r="G181" s="67">
        <v>16.93</v>
      </c>
      <c r="H181" s="48">
        <f t="shared" si="12"/>
        <v>20.485299999999999</v>
      </c>
      <c r="I181" s="49">
        <f t="shared" si="13"/>
        <v>1.21</v>
      </c>
      <c r="J181" s="49">
        <f t="shared" si="14"/>
        <v>0</v>
      </c>
      <c r="K181" s="49">
        <f t="shared" si="15"/>
        <v>0</v>
      </c>
      <c r="L181" s="50">
        <f t="shared" si="16"/>
        <v>20.48</v>
      </c>
      <c r="M181" s="50">
        <f t="shared" si="17"/>
        <v>20.48</v>
      </c>
      <c r="P181" s="8">
        <v>1.4</v>
      </c>
      <c r="Q181" s="8">
        <v>0</v>
      </c>
    </row>
    <row r="182" spans="1:17">
      <c r="A182" s="40" t="s">
        <v>2337</v>
      </c>
      <c r="B182" s="41"/>
      <c r="C182" s="41"/>
      <c r="D182" s="42" t="s">
        <v>147</v>
      </c>
      <c r="E182" s="41"/>
      <c r="F182" s="92"/>
      <c r="G182" s="41"/>
      <c r="H182" s="55"/>
      <c r="I182" s="55"/>
      <c r="J182" s="55"/>
      <c r="K182" s="55"/>
      <c r="L182" s="55">
        <f>L183</f>
        <v>830.84</v>
      </c>
      <c r="M182" s="55">
        <f>M183</f>
        <v>830.84</v>
      </c>
      <c r="P182" s="4"/>
      <c r="Q182" s="4"/>
    </row>
    <row r="183" spans="1:17" ht="15.6">
      <c r="A183" s="44" t="s">
        <v>2338</v>
      </c>
      <c r="B183" s="51" t="s">
        <v>7</v>
      </c>
      <c r="C183" s="52">
        <v>103318</v>
      </c>
      <c r="D183" s="53" t="s">
        <v>1486</v>
      </c>
      <c r="E183" s="63" t="s">
        <v>9</v>
      </c>
      <c r="F183" s="64">
        <v>9.93</v>
      </c>
      <c r="G183" s="66">
        <v>9.93</v>
      </c>
      <c r="H183" s="48">
        <f t="shared" si="12"/>
        <v>586.46580000000006</v>
      </c>
      <c r="I183" s="49">
        <f t="shared" si="13"/>
        <v>59.06</v>
      </c>
      <c r="J183" s="49">
        <f t="shared" si="14"/>
        <v>244.37729999999999</v>
      </c>
      <c r="K183" s="49">
        <f t="shared" si="15"/>
        <v>24.61</v>
      </c>
      <c r="L183" s="50">
        <f t="shared" si="16"/>
        <v>830.84</v>
      </c>
      <c r="M183" s="50">
        <f t="shared" si="17"/>
        <v>830.84</v>
      </c>
      <c r="P183" s="9">
        <v>68.12</v>
      </c>
      <c r="Q183" s="9">
        <v>28.39</v>
      </c>
    </row>
    <row r="184" spans="1:17">
      <c r="A184" s="40" t="s">
        <v>2339</v>
      </c>
      <c r="B184" s="41"/>
      <c r="C184" s="41"/>
      <c r="D184" s="42" t="s">
        <v>153</v>
      </c>
      <c r="E184" s="41"/>
      <c r="F184" s="92"/>
      <c r="G184" s="41"/>
      <c r="H184" s="55"/>
      <c r="I184" s="55"/>
      <c r="J184" s="55"/>
      <c r="K184" s="55"/>
      <c r="L184" s="55">
        <f>SUM(L185:L186)</f>
        <v>1857.56</v>
      </c>
      <c r="M184" s="55">
        <f>SUM(M185:M186)</f>
        <v>1857.56</v>
      </c>
      <c r="P184" s="4"/>
      <c r="Q184" s="4"/>
    </row>
    <row r="185" spans="1:17">
      <c r="A185" s="44" t="s">
        <v>2340</v>
      </c>
      <c r="B185" s="45" t="s">
        <v>4</v>
      </c>
      <c r="C185" s="57" t="s">
        <v>85</v>
      </c>
      <c r="D185" s="53" t="s">
        <v>86</v>
      </c>
      <c r="E185" s="47" t="s">
        <v>16</v>
      </c>
      <c r="F185" s="54">
        <v>10.82</v>
      </c>
      <c r="G185" s="67">
        <v>10.82</v>
      </c>
      <c r="H185" s="48">
        <f t="shared" si="12"/>
        <v>1105.5876000000001</v>
      </c>
      <c r="I185" s="49">
        <f t="shared" si="13"/>
        <v>102.18</v>
      </c>
      <c r="J185" s="49">
        <f t="shared" si="14"/>
        <v>334.33799999999997</v>
      </c>
      <c r="K185" s="49">
        <f t="shared" si="15"/>
        <v>30.9</v>
      </c>
      <c r="L185" s="50">
        <f t="shared" si="16"/>
        <v>1439.92</v>
      </c>
      <c r="M185" s="50">
        <f t="shared" si="17"/>
        <v>1439.92</v>
      </c>
      <c r="P185" s="8">
        <v>117.85</v>
      </c>
      <c r="Q185" s="8">
        <v>35.64</v>
      </c>
    </row>
    <row r="186" spans="1:17">
      <c r="A186" s="44" t="s">
        <v>2341</v>
      </c>
      <c r="B186" s="45" t="s">
        <v>4</v>
      </c>
      <c r="C186" s="57" t="s">
        <v>74</v>
      </c>
      <c r="D186" s="53" t="s">
        <v>1446</v>
      </c>
      <c r="E186" s="47" t="s">
        <v>16</v>
      </c>
      <c r="F186" s="54">
        <v>1.18</v>
      </c>
      <c r="G186" s="67">
        <v>1.18</v>
      </c>
      <c r="H186" s="48">
        <f t="shared" si="12"/>
        <v>377.55279999999993</v>
      </c>
      <c r="I186" s="49">
        <f t="shared" si="13"/>
        <v>319.95999999999998</v>
      </c>
      <c r="J186" s="49">
        <f t="shared" si="14"/>
        <v>40.096399999999996</v>
      </c>
      <c r="K186" s="49">
        <f t="shared" si="15"/>
        <v>33.979999999999997</v>
      </c>
      <c r="L186" s="50">
        <f t="shared" si="16"/>
        <v>417.64</v>
      </c>
      <c r="M186" s="50">
        <f t="shared" si="17"/>
        <v>417.64</v>
      </c>
      <c r="P186" s="8">
        <v>369.02</v>
      </c>
      <c r="Q186" s="8">
        <v>39.200000000000003</v>
      </c>
    </row>
    <row r="187" spans="1:17">
      <c r="A187" s="40" t="s">
        <v>2342</v>
      </c>
      <c r="B187" s="41"/>
      <c r="C187" s="41"/>
      <c r="D187" s="42" t="s">
        <v>157</v>
      </c>
      <c r="E187" s="41"/>
      <c r="F187" s="92"/>
      <c r="G187" s="41"/>
      <c r="H187" s="55"/>
      <c r="I187" s="55"/>
      <c r="J187" s="55"/>
      <c r="K187" s="55"/>
      <c r="L187" s="55">
        <f>SUM(L188:L189)</f>
        <v>371.96000000000004</v>
      </c>
      <c r="M187" s="55">
        <f>SUM(M188:M189)</f>
        <v>371.96000000000004</v>
      </c>
      <c r="P187" s="4"/>
      <c r="Q187" s="4"/>
    </row>
    <row r="188" spans="1:17">
      <c r="A188" s="44" t="s">
        <v>2343</v>
      </c>
      <c r="B188" s="45" t="s">
        <v>37</v>
      </c>
      <c r="C188" s="46">
        <v>200150</v>
      </c>
      <c r="D188" s="53" t="s">
        <v>1207</v>
      </c>
      <c r="E188" s="47" t="s">
        <v>9</v>
      </c>
      <c r="F188" s="54">
        <v>19.87</v>
      </c>
      <c r="G188" s="67">
        <v>19.87</v>
      </c>
      <c r="H188" s="48">
        <f t="shared" si="12"/>
        <v>59.61</v>
      </c>
      <c r="I188" s="49">
        <f t="shared" si="13"/>
        <v>3</v>
      </c>
      <c r="J188" s="49">
        <f t="shared" si="14"/>
        <v>19.671300000000002</v>
      </c>
      <c r="K188" s="49">
        <f t="shared" si="15"/>
        <v>0.99</v>
      </c>
      <c r="L188" s="50">
        <f t="shared" si="16"/>
        <v>79.28</v>
      </c>
      <c r="M188" s="50">
        <f t="shared" si="17"/>
        <v>79.28</v>
      </c>
      <c r="P188" s="8">
        <v>3.46</v>
      </c>
      <c r="Q188" s="8">
        <v>1.1499999999999999</v>
      </c>
    </row>
    <row r="189" spans="1:17">
      <c r="A189" s="44" t="s">
        <v>2344</v>
      </c>
      <c r="B189" s="45" t="s">
        <v>37</v>
      </c>
      <c r="C189" s="46">
        <v>200403</v>
      </c>
      <c r="D189" s="53" t="s">
        <v>38</v>
      </c>
      <c r="E189" s="47" t="s">
        <v>9</v>
      </c>
      <c r="F189" s="54">
        <v>19.87</v>
      </c>
      <c r="G189" s="67">
        <v>19.87</v>
      </c>
      <c r="H189" s="48">
        <f t="shared" si="12"/>
        <v>49.476300000000009</v>
      </c>
      <c r="I189" s="49">
        <f t="shared" si="13"/>
        <v>2.4900000000000002</v>
      </c>
      <c r="J189" s="49">
        <f t="shared" si="14"/>
        <v>243.20880000000002</v>
      </c>
      <c r="K189" s="49">
        <f t="shared" si="15"/>
        <v>12.24</v>
      </c>
      <c r="L189" s="50">
        <f t="shared" si="16"/>
        <v>292.68</v>
      </c>
      <c r="M189" s="50">
        <f t="shared" si="17"/>
        <v>292.68</v>
      </c>
      <c r="P189" s="8">
        <v>2.88</v>
      </c>
      <c r="Q189" s="8">
        <v>14.12</v>
      </c>
    </row>
    <row r="190" spans="1:17">
      <c r="A190" s="40" t="s">
        <v>2345</v>
      </c>
      <c r="B190" s="41"/>
      <c r="C190" s="41"/>
      <c r="D190" s="42" t="s">
        <v>159</v>
      </c>
      <c r="E190" s="41"/>
      <c r="F190" s="92"/>
      <c r="G190" s="41"/>
      <c r="H190" s="55"/>
      <c r="I190" s="55"/>
      <c r="J190" s="55"/>
      <c r="K190" s="55"/>
      <c r="L190" s="55">
        <f>SUM(L191:L192)</f>
        <v>2046.3000000000002</v>
      </c>
      <c r="M190" s="55">
        <f>SUM(M191:M192)</f>
        <v>2046.3000000000002</v>
      </c>
      <c r="P190" s="4"/>
      <c r="Q190" s="4"/>
    </row>
    <row r="191" spans="1:17">
      <c r="A191" s="44" t="s">
        <v>2346</v>
      </c>
      <c r="B191" s="45" t="s">
        <v>7</v>
      </c>
      <c r="C191" s="46">
        <v>96113</v>
      </c>
      <c r="D191" s="53" t="s">
        <v>1575</v>
      </c>
      <c r="E191" s="47" t="s">
        <v>9</v>
      </c>
      <c r="F191" s="54">
        <v>45.25</v>
      </c>
      <c r="G191" s="67">
        <v>45.25</v>
      </c>
      <c r="H191" s="48">
        <f t="shared" si="12"/>
        <v>801.37750000000005</v>
      </c>
      <c r="I191" s="49">
        <f t="shared" si="13"/>
        <v>17.71</v>
      </c>
      <c r="J191" s="49">
        <f t="shared" si="14"/>
        <v>630.78499999999997</v>
      </c>
      <c r="K191" s="49">
        <f t="shared" si="15"/>
        <v>13.94</v>
      </c>
      <c r="L191" s="50">
        <f t="shared" si="16"/>
        <v>1432.16</v>
      </c>
      <c r="M191" s="50">
        <f t="shared" si="17"/>
        <v>1432.16</v>
      </c>
      <c r="P191" s="8">
        <v>20.43</v>
      </c>
      <c r="Q191" s="8">
        <v>16.079999999999998</v>
      </c>
    </row>
    <row r="192" spans="1:17">
      <c r="A192" s="44" t="s">
        <v>2347</v>
      </c>
      <c r="B192" s="45" t="s">
        <v>37</v>
      </c>
      <c r="C192" s="46">
        <v>210506</v>
      </c>
      <c r="D192" s="53" t="s">
        <v>1577</v>
      </c>
      <c r="E192" s="47" t="s">
        <v>16</v>
      </c>
      <c r="F192" s="54">
        <v>44.6</v>
      </c>
      <c r="G192" s="67">
        <v>44.6</v>
      </c>
      <c r="H192" s="48">
        <f t="shared" si="12"/>
        <v>614.14200000000005</v>
      </c>
      <c r="I192" s="49">
        <f t="shared" si="13"/>
        <v>13.77</v>
      </c>
      <c r="J192" s="49">
        <f t="shared" si="14"/>
        <v>0</v>
      </c>
      <c r="K192" s="49">
        <f t="shared" si="15"/>
        <v>0</v>
      </c>
      <c r="L192" s="50">
        <f t="shared" si="16"/>
        <v>614.14</v>
      </c>
      <c r="M192" s="50">
        <f t="shared" si="17"/>
        <v>614.14</v>
      </c>
      <c r="P192" s="8">
        <v>15.89</v>
      </c>
      <c r="Q192" s="8">
        <v>0</v>
      </c>
    </row>
    <row r="193" spans="1:17">
      <c r="A193" s="40" t="s">
        <v>2348</v>
      </c>
      <c r="B193" s="41"/>
      <c r="C193" s="41"/>
      <c r="D193" s="42" t="s">
        <v>124</v>
      </c>
      <c r="E193" s="41"/>
      <c r="F193" s="92"/>
      <c r="G193" s="41"/>
      <c r="H193" s="55"/>
      <c r="I193" s="55"/>
      <c r="J193" s="55"/>
      <c r="K193" s="55"/>
      <c r="L193" s="55">
        <f>SUM(L194:L196)</f>
        <v>4018.5299999999997</v>
      </c>
      <c r="M193" s="55">
        <f>SUM(M194:M196)</f>
        <v>4018.5299999999997</v>
      </c>
      <c r="P193" s="4"/>
      <c r="Q193" s="4"/>
    </row>
    <row r="194" spans="1:17">
      <c r="A194" s="44" t="s">
        <v>2349</v>
      </c>
      <c r="B194" s="45" t="s">
        <v>37</v>
      </c>
      <c r="C194" s="46">
        <v>220101</v>
      </c>
      <c r="D194" s="53" t="s">
        <v>1580</v>
      </c>
      <c r="E194" s="47" t="s">
        <v>9</v>
      </c>
      <c r="F194" s="54">
        <v>39.299999999999997</v>
      </c>
      <c r="G194" s="67">
        <v>39.299999999999997</v>
      </c>
      <c r="H194" s="48">
        <f t="shared" si="12"/>
        <v>927.87299999999993</v>
      </c>
      <c r="I194" s="49">
        <f t="shared" si="13"/>
        <v>23.61</v>
      </c>
      <c r="J194" s="49">
        <f t="shared" si="14"/>
        <v>351.73499999999996</v>
      </c>
      <c r="K194" s="49">
        <f t="shared" si="15"/>
        <v>8.9499999999999993</v>
      </c>
      <c r="L194" s="50">
        <f t="shared" si="16"/>
        <v>1279.5999999999999</v>
      </c>
      <c r="M194" s="50">
        <f t="shared" si="17"/>
        <v>1279.5999999999999</v>
      </c>
      <c r="P194" s="8">
        <v>27.24</v>
      </c>
      <c r="Q194" s="8">
        <v>10.33</v>
      </c>
    </row>
    <row r="195" spans="1:17">
      <c r="A195" s="44" t="s">
        <v>2350</v>
      </c>
      <c r="B195" s="45" t="s">
        <v>37</v>
      </c>
      <c r="C195" s="46">
        <v>220309</v>
      </c>
      <c r="D195" s="53" t="s">
        <v>1582</v>
      </c>
      <c r="E195" s="47" t="s">
        <v>9</v>
      </c>
      <c r="F195" s="54">
        <v>39.299999999999997</v>
      </c>
      <c r="G195" s="67">
        <v>39.299999999999997</v>
      </c>
      <c r="H195" s="48">
        <f t="shared" si="12"/>
        <v>1661.9969999999998</v>
      </c>
      <c r="I195" s="49">
        <f t="shared" si="13"/>
        <v>42.29</v>
      </c>
      <c r="J195" s="49">
        <f t="shared" si="14"/>
        <v>895.64699999999993</v>
      </c>
      <c r="K195" s="49">
        <f t="shared" si="15"/>
        <v>22.79</v>
      </c>
      <c r="L195" s="50">
        <f t="shared" si="16"/>
        <v>2557.64</v>
      </c>
      <c r="M195" s="50">
        <f t="shared" si="17"/>
        <v>2557.64</v>
      </c>
      <c r="P195" s="8">
        <v>48.78</v>
      </c>
      <c r="Q195" s="8">
        <v>26.29</v>
      </c>
    </row>
    <row r="196" spans="1:17">
      <c r="A196" s="44" t="s">
        <v>2351</v>
      </c>
      <c r="B196" s="45" t="s">
        <v>37</v>
      </c>
      <c r="C196" s="46">
        <v>220310</v>
      </c>
      <c r="D196" s="53" t="s">
        <v>1401</v>
      </c>
      <c r="E196" s="47" t="s">
        <v>16</v>
      </c>
      <c r="F196" s="54">
        <v>24.14</v>
      </c>
      <c r="G196" s="67">
        <v>24.14</v>
      </c>
      <c r="H196" s="48">
        <f t="shared" si="12"/>
        <v>50.211200000000005</v>
      </c>
      <c r="I196" s="49">
        <f t="shared" si="13"/>
        <v>2.08</v>
      </c>
      <c r="J196" s="49">
        <f t="shared" si="14"/>
        <v>131.08019999999999</v>
      </c>
      <c r="K196" s="49">
        <f t="shared" si="15"/>
        <v>5.43</v>
      </c>
      <c r="L196" s="50">
        <f t="shared" si="16"/>
        <v>181.29</v>
      </c>
      <c r="M196" s="50">
        <f t="shared" si="17"/>
        <v>181.29</v>
      </c>
      <c r="P196" s="8">
        <v>2.41</v>
      </c>
      <c r="Q196" s="8">
        <v>6.27</v>
      </c>
    </row>
    <row r="197" spans="1:17">
      <c r="A197" s="40" t="s">
        <v>2352</v>
      </c>
      <c r="B197" s="41"/>
      <c r="C197" s="41"/>
      <c r="D197" s="42" t="s">
        <v>165</v>
      </c>
      <c r="E197" s="41"/>
      <c r="F197" s="92"/>
      <c r="G197" s="41"/>
      <c r="H197" s="55"/>
      <c r="I197" s="55"/>
      <c r="J197" s="55"/>
      <c r="K197" s="55"/>
      <c r="L197" s="55">
        <f>L198+L203</f>
        <v>4352.53</v>
      </c>
      <c r="M197" s="55">
        <f>M198+M203</f>
        <v>4352.53</v>
      </c>
      <c r="P197" s="4"/>
      <c r="Q197" s="4"/>
    </row>
    <row r="198" spans="1:17">
      <c r="A198" s="59" t="s">
        <v>2353</v>
      </c>
      <c r="B198" s="60"/>
      <c r="C198" s="60"/>
      <c r="D198" s="61" t="s">
        <v>1530</v>
      </c>
      <c r="E198" s="60"/>
      <c r="F198" s="93"/>
      <c r="G198" s="60"/>
      <c r="H198" s="62"/>
      <c r="I198" s="62"/>
      <c r="J198" s="62"/>
      <c r="K198" s="62"/>
      <c r="L198" s="62">
        <f>SUM(L199:L202)</f>
        <v>2822.2999999999997</v>
      </c>
      <c r="M198" s="62">
        <f>SUM(M199:M202)</f>
        <v>2822.2999999999997</v>
      </c>
      <c r="P198" s="3"/>
      <c r="Q198" s="3"/>
    </row>
    <row r="199" spans="1:17">
      <c r="A199" s="44" t="s">
        <v>2354</v>
      </c>
      <c r="B199" s="45" t="s">
        <v>37</v>
      </c>
      <c r="C199" s="46">
        <v>260104</v>
      </c>
      <c r="D199" s="53" t="s">
        <v>1341</v>
      </c>
      <c r="E199" s="47" t="s">
        <v>9</v>
      </c>
      <c r="F199" s="54">
        <v>65.930000000000007</v>
      </c>
      <c r="G199" s="67">
        <v>65.930000000000007</v>
      </c>
      <c r="H199" s="48">
        <f t="shared" si="12"/>
        <v>0</v>
      </c>
      <c r="I199" s="49">
        <f t="shared" si="13"/>
        <v>0</v>
      </c>
      <c r="J199" s="49">
        <f t="shared" si="14"/>
        <v>284.81760000000003</v>
      </c>
      <c r="K199" s="49">
        <f t="shared" si="15"/>
        <v>4.32</v>
      </c>
      <c r="L199" s="50">
        <f t="shared" si="16"/>
        <v>284.81</v>
      </c>
      <c r="M199" s="50">
        <f t="shared" si="17"/>
        <v>284.81</v>
      </c>
      <c r="P199" s="8">
        <v>0</v>
      </c>
      <c r="Q199" s="8">
        <v>4.99</v>
      </c>
    </row>
    <row r="200" spans="1:17">
      <c r="A200" s="44" t="s">
        <v>2355</v>
      </c>
      <c r="B200" s="45" t="s">
        <v>37</v>
      </c>
      <c r="C200" s="46">
        <v>261300</v>
      </c>
      <c r="D200" s="53" t="s">
        <v>1404</v>
      </c>
      <c r="E200" s="47" t="s">
        <v>9</v>
      </c>
      <c r="F200" s="54">
        <v>85.8</v>
      </c>
      <c r="G200" s="67">
        <v>85.8</v>
      </c>
      <c r="H200" s="48">
        <f t="shared" si="12"/>
        <v>151.86599999999999</v>
      </c>
      <c r="I200" s="49">
        <f t="shared" si="13"/>
        <v>1.77</v>
      </c>
      <c r="J200" s="49">
        <f t="shared" si="14"/>
        <v>680.39400000000001</v>
      </c>
      <c r="K200" s="49">
        <f t="shared" si="15"/>
        <v>7.93</v>
      </c>
      <c r="L200" s="50">
        <f t="shared" si="16"/>
        <v>832.26</v>
      </c>
      <c r="M200" s="50">
        <f t="shared" si="17"/>
        <v>832.26</v>
      </c>
      <c r="P200" s="8">
        <v>2.0499999999999998</v>
      </c>
      <c r="Q200" s="8">
        <v>9.15</v>
      </c>
    </row>
    <row r="201" spans="1:17">
      <c r="A201" s="44" t="s">
        <v>2356</v>
      </c>
      <c r="B201" s="45" t="s">
        <v>37</v>
      </c>
      <c r="C201" s="46">
        <v>261001</v>
      </c>
      <c r="D201" s="53" t="s">
        <v>1406</v>
      </c>
      <c r="E201" s="47" t="s">
        <v>9</v>
      </c>
      <c r="F201" s="54">
        <v>77.010000000000005</v>
      </c>
      <c r="G201" s="67">
        <v>77.010000000000005</v>
      </c>
      <c r="H201" s="48">
        <f t="shared" si="12"/>
        <v>302.64930000000004</v>
      </c>
      <c r="I201" s="49">
        <f t="shared" si="13"/>
        <v>3.93</v>
      </c>
      <c r="J201" s="49">
        <f t="shared" si="14"/>
        <v>496.71450000000004</v>
      </c>
      <c r="K201" s="49">
        <f t="shared" si="15"/>
        <v>6.45</v>
      </c>
      <c r="L201" s="50">
        <f t="shared" si="16"/>
        <v>799.36</v>
      </c>
      <c r="M201" s="50">
        <f t="shared" si="17"/>
        <v>799.36</v>
      </c>
      <c r="P201" s="8">
        <v>4.54</v>
      </c>
      <c r="Q201" s="8">
        <v>7.44</v>
      </c>
    </row>
    <row r="202" spans="1:17">
      <c r="A202" s="44" t="s">
        <v>2357</v>
      </c>
      <c r="B202" s="45" t="s">
        <v>37</v>
      </c>
      <c r="C202" s="46">
        <v>261550</v>
      </c>
      <c r="D202" s="53" t="s">
        <v>1408</v>
      </c>
      <c r="E202" s="47" t="s">
        <v>9</v>
      </c>
      <c r="F202" s="54">
        <v>65.930000000000007</v>
      </c>
      <c r="G202" s="67">
        <v>65.930000000000007</v>
      </c>
      <c r="H202" s="48">
        <f t="shared" ref="H202:H265" si="18">G202*I202</f>
        <v>425.90780000000007</v>
      </c>
      <c r="I202" s="49">
        <f t="shared" ref="I202:I265" si="19">TRUNC(($P$7*P202),2)</f>
        <v>6.46</v>
      </c>
      <c r="J202" s="49">
        <f t="shared" ref="J202:J265" si="20">G202*K202</f>
        <v>479.97040000000004</v>
      </c>
      <c r="K202" s="49">
        <f t="shared" ref="K202:K265" si="21">TRUNC(($P$7*Q202),2)</f>
        <v>7.28</v>
      </c>
      <c r="L202" s="50">
        <f t="shared" ref="L202:L265" si="22">TRUNC(F202*(I202+K202),2)</f>
        <v>905.87</v>
      </c>
      <c r="M202" s="50">
        <f t="shared" ref="M202:M265" si="23">TRUNC(G202*(I202+K202),2)</f>
        <v>905.87</v>
      </c>
      <c r="P202" s="8">
        <v>7.46</v>
      </c>
      <c r="Q202" s="8">
        <v>8.4</v>
      </c>
    </row>
    <row r="203" spans="1:17">
      <c r="A203" s="59" t="s">
        <v>2358</v>
      </c>
      <c r="B203" s="60"/>
      <c r="C203" s="60"/>
      <c r="D203" s="61" t="s">
        <v>1510</v>
      </c>
      <c r="E203" s="60"/>
      <c r="F203" s="93"/>
      <c r="G203" s="60"/>
      <c r="H203" s="62"/>
      <c r="I203" s="62"/>
      <c r="J203" s="62"/>
      <c r="K203" s="62"/>
      <c r="L203" s="62">
        <f>SUM(L204:L206)</f>
        <v>1530.23</v>
      </c>
      <c r="M203" s="62">
        <f>SUM(M204:M206)</f>
        <v>1530.23</v>
      </c>
      <c r="P203" s="3"/>
      <c r="Q203" s="3"/>
    </row>
    <row r="204" spans="1:17">
      <c r="A204" s="44" t="s">
        <v>2359</v>
      </c>
      <c r="B204" s="45" t="s">
        <v>37</v>
      </c>
      <c r="C204" s="46">
        <v>260104</v>
      </c>
      <c r="D204" s="53" t="s">
        <v>1341</v>
      </c>
      <c r="E204" s="47" t="s">
        <v>9</v>
      </c>
      <c r="F204" s="54">
        <v>32.450000000000003</v>
      </c>
      <c r="G204" s="67">
        <v>32.450000000000003</v>
      </c>
      <c r="H204" s="48">
        <f t="shared" si="18"/>
        <v>0</v>
      </c>
      <c r="I204" s="49">
        <f t="shared" si="19"/>
        <v>0</v>
      </c>
      <c r="J204" s="49">
        <f t="shared" si="20"/>
        <v>140.18400000000003</v>
      </c>
      <c r="K204" s="49">
        <f t="shared" si="21"/>
        <v>4.32</v>
      </c>
      <c r="L204" s="50">
        <f t="shared" si="22"/>
        <v>140.18</v>
      </c>
      <c r="M204" s="50">
        <f t="shared" si="23"/>
        <v>140.18</v>
      </c>
      <c r="P204" s="8">
        <v>0</v>
      </c>
      <c r="Q204" s="8">
        <v>4.99</v>
      </c>
    </row>
    <row r="205" spans="1:17">
      <c r="A205" s="44" t="s">
        <v>2360</v>
      </c>
      <c r="B205" s="45" t="s">
        <v>37</v>
      </c>
      <c r="C205" s="46">
        <v>261300</v>
      </c>
      <c r="D205" s="53" t="s">
        <v>1404</v>
      </c>
      <c r="E205" s="47" t="s">
        <v>9</v>
      </c>
      <c r="F205" s="54">
        <v>77.7</v>
      </c>
      <c r="G205" s="67">
        <v>77.7</v>
      </c>
      <c r="H205" s="48">
        <f t="shared" si="18"/>
        <v>137.529</v>
      </c>
      <c r="I205" s="49">
        <f t="shared" si="19"/>
        <v>1.77</v>
      </c>
      <c r="J205" s="49">
        <f t="shared" si="20"/>
        <v>616.16099999999994</v>
      </c>
      <c r="K205" s="49">
        <f t="shared" si="21"/>
        <v>7.93</v>
      </c>
      <c r="L205" s="50">
        <f t="shared" si="22"/>
        <v>753.69</v>
      </c>
      <c r="M205" s="50">
        <f t="shared" si="23"/>
        <v>753.69</v>
      </c>
      <c r="P205" s="8">
        <v>2.0499999999999998</v>
      </c>
      <c r="Q205" s="8">
        <v>9.15</v>
      </c>
    </row>
    <row r="206" spans="1:17">
      <c r="A206" s="44" t="s">
        <v>2361</v>
      </c>
      <c r="B206" s="45" t="s">
        <v>37</v>
      </c>
      <c r="C206" s="46">
        <v>261307</v>
      </c>
      <c r="D206" s="53" t="s">
        <v>1415</v>
      </c>
      <c r="E206" s="47" t="s">
        <v>9</v>
      </c>
      <c r="F206" s="54">
        <v>77.7</v>
      </c>
      <c r="G206" s="67">
        <v>77.7</v>
      </c>
      <c r="H206" s="48">
        <f t="shared" si="18"/>
        <v>275.83499999999998</v>
      </c>
      <c r="I206" s="49">
        <f t="shared" si="19"/>
        <v>3.55</v>
      </c>
      <c r="J206" s="49">
        <f t="shared" si="20"/>
        <v>360.52799999999996</v>
      </c>
      <c r="K206" s="49">
        <f t="shared" si="21"/>
        <v>4.6399999999999997</v>
      </c>
      <c r="L206" s="50">
        <f t="shared" si="22"/>
        <v>636.36</v>
      </c>
      <c r="M206" s="50">
        <f t="shared" si="23"/>
        <v>636.36</v>
      </c>
      <c r="P206" s="8">
        <v>4.0999999999999996</v>
      </c>
      <c r="Q206" s="8">
        <v>5.36</v>
      </c>
    </row>
    <row r="207" spans="1:17">
      <c r="A207" s="40" t="s">
        <v>2362</v>
      </c>
      <c r="B207" s="41"/>
      <c r="C207" s="41"/>
      <c r="D207" s="42" t="s">
        <v>167</v>
      </c>
      <c r="E207" s="41"/>
      <c r="F207" s="92"/>
      <c r="G207" s="41"/>
      <c r="H207" s="55"/>
      <c r="I207" s="55"/>
      <c r="J207" s="55"/>
      <c r="K207" s="55"/>
      <c r="L207" s="55">
        <f>L208</f>
        <v>152.93</v>
      </c>
      <c r="M207" s="55">
        <f>M208</f>
        <v>152.93</v>
      </c>
      <c r="P207" s="4"/>
      <c r="Q207" s="4"/>
    </row>
    <row r="208" spans="1:17" ht="15.6">
      <c r="A208" s="44" t="s">
        <v>2363</v>
      </c>
      <c r="B208" s="45" t="s">
        <v>37</v>
      </c>
      <c r="C208" s="46">
        <v>220001</v>
      </c>
      <c r="D208" s="32" t="s">
        <v>2561</v>
      </c>
      <c r="E208" s="47" t="s">
        <v>16</v>
      </c>
      <c r="F208" s="54">
        <v>22.1</v>
      </c>
      <c r="G208" s="67">
        <v>22.1</v>
      </c>
      <c r="H208" s="48">
        <f t="shared" si="18"/>
        <v>125.52800000000001</v>
      </c>
      <c r="I208" s="49">
        <f t="shared" si="19"/>
        <v>5.68</v>
      </c>
      <c r="J208" s="49">
        <f t="shared" si="20"/>
        <v>27.404</v>
      </c>
      <c r="K208" s="49">
        <f t="shared" si="21"/>
        <v>1.24</v>
      </c>
      <c r="L208" s="50">
        <f t="shared" si="22"/>
        <v>152.93</v>
      </c>
      <c r="M208" s="50">
        <f t="shared" si="23"/>
        <v>152.93</v>
      </c>
      <c r="P208" s="8">
        <v>6.56</v>
      </c>
      <c r="Q208" s="8">
        <v>1.44</v>
      </c>
    </row>
    <row r="209" spans="1:17">
      <c r="A209" s="34">
        <v>7</v>
      </c>
      <c r="B209" s="35"/>
      <c r="C209" s="35"/>
      <c r="D209" s="36" t="s">
        <v>2364</v>
      </c>
      <c r="E209" s="37" t="s">
        <v>12</v>
      </c>
      <c r="F209" s="38">
        <v>1</v>
      </c>
      <c r="G209" s="35"/>
      <c r="H209" s="58"/>
      <c r="I209" s="58"/>
      <c r="J209" s="58"/>
      <c r="K209" s="58"/>
      <c r="L209" s="58">
        <f>L210+L212+L214+L217+L219</f>
        <v>10902.490000000002</v>
      </c>
      <c r="M209" s="58">
        <f>M210+M212+M214+M217+M219</f>
        <v>10902.490000000002</v>
      </c>
      <c r="P209" s="5"/>
      <c r="Q209" s="5"/>
    </row>
    <row r="210" spans="1:17">
      <c r="A210" s="40" t="s">
        <v>2365</v>
      </c>
      <c r="B210" s="41"/>
      <c r="C210" s="41"/>
      <c r="D210" s="42" t="s">
        <v>132</v>
      </c>
      <c r="E210" s="41"/>
      <c r="F210" s="92"/>
      <c r="G210" s="41"/>
      <c r="H210" s="55"/>
      <c r="I210" s="55"/>
      <c r="J210" s="55"/>
      <c r="K210" s="55"/>
      <c r="L210" s="55">
        <f>L211</f>
        <v>8.4600000000000009</v>
      </c>
      <c r="M210" s="55">
        <f>M211</f>
        <v>8.4600000000000009</v>
      </c>
      <c r="P210" s="4"/>
      <c r="Q210" s="4"/>
    </row>
    <row r="211" spans="1:17">
      <c r="A211" s="44" t="s">
        <v>2366</v>
      </c>
      <c r="B211" s="45" t="s">
        <v>37</v>
      </c>
      <c r="C211" s="46">
        <v>20106</v>
      </c>
      <c r="D211" s="53" t="s">
        <v>1420</v>
      </c>
      <c r="E211" s="47" t="s">
        <v>9</v>
      </c>
      <c r="F211" s="54">
        <v>1.68</v>
      </c>
      <c r="G211" s="67">
        <v>1.68</v>
      </c>
      <c r="H211" s="48">
        <f t="shared" si="18"/>
        <v>0</v>
      </c>
      <c r="I211" s="49">
        <f t="shared" si="19"/>
        <v>0</v>
      </c>
      <c r="J211" s="49">
        <f t="shared" si="20"/>
        <v>8.4672000000000001</v>
      </c>
      <c r="K211" s="49">
        <f t="shared" si="21"/>
        <v>5.04</v>
      </c>
      <c r="L211" s="50">
        <f t="shared" si="22"/>
        <v>8.4600000000000009</v>
      </c>
      <c r="M211" s="50">
        <f t="shared" si="23"/>
        <v>8.4600000000000009</v>
      </c>
      <c r="P211" s="8">
        <v>0</v>
      </c>
      <c r="Q211" s="8">
        <v>5.82</v>
      </c>
    </row>
    <row r="212" spans="1:17">
      <c r="A212" s="40" t="s">
        <v>2367</v>
      </c>
      <c r="B212" s="41"/>
      <c r="C212" s="41"/>
      <c r="D212" s="42" t="s">
        <v>134</v>
      </c>
      <c r="E212" s="41"/>
      <c r="F212" s="92"/>
      <c r="G212" s="41"/>
      <c r="H212" s="55"/>
      <c r="I212" s="55"/>
      <c r="J212" s="55"/>
      <c r="K212" s="55"/>
      <c r="L212" s="55">
        <f>L213</f>
        <v>3.02</v>
      </c>
      <c r="M212" s="55">
        <f>M213</f>
        <v>3.02</v>
      </c>
      <c r="P212" s="4"/>
      <c r="Q212" s="4"/>
    </row>
    <row r="213" spans="1:17">
      <c r="A213" s="44" t="s">
        <v>2368</v>
      </c>
      <c r="B213" s="45" t="s">
        <v>37</v>
      </c>
      <c r="C213" s="46">
        <v>30101</v>
      </c>
      <c r="D213" s="53" t="s">
        <v>92</v>
      </c>
      <c r="E213" s="47" t="s">
        <v>17</v>
      </c>
      <c r="F213" s="54">
        <v>0.08</v>
      </c>
      <c r="G213" s="67">
        <v>0.08</v>
      </c>
      <c r="H213" s="48">
        <f t="shared" si="18"/>
        <v>2.3984000000000001</v>
      </c>
      <c r="I213" s="49">
        <f t="shared" si="19"/>
        <v>29.98</v>
      </c>
      <c r="J213" s="49">
        <f t="shared" si="20"/>
        <v>0.62240000000000006</v>
      </c>
      <c r="K213" s="49">
        <f t="shared" si="21"/>
        <v>7.78</v>
      </c>
      <c r="L213" s="50">
        <f t="shared" si="22"/>
        <v>3.02</v>
      </c>
      <c r="M213" s="50">
        <f t="shared" si="23"/>
        <v>3.02</v>
      </c>
      <c r="P213" s="8">
        <v>34.58</v>
      </c>
      <c r="Q213" s="8">
        <v>8.98</v>
      </c>
    </row>
    <row r="214" spans="1:17">
      <c r="A214" s="40" t="s">
        <v>2369</v>
      </c>
      <c r="B214" s="41"/>
      <c r="C214" s="41"/>
      <c r="D214" s="42" t="s">
        <v>147</v>
      </c>
      <c r="E214" s="41"/>
      <c r="F214" s="92"/>
      <c r="G214" s="41"/>
      <c r="H214" s="55"/>
      <c r="I214" s="55"/>
      <c r="J214" s="55"/>
      <c r="K214" s="55"/>
      <c r="L214" s="55">
        <f>SUM(L215:L216)</f>
        <v>3135.46</v>
      </c>
      <c r="M214" s="55">
        <f>SUM(M215:M216)</f>
        <v>3135.46</v>
      </c>
      <c r="P214" s="4"/>
      <c r="Q214" s="4"/>
    </row>
    <row r="215" spans="1:17" ht="15.6">
      <c r="A215" s="44" t="s">
        <v>2370</v>
      </c>
      <c r="B215" s="51" t="s">
        <v>7</v>
      </c>
      <c r="C215" s="52">
        <v>96358</v>
      </c>
      <c r="D215" s="53" t="s">
        <v>2112</v>
      </c>
      <c r="E215" s="63" t="s">
        <v>9</v>
      </c>
      <c r="F215" s="64">
        <v>28.7</v>
      </c>
      <c r="G215" s="66">
        <v>28.7</v>
      </c>
      <c r="H215" s="48">
        <f t="shared" si="18"/>
        <v>2084.4809999999998</v>
      </c>
      <c r="I215" s="49">
        <f t="shared" si="19"/>
        <v>72.63</v>
      </c>
      <c r="J215" s="49">
        <f t="shared" si="20"/>
        <v>268.34499999999997</v>
      </c>
      <c r="K215" s="49">
        <f t="shared" si="21"/>
        <v>9.35</v>
      </c>
      <c r="L215" s="50">
        <f t="shared" si="22"/>
        <v>2352.8200000000002</v>
      </c>
      <c r="M215" s="50">
        <f t="shared" si="23"/>
        <v>2352.8200000000002</v>
      </c>
      <c r="P215" s="9">
        <v>83.77</v>
      </c>
      <c r="Q215" s="9">
        <v>10.79</v>
      </c>
    </row>
    <row r="216" spans="1:17">
      <c r="A216" s="44" t="s">
        <v>2371</v>
      </c>
      <c r="B216" s="45" t="s">
        <v>4</v>
      </c>
      <c r="C216" s="57" t="s">
        <v>5</v>
      </c>
      <c r="D216" s="53" t="s">
        <v>6</v>
      </c>
      <c r="E216" s="47" t="s">
        <v>2114</v>
      </c>
      <c r="F216" s="54">
        <v>28.7</v>
      </c>
      <c r="G216" s="67">
        <v>28.7</v>
      </c>
      <c r="H216" s="48">
        <f t="shared" si="18"/>
        <v>738.45100000000002</v>
      </c>
      <c r="I216" s="49">
        <f t="shared" si="19"/>
        <v>25.73</v>
      </c>
      <c r="J216" s="49">
        <f t="shared" si="20"/>
        <v>44.198</v>
      </c>
      <c r="K216" s="49">
        <f t="shared" si="21"/>
        <v>1.54</v>
      </c>
      <c r="L216" s="50">
        <f t="shared" si="22"/>
        <v>782.64</v>
      </c>
      <c r="M216" s="50">
        <f t="shared" si="23"/>
        <v>782.64</v>
      </c>
      <c r="P216" s="8">
        <v>29.68</v>
      </c>
      <c r="Q216" s="8">
        <v>1.78</v>
      </c>
    </row>
    <row r="217" spans="1:17">
      <c r="A217" s="40" t="s">
        <v>2372</v>
      </c>
      <c r="B217" s="41"/>
      <c r="C217" s="41"/>
      <c r="D217" s="42" t="s">
        <v>153</v>
      </c>
      <c r="E217" s="41"/>
      <c r="F217" s="92"/>
      <c r="G217" s="41"/>
      <c r="H217" s="55"/>
      <c r="I217" s="55"/>
      <c r="J217" s="55"/>
      <c r="K217" s="55"/>
      <c r="L217" s="55">
        <f>L218</f>
        <v>3371</v>
      </c>
      <c r="M217" s="55">
        <f>M218</f>
        <v>3371</v>
      </c>
      <c r="P217" s="4"/>
      <c r="Q217" s="4"/>
    </row>
    <row r="218" spans="1:17">
      <c r="A218" s="44" t="s">
        <v>2373</v>
      </c>
      <c r="B218" s="45" t="s">
        <v>37</v>
      </c>
      <c r="C218" s="46">
        <v>180501</v>
      </c>
      <c r="D218" s="53" t="s">
        <v>1616</v>
      </c>
      <c r="E218" s="47" t="s">
        <v>9</v>
      </c>
      <c r="F218" s="54">
        <v>5.04</v>
      </c>
      <c r="G218" s="67">
        <v>5.04</v>
      </c>
      <c r="H218" s="48">
        <f t="shared" si="18"/>
        <v>3184.5744</v>
      </c>
      <c r="I218" s="49">
        <f t="shared" si="19"/>
        <v>631.86</v>
      </c>
      <c r="J218" s="49">
        <f t="shared" si="20"/>
        <v>186.42960000000002</v>
      </c>
      <c r="K218" s="49">
        <f t="shared" si="21"/>
        <v>36.99</v>
      </c>
      <c r="L218" s="50">
        <f t="shared" si="22"/>
        <v>3371</v>
      </c>
      <c r="M218" s="50">
        <f t="shared" si="23"/>
        <v>3371</v>
      </c>
      <c r="P218" s="11">
        <v>728.74</v>
      </c>
      <c r="Q218" s="11">
        <v>42.67</v>
      </c>
    </row>
    <row r="219" spans="1:17">
      <c r="A219" s="40" t="s">
        <v>2229</v>
      </c>
      <c r="B219" s="41"/>
      <c r="C219" s="41"/>
      <c r="D219" s="42" t="s">
        <v>165</v>
      </c>
      <c r="E219" s="41"/>
      <c r="F219" s="92"/>
      <c r="G219" s="41"/>
      <c r="H219" s="55"/>
      <c r="I219" s="55"/>
      <c r="J219" s="55"/>
      <c r="K219" s="55"/>
      <c r="L219" s="55">
        <f>L220+L225+L227</f>
        <v>4384.55</v>
      </c>
      <c r="M219" s="55">
        <f>M220+M225+M227</f>
        <v>4384.55</v>
      </c>
      <c r="P219" s="4"/>
      <c r="Q219" s="4"/>
    </row>
    <row r="220" spans="1:17">
      <c r="A220" s="59" t="s">
        <v>2230</v>
      </c>
      <c r="B220" s="60"/>
      <c r="C220" s="60"/>
      <c r="D220" s="61" t="s">
        <v>1530</v>
      </c>
      <c r="E220" s="60"/>
      <c r="F220" s="93"/>
      <c r="G220" s="60"/>
      <c r="H220" s="62"/>
      <c r="I220" s="62"/>
      <c r="J220" s="62"/>
      <c r="K220" s="62"/>
      <c r="L220" s="62">
        <f>SUM(L221:L224)</f>
        <v>3159.75</v>
      </c>
      <c r="M220" s="62">
        <f>SUM(M221:M224)</f>
        <v>3159.75</v>
      </c>
      <c r="P220" s="3"/>
      <c r="Q220" s="3"/>
    </row>
    <row r="221" spans="1:17">
      <c r="A221" s="44" t="s">
        <v>2231</v>
      </c>
      <c r="B221" s="45" t="s">
        <v>37</v>
      </c>
      <c r="C221" s="46">
        <v>260104</v>
      </c>
      <c r="D221" s="53" t="s">
        <v>1341</v>
      </c>
      <c r="E221" s="47" t="s">
        <v>9</v>
      </c>
      <c r="F221" s="54">
        <v>70.819999999999993</v>
      </c>
      <c r="G221" s="48">
        <v>70.819999999999993</v>
      </c>
      <c r="H221" s="48">
        <f t="shared" si="18"/>
        <v>0</v>
      </c>
      <c r="I221" s="49">
        <f t="shared" si="19"/>
        <v>0</v>
      </c>
      <c r="J221" s="49">
        <f t="shared" si="20"/>
        <v>305.94239999999996</v>
      </c>
      <c r="K221" s="49">
        <f t="shared" si="21"/>
        <v>4.32</v>
      </c>
      <c r="L221" s="50">
        <f t="shared" si="22"/>
        <v>305.94</v>
      </c>
      <c r="M221" s="50">
        <f t="shared" si="23"/>
        <v>305.94</v>
      </c>
      <c r="P221" s="8">
        <v>0</v>
      </c>
      <c r="Q221" s="8">
        <v>4.99</v>
      </c>
    </row>
    <row r="222" spans="1:17">
      <c r="A222" s="44" t="s">
        <v>2232</v>
      </c>
      <c r="B222" s="45" t="s">
        <v>37</v>
      </c>
      <c r="C222" s="46">
        <v>261300</v>
      </c>
      <c r="D222" s="53" t="s">
        <v>1404</v>
      </c>
      <c r="E222" s="47" t="s">
        <v>9</v>
      </c>
      <c r="F222" s="54">
        <v>128.22</v>
      </c>
      <c r="G222" s="48">
        <v>128.22</v>
      </c>
      <c r="H222" s="48">
        <f t="shared" si="18"/>
        <v>226.9494</v>
      </c>
      <c r="I222" s="49">
        <f t="shared" si="19"/>
        <v>1.77</v>
      </c>
      <c r="J222" s="49">
        <f t="shared" si="20"/>
        <v>1016.7846</v>
      </c>
      <c r="K222" s="49">
        <f t="shared" si="21"/>
        <v>7.93</v>
      </c>
      <c r="L222" s="50">
        <f t="shared" si="22"/>
        <v>1243.73</v>
      </c>
      <c r="M222" s="50">
        <f t="shared" si="23"/>
        <v>1243.73</v>
      </c>
      <c r="P222" s="8">
        <v>2.0499999999999998</v>
      </c>
      <c r="Q222" s="8">
        <v>9.15</v>
      </c>
    </row>
    <row r="223" spans="1:17">
      <c r="A223" s="44" t="s">
        <v>2233</v>
      </c>
      <c r="B223" s="45" t="s">
        <v>37</v>
      </c>
      <c r="C223" s="46">
        <v>261550</v>
      </c>
      <c r="D223" s="53" t="s">
        <v>1408</v>
      </c>
      <c r="E223" s="47" t="s">
        <v>9</v>
      </c>
      <c r="F223" s="54">
        <v>70.819999999999993</v>
      </c>
      <c r="G223" s="48">
        <v>70.819999999999993</v>
      </c>
      <c r="H223" s="48">
        <f t="shared" si="18"/>
        <v>457.49719999999996</v>
      </c>
      <c r="I223" s="49">
        <f t="shared" si="19"/>
        <v>6.46</v>
      </c>
      <c r="J223" s="49">
        <f t="shared" si="20"/>
        <v>515.56959999999992</v>
      </c>
      <c r="K223" s="49">
        <f t="shared" si="21"/>
        <v>7.28</v>
      </c>
      <c r="L223" s="50">
        <f t="shared" si="22"/>
        <v>973.06</v>
      </c>
      <c r="M223" s="50">
        <f t="shared" si="23"/>
        <v>973.06</v>
      </c>
      <c r="P223" s="8">
        <v>7.46</v>
      </c>
      <c r="Q223" s="8">
        <v>8.4</v>
      </c>
    </row>
    <row r="224" spans="1:17">
      <c r="A224" s="44" t="s">
        <v>2234</v>
      </c>
      <c r="B224" s="45" t="s">
        <v>37</v>
      </c>
      <c r="C224" s="46">
        <v>261001</v>
      </c>
      <c r="D224" s="53" t="s">
        <v>1406</v>
      </c>
      <c r="E224" s="47" t="s">
        <v>9</v>
      </c>
      <c r="F224" s="54">
        <v>61.37</v>
      </c>
      <c r="G224" s="48">
        <v>61.37</v>
      </c>
      <c r="H224" s="48">
        <f t="shared" si="18"/>
        <v>241.1841</v>
      </c>
      <c r="I224" s="49">
        <f t="shared" si="19"/>
        <v>3.93</v>
      </c>
      <c r="J224" s="49">
        <f t="shared" si="20"/>
        <v>395.8365</v>
      </c>
      <c r="K224" s="49">
        <f t="shared" si="21"/>
        <v>6.45</v>
      </c>
      <c r="L224" s="50">
        <f t="shared" si="22"/>
        <v>637.02</v>
      </c>
      <c r="M224" s="50">
        <f t="shared" si="23"/>
        <v>637.02</v>
      </c>
      <c r="P224" s="8">
        <v>4.54</v>
      </c>
      <c r="Q224" s="8">
        <v>7.44</v>
      </c>
    </row>
    <row r="225" spans="1:17">
      <c r="A225" s="59" t="s">
        <v>2235</v>
      </c>
      <c r="B225" s="60"/>
      <c r="C225" s="60"/>
      <c r="D225" s="61" t="s">
        <v>1214</v>
      </c>
      <c r="E225" s="60"/>
      <c r="F225" s="93"/>
      <c r="G225" s="60"/>
      <c r="H225" s="62"/>
      <c r="I225" s="62"/>
      <c r="J225" s="62"/>
      <c r="K225" s="62"/>
      <c r="L225" s="62">
        <f>L226</f>
        <v>325.98</v>
      </c>
      <c r="M225" s="62">
        <f>M226</f>
        <v>325.98</v>
      </c>
      <c r="P225" s="3"/>
      <c r="Q225" s="3"/>
    </row>
    <row r="226" spans="1:17">
      <c r="A226" s="44" t="s">
        <v>2236</v>
      </c>
      <c r="B226" s="45" t="s">
        <v>37</v>
      </c>
      <c r="C226" s="46">
        <v>261602</v>
      </c>
      <c r="D226" s="53" t="s">
        <v>75</v>
      </c>
      <c r="E226" s="47" t="s">
        <v>9</v>
      </c>
      <c r="F226" s="54">
        <v>15.12</v>
      </c>
      <c r="G226" s="48">
        <v>15.12</v>
      </c>
      <c r="H226" s="48">
        <f t="shared" si="18"/>
        <v>142.43039999999999</v>
      </c>
      <c r="I226" s="49">
        <f t="shared" si="19"/>
        <v>9.42</v>
      </c>
      <c r="J226" s="49">
        <f t="shared" si="20"/>
        <v>183.55680000000001</v>
      </c>
      <c r="K226" s="49">
        <f t="shared" si="21"/>
        <v>12.14</v>
      </c>
      <c r="L226" s="50">
        <f t="shared" si="22"/>
        <v>325.98</v>
      </c>
      <c r="M226" s="50">
        <f t="shared" si="23"/>
        <v>325.98</v>
      </c>
      <c r="P226" s="8">
        <v>10.87</v>
      </c>
      <c r="Q226" s="8">
        <v>14.01</v>
      </c>
    </row>
    <row r="227" spans="1:17">
      <c r="A227" s="59" t="s">
        <v>2237</v>
      </c>
      <c r="B227" s="60"/>
      <c r="C227" s="60"/>
      <c r="D227" s="61" t="s">
        <v>1510</v>
      </c>
      <c r="E227" s="60"/>
      <c r="F227" s="93"/>
      <c r="G227" s="60"/>
      <c r="H227" s="62"/>
      <c r="I227" s="62"/>
      <c r="J227" s="62"/>
      <c r="K227" s="62"/>
      <c r="L227" s="62">
        <f>SUM(L228:L230)</f>
        <v>898.81999999999994</v>
      </c>
      <c r="M227" s="62">
        <f>SUM(M228:M230)</f>
        <v>898.81999999999994</v>
      </c>
      <c r="P227" s="3"/>
      <c r="Q227" s="3"/>
    </row>
    <row r="228" spans="1:17">
      <c r="A228" s="44" t="s">
        <v>2238</v>
      </c>
      <c r="B228" s="45" t="s">
        <v>37</v>
      </c>
      <c r="C228" s="46">
        <v>260104</v>
      </c>
      <c r="D228" s="53" t="s">
        <v>1341</v>
      </c>
      <c r="E228" s="47" t="s">
        <v>9</v>
      </c>
      <c r="F228" s="54">
        <v>40.47</v>
      </c>
      <c r="G228" s="48">
        <v>40.47</v>
      </c>
      <c r="H228" s="48">
        <f t="shared" si="18"/>
        <v>0</v>
      </c>
      <c r="I228" s="49">
        <f t="shared" si="19"/>
        <v>0</v>
      </c>
      <c r="J228" s="49">
        <f t="shared" si="20"/>
        <v>174.8304</v>
      </c>
      <c r="K228" s="49">
        <f t="shared" si="21"/>
        <v>4.32</v>
      </c>
      <c r="L228" s="50">
        <f t="shared" si="22"/>
        <v>174.83</v>
      </c>
      <c r="M228" s="50">
        <f t="shared" si="23"/>
        <v>174.83</v>
      </c>
      <c r="P228" s="8">
        <v>0</v>
      </c>
      <c r="Q228" s="8">
        <v>4.99</v>
      </c>
    </row>
    <row r="229" spans="1:17">
      <c r="A229" s="44" t="s">
        <v>2239</v>
      </c>
      <c r="B229" s="45" t="s">
        <v>37</v>
      </c>
      <c r="C229" s="46">
        <v>261300</v>
      </c>
      <c r="D229" s="53" t="s">
        <v>1404</v>
      </c>
      <c r="E229" s="47" t="s">
        <v>9</v>
      </c>
      <c r="F229" s="54">
        <v>40.47</v>
      </c>
      <c r="G229" s="48">
        <v>40.47</v>
      </c>
      <c r="H229" s="48">
        <f t="shared" si="18"/>
        <v>71.631900000000002</v>
      </c>
      <c r="I229" s="49">
        <f t="shared" si="19"/>
        <v>1.77</v>
      </c>
      <c r="J229" s="49">
        <f t="shared" si="20"/>
        <v>320.9271</v>
      </c>
      <c r="K229" s="49">
        <f t="shared" si="21"/>
        <v>7.93</v>
      </c>
      <c r="L229" s="50">
        <f t="shared" si="22"/>
        <v>392.55</v>
      </c>
      <c r="M229" s="50">
        <f t="shared" si="23"/>
        <v>392.55</v>
      </c>
      <c r="P229" s="8">
        <v>2.0499999999999998</v>
      </c>
      <c r="Q229" s="8">
        <v>9.15</v>
      </c>
    </row>
    <row r="230" spans="1:17">
      <c r="A230" s="44" t="s">
        <v>2240</v>
      </c>
      <c r="B230" s="45" t="s">
        <v>37</v>
      </c>
      <c r="C230" s="46">
        <v>261307</v>
      </c>
      <c r="D230" s="53" t="s">
        <v>1415</v>
      </c>
      <c r="E230" s="47" t="s">
        <v>9</v>
      </c>
      <c r="F230" s="54">
        <v>40.47</v>
      </c>
      <c r="G230" s="48">
        <v>40.47</v>
      </c>
      <c r="H230" s="48">
        <f t="shared" si="18"/>
        <v>143.66849999999999</v>
      </c>
      <c r="I230" s="49">
        <f t="shared" si="19"/>
        <v>3.55</v>
      </c>
      <c r="J230" s="49">
        <f t="shared" si="20"/>
        <v>187.78079999999997</v>
      </c>
      <c r="K230" s="49">
        <f t="shared" si="21"/>
        <v>4.6399999999999997</v>
      </c>
      <c r="L230" s="50">
        <f t="shared" si="22"/>
        <v>331.44</v>
      </c>
      <c r="M230" s="50">
        <f t="shared" si="23"/>
        <v>331.44</v>
      </c>
      <c r="P230" s="8">
        <v>4.0999999999999996</v>
      </c>
      <c r="Q230" s="8">
        <v>5.36</v>
      </c>
    </row>
    <row r="231" spans="1:17">
      <c r="A231" s="34">
        <v>8</v>
      </c>
      <c r="B231" s="35"/>
      <c r="C231" s="35"/>
      <c r="D231" s="36" t="s">
        <v>2241</v>
      </c>
      <c r="E231" s="37" t="s">
        <v>12</v>
      </c>
      <c r="F231" s="38">
        <v>1</v>
      </c>
      <c r="G231" s="35"/>
      <c r="H231" s="58"/>
      <c r="I231" s="58"/>
      <c r="J231" s="58"/>
      <c r="K231" s="58"/>
      <c r="L231" s="58">
        <f>L232+L238+L240+L248+L250+L252+L254+L257+L259+L261</f>
        <v>14906.440000000002</v>
      </c>
      <c r="M231" s="58">
        <f>M232+M238+M240+M248+M250+M252+M254+M257+M259+M261</f>
        <v>14906.440000000002</v>
      </c>
      <c r="P231" s="5"/>
      <c r="Q231" s="5"/>
    </row>
    <row r="232" spans="1:17">
      <c r="A232" s="40" t="s">
        <v>2242</v>
      </c>
      <c r="B232" s="41"/>
      <c r="C232" s="41"/>
      <c r="D232" s="42" t="s">
        <v>132</v>
      </c>
      <c r="E232" s="41"/>
      <c r="F232" s="92"/>
      <c r="G232" s="41"/>
      <c r="H232" s="55"/>
      <c r="I232" s="55"/>
      <c r="J232" s="55"/>
      <c r="K232" s="55"/>
      <c r="L232" s="55">
        <f>SUM(L233:L237)</f>
        <v>253.96</v>
      </c>
      <c r="M232" s="55">
        <f>SUM(M233:M237)</f>
        <v>253.96</v>
      </c>
      <c r="P232" s="4"/>
      <c r="Q232" s="4"/>
    </row>
    <row r="233" spans="1:17">
      <c r="A233" s="44" t="s">
        <v>2243</v>
      </c>
      <c r="B233" s="45" t="s">
        <v>37</v>
      </c>
      <c r="C233" s="46">
        <v>20121</v>
      </c>
      <c r="D233" s="53" t="s">
        <v>965</v>
      </c>
      <c r="E233" s="47" t="s">
        <v>17</v>
      </c>
      <c r="F233" s="54">
        <v>0.48</v>
      </c>
      <c r="G233" s="48">
        <v>0.48</v>
      </c>
      <c r="H233" s="48">
        <f t="shared" si="18"/>
        <v>0</v>
      </c>
      <c r="I233" s="49">
        <f t="shared" si="19"/>
        <v>0</v>
      </c>
      <c r="J233" s="49">
        <f t="shared" si="20"/>
        <v>62.975999999999992</v>
      </c>
      <c r="K233" s="49">
        <f t="shared" si="21"/>
        <v>131.19999999999999</v>
      </c>
      <c r="L233" s="50">
        <f t="shared" si="22"/>
        <v>62.97</v>
      </c>
      <c r="M233" s="50">
        <f t="shared" si="23"/>
        <v>62.97</v>
      </c>
      <c r="P233" s="8">
        <v>0</v>
      </c>
      <c r="Q233" s="8">
        <v>151.32</v>
      </c>
    </row>
    <row r="234" spans="1:17">
      <c r="A234" s="44" t="s">
        <v>2244</v>
      </c>
      <c r="B234" s="45" t="s">
        <v>4</v>
      </c>
      <c r="C234" s="57" t="s">
        <v>108</v>
      </c>
      <c r="D234" s="53" t="s">
        <v>1541</v>
      </c>
      <c r="E234" s="47" t="s">
        <v>9</v>
      </c>
      <c r="F234" s="54">
        <v>7.5</v>
      </c>
      <c r="G234" s="48">
        <v>7.5</v>
      </c>
      <c r="H234" s="48">
        <f t="shared" si="18"/>
        <v>37.799999999999997</v>
      </c>
      <c r="I234" s="49">
        <f t="shared" si="19"/>
        <v>5.04</v>
      </c>
      <c r="J234" s="49">
        <f t="shared" si="20"/>
        <v>0</v>
      </c>
      <c r="K234" s="49">
        <f t="shared" si="21"/>
        <v>0</v>
      </c>
      <c r="L234" s="50">
        <f t="shared" si="22"/>
        <v>37.799999999999997</v>
      </c>
      <c r="M234" s="50">
        <f t="shared" si="23"/>
        <v>37.799999999999997</v>
      </c>
      <c r="P234" s="8">
        <v>5.82</v>
      </c>
      <c r="Q234" s="8">
        <v>0</v>
      </c>
    </row>
    <row r="235" spans="1:17" ht="15.6">
      <c r="A235" s="44" t="s">
        <v>2245</v>
      </c>
      <c r="B235" s="45" t="s">
        <v>37</v>
      </c>
      <c r="C235" s="46">
        <v>20118</v>
      </c>
      <c r="D235" s="53" t="s">
        <v>1422</v>
      </c>
      <c r="E235" s="47" t="s">
        <v>17</v>
      </c>
      <c r="F235" s="54">
        <v>0.38</v>
      </c>
      <c r="G235" s="48">
        <v>0.38</v>
      </c>
      <c r="H235" s="48">
        <f t="shared" si="18"/>
        <v>0</v>
      </c>
      <c r="I235" s="49">
        <f t="shared" si="19"/>
        <v>0</v>
      </c>
      <c r="J235" s="49">
        <f t="shared" si="20"/>
        <v>11.985199999999999</v>
      </c>
      <c r="K235" s="49">
        <f t="shared" si="21"/>
        <v>31.54</v>
      </c>
      <c r="L235" s="50">
        <f t="shared" si="22"/>
        <v>11.98</v>
      </c>
      <c r="M235" s="50">
        <f t="shared" si="23"/>
        <v>11.98</v>
      </c>
      <c r="P235" s="8">
        <v>0</v>
      </c>
      <c r="Q235" s="8">
        <v>36.380000000000003</v>
      </c>
    </row>
    <row r="236" spans="1:17" ht="15.6">
      <c r="A236" s="44" t="s">
        <v>2246</v>
      </c>
      <c r="B236" s="45" t="s">
        <v>37</v>
      </c>
      <c r="C236" s="46">
        <v>20102</v>
      </c>
      <c r="D236" s="53" t="s">
        <v>1941</v>
      </c>
      <c r="E236" s="47" t="s">
        <v>9</v>
      </c>
      <c r="F236" s="54">
        <v>9.1999999999999993</v>
      </c>
      <c r="G236" s="48">
        <v>9.1999999999999993</v>
      </c>
      <c r="H236" s="48">
        <f t="shared" si="18"/>
        <v>0</v>
      </c>
      <c r="I236" s="49">
        <f t="shared" si="19"/>
        <v>0</v>
      </c>
      <c r="J236" s="49">
        <f t="shared" si="20"/>
        <v>23.183999999999997</v>
      </c>
      <c r="K236" s="49">
        <f t="shared" si="21"/>
        <v>2.52</v>
      </c>
      <c r="L236" s="50">
        <f t="shared" si="22"/>
        <v>23.18</v>
      </c>
      <c r="M236" s="50">
        <f t="shared" si="23"/>
        <v>23.18</v>
      </c>
      <c r="P236" s="8">
        <v>0</v>
      </c>
      <c r="Q236" s="8">
        <v>2.91</v>
      </c>
    </row>
    <row r="237" spans="1:17">
      <c r="A237" s="44" t="s">
        <v>2247</v>
      </c>
      <c r="B237" s="45" t="s">
        <v>4</v>
      </c>
      <c r="C237" s="57" t="s">
        <v>50</v>
      </c>
      <c r="D237" s="53" t="s">
        <v>51</v>
      </c>
      <c r="E237" s="47" t="s">
        <v>9</v>
      </c>
      <c r="F237" s="54">
        <v>9.1999999999999993</v>
      </c>
      <c r="G237" s="48">
        <v>9.1999999999999993</v>
      </c>
      <c r="H237" s="48">
        <f t="shared" si="18"/>
        <v>5.3359999999999994</v>
      </c>
      <c r="I237" s="49">
        <f t="shared" si="19"/>
        <v>0.57999999999999996</v>
      </c>
      <c r="J237" s="49">
        <f t="shared" si="20"/>
        <v>112.69999999999999</v>
      </c>
      <c r="K237" s="49">
        <f t="shared" si="21"/>
        <v>12.25</v>
      </c>
      <c r="L237" s="50">
        <f t="shared" si="22"/>
        <v>118.03</v>
      </c>
      <c r="M237" s="50">
        <f t="shared" si="23"/>
        <v>118.03</v>
      </c>
      <c r="P237" s="8">
        <v>0.67</v>
      </c>
      <c r="Q237" s="8">
        <v>14.13</v>
      </c>
    </row>
    <row r="238" spans="1:17">
      <c r="A238" s="40" t="s">
        <v>2248</v>
      </c>
      <c r="B238" s="41"/>
      <c r="C238" s="41"/>
      <c r="D238" s="42" t="s">
        <v>134</v>
      </c>
      <c r="E238" s="41"/>
      <c r="F238" s="92"/>
      <c r="G238" s="41"/>
      <c r="H238" s="55"/>
      <c r="I238" s="55"/>
      <c r="J238" s="55"/>
      <c r="K238" s="55"/>
      <c r="L238" s="55">
        <f>L239</f>
        <v>62.3</v>
      </c>
      <c r="M238" s="55">
        <f>M239</f>
        <v>62.3</v>
      </c>
      <c r="P238" s="4"/>
      <c r="Q238" s="4"/>
    </row>
    <row r="239" spans="1:17">
      <c r="A239" s="44" t="s">
        <v>2249</v>
      </c>
      <c r="B239" s="45" t="s">
        <v>37</v>
      </c>
      <c r="C239" s="46">
        <v>30101</v>
      </c>
      <c r="D239" s="53" t="s">
        <v>92</v>
      </c>
      <c r="E239" s="47" t="s">
        <v>17</v>
      </c>
      <c r="F239" s="54">
        <v>1.65</v>
      </c>
      <c r="G239" s="48">
        <v>1.65</v>
      </c>
      <c r="H239" s="48">
        <f t="shared" si="18"/>
        <v>49.466999999999999</v>
      </c>
      <c r="I239" s="49">
        <f t="shared" si="19"/>
        <v>29.98</v>
      </c>
      <c r="J239" s="49">
        <f t="shared" si="20"/>
        <v>12.837</v>
      </c>
      <c r="K239" s="49">
        <f t="shared" si="21"/>
        <v>7.78</v>
      </c>
      <c r="L239" s="50">
        <f t="shared" si="22"/>
        <v>62.3</v>
      </c>
      <c r="M239" s="50">
        <f t="shared" si="23"/>
        <v>62.3</v>
      </c>
      <c r="P239" s="8">
        <v>34.58</v>
      </c>
      <c r="Q239" s="8">
        <v>8.98</v>
      </c>
    </row>
    <row r="240" spans="1:17">
      <c r="A240" s="40" t="s">
        <v>2250</v>
      </c>
      <c r="B240" s="41"/>
      <c r="C240" s="41"/>
      <c r="D240" s="42" t="s">
        <v>136</v>
      </c>
      <c r="E240" s="41"/>
      <c r="F240" s="92"/>
      <c r="G240" s="41"/>
      <c r="H240" s="55"/>
      <c r="I240" s="55"/>
      <c r="J240" s="55"/>
      <c r="K240" s="55"/>
      <c r="L240" s="55">
        <f>L241+L244</f>
        <v>133.81</v>
      </c>
      <c r="M240" s="55">
        <f>M241+M244</f>
        <v>133.81</v>
      </c>
      <c r="P240" s="4"/>
      <c r="Q240" s="4"/>
    </row>
    <row r="241" spans="1:17">
      <c r="A241" s="59" t="s">
        <v>2251</v>
      </c>
      <c r="B241" s="60"/>
      <c r="C241" s="60"/>
      <c r="D241" s="61" t="s">
        <v>1478</v>
      </c>
      <c r="E241" s="60"/>
      <c r="F241" s="93"/>
      <c r="G241" s="60"/>
      <c r="H241" s="62"/>
      <c r="I241" s="62"/>
      <c r="J241" s="62"/>
      <c r="K241" s="62"/>
      <c r="L241" s="62">
        <f>SUM(L242:L243)</f>
        <v>45.150000000000006</v>
      </c>
      <c r="M241" s="62">
        <f>SUM(M242:M243)</f>
        <v>45.150000000000006</v>
      </c>
      <c r="P241" s="3"/>
      <c r="Q241" s="3"/>
    </row>
    <row r="242" spans="1:17">
      <c r="A242" s="44" t="s">
        <v>2252</v>
      </c>
      <c r="B242" s="45" t="s">
        <v>37</v>
      </c>
      <c r="C242" s="46">
        <v>40101</v>
      </c>
      <c r="D242" s="53" t="s">
        <v>93</v>
      </c>
      <c r="E242" s="47" t="s">
        <v>17</v>
      </c>
      <c r="F242" s="54">
        <v>1.56</v>
      </c>
      <c r="G242" s="48">
        <v>1.56</v>
      </c>
      <c r="H242" s="48">
        <f t="shared" si="18"/>
        <v>0</v>
      </c>
      <c r="I242" s="49">
        <f t="shared" si="19"/>
        <v>0</v>
      </c>
      <c r="J242" s="49">
        <f t="shared" si="20"/>
        <v>43.2744</v>
      </c>
      <c r="K242" s="49">
        <f t="shared" si="21"/>
        <v>27.74</v>
      </c>
      <c r="L242" s="50">
        <f t="shared" si="22"/>
        <v>43.27</v>
      </c>
      <c r="M242" s="50">
        <f t="shared" si="23"/>
        <v>43.27</v>
      </c>
      <c r="P242" s="8">
        <v>0</v>
      </c>
      <c r="Q242" s="8">
        <v>32</v>
      </c>
    </row>
    <row r="243" spans="1:17">
      <c r="A243" s="44" t="s">
        <v>2253</v>
      </c>
      <c r="B243" s="45" t="s">
        <v>37</v>
      </c>
      <c r="C243" s="46">
        <v>41010</v>
      </c>
      <c r="D243" s="53" t="s">
        <v>1430</v>
      </c>
      <c r="E243" s="47" t="s">
        <v>17</v>
      </c>
      <c r="F243" s="54">
        <v>1.56</v>
      </c>
      <c r="G243" s="48">
        <v>1.56</v>
      </c>
      <c r="H243" s="48">
        <f t="shared" si="18"/>
        <v>1.8875999999999999</v>
      </c>
      <c r="I243" s="49">
        <f t="shared" si="19"/>
        <v>1.21</v>
      </c>
      <c r="J243" s="49">
        <f t="shared" si="20"/>
        <v>0</v>
      </c>
      <c r="K243" s="49">
        <f t="shared" si="21"/>
        <v>0</v>
      </c>
      <c r="L243" s="50">
        <f t="shared" si="22"/>
        <v>1.88</v>
      </c>
      <c r="M243" s="50">
        <f t="shared" si="23"/>
        <v>1.88</v>
      </c>
      <c r="P243" s="8">
        <v>1.4</v>
      </c>
      <c r="Q243" s="8">
        <v>0</v>
      </c>
    </row>
    <row r="244" spans="1:17" ht="15.6">
      <c r="A244" s="59" t="s">
        <v>2254</v>
      </c>
      <c r="B244" s="68"/>
      <c r="C244" s="68"/>
      <c r="D244" s="61" t="s">
        <v>2255</v>
      </c>
      <c r="E244" s="68"/>
      <c r="F244" s="94"/>
      <c r="G244" s="68"/>
      <c r="H244" s="62"/>
      <c r="I244" s="62"/>
      <c r="J244" s="62"/>
      <c r="K244" s="62"/>
      <c r="L244" s="62">
        <f>SUM(L245:L247)</f>
        <v>88.66</v>
      </c>
      <c r="M244" s="62">
        <f>SUM(M245:M247)</f>
        <v>88.66</v>
      </c>
      <c r="P244" s="6"/>
      <c r="Q244" s="6"/>
    </row>
    <row r="245" spans="1:17">
      <c r="A245" s="44" t="s">
        <v>2256</v>
      </c>
      <c r="B245" s="45" t="s">
        <v>37</v>
      </c>
      <c r="C245" s="46">
        <v>41009</v>
      </c>
      <c r="D245" s="53" t="s">
        <v>1432</v>
      </c>
      <c r="E245" s="47" t="s">
        <v>17</v>
      </c>
      <c r="F245" s="54">
        <v>5.36</v>
      </c>
      <c r="G245" s="48">
        <v>5.36</v>
      </c>
      <c r="H245" s="48">
        <f t="shared" si="18"/>
        <v>8.7368000000000006</v>
      </c>
      <c r="I245" s="49">
        <f t="shared" si="19"/>
        <v>1.63</v>
      </c>
      <c r="J245" s="49">
        <f t="shared" si="20"/>
        <v>0</v>
      </c>
      <c r="K245" s="49">
        <f t="shared" si="21"/>
        <v>0</v>
      </c>
      <c r="L245" s="50">
        <f t="shared" si="22"/>
        <v>8.73</v>
      </c>
      <c r="M245" s="50">
        <f t="shared" si="23"/>
        <v>8.73</v>
      </c>
      <c r="P245" s="8">
        <v>1.88</v>
      </c>
      <c r="Q245" s="8">
        <v>0</v>
      </c>
    </row>
    <row r="246" spans="1:17">
      <c r="A246" s="44" t="s">
        <v>2257</v>
      </c>
      <c r="B246" s="45" t="s">
        <v>37</v>
      </c>
      <c r="C246" s="46">
        <v>41140</v>
      </c>
      <c r="D246" s="53" t="s">
        <v>1434</v>
      </c>
      <c r="E246" s="47" t="s">
        <v>9</v>
      </c>
      <c r="F246" s="54">
        <v>12.26</v>
      </c>
      <c r="G246" s="48">
        <v>12.26</v>
      </c>
      <c r="H246" s="48">
        <f t="shared" si="18"/>
        <v>0</v>
      </c>
      <c r="I246" s="49">
        <f t="shared" si="19"/>
        <v>0</v>
      </c>
      <c r="J246" s="49">
        <f t="shared" si="20"/>
        <v>26.972000000000001</v>
      </c>
      <c r="K246" s="49">
        <f t="shared" si="21"/>
        <v>2.2000000000000002</v>
      </c>
      <c r="L246" s="50">
        <f t="shared" si="22"/>
        <v>26.97</v>
      </c>
      <c r="M246" s="50">
        <f t="shared" si="23"/>
        <v>26.97</v>
      </c>
      <c r="P246" s="8">
        <v>0</v>
      </c>
      <c r="Q246" s="8">
        <v>2.54</v>
      </c>
    </row>
    <row r="247" spans="1:17">
      <c r="A247" s="44" t="s">
        <v>2258</v>
      </c>
      <c r="B247" s="45" t="s">
        <v>37</v>
      </c>
      <c r="C247" s="46">
        <v>41002</v>
      </c>
      <c r="D247" s="53" t="s">
        <v>95</v>
      </c>
      <c r="E247" s="47" t="s">
        <v>9</v>
      </c>
      <c r="F247" s="54">
        <v>12.26</v>
      </c>
      <c r="G247" s="48">
        <v>12.26</v>
      </c>
      <c r="H247" s="48">
        <f t="shared" si="18"/>
        <v>0</v>
      </c>
      <c r="I247" s="49">
        <f t="shared" si="19"/>
        <v>0</v>
      </c>
      <c r="J247" s="49">
        <f t="shared" si="20"/>
        <v>52.963200000000001</v>
      </c>
      <c r="K247" s="49">
        <f t="shared" si="21"/>
        <v>4.32</v>
      </c>
      <c r="L247" s="50">
        <f t="shared" si="22"/>
        <v>52.96</v>
      </c>
      <c r="M247" s="50">
        <f t="shared" si="23"/>
        <v>52.96</v>
      </c>
      <c r="P247" s="8">
        <v>0</v>
      </c>
      <c r="Q247" s="8">
        <v>4.99</v>
      </c>
    </row>
    <row r="248" spans="1:17">
      <c r="A248" s="40" t="s">
        <v>2259</v>
      </c>
      <c r="B248" s="41"/>
      <c r="C248" s="41"/>
      <c r="D248" s="42" t="s">
        <v>147</v>
      </c>
      <c r="E248" s="41"/>
      <c r="F248" s="92"/>
      <c r="G248" s="41"/>
      <c r="H248" s="55"/>
      <c r="I248" s="55"/>
      <c r="J248" s="55"/>
      <c r="K248" s="55"/>
      <c r="L248" s="55">
        <f>L249</f>
        <v>161.47999999999999</v>
      </c>
      <c r="M248" s="55">
        <f>M249</f>
        <v>161.47999999999999</v>
      </c>
      <c r="N248" s="22"/>
      <c r="P248" s="4"/>
      <c r="Q248" s="4"/>
    </row>
    <row r="249" spans="1:17" ht="15.6">
      <c r="A249" s="44" t="s">
        <v>2260</v>
      </c>
      <c r="B249" s="51" t="s">
        <v>7</v>
      </c>
      <c r="C249" s="52">
        <v>103318</v>
      </c>
      <c r="D249" s="53" t="s">
        <v>1486</v>
      </c>
      <c r="E249" s="63" t="s">
        <v>9</v>
      </c>
      <c r="F249" s="64">
        <v>1.93</v>
      </c>
      <c r="G249" s="65">
        <v>1.93</v>
      </c>
      <c r="H249" s="48">
        <f t="shared" si="18"/>
        <v>113.9858</v>
      </c>
      <c r="I249" s="49">
        <f t="shared" si="19"/>
        <v>59.06</v>
      </c>
      <c r="J249" s="49">
        <f t="shared" si="20"/>
        <v>47.497299999999996</v>
      </c>
      <c r="K249" s="49">
        <f t="shared" si="21"/>
        <v>24.61</v>
      </c>
      <c r="L249" s="50">
        <f t="shared" si="22"/>
        <v>161.47999999999999</v>
      </c>
      <c r="M249" s="50">
        <f t="shared" si="23"/>
        <v>161.47999999999999</v>
      </c>
      <c r="P249" s="9">
        <v>68.12</v>
      </c>
      <c r="Q249" s="9">
        <v>28.39</v>
      </c>
    </row>
    <row r="250" spans="1:17">
      <c r="A250" s="40" t="s">
        <v>2261</v>
      </c>
      <c r="B250" s="41"/>
      <c r="C250" s="41"/>
      <c r="D250" s="42" t="s">
        <v>151</v>
      </c>
      <c r="E250" s="41"/>
      <c r="F250" s="92"/>
      <c r="G250" s="41"/>
      <c r="H250" s="55"/>
      <c r="I250" s="55"/>
      <c r="J250" s="55"/>
      <c r="K250" s="55"/>
      <c r="L250" s="55">
        <f>L251</f>
        <v>3971.69</v>
      </c>
      <c r="M250" s="55">
        <f>M251</f>
        <v>3971.69</v>
      </c>
      <c r="P250" s="4"/>
      <c r="Q250" s="4"/>
    </row>
    <row r="251" spans="1:17" ht="23.4">
      <c r="A251" s="44" t="s">
        <v>2262</v>
      </c>
      <c r="B251" s="51" t="s">
        <v>7</v>
      </c>
      <c r="C251" s="52">
        <v>100775</v>
      </c>
      <c r="D251" s="53" t="s">
        <v>1316</v>
      </c>
      <c r="E251" s="47" t="s">
        <v>62</v>
      </c>
      <c r="F251" s="54">
        <v>279.5</v>
      </c>
      <c r="G251" s="48">
        <v>279.5</v>
      </c>
      <c r="H251" s="48">
        <f t="shared" si="18"/>
        <v>3781.6349999999998</v>
      </c>
      <c r="I251" s="49">
        <f t="shared" si="19"/>
        <v>13.53</v>
      </c>
      <c r="J251" s="49">
        <f t="shared" si="20"/>
        <v>190.06</v>
      </c>
      <c r="K251" s="49">
        <f t="shared" si="21"/>
        <v>0.68</v>
      </c>
      <c r="L251" s="50">
        <f t="shared" si="22"/>
        <v>3971.69</v>
      </c>
      <c r="M251" s="50">
        <f t="shared" si="23"/>
        <v>3971.69</v>
      </c>
      <c r="P251" s="8">
        <v>15.61</v>
      </c>
      <c r="Q251" s="8">
        <v>0.79</v>
      </c>
    </row>
    <row r="252" spans="1:17">
      <c r="A252" s="40" t="s">
        <v>2263</v>
      </c>
      <c r="B252" s="41"/>
      <c r="C252" s="41"/>
      <c r="D252" s="42" t="s">
        <v>153</v>
      </c>
      <c r="E252" s="41"/>
      <c r="F252" s="92"/>
      <c r="G252" s="41"/>
      <c r="H252" s="55"/>
      <c r="I252" s="55"/>
      <c r="J252" s="55"/>
      <c r="K252" s="55"/>
      <c r="L252" s="55">
        <f>L253</f>
        <v>6547.89</v>
      </c>
      <c r="M252" s="55">
        <f>M253</f>
        <v>6547.89</v>
      </c>
      <c r="P252" s="4"/>
      <c r="Q252" s="4"/>
    </row>
    <row r="253" spans="1:17">
      <c r="A253" s="44" t="s">
        <v>2264</v>
      </c>
      <c r="B253" s="45" t="s">
        <v>4</v>
      </c>
      <c r="C253" s="57" t="s">
        <v>74</v>
      </c>
      <c r="D253" s="53" t="s">
        <v>1446</v>
      </c>
      <c r="E253" s="47" t="s">
        <v>16</v>
      </c>
      <c r="F253" s="54">
        <v>18.5</v>
      </c>
      <c r="G253" s="48">
        <v>18.5</v>
      </c>
      <c r="H253" s="48">
        <f t="shared" si="18"/>
        <v>5919.2599999999993</v>
      </c>
      <c r="I253" s="49">
        <f t="shared" si="19"/>
        <v>319.95999999999998</v>
      </c>
      <c r="J253" s="49">
        <f t="shared" si="20"/>
        <v>628.63</v>
      </c>
      <c r="K253" s="49">
        <f t="shared" si="21"/>
        <v>33.979999999999997</v>
      </c>
      <c r="L253" s="50">
        <f t="shared" si="22"/>
        <v>6547.89</v>
      </c>
      <c r="M253" s="50">
        <f t="shared" si="23"/>
        <v>6547.89</v>
      </c>
      <c r="P253" s="8">
        <v>369.02</v>
      </c>
      <c r="Q253" s="8">
        <v>39.200000000000003</v>
      </c>
    </row>
    <row r="254" spans="1:17">
      <c r="A254" s="40" t="s">
        <v>2265</v>
      </c>
      <c r="B254" s="41"/>
      <c r="C254" s="41"/>
      <c r="D254" s="42" t="s">
        <v>157</v>
      </c>
      <c r="E254" s="41"/>
      <c r="F254" s="92"/>
      <c r="G254" s="41"/>
      <c r="H254" s="55"/>
      <c r="I254" s="55"/>
      <c r="J254" s="55"/>
      <c r="K254" s="55"/>
      <c r="L254" s="55">
        <f>SUM(L255:L256)</f>
        <v>36.120000000000005</v>
      </c>
      <c r="M254" s="55">
        <f>SUM(M255:M256)</f>
        <v>36.120000000000005</v>
      </c>
      <c r="P254" s="4"/>
      <c r="Q254" s="4"/>
    </row>
    <row r="255" spans="1:17">
      <c r="A255" s="44" t="s">
        <v>2266</v>
      </c>
      <c r="B255" s="45" t="s">
        <v>37</v>
      </c>
      <c r="C255" s="46">
        <v>200150</v>
      </c>
      <c r="D255" s="53" t="s">
        <v>1207</v>
      </c>
      <c r="E255" s="47" t="s">
        <v>9</v>
      </c>
      <c r="F255" s="54">
        <v>1.93</v>
      </c>
      <c r="G255" s="48">
        <v>1.93</v>
      </c>
      <c r="H255" s="48">
        <f t="shared" si="18"/>
        <v>5.79</v>
      </c>
      <c r="I255" s="49">
        <f t="shared" si="19"/>
        <v>3</v>
      </c>
      <c r="J255" s="49">
        <f t="shared" si="20"/>
        <v>1.9106999999999998</v>
      </c>
      <c r="K255" s="49">
        <f t="shared" si="21"/>
        <v>0.99</v>
      </c>
      <c r="L255" s="50">
        <f t="shared" si="22"/>
        <v>7.7</v>
      </c>
      <c r="M255" s="50">
        <f t="shared" si="23"/>
        <v>7.7</v>
      </c>
      <c r="P255" s="8">
        <v>3.46</v>
      </c>
      <c r="Q255" s="8">
        <v>1.1499999999999999</v>
      </c>
    </row>
    <row r="256" spans="1:17">
      <c r="A256" s="44" t="s">
        <v>2267</v>
      </c>
      <c r="B256" s="45" t="s">
        <v>37</v>
      </c>
      <c r="C256" s="46">
        <v>200403</v>
      </c>
      <c r="D256" s="53" t="s">
        <v>38</v>
      </c>
      <c r="E256" s="47" t="s">
        <v>9</v>
      </c>
      <c r="F256" s="54">
        <v>1.93</v>
      </c>
      <c r="G256" s="48">
        <v>1.93</v>
      </c>
      <c r="H256" s="48">
        <f t="shared" si="18"/>
        <v>4.8056999999999999</v>
      </c>
      <c r="I256" s="49">
        <f t="shared" si="19"/>
        <v>2.4900000000000002</v>
      </c>
      <c r="J256" s="49">
        <f t="shared" si="20"/>
        <v>23.623200000000001</v>
      </c>
      <c r="K256" s="49">
        <f t="shared" si="21"/>
        <v>12.24</v>
      </c>
      <c r="L256" s="50">
        <f t="shared" si="22"/>
        <v>28.42</v>
      </c>
      <c r="M256" s="50">
        <f t="shared" si="23"/>
        <v>28.42</v>
      </c>
      <c r="P256" s="8">
        <v>2.88</v>
      </c>
      <c r="Q256" s="8">
        <v>14.12</v>
      </c>
    </row>
    <row r="257" spans="1:17">
      <c r="A257" s="40" t="s">
        <v>2268</v>
      </c>
      <c r="B257" s="41"/>
      <c r="C257" s="41"/>
      <c r="D257" s="42" t="s">
        <v>124</v>
      </c>
      <c r="E257" s="41"/>
      <c r="F257" s="92"/>
      <c r="G257" s="41"/>
      <c r="H257" s="55"/>
      <c r="I257" s="55"/>
      <c r="J257" s="55"/>
      <c r="K257" s="55"/>
      <c r="L257" s="55">
        <f>L258</f>
        <v>428.36</v>
      </c>
      <c r="M257" s="55">
        <f>M258</f>
        <v>428.36</v>
      </c>
      <c r="P257" s="4"/>
      <c r="Q257" s="4"/>
    </row>
    <row r="258" spans="1:17">
      <c r="A258" s="44" t="s">
        <v>2269</v>
      </c>
      <c r="B258" s="45" t="s">
        <v>37</v>
      </c>
      <c r="C258" s="46">
        <v>220059</v>
      </c>
      <c r="D258" s="53" t="s">
        <v>1457</v>
      </c>
      <c r="E258" s="47" t="s">
        <v>9</v>
      </c>
      <c r="F258" s="54">
        <v>12.26</v>
      </c>
      <c r="G258" s="48">
        <v>12.26</v>
      </c>
      <c r="H258" s="48">
        <f t="shared" si="18"/>
        <v>329.30359999999996</v>
      </c>
      <c r="I258" s="49">
        <f t="shared" si="19"/>
        <v>26.86</v>
      </c>
      <c r="J258" s="49">
        <f t="shared" si="20"/>
        <v>99.0608</v>
      </c>
      <c r="K258" s="49">
        <f t="shared" si="21"/>
        <v>8.08</v>
      </c>
      <c r="L258" s="50">
        <f t="shared" si="22"/>
        <v>428.36</v>
      </c>
      <c r="M258" s="50">
        <f t="shared" si="23"/>
        <v>428.36</v>
      </c>
      <c r="P258" s="8">
        <v>30.98</v>
      </c>
      <c r="Q258" s="8">
        <v>9.33</v>
      </c>
    </row>
    <row r="259" spans="1:17">
      <c r="A259" s="40" t="s">
        <v>2270</v>
      </c>
      <c r="B259" s="41"/>
      <c r="C259" s="41"/>
      <c r="D259" s="42" t="s">
        <v>165</v>
      </c>
      <c r="E259" s="41"/>
      <c r="F259" s="92"/>
      <c r="G259" s="41"/>
      <c r="H259" s="55"/>
      <c r="I259" s="55"/>
      <c r="J259" s="55"/>
      <c r="K259" s="55"/>
      <c r="L259" s="55">
        <f>L260</f>
        <v>22.04</v>
      </c>
      <c r="M259" s="55">
        <f>M260</f>
        <v>22.04</v>
      </c>
      <c r="P259" s="4"/>
      <c r="Q259" s="4"/>
    </row>
    <row r="260" spans="1:17">
      <c r="A260" s="44" t="s">
        <v>2271</v>
      </c>
      <c r="B260" s="45" t="s">
        <v>37</v>
      </c>
      <c r="C260" s="46">
        <v>261000</v>
      </c>
      <c r="D260" s="53" t="s">
        <v>40</v>
      </c>
      <c r="E260" s="47" t="s">
        <v>9</v>
      </c>
      <c r="F260" s="54">
        <v>1.93</v>
      </c>
      <c r="G260" s="48">
        <v>1.93</v>
      </c>
      <c r="H260" s="48">
        <f t="shared" si="18"/>
        <v>9.5342000000000002</v>
      </c>
      <c r="I260" s="49">
        <f t="shared" si="19"/>
        <v>4.9400000000000004</v>
      </c>
      <c r="J260" s="49">
        <f t="shared" si="20"/>
        <v>12.506400000000001</v>
      </c>
      <c r="K260" s="49">
        <f t="shared" si="21"/>
        <v>6.48</v>
      </c>
      <c r="L260" s="50">
        <f t="shared" si="22"/>
        <v>22.04</v>
      </c>
      <c r="M260" s="50">
        <f t="shared" si="23"/>
        <v>22.04</v>
      </c>
      <c r="P260" s="8">
        <v>5.7</v>
      </c>
      <c r="Q260" s="8">
        <v>7.48</v>
      </c>
    </row>
    <row r="261" spans="1:17">
      <c r="A261" s="40" t="s">
        <v>2272</v>
      </c>
      <c r="B261" s="41"/>
      <c r="C261" s="41"/>
      <c r="D261" s="42" t="s">
        <v>167</v>
      </c>
      <c r="E261" s="41"/>
      <c r="F261" s="92"/>
      <c r="G261" s="41"/>
      <c r="H261" s="55"/>
      <c r="I261" s="55"/>
      <c r="J261" s="55"/>
      <c r="K261" s="55"/>
      <c r="L261" s="55">
        <f>L262</f>
        <v>3288.79</v>
      </c>
      <c r="M261" s="55">
        <f>M262</f>
        <v>3288.79</v>
      </c>
      <c r="P261" s="4"/>
      <c r="Q261" s="4"/>
    </row>
    <row r="262" spans="1:17" ht="15.6">
      <c r="A262" s="44" t="s">
        <v>2273</v>
      </c>
      <c r="B262" s="45" t="s">
        <v>4</v>
      </c>
      <c r="C262" s="57" t="s">
        <v>59</v>
      </c>
      <c r="D262" s="32" t="s">
        <v>2562</v>
      </c>
      <c r="E262" s="47" t="s">
        <v>9</v>
      </c>
      <c r="F262" s="54">
        <v>6.48</v>
      </c>
      <c r="G262" s="48">
        <v>6.48</v>
      </c>
      <c r="H262" s="48">
        <f t="shared" si="18"/>
        <v>2781.2159999999999</v>
      </c>
      <c r="I262" s="49">
        <f t="shared" si="19"/>
        <v>429.2</v>
      </c>
      <c r="J262" s="49">
        <f t="shared" si="20"/>
        <v>507.57840000000004</v>
      </c>
      <c r="K262" s="49">
        <f t="shared" si="21"/>
        <v>78.33</v>
      </c>
      <c r="L262" s="50">
        <f t="shared" si="22"/>
        <v>3288.79</v>
      </c>
      <c r="M262" s="50">
        <f t="shared" si="23"/>
        <v>3288.79</v>
      </c>
      <c r="P262" s="8">
        <v>495</v>
      </c>
      <c r="Q262" s="8">
        <v>90.35</v>
      </c>
    </row>
    <row r="263" spans="1:17">
      <c r="A263" s="34">
        <v>9</v>
      </c>
      <c r="B263" s="35"/>
      <c r="C263" s="35"/>
      <c r="D263" s="36" t="s">
        <v>2274</v>
      </c>
      <c r="E263" s="37" t="s">
        <v>12</v>
      </c>
      <c r="F263" s="38">
        <v>1</v>
      </c>
      <c r="G263" s="35"/>
      <c r="H263" s="58"/>
      <c r="I263" s="58"/>
      <c r="J263" s="58"/>
      <c r="K263" s="58"/>
      <c r="L263" s="58">
        <f>L264+L267+L269+L272+L274+L277</f>
        <v>13661.09</v>
      </c>
      <c r="M263" s="58">
        <f>M264+M267+M269+M272+M274+M277</f>
        <v>13661.09</v>
      </c>
      <c r="P263" s="5"/>
      <c r="Q263" s="5"/>
    </row>
    <row r="264" spans="1:17">
      <c r="A264" s="40" t="s">
        <v>2275</v>
      </c>
      <c r="B264" s="41"/>
      <c r="C264" s="41"/>
      <c r="D264" s="42" t="s">
        <v>132</v>
      </c>
      <c r="E264" s="41"/>
      <c r="F264" s="92"/>
      <c r="G264" s="41"/>
      <c r="H264" s="55"/>
      <c r="I264" s="55"/>
      <c r="J264" s="55"/>
      <c r="K264" s="55"/>
      <c r="L264" s="55">
        <f>SUM(L265:L266)</f>
        <v>335.71999999999997</v>
      </c>
      <c r="M264" s="55">
        <f>SUM(M265:M266)</f>
        <v>335.71999999999997</v>
      </c>
      <c r="P264" s="4"/>
      <c r="Q264" s="4"/>
    </row>
    <row r="265" spans="1:17">
      <c r="A265" s="44" t="s">
        <v>2276</v>
      </c>
      <c r="B265" s="45" t="s">
        <v>37</v>
      </c>
      <c r="C265" s="46">
        <v>20106</v>
      </c>
      <c r="D265" s="53" t="s">
        <v>1420</v>
      </c>
      <c r="E265" s="47" t="s">
        <v>9</v>
      </c>
      <c r="F265" s="54">
        <v>1.68</v>
      </c>
      <c r="G265" s="48">
        <v>1.68</v>
      </c>
      <c r="H265" s="48">
        <f t="shared" si="18"/>
        <v>0</v>
      </c>
      <c r="I265" s="49">
        <f t="shared" si="19"/>
        <v>0</v>
      </c>
      <c r="J265" s="49">
        <f t="shared" si="20"/>
        <v>8.4672000000000001</v>
      </c>
      <c r="K265" s="49">
        <f t="shared" si="21"/>
        <v>5.04</v>
      </c>
      <c r="L265" s="50">
        <f t="shared" si="22"/>
        <v>8.4600000000000009</v>
      </c>
      <c r="M265" s="50">
        <f t="shared" si="23"/>
        <v>8.4600000000000009</v>
      </c>
      <c r="P265" s="8">
        <v>0</v>
      </c>
      <c r="Q265" s="8">
        <v>5.82</v>
      </c>
    </row>
    <row r="266" spans="1:17" ht="15.6">
      <c r="A266" s="44" t="s">
        <v>2277</v>
      </c>
      <c r="B266" s="45" t="s">
        <v>37</v>
      </c>
      <c r="C266" s="46">
        <v>20111</v>
      </c>
      <c r="D266" s="53" t="s">
        <v>1543</v>
      </c>
      <c r="E266" s="47" t="s">
        <v>9</v>
      </c>
      <c r="F266" s="54">
        <v>46.42</v>
      </c>
      <c r="G266" s="48">
        <v>46.42</v>
      </c>
      <c r="H266" s="48">
        <f t="shared" ref="H266:H329" si="24">G266*I266</f>
        <v>0</v>
      </c>
      <c r="I266" s="49">
        <f t="shared" ref="I266:I329" si="25">TRUNC(($P$7*P266),2)</f>
        <v>0</v>
      </c>
      <c r="J266" s="49">
        <f t="shared" ref="J266:J329" si="26">G266*K266</f>
        <v>327.26100000000002</v>
      </c>
      <c r="K266" s="49">
        <f t="shared" ref="K266:K329" si="27">TRUNC(($P$7*Q266),2)</f>
        <v>7.05</v>
      </c>
      <c r="L266" s="50">
        <f t="shared" ref="L266:L329" si="28">TRUNC(F266*(I266+K266),2)</f>
        <v>327.26</v>
      </c>
      <c r="M266" s="50">
        <f t="shared" ref="M266:M329" si="29">TRUNC(G266*(I266+K266),2)</f>
        <v>327.26</v>
      </c>
      <c r="P266" s="8">
        <v>0</v>
      </c>
      <c r="Q266" s="8">
        <v>8.14</v>
      </c>
    </row>
    <row r="267" spans="1:17">
      <c r="A267" s="40" t="s">
        <v>2278</v>
      </c>
      <c r="B267" s="41"/>
      <c r="C267" s="41"/>
      <c r="D267" s="42" t="s">
        <v>134</v>
      </c>
      <c r="E267" s="41"/>
      <c r="F267" s="92"/>
      <c r="G267" s="41"/>
      <c r="H267" s="55"/>
      <c r="I267" s="55"/>
      <c r="J267" s="55"/>
      <c r="K267" s="55"/>
      <c r="L267" s="55">
        <f>L268</f>
        <v>38.130000000000003</v>
      </c>
      <c r="M267" s="55">
        <f>M268</f>
        <v>38.130000000000003</v>
      </c>
      <c r="P267" s="4"/>
      <c r="Q267" s="4"/>
    </row>
    <row r="268" spans="1:17">
      <c r="A268" s="44" t="s">
        <v>2279</v>
      </c>
      <c r="B268" s="45" t="s">
        <v>37</v>
      </c>
      <c r="C268" s="46">
        <v>30101</v>
      </c>
      <c r="D268" s="53" t="s">
        <v>92</v>
      </c>
      <c r="E268" s="47" t="s">
        <v>17</v>
      </c>
      <c r="F268" s="54">
        <v>1.01</v>
      </c>
      <c r="G268" s="48">
        <v>1.01</v>
      </c>
      <c r="H268" s="48">
        <f t="shared" si="24"/>
        <v>30.279800000000002</v>
      </c>
      <c r="I268" s="49">
        <f t="shared" si="25"/>
        <v>29.98</v>
      </c>
      <c r="J268" s="49">
        <f t="shared" si="26"/>
        <v>7.8578000000000001</v>
      </c>
      <c r="K268" s="49">
        <f t="shared" si="27"/>
        <v>7.78</v>
      </c>
      <c r="L268" s="50">
        <f t="shared" si="28"/>
        <v>38.130000000000003</v>
      </c>
      <c r="M268" s="50">
        <f t="shared" si="29"/>
        <v>38.130000000000003</v>
      </c>
      <c r="P268" s="8">
        <v>34.58</v>
      </c>
      <c r="Q268" s="8">
        <v>8.98</v>
      </c>
    </row>
    <row r="269" spans="1:17">
      <c r="A269" s="40" t="s">
        <v>2280</v>
      </c>
      <c r="B269" s="41"/>
      <c r="C269" s="41"/>
      <c r="D269" s="42" t="s">
        <v>147</v>
      </c>
      <c r="E269" s="41"/>
      <c r="F269" s="92"/>
      <c r="G269" s="41"/>
      <c r="H269" s="55"/>
      <c r="I269" s="55"/>
      <c r="J269" s="55"/>
      <c r="K269" s="55"/>
      <c r="L269" s="55">
        <f>SUM(L270:L271)</f>
        <v>3120.17</v>
      </c>
      <c r="M269" s="55">
        <f>SUM(M270:M271)</f>
        <v>3120.17</v>
      </c>
      <c r="P269" s="4"/>
      <c r="Q269" s="4"/>
    </row>
    <row r="270" spans="1:17" ht="15.6">
      <c r="A270" s="44" t="s">
        <v>2281</v>
      </c>
      <c r="B270" s="51" t="s">
        <v>7</v>
      </c>
      <c r="C270" s="52">
        <v>96358</v>
      </c>
      <c r="D270" s="53" t="s">
        <v>2112</v>
      </c>
      <c r="E270" s="63" t="s">
        <v>9</v>
      </c>
      <c r="F270" s="64">
        <v>28.56</v>
      </c>
      <c r="G270" s="65">
        <v>28.56</v>
      </c>
      <c r="H270" s="48">
        <f t="shared" si="24"/>
        <v>2074.3127999999997</v>
      </c>
      <c r="I270" s="49">
        <f t="shared" si="25"/>
        <v>72.63</v>
      </c>
      <c r="J270" s="49">
        <f t="shared" si="26"/>
        <v>267.036</v>
      </c>
      <c r="K270" s="49">
        <f t="shared" si="27"/>
        <v>9.35</v>
      </c>
      <c r="L270" s="50">
        <f t="shared" si="28"/>
        <v>2341.34</v>
      </c>
      <c r="M270" s="50">
        <f t="shared" si="29"/>
        <v>2341.34</v>
      </c>
      <c r="P270" s="9">
        <v>83.77</v>
      </c>
      <c r="Q270" s="9">
        <v>10.79</v>
      </c>
    </row>
    <row r="271" spans="1:17">
      <c r="A271" s="44" t="s">
        <v>2282</v>
      </c>
      <c r="B271" s="45" t="s">
        <v>4</v>
      </c>
      <c r="C271" s="57" t="s">
        <v>5</v>
      </c>
      <c r="D271" s="53" t="s">
        <v>6</v>
      </c>
      <c r="E271" s="47" t="s">
        <v>2114</v>
      </c>
      <c r="F271" s="54">
        <v>28.56</v>
      </c>
      <c r="G271" s="48">
        <v>28.56</v>
      </c>
      <c r="H271" s="48">
        <f t="shared" si="24"/>
        <v>734.84879999999998</v>
      </c>
      <c r="I271" s="49">
        <f t="shared" si="25"/>
        <v>25.73</v>
      </c>
      <c r="J271" s="49">
        <f t="shared" si="26"/>
        <v>43.982399999999998</v>
      </c>
      <c r="K271" s="49">
        <f t="shared" si="27"/>
        <v>1.54</v>
      </c>
      <c r="L271" s="50">
        <f t="shared" si="28"/>
        <v>778.83</v>
      </c>
      <c r="M271" s="50">
        <f t="shared" si="29"/>
        <v>778.83</v>
      </c>
      <c r="P271" s="8">
        <v>29.68</v>
      </c>
      <c r="Q271" s="8">
        <v>1.78</v>
      </c>
    </row>
    <row r="272" spans="1:17">
      <c r="A272" s="40" t="s">
        <v>2283</v>
      </c>
      <c r="B272" s="41"/>
      <c r="C272" s="41"/>
      <c r="D272" s="42" t="s">
        <v>153</v>
      </c>
      <c r="E272" s="41"/>
      <c r="F272" s="92"/>
      <c r="G272" s="41"/>
      <c r="H272" s="55"/>
      <c r="I272" s="55"/>
      <c r="J272" s="55"/>
      <c r="K272" s="55"/>
      <c r="L272" s="55">
        <f>L273</f>
        <v>3371</v>
      </c>
      <c r="M272" s="55">
        <f>M273</f>
        <v>3371</v>
      </c>
      <c r="P272" s="4"/>
      <c r="Q272" s="4"/>
    </row>
    <row r="273" spans="1:17">
      <c r="A273" s="44" t="s">
        <v>2284</v>
      </c>
      <c r="B273" s="45" t="s">
        <v>37</v>
      </c>
      <c r="C273" s="46">
        <v>180501</v>
      </c>
      <c r="D273" s="53" t="s">
        <v>1616</v>
      </c>
      <c r="E273" s="47" t="s">
        <v>9</v>
      </c>
      <c r="F273" s="54">
        <v>5.04</v>
      </c>
      <c r="G273" s="48">
        <v>5.04</v>
      </c>
      <c r="H273" s="48">
        <f t="shared" si="24"/>
        <v>3184.5744</v>
      </c>
      <c r="I273" s="49">
        <f t="shared" si="25"/>
        <v>631.86</v>
      </c>
      <c r="J273" s="49">
        <f t="shared" si="26"/>
        <v>186.42960000000002</v>
      </c>
      <c r="K273" s="49">
        <f t="shared" si="27"/>
        <v>36.99</v>
      </c>
      <c r="L273" s="50">
        <f t="shared" si="28"/>
        <v>3371</v>
      </c>
      <c r="M273" s="50">
        <f t="shared" si="29"/>
        <v>3371</v>
      </c>
      <c r="P273" s="8">
        <v>728.74</v>
      </c>
      <c r="Q273" s="8">
        <v>42.67</v>
      </c>
    </row>
    <row r="274" spans="1:17">
      <c r="A274" s="40" t="s">
        <v>2285</v>
      </c>
      <c r="B274" s="41"/>
      <c r="C274" s="41"/>
      <c r="D274" s="42" t="s">
        <v>124</v>
      </c>
      <c r="E274" s="41"/>
      <c r="F274" s="92"/>
      <c r="G274" s="41"/>
      <c r="H274" s="55"/>
      <c r="I274" s="55"/>
      <c r="J274" s="55"/>
      <c r="K274" s="55"/>
      <c r="L274" s="55">
        <f>SUM(L275:L276)</f>
        <v>3066.2</v>
      </c>
      <c r="M274" s="55">
        <f>SUM(M275:M276)</f>
        <v>3066.2</v>
      </c>
      <c r="P274" s="4"/>
      <c r="Q274" s="4"/>
    </row>
    <row r="275" spans="1:17" ht="15.6">
      <c r="A275" s="44" t="s">
        <v>2286</v>
      </c>
      <c r="B275" s="45" t="s">
        <v>37</v>
      </c>
      <c r="C275" s="46">
        <v>220309</v>
      </c>
      <c r="D275" s="32" t="s">
        <v>2563</v>
      </c>
      <c r="E275" s="47" t="s">
        <v>9</v>
      </c>
      <c r="F275" s="54">
        <v>41.91</v>
      </c>
      <c r="G275" s="48">
        <v>41.91</v>
      </c>
      <c r="H275" s="48">
        <f t="shared" si="24"/>
        <v>1772.3738999999998</v>
      </c>
      <c r="I275" s="49">
        <f t="shared" si="25"/>
        <v>42.29</v>
      </c>
      <c r="J275" s="49">
        <f t="shared" si="26"/>
        <v>955.12889999999993</v>
      </c>
      <c r="K275" s="49">
        <f t="shared" si="27"/>
        <v>22.79</v>
      </c>
      <c r="L275" s="50">
        <f t="shared" si="28"/>
        <v>2727.5</v>
      </c>
      <c r="M275" s="50">
        <f t="shared" si="29"/>
        <v>2727.5</v>
      </c>
      <c r="P275" s="8">
        <v>48.78</v>
      </c>
      <c r="Q275" s="8">
        <v>26.29</v>
      </c>
    </row>
    <row r="276" spans="1:17">
      <c r="A276" s="44" t="s">
        <v>2287</v>
      </c>
      <c r="B276" s="45" t="s">
        <v>37</v>
      </c>
      <c r="C276" s="46">
        <v>220310</v>
      </c>
      <c r="D276" s="53" t="s">
        <v>1401</v>
      </c>
      <c r="E276" s="47" t="s">
        <v>16</v>
      </c>
      <c r="F276" s="54">
        <v>45.1</v>
      </c>
      <c r="G276" s="48">
        <v>45.1</v>
      </c>
      <c r="H276" s="48">
        <f t="shared" si="24"/>
        <v>93.808000000000007</v>
      </c>
      <c r="I276" s="49">
        <f t="shared" si="25"/>
        <v>2.08</v>
      </c>
      <c r="J276" s="49">
        <f t="shared" si="26"/>
        <v>244.893</v>
      </c>
      <c r="K276" s="49">
        <f t="shared" si="27"/>
        <v>5.43</v>
      </c>
      <c r="L276" s="50">
        <f t="shared" si="28"/>
        <v>338.7</v>
      </c>
      <c r="M276" s="50">
        <f t="shared" si="29"/>
        <v>338.7</v>
      </c>
      <c r="P276" s="8">
        <v>2.41</v>
      </c>
      <c r="Q276" s="8">
        <v>6.27</v>
      </c>
    </row>
    <row r="277" spans="1:17">
      <c r="A277" s="40" t="s">
        <v>2288</v>
      </c>
      <c r="B277" s="41"/>
      <c r="C277" s="41"/>
      <c r="D277" s="42" t="s">
        <v>165</v>
      </c>
      <c r="E277" s="41"/>
      <c r="F277" s="92"/>
      <c r="G277" s="41"/>
      <c r="H277" s="55"/>
      <c r="I277" s="55"/>
      <c r="J277" s="55"/>
      <c r="K277" s="55"/>
      <c r="L277" s="55">
        <f>L278+L283+L285</f>
        <v>3729.87</v>
      </c>
      <c r="M277" s="55">
        <f>M278+M283+M285</f>
        <v>3729.87</v>
      </c>
      <c r="P277" s="4"/>
      <c r="Q277" s="4"/>
    </row>
    <row r="278" spans="1:17">
      <c r="A278" s="59" t="s">
        <v>2289</v>
      </c>
      <c r="B278" s="60"/>
      <c r="C278" s="60"/>
      <c r="D278" s="61" t="s">
        <v>1530</v>
      </c>
      <c r="E278" s="60"/>
      <c r="F278" s="93"/>
      <c r="G278" s="60"/>
      <c r="H278" s="62"/>
      <c r="I278" s="62"/>
      <c r="J278" s="62"/>
      <c r="K278" s="62"/>
      <c r="L278" s="62">
        <f>SUM(L279:L282)</f>
        <v>2502.17</v>
      </c>
      <c r="M278" s="62">
        <f>SUM(M279:M282)</f>
        <v>2502.17</v>
      </c>
      <c r="P278" s="3"/>
      <c r="Q278" s="3"/>
    </row>
    <row r="279" spans="1:17">
      <c r="A279" s="44" t="s">
        <v>2290</v>
      </c>
      <c r="B279" s="45" t="s">
        <v>37</v>
      </c>
      <c r="C279" s="46">
        <v>260104</v>
      </c>
      <c r="D279" s="53" t="s">
        <v>1341</v>
      </c>
      <c r="E279" s="47" t="s">
        <v>9</v>
      </c>
      <c r="F279" s="54">
        <v>28.49</v>
      </c>
      <c r="G279" s="48">
        <v>28.49</v>
      </c>
      <c r="H279" s="48">
        <f t="shared" si="24"/>
        <v>0</v>
      </c>
      <c r="I279" s="49">
        <f t="shared" si="25"/>
        <v>0</v>
      </c>
      <c r="J279" s="49">
        <f t="shared" si="26"/>
        <v>123.07680000000001</v>
      </c>
      <c r="K279" s="49">
        <f t="shared" si="27"/>
        <v>4.32</v>
      </c>
      <c r="L279" s="50">
        <f t="shared" si="28"/>
        <v>123.07</v>
      </c>
      <c r="M279" s="50">
        <f t="shared" si="29"/>
        <v>123.07</v>
      </c>
      <c r="P279" s="8">
        <v>0</v>
      </c>
      <c r="Q279" s="8">
        <v>4.99</v>
      </c>
    </row>
    <row r="280" spans="1:17">
      <c r="A280" s="44" t="s">
        <v>2291</v>
      </c>
      <c r="B280" s="45" t="s">
        <v>37</v>
      </c>
      <c r="C280" s="46">
        <v>261300</v>
      </c>
      <c r="D280" s="53" t="s">
        <v>1404</v>
      </c>
      <c r="E280" s="47" t="s">
        <v>9</v>
      </c>
      <c r="F280" s="54">
        <v>85.61</v>
      </c>
      <c r="G280" s="48">
        <v>85.61</v>
      </c>
      <c r="H280" s="48">
        <f t="shared" si="24"/>
        <v>151.52969999999999</v>
      </c>
      <c r="I280" s="49">
        <f t="shared" si="25"/>
        <v>1.77</v>
      </c>
      <c r="J280" s="49">
        <f t="shared" si="26"/>
        <v>678.88729999999998</v>
      </c>
      <c r="K280" s="49">
        <f t="shared" si="27"/>
        <v>7.93</v>
      </c>
      <c r="L280" s="50">
        <f t="shared" si="28"/>
        <v>830.41</v>
      </c>
      <c r="M280" s="50">
        <f t="shared" si="29"/>
        <v>830.41</v>
      </c>
      <c r="P280" s="8">
        <v>2.0499999999999998</v>
      </c>
      <c r="Q280" s="8">
        <v>9.15</v>
      </c>
    </row>
    <row r="281" spans="1:17">
      <c r="A281" s="44" t="s">
        <v>2292</v>
      </c>
      <c r="B281" s="45" t="s">
        <v>37</v>
      </c>
      <c r="C281" s="46">
        <v>261001</v>
      </c>
      <c r="D281" s="53" t="s">
        <v>1406</v>
      </c>
      <c r="E281" s="47" t="s">
        <v>9</v>
      </c>
      <c r="F281" s="54">
        <v>59.03</v>
      </c>
      <c r="G281" s="48">
        <v>59.03</v>
      </c>
      <c r="H281" s="48">
        <f t="shared" si="24"/>
        <v>231.98790000000002</v>
      </c>
      <c r="I281" s="49">
        <f t="shared" si="25"/>
        <v>3.93</v>
      </c>
      <c r="J281" s="49">
        <f t="shared" si="26"/>
        <v>380.74350000000004</v>
      </c>
      <c r="K281" s="49">
        <f t="shared" si="27"/>
        <v>6.45</v>
      </c>
      <c r="L281" s="50">
        <f t="shared" si="28"/>
        <v>612.73</v>
      </c>
      <c r="M281" s="50">
        <f t="shared" si="29"/>
        <v>612.73</v>
      </c>
      <c r="P281" s="8">
        <v>4.54</v>
      </c>
      <c r="Q281" s="8">
        <v>7.44</v>
      </c>
    </row>
    <row r="282" spans="1:17">
      <c r="A282" s="44" t="s">
        <v>2293</v>
      </c>
      <c r="B282" s="45" t="s">
        <v>37</v>
      </c>
      <c r="C282" s="46">
        <v>261550</v>
      </c>
      <c r="D282" s="53" t="s">
        <v>1408</v>
      </c>
      <c r="E282" s="47" t="s">
        <v>9</v>
      </c>
      <c r="F282" s="54">
        <v>68.12</v>
      </c>
      <c r="G282" s="48">
        <v>68.12</v>
      </c>
      <c r="H282" s="48">
        <f t="shared" si="24"/>
        <v>440.05520000000001</v>
      </c>
      <c r="I282" s="49">
        <f t="shared" si="25"/>
        <v>6.46</v>
      </c>
      <c r="J282" s="49">
        <f t="shared" si="26"/>
        <v>495.91360000000003</v>
      </c>
      <c r="K282" s="49">
        <f t="shared" si="27"/>
        <v>7.28</v>
      </c>
      <c r="L282" s="50">
        <f t="shared" si="28"/>
        <v>935.96</v>
      </c>
      <c r="M282" s="50">
        <f t="shared" si="29"/>
        <v>935.96</v>
      </c>
      <c r="P282" s="8">
        <v>7.46</v>
      </c>
      <c r="Q282" s="8">
        <v>8.4</v>
      </c>
    </row>
    <row r="283" spans="1:17">
      <c r="A283" s="59" t="s">
        <v>2294</v>
      </c>
      <c r="B283" s="60"/>
      <c r="C283" s="60"/>
      <c r="D283" s="61" t="s">
        <v>1214</v>
      </c>
      <c r="E283" s="60"/>
      <c r="F283" s="93"/>
      <c r="G283" s="60"/>
      <c r="H283" s="62"/>
      <c r="I283" s="62"/>
      <c r="J283" s="62"/>
      <c r="K283" s="62"/>
      <c r="L283" s="62">
        <f>L284</f>
        <v>325.98</v>
      </c>
      <c r="M283" s="62">
        <f>M284</f>
        <v>325.98</v>
      </c>
      <c r="P283" s="3"/>
      <c r="Q283" s="3"/>
    </row>
    <row r="284" spans="1:17">
      <c r="A284" s="44" t="s">
        <v>2295</v>
      </c>
      <c r="B284" s="45" t="s">
        <v>37</v>
      </c>
      <c r="C284" s="46">
        <v>261602</v>
      </c>
      <c r="D284" s="53" t="s">
        <v>75</v>
      </c>
      <c r="E284" s="47" t="s">
        <v>9</v>
      </c>
      <c r="F284" s="54">
        <v>15.12</v>
      </c>
      <c r="G284" s="48">
        <v>15.12</v>
      </c>
      <c r="H284" s="48">
        <f t="shared" si="24"/>
        <v>142.43039999999999</v>
      </c>
      <c r="I284" s="49">
        <f t="shared" si="25"/>
        <v>9.42</v>
      </c>
      <c r="J284" s="49">
        <f t="shared" si="26"/>
        <v>183.55680000000001</v>
      </c>
      <c r="K284" s="49">
        <f t="shared" si="27"/>
        <v>12.14</v>
      </c>
      <c r="L284" s="50">
        <f t="shared" si="28"/>
        <v>325.98</v>
      </c>
      <c r="M284" s="50">
        <f t="shared" si="29"/>
        <v>325.98</v>
      </c>
      <c r="P284" s="8">
        <v>10.87</v>
      </c>
      <c r="Q284" s="8">
        <v>14.01</v>
      </c>
    </row>
    <row r="285" spans="1:17">
      <c r="A285" s="59" t="s">
        <v>2296</v>
      </c>
      <c r="B285" s="60"/>
      <c r="C285" s="60"/>
      <c r="D285" s="61" t="s">
        <v>1510</v>
      </c>
      <c r="E285" s="60"/>
      <c r="F285" s="93"/>
      <c r="G285" s="60"/>
      <c r="H285" s="62"/>
      <c r="I285" s="62"/>
      <c r="J285" s="62"/>
      <c r="K285" s="62"/>
      <c r="L285" s="62">
        <f>SUM(L286:L288)</f>
        <v>901.72</v>
      </c>
      <c r="M285" s="62">
        <f>SUM(M286:M288)</f>
        <v>901.72</v>
      </c>
      <c r="P285" s="3"/>
      <c r="Q285" s="3"/>
    </row>
    <row r="286" spans="1:17">
      <c r="A286" s="44" t="s">
        <v>2297</v>
      </c>
      <c r="B286" s="45" t="s">
        <v>37</v>
      </c>
      <c r="C286" s="46">
        <v>260104</v>
      </c>
      <c r="D286" s="53" t="s">
        <v>1341</v>
      </c>
      <c r="E286" s="47" t="s">
        <v>9</v>
      </c>
      <c r="F286" s="54">
        <v>40.6</v>
      </c>
      <c r="G286" s="48">
        <v>40.6</v>
      </c>
      <c r="H286" s="48">
        <f t="shared" si="24"/>
        <v>0</v>
      </c>
      <c r="I286" s="49">
        <f t="shared" si="25"/>
        <v>0</v>
      </c>
      <c r="J286" s="49">
        <f t="shared" si="26"/>
        <v>175.39200000000002</v>
      </c>
      <c r="K286" s="49">
        <f t="shared" si="27"/>
        <v>4.32</v>
      </c>
      <c r="L286" s="50">
        <f t="shared" si="28"/>
        <v>175.39</v>
      </c>
      <c r="M286" s="50">
        <f t="shared" si="29"/>
        <v>175.39</v>
      </c>
      <c r="P286" s="8">
        <v>0</v>
      </c>
      <c r="Q286" s="8">
        <v>4.99</v>
      </c>
    </row>
    <row r="287" spans="1:17">
      <c r="A287" s="44" t="s">
        <v>2298</v>
      </c>
      <c r="B287" s="45" t="s">
        <v>37</v>
      </c>
      <c r="C287" s="46">
        <v>261300</v>
      </c>
      <c r="D287" s="53" t="s">
        <v>1404</v>
      </c>
      <c r="E287" s="47" t="s">
        <v>9</v>
      </c>
      <c r="F287" s="54">
        <v>40.6</v>
      </c>
      <c r="G287" s="48">
        <v>40.6</v>
      </c>
      <c r="H287" s="48">
        <f t="shared" si="24"/>
        <v>71.862000000000009</v>
      </c>
      <c r="I287" s="49">
        <f t="shared" si="25"/>
        <v>1.77</v>
      </c>
      <c r="J287" s="49">
        <f t="shared" si="26"/>
        <v>321.95800000000003</v>
      </c>
      <c r="K287" s="49">
        <f t="shared" si="27"/>
        <v>7.93</v>
      </c>
      <c r="L287" s="50">
        <f t="shared" si="28"/>
        <v>393.82</v>
      </c>
      <c r="M287" s="50">
        <f t="shared" si="29"/>
        <v>393.82</v>
      </c>
      <c r="P287" s="8">
        <v>2.0499999999999998</v>
      </c>
      <c r="Q287" s="8">
        <v>9.15</v>
      </c>
    </row>
    <row r="288" spans="1:17">
      <c r="A288" s="44" t="s">
        <v>2299</v>
      </c>
      <c r="B288" s="45" t="s">
        <v>37</v>
      </c>
      <c r="C288" s="46">
        <v>261307</v>
      </c>
      <c r="D288" s="53" t="s">
        <v>1415</v>
      </c>
      <c r="E288" s="47" t="s">
        <v>9</v>
      </c>
      <c r="F288" s="54">
        <v>40.6</v>
      </c>
      <c r="G288" s="48">
        <v>40.6</v>
      </c>
      <c r="H288" s="48">
        <f t="shared" si="24"/>
        <v>144.13</v>
      </c>
      <c r="I288" s="49">
        <f t="shared" si="25"/>
        <v>3.55</v>
      </c>
      <c r="J288" s="49">
        <f t="shared" si="26"/>
        <v>188.38399999999999</v>
      </c>
      <c r="K288" s="49">
        <f t="shared" si="27"/>
        <v>4.6399999999999997</v>
      </c>
      <c r="L288" s="50">
        <f t="shared" si="28"/>
        <v>332.51</v>
      </c>
      <c r="M288" s="50">
        <f t="shared" si="29"/>
        <v>332.51</v>
      </c>
      <c r="P288" s="11">
        <v>4.0999999999999996</v>
      </c>
      <c r="Q288" s="11">
        <v>5.36</v>
      </c>
    </row>
    <row r="289" spans="1:17">
      <c r="A289" s="34">
        <v>10</v>
      </c>
      <c r="B289" s="35"/>
      <c r="C289" s="35"/>
      <c r="D289" s="36" t="s">
        <v>2158</v>
      </c>
      <c r="E289" s="37" t="s">
        <v>12</v>
      </c>
      <c r="F289" s="38">
        <v>1</v>
      </c>
      <c r="G289" s="35"/>
      <c r="H289" s="58"/>
      <c r="I289" s="58"/>
      <c r="J289" s="58"/>
      <c r="K289" s="58"/>
      <c r="L289" s="58">
        <f>L290+L295+L297+L301+L303+L306+L318</f>
        <v>16260.000000000002</v>
      </c>
      <c r="M289" s="58">
        <f>M290+M295+M297+M301+M303+M306+M318</f>
        <v>16260.000000000002</v>
      </c>
      <c r="P289" s="5"/>
      <c r="Q289" s="5"/>
    </row>
    <row r="290" spans="1:17">
      <c r="A290" s="40" t="s">
        <v>2159</v>
      </c>
      <c r="B290" s="41"/>
      <c r="C290" s="41"/>
      <c r="D290" s="42" t="s">
        <v>132</v>
      </c>
      <c r="E290" s="41"/>
      <c r="F290" s="92"/>
      <c r="G290" s="41"/>
      <c r="H290" s="55"/>
      <c r="I290" s="55"/>
      <c r="J290" s="55"/>
      <c r="K290" s="55"/>
      <c r="L290" s="55">
        <f>SUM(L291:L294)</f>
        <v>466.53000000000003</v>
      </c>
      <c r="M290" s="55">
        <f>SUM(M291:M294)</f>
        <v>466.53000000000003</v>
      </c>
      <c r="P290" s="4"/>
      <c r="Q290" s="4"/>
    </row>
    <row r="291" spans="1:17" ht="15.6">
      <c r="A291" s="44" t="s">
        <v>2160</v>
      </c>
      <c r="B291" s="45" t="s">
        <v>37</v>
      </c>
      <c r="C291" s="46">
        <v>20111</v>
      </c>
      <c r="D291" s="32" t="s">
        <v>2560</v>
      </c>
      <c r="E291" s="47" t="s">
        <v>9</v>
      </c>
      <c r="F291" s="54">
        <v>40.590000000000003</v>
      </c>
      <c r="G291" s="67">
        <v>40.590000000000003</v>
      </c>
      <c r="H291" s="48">
        <f t="shared" si="24"/>
        <v>0</v>
      </c>
      <c r="I291" s="49">
        <f t="shared" si="25"/>
        <v>0</v>
      </c>
      <c r="J291" s="49">
        <f t="shared" si="26"/>
        <v>286.15950000000004</v>
      </c>
      <c r="K291" s="49">
        <f t="shared" si="27"/>
        <v>7.05</v>
      </c>
      <c r="L291" s="50">
        <f t="shared" si="28"/>
        <v>286.14999999999998</v>
      </c>
      <c r="M291" s="50">
        <f t="shared" si="29"/>
        <v>286.14999999999998</v>
      </c>
      <c r="P291" s="8">
        <v>0</v>
      </c>
      <c r="Q291" s="8">
        <v>8.14</v>
      </c>
    </row>
    <row r="292" spans="1:17">
      <c r="A292" s="44" t="s">
        <v>2161</v>
      </c>
      <c r="B292" s="45" t="s">
        <v>37</v>
      </c>
      <c r="C292" s="46">
        <v>20106</v>
      </c>
      <c r="D292" s="53" t="s">
        <v>1420</v>
      </c>
      <c r="E292" s="47" t="s">
        <v>9</v>
      </c>
      <c r="F292" s="54">
        <v>6.83</v>
      </c>
      <c r="G292" s="67">
        <v>6.83</v>
      </c>
      <c r="H292" s="48">
        <f t="shared" si="24"/>
        <v>0</v>
      </c>
      <c r="I292" s="49">
        <f t="shared" si="25"/>
        <v>0</v>
      </c>
      <c r="J292" s="49">
        <f t="shared" si="26"/>
        <v>34.423200000000001</v>
      </c>
      <c r="K292" s="49">
        <f t="shared" si="27"/>
        <v>5.04</v>
      </c>
      <c r="L292" s="50">
        <f t="shared" si="28"/>
        <v>34.42</v>
      </c>
      <c r="M292" s="50">
        <f t="shared" si="29"/>
        <v>34.42</v>
      </c>
      <c r="P292" s="8">
        <v>0</v>
      </c>
      <c r="Q292" s="8">
        <v>5.82</v>
      </c>
    </row>
    <row r="293" spans="1:17">
      <c r="A293" s="44" t="s">
        <v>2162</v>
      </c>
      <c r="B293" s="45" t="s">
        <v>7</v>
      </c>
      <c r="C293" s="46">
        <v>97629</v>
      </c>
      <c r="D293" s="53" t="s">
        <v>2037</v>
      </c>
      <c r="E293" s="47" t="s">
        <v>17</v>
      </c>
      <c r="F293" s="54">
        <v>1.54</v>
      </c>
      <c r="G293" s="67">
        <v>1.54</v>
      </c>
      <c r="H293" s="48">
        <f t="shared" si="24"/>
        <v>47.401200000000003</v>
      </c>
      <c r="I293" s="49">
        <f t="shared" si="25"/>
        <v>30.78</v>
      </c>
      <c r="J293" s="49">
        <f t="shared" si="26"/>
        <v>94.155600000000007</v>
      </c>
      <c r="K293" s="49">
        <f t="shared" si="27"/>
        <v>61.14</v>
      </c>
      <c r="L293" s="50">
        <f t="shared" si="28"/>
        <v>141.55000000000001</v>
      </c>
      <c r="M293" s="50">
        <f t="shared" si="29"/>
        <v>141.55000000000001</v>
      </c>
      <c r="P293" s="8">
        <v>35.51</v>
      </c>
      <c r="Q293" s="8">
        <v>70.52</v>
      </c>
    </row>
    <row r="294" spans="1:17" ht="15.6">
      <c r="A294" s="44" t="s">
        <v>2163</v>
      </c>
      <c r="B294" s="45" t="s">
        <v>37</v>
      </c>
      <c r="C294" s="46">
        <v>20118</v>
      </c>
      <c r="D294" s="53" t="s">
        <v>1422</v>
      </c>
      <c r="E294" s="47" t="s">
        <v>17</v>
      </c>
      <c r="F294" s="54">
        <v>0.14000000000000001</v>
      </c>
      <c r="G294" s="67">
        <v>0.14000000000000001</v>
      </c>
      <c r="H294" s="48">
        <f t="shared" si="24"/>
        <v>0</v>
      </c>
      <c r="I294" s="49">
        <f t="shared" si="25"/>
        <v>0</v>
      </c>
      <c r="J294" s="49">
        <f t="shared" si="26"/>
        <v>4.4156000000000004</v>
      </c>
      <c r="K294" s="49">
        <f t="shared" si="27"/>
        <v>31.54</v>
      </c>
      <c r="L294" s="50">
        <f t="shared" si="28"/>
        <v>4.41</v>
      </c>
      <c r="M294" s="50">
        <f t="shared" si="29"/>
        <v>4.41</v>
      </c>
      <c r="P294" s="8">
        <v>0</v>
      </c>
      <c r="Q294" s="8">
        <v>36.380000000000003</v>
      </c>
    </row>
    <row r="295" spans="1:17">
      <c r="A295" s="40" t="s">
        <v>2164</v>
      </c>
      <c r="B295" s="41"/>
      <c r="C295" s="41"/>
      <c r="D295" s="42" t="s">
        <v>134</v>
      </c>
      <c r="E295" s="41"/>
      <c r="F295" s="92"/>
      <c r="G295" s="41"/>
      <c r="H295" s="55"/>
      <c r="I295" s="55"/>
      <c r="J295" s="55"/>
      <c r="K295" s="55"/>
      <c r="L295" s="55">
        <f>L296</f>
        <v>106.86</v>
      </c>
      <c r="M295" s="55">
        <f>M296</f>
        <v>106.86</v>
      </c>
      <c r="P295" s="4"/>
      <c r="Q295" s="4"/>
    </row>
    <row r="296" spans="1:17">
      <c r="A296" s="44" t="s">
        <v>2165</v>
      </c>
      <c r="B296" s="45" t="s">
        <v>37</v>
      </c>
      <c r="C296" s="46">
        <v>30101</v>
      </c>
      <c r="D296" s="53" t="s">
        <v>92</v>
      </c>
      <c r="E296" s="47" t="s">
        <v>17</v>
      </c>
      <c r="F296" s="54">
        <v>2.83</v>
      </c>
      <c r="G296" s="67">
        <v>2.83</v>
      </c>
      <c r="H296" s="48">
        <f t="shared" si="24"/>
        <v>84.843400000000003</v>
      </c>
      <c r="I296" s="49">
        <f t="shared" si="25"/>
        <v>29.98</v>
      </c>
      <c r="J296" s="49">
        <f t="shared" si="26"/>
        <v>22.017400000000002</v>
      </c>
      <c r="K296" s="49">
        <f t="shared" si="27"/>
        <v>7.78</v>
      </c>
      <c r="L296" s="50">
        <f t="shared" si="28"/>
        <v>106.86</v>
      </c>
      <c r="M296" s="50">
        <f t="shared" si="29"/>
        <v>106.86</v>
      </c>
      <c r="P296" s="8">
        <v>34.58</v>
      </c>
      <c r="Q296" s="8">
        <v>8.98</v>
      </c>
    </row>
    <row r="297" spans="1:17">
      <c r="A297" s="40" t="s">
        <v>2166</v>
      </c>
      <c r="B297" s="41"/>
      <c r="C297" s="41"/>
      <c r="D297" s="42" t="s">
        <v>153</v>
      </c>
      <c r="E297" s="41"/>
      <c r="F297" s="92"/>
      <c r="G297" s="41"/>
      <c r="H297" s="55"/>
      <c r="I297" s="55"/>
      <c r="J297" s="55"/>
      <c r="K297" s="55"/>
      <c r="L297" s="55">
        <f>SUM(L298:L300)</f>
        <v>5450.74</v>
      </c>
      <c r="M297" s="55">
        <f>SUM(M298:M300)</f>
        <v>5450.74</v>
      </c>
      <c r="P297" s="4"/>
      <c r="Q297" s="4"/>
    </row>
    <row r="298" spans="1:17">
      <c r="A298" s="44" t="s">
        <v>2167</v>
      </c>
      <c r="B298" s="45" t="s">
        <v>37</v>
      </c>
      <c r="C298" s="46">
        <v>180501</v>
      </c>
      <c r="D298" s="53" t="s">
        <v>1616</v>
      </c>
      <c r="E298" s="47" t="s">
        <v>9</v>
      </c>
      <c r="F298" s="54">
        <v>4.41</v>
      </c>
      <c r="G298" s="67">
        <v>4.41</v>
      </c>
      <c r="H298" s="48">
        <f t="shared" si="24"/>
        <v>2786.5026000000003</v>
      </c>
      <c r="I298" s="49">
        <f t="shared" si="25"/>
        <v>631.86</v>
      </c>
      <c r="J298" s="49">
        <f t="shared" si="26"/>
        <v>163.1259</v>
      </c>
      <c r="K298" s="49">
        <f t="shared" si="27"/>
        <v>36.99</v>
      </c>
      <c r="L298" s="50">
        <f t="shared" si="28"/>
        <v>2949.62</v>
      </c>
      <c r="M298" s="50">
        <f t="shared" si="29"/>
        <v>2949.62</v>
      </c>
      <c r="P298" s="8">
        <v>728.74</v>
      </c>
      <c r="Q298" s="8">
        <v>42.67</v>
      </c>
    </row>
    <row r="299" spans="1:17" ht="15.6">
      <c r="A299" s="44" t="s">
        <v>2168</v>
      </c>
      <c r="B299" s="45" t="s">
        <v>37</v>
      </c>
      <c r="C299" s="46">
        <v>180507</v>
      </c>
      <c r="D299" s="53" t="s">
        <v>2120</v>
      </c>
      <c r="E299" s="47" t="s">
        <v>9</v>
      </c>
      <c r="F299" s="54">
        <v>3.36</v>
      </c>
      <c r="G299" s="67">
        <v>3.36</v>
      </c>
      <c r="H299" s="48">
        <f t="shared" si="24"/>
        <v>989.52</v>
      </c>
      <c r="I299" s="49">
        <f t="shared" si="25"/>
        <v>294.5</v>
      </c>
      <c r="J299" s="49">
        <f t="shared" si="26"/>
        <v>124.2864</v>
      </c>
      <c r="K299" s="49">
        <f t="shared" si="27"/>
        <v>36.99</v>
      </c>
      <c r="L299" s="50">
        <f t="shared" si="28"/>
        <v>1113.8</v>
      </c>
      <c r="M299" s="50">
        <f t="shared" si="29"/>
        <v>1113.8</v>
      </c>
      <c r="P299" s="8">
        <v>339.66</v>
      </c>
      <c r="Q299" s="8">
        <v>42.67</v>
      </c>
    </row>
    <row r="300" spans="1:17">
      <c r="A300" s="44" t="s">
        <v>2169</v>
      </c>
      <c r="B300" s="45" t="s">
        <v>4</v>
      </c>
      <c r="C300" s="57" t="s">
        <v>76</v>
      </c>
      <c r="D300" s="53" t="s">
        <v>77</v>
      </c>
      <c r="E300" s="47" t="s">
        <v>16</v>
      </c>
      <c r="F300" s="54">
        <v>4.25</v>
      </c>
      <c r="G300" s="67">
        <v>4.25</v>
      </c>
      <c r="H300" s="48">
        <f t="shared" si="24"/>
        <v>1242.9124999999999</v>
      </c>
      <c r="I300" s="49">
        <f t="shared" si="25"/>
        <v>292.45</v>
      </c>
      <c r="J300" s="49">
        <f t="shared" si="26"/>
        <v>144.41499999999999</v>
      </c>
      <c r="K300" s="49">
        <f t="shared" si="27"/>
        <v>33.979999999999997</v>
      </c>
      <c r="L300" s="50">
        <f t="shared" si="28"/>
        <v>1387.32</v>
      </c>
      <c r="M300" s="50">
        <f t="shared" si="29"/>
        <v>1387.32</v>
      </c>
      <c r="P300" s="8">
        <v>337.29</v>
      </c>
      <c r="Q300" s="8">
        <v>39.200000000000003</v>
      </c>
    </row>
    <row r="301" spans="1:17">
      <c r="A301" s="40" t="s">
        <v>2170</v>
      </c>
      <c r="B301" s="41"/>
      <c r="C301" s="41"/>
      <c r="D301" s="42" t="s">
        <v>155</v>
      </c>
      <c r="E301" s="41"/>
      <c r="F301" s="92"/>
      <c r="G301" s="41"/>
      <c r="H301" s="55"/>
      <c r="I301" s="55"/>
      <c r="J301" s="55"/>
      <c r="K301" s="55"/>
      <c r="L301" s="55">
        <f>L302</f>
        <v>621.49</v>
      </c>
      <c r="M301" s="55">
        <f>M302</f>
        <v>621.49</v>
      </c>
      <c r="P301" s="4"/>
      <c r="Q301" s="4"/>
    </row>
    <row r="302" spans="1:17">
      <c r="A302" s="44" t="s">
        <v>2171</v>
      </c>
      <c r="B302" s="45" t="s">
        <v>37</v>
      </c>
      <c r="C302" s="46">
        <v>190102</v>
      </c>
      <c r="D302" s="53" t="s">
        <v>1565</v>
      </c>
      <c r="E302" s="47" t="s">
        <v>9</v>
      </c>
      <c r="F302" s="54">
        <v>3.36</v>
      </c>
      <c r="G302" s="67">
        <v>3.36</v>
      </c>
      <c r="H302" s="48">
        <f t="shared" si="24"/>
        <v>621.49919999999997</v>
      </c>
      <c r="I302" s="49">
        <f t="shared" si="25"/>
        <v>184.97</v>
      </c>
      <c r="J302" s="49">
        <f t="shared" si="26"/>
        <v>0</v>
      </c>
      <c r="K302" s="49">
        <f t="shared" si="27"/>
        <v>0</v>
      </c>
      <c r="L302" s="50">
        <f t="shared" si="28"/>
        <v>621.49</v>
      </c>
      <c r="M302" s="50">
        <f t="shared" si="29"/>
        <v>621.49</v>
      </c>
      <c r="P302" s="8">
        <v>213.33</v>
      </c>
      <c r="Q302" s="8">
        <v>0</v>
      </c>
    </row>
    <row r="303" spans="1:17">
      <c r="A303" s="40" t="s">
        <v>2172</v>
      </c>
      <c r="B303" s="41"/>
      <c r="C303" s="41"/>
      <c r="D303" s="42" t="s">
        <v>124</v>
      </c>
      <c r="E303" s="41"/>
      <c r="F303" s="92"/>
      <c r="G303" s="41"/>
      <c r="H303" s="55"/>
      <c r="I303" s="55"/>
      <c r="J303" s="55"/>
      <c r="K303" s="55"/>
      <c r="L303" s="55">
        <f>SUM(L304:L305)</f>
        <v>2800.3</v>
      </c>
      <c r="M303" s="55">
        <f>SUM(M304:M305)</f>
        <v>2800.3</v>
      </c>
      <c r="P303" s="4"/>
      <c r="Q303" s="4"/>
    </row>
    <row r="304" spans="1:17" ht="15.6">
      <c r="A304" s="44" t="s">
        <v>2173</v>
      </c>
      <c r="B304" s="45" t="s">
        <v>37</v>
      </c>
      <c r="C304" s="46">
        <v>220309</v>
      </c>
      <c r="D304" s="32" t="s">
        <v>2563</v>
      </c>
      <c r="E304" s="47" t="s">
        <v>9</v>
      </c>
      <c r="F304" s="54">
        <v>39.74</v>
      </c>
      <c r="G304" s="67">
        <v>39.74</v>
      </c>
      <c r="H304" s="48">
        <f t="shared" si="24"/>
        <v>1680.6046000000001</v>
      </c>
      <c r="I304" s="49">
        <f t="shared" si="25"/>
        <v>42.29</v>
      </c>
      <c r="J304" s="49">
        <f t="shared" si="26"/>
        <v>905.67460000000005</v>
      </c>
      <c r="K304" s="49">
        <f t="shared" si="27"/>
        <v>22.79</v>
      </c>
      <c r="L304" s="50">
        <f t="shared" si="28"/>
        <v>2586.27</v>
      </c>
      <c r="M304" s="50">
        <f t="shared" si="29"/>
        <v>2586.27</v>
      </c>
      <c r="P304" s="8">
        <v>48.78</v>
      </c>
      <c r="Q304" s="8">
        <v>26.29</v>
      </c>
    </row>
    <row r="305" spans="1:17">
      <c r="A305" s="44" t="s">
        <v>2174</v>
      </c>
      <c r="B305" s="45" t="s">
        <v>37</v>
      </c>
      <c r="C305" s="46">
        <v>220310</v>
      </c>
      <c r="D305" s="53" t="s">
        <v>1401</v>
      </c>
      <c r="E305" s="47" t="s">
        <v>16</v>
      </c>
      <c r="F305" s="54">
        <v>28.5</v>
      </c>
      <c r="G305" s="67">
        <v>28.5</v>
      </c>
      <c r="H305" s="48">
        <f t="shared" si="24"/>
        <v>59.28</v>
      </c>
      <c r="I305" s="49">
        <f t="shared" si="25"/>
        <v>2.08</v>
      </c>
      <c r="J305" s="49">
        <f t="shared" si="26"/>
        <v>154.755</v>
      </c>
      <c r="K305" s="49">
        <f t="shared" si="27"/>
        <v>5.43</v>
      </c>
      <c r="L305" s="50">
        <f t="shared" si="28"/>
        <v>214.03</v>
      </c>
      <c r="M305" s="50">
        <f t="shared" si="29"/>
        <v>214.03</v>
      </c>
      <c r="P305" s="8">
        <v>2.41</v>
      </c>
      <c r="Q305" s="8">
        <v>6.27</v>
      </c>
    </row>
    <row r="306" spans="1:17">
      <c r="A306" s="40" t="s">
        <v>2175</v>
      </c>
      <c r="B306" s="41"/>
      <c r="C306" s="41"/>
      <c r="D306" s="42" t="s">
        <v>165</v>
      </c>
      <c r="E306" s="41"/>
      <c r="F306" s="92"/>
      <c r="G306" s="41"/>
      <c r="H306" s="55"/>
      <c r="I306" s="55"/>
      <c r="J306" s="55"/>
      <c r="K306" s="55"/>
      <c r="L306" s="55">
        <f>L307+L309+L313</f>
        <v>5926.21</v>
      </c>
      <c r="M306" s="55">
        <f>M307+M309+M313</f>
        <v>5926.21</v>
      </c>
      <c r="P306" s="4"/>
      <c r="Q306" s="4"/>
    </row>
    <row r="307" spans="1:17">
      <c r="A307" s="59" t="s">
        <v>2176</v>
      </c>
      <c r="B307" s="60"/>
      <c r="C307" s="60"/>
      <c r="D307" s="61" t="s">
        <v>1214</v>
      </c>
      <c r="E307" s="60"/>
      <c r="F307" s="93"/>
      <c r="G307" s="60"/>
      <c r="H307" s="62"/>
      <c r="I307" s="62"/>
      <c r="J307" s="62"/>
      <c r="K307" s="62"/>
      <c r="L307" s="62">
        <f>L308</f>
        <v>502.56</v>
      </c>
      <c r="M307" s="62">
        <f>M308</f>
        <v>502.56</v>
      </c>
      <c r="P307" s="3"/>
      <c r="Q307" s="3"/>
    </row>
    <row r="308" spans="1:17">
      <c r="A308" s="44" t="s">
        <v>2177</v>
      </c>
      <c r="B308" s="45" t="s">
        <v>37</v>
      </c>
      <c r="C308" s="46">
        <v>261602</v>
      </c>
      <c r="D308" s="53" t="s">
        <v>75</v>
      </c>
      <c r="E308" s="47" t="s">
        <v>9</v>
      </c>
      <c r="F308" s="54">
        <v>23.31</v>
      </c>
      <c r="G308" s="67">
        <v>23.31</v>
      </c>
      <c r="H308" s="48">
        <f t="shared" si="24"/>
        <v>219.58019999999999</v>
      </c>
      <c r="I308" s="49">
        <f t="shared" si="25"/>
        <v>9.42</v>
      </c>
      <c r="J308" s="49">
        <f t="shared" si="26"/>
        <v>282.98340000000002</v>
      </c>
      <c r="K308" s="49">
        <f t="shared" si="27"/>
        <v>12.14</v>
      </c>
      <c r="L308" s="50">
        <f t="shared" si="28"/>
        <v>502.56</v>
      </c>
      <c r="M308" s="50">
        <f t="shared" si="29"/>
        <v>502.56</v>
      </c>
      <c r="P308" s="8">
        <v>10.87</v>
      </c>
      <c r="Q308" s="8">
        <v>14.01</v>
      </c>
    </row>
    <row r="309" spans="1:17">
      <c r="A309" s="59" t="s">
        <v>2178</v>
      </c>
      <c r="B309" s="60"/>
      <c r="C309" s="60"/>
      <c r="D309" s="61" t="s">
        <v>1510</v>
      </c>
      <c r="E309" s="60"/>
      <c r="F309" s="93"/>
      <c r="G309" s="60"/>
      <c r="H309" s="62"/>
      <c r="I309" s="62"/>
      <c r="J309" s="62"/>
      <c r="K309" s="62"/>
      <c r="L309" s="62">
        <f>SUM(L310:L312)</f>
        <v>2010.4299999999998</v>
      </c>
      <c r="M309" s="62">
        <f>SUM(M310:M312)</f>
        <v>2010.4299999999998</v>
      </c>
      <c r="P309" s="3"/>
      <c r="Q309" s="3"/>
    </row>
    <row r="310" spans="1:17">
      <c r="A310" s="44" t="s">
        <v>2179</v>
      </c>
      <c r="B310" s="45" t="s">
        <v>37</v>
      </c>
      <c r="C310" s="46">
        <v>260104</v>
      </c>
      <c r="D310" s="53" t="s">
        <v>1341</v>
      </c>
      <c r="E310" s="47" t="s">
        <v>9</v>
      </c>
      <c r="F310" s="54">
        <v>90.52</v>
      </c>
      <c r="G310" s="67">
        <v>90.52</v>
      </c>
      <c r="H310" s="48">
        <f t="shared" si="24"/>
        <v>0</v>
      </c>
      <c r="I310" s="49">
        <f t="shared" si="25"/>
        <v>0</v>
      </c>
      <c r="J310" s="49">
        <f t="shared" si="26"/>
        <v>391.04640000000001</v>
      </c>
      <c r="K310" s="49">
        <f t="shared" si="27"/>
        <v>4.32</v>
      </c>
      <c r="L310" s="50">
        <f t="shared" si="28"/>
        <v>391.04</v>
      </c>
      <c r="M310" s="50">
        <f t="shared" si="29"/>
        <v>391.04</v>
      </c>
      <c r="P310" s="8">
        <v>0</v>
      </c>
      <c r="Q310" s="8">
        <v>4.99</v>
      </c>
    </row>
    <row r="311" spans="1:17">
      <c r="A311" s="44" t="s">
        <v>2180</v>
      </c>
      <c r="B311" s="45" t="s">
        <v>37</v>
      </c>
      <c r="C311" s="46">
        <v>261300</v>
      </c>
      <c r="D311" s="53" t="s">
        <v>1404</v>
      </c>
      <c r="E311" s="47" t="s">
        <v>9</v>
      </c>
      <c r="F311" s="54">
        <v>90.52</v>
      </c>
      <c r="G311" s="67">
        <v>90.52</v>
      </c>
      <c r="H311" s="48">
        <f t="shared" si="24"/>
        <v>160.22039999999998</v>
      </c>
      <c r="I311" s="49">
        <f t="shared" si="25"/>
        <v>1.77</v>
      </c>
      <c r="J311" s="49">
        <f t="shared" si="26"/>
        <v>717.82359999999994</v>
      </c>
      <c r="K311" s="49">
        <f t="shared" si="27"/>
        <v>7.93</v>
      </c>
      <c r="L311" s="50">
        <f t="shared" si="28"/>
        <v>878.04</v>
      </c>
      <c r="M311" s="50">
        <f t="shared" si="29"/>
        <v>878.04</v>
      </c>
      <c r="P311" s="8">
        <v>2.0499999999999998</v>
      </c>
      <c r="Q311" s="8">
        <v>9.15</v>
      </c>
    </row>
    <row r="312" spans="1:17">
      <c r="A312" s="44" t="s">
        <v>2181</v>
      </c>
      <c r="B312" s="45" t="s">
        <v>37</v>
      </c>
      <c r="C312" s="46">
        <v>261307</v>
      </c>
      <c r="D312" s="53" t="s">
        <v>1415</v>
      </c>
      <c r="E312" s="47" t="s">
        <v>9</v>
      </c>
      <c r="F312" s="54">
        <v>90.52</v>
      </c>
      <c r="G312" s="67">
        <v>90.52</v>
      </c>
      <c r="H312" s="48">
        <f t="shared" si="24"/>
        <v>321.34599999999995</v>
      </c>
      <c r="I312" s="49">
        <f t="shared" si="25"/>
        <v>3.55</v>
      </c>
      <c r="J312" s="49">
        <f t="shared" si="26"/>
        <v>420.01279999999997</v>
      </c>
      <c r="K312" s="49">
        <f t="shared" si="27"/>
        <v>4.6399999999999997</v>
      </c>
      <c r="L312" s="50">
        <f t="shared" si="28"/>
        <v>741.35</v>
      </c>
      <c r="M312" s="50">
        <f t="shared" si="29"/>
        <v>741.35</v>
      </c>
      <c r="P312" s="8">
        <v>4.0999999999999996</v>
      </c>
      <c r="Q312" s="8">
        <v>5.36</v>
      </c>
    </row>
    <row r="313" spans="1:17">
      <c r="A313" s="59" t="s">
        <v>2182</v>
      </c>
      <c r="B313" s="60"/>
      <c r="C313" s="60"/>
      <c r="D313" s="61" t="s">
        <v>1530</v>
      </c>
      <c r="E313" s="60"/>
      <c r="F313" s="93"/>
      <c r="G313" s="60"/>
      <c r="H313" s="62"/>
      <c r="I313" s="62"/>
      <c r="J313" s="62"/>
      <c r="K313" s="62"/>
      <c r="L313" s="62">
        <f>SUM(L314:L317)</f>
        <v>3413.2200000000003</v>
      </c>
      <c r="M313" s="62">
        <f>SUM(M314:M317)</f>
        <v>3413.2200000000003</v>
      </c>
      <c r="P313" s="3"/>
      <c r="Q313" s="3"/>
    </row>
    <row r="314" spans="1:17">
      <c r="A314" s="44" t="s">
        <v>2183</v>
      </c>
      <c r="B314" s="45" t="s">
        <v>37</v>
      </c>
      <c r="C314" s="46">
        <v>260104</v>
      </c>
      <c r="D314" s="53" t="s">
        <v>1341</v>
      </c>
      <c r="E314" s="47" t="s">
        <v>9</v>
      </c>
      <c r="F314" s="54">
        <v>97.58</v>
      </c>
      <c r="G314" s="67">
        <v>97.58</v>
      </c>
      <c r="H314" s="48">
        <f t="shared" si="24"/>
        <v>0</v>
      </c>
      <c r="I314" s="49">
        <f t="shared" si="25"/>
        <v>0</v>
      </c>
      <c r="J314" s="49">
        <f t="shared" si="26"/>
        <v>421.54560000000004</v>
      </c>
      <c r="K314" s="49">
        <f t="shared" si="27"/>
        <v>4.32</v>
      </c>
      <c r="L314" s="50">
        <f t="shared" si="28"/>
        <v>421.54</v>
      </c>
      <c r="M314" s="50">
        <f t="shared" si="29"/>
        <v>421.54</v>
      </c>
      <c r="P314" s="8">
        <v>0</v>
      </c>
      <c r="Q314" s="8">
        <v>4.99</v>
      </c>
    </row>
    <row r="315" spans="1:17">
      <c r="A315" s="44" t="s">
        <v>2184</v>
      </c>
      <c r="B315" s="45" t="s">
        <v>37</v>
      </c>
      <c r="C315" s="46">
        <v>261300</v>
      </c>
      <c r="D315" s="53" t="s">
        <v>1404</v>
      </c>
      <c r="E315" s="47" t="s">
        <v>9</v>
      </c>
      <c r="F315" s="54">
        <v>97.58</v>
      </c>
      <c r="G315" s="67">
        <v>97.58</v>
      </c>
      <c r="H315" s="48">
        <f t="shared" si="24"/>
        <v>172.7166</v>
      </c>
      <c r="I315" s="49">
        <f t="shared" si="25"/>
        <v>1.77</v>
      </c>
      <c r="J315" s="49">
        <f t="shared" si="26"/>
        <v>773.80939999999998</v>
      </c>
      <c r="K315" s="49">
        <f t="shared" si="27"/>
        <v>7.93</v>
      </c>
      <c r="L315" s="50">
        <f t="shared" si="28"/>
        <v>946.52</v>
      </c>
      <c r="M315" s="50">
        <f t="shared" si="29"/>
        <v>946.52</v>
      </c>
      <c r="P315" s="8">
        <v>2.0499999999999998</v>
      </c>
      <c r="Q315" s="8">
        <v>9.15</v>
      </c>
    </row>
    <row r="316" spans="1:17">
      <c r="A316" s="44" t="s">
        <v>2185</v>
      </c>
      <c r="B316" s="45" t="s">
        <v>37</v>
      </c>
      <c r="C316" s="46">
        <v>261001</v>
      </c>
      <c r="D316" s="53" t="s">
        <v>1406</v>
      </c>
      <c r="E316" s="47" t="s">
        <v>9</v>
      </c>
      <c r="F316" s="54">
        <v>97.58</v>
      </c>
      <c r="G316" s="67">
        <v>97.58</v>
      </c>
      <c r="H316" s="48">
        <f t="shared" si="24"/>
        <v>383.48939999999999</v>
      </c>
      <c r="I316" s="49">
        <f t="shared" si="25"/>
        <v>3.93</v>
      </c>
      <c r="J316" s="49">
        <f t="shared" si="26"/>
        <v>629.39099999999996</v>
      </c>
      <c r="K316" s="49">
        <f t="shared" si="27"/>
        <v>6.45</v>
      </c>
      <c r="L316" s="50">
        <f t="shared" si="28"/>
        <v>1012.88</v>
      </c>
      <c r="M316" s="50">
        <f t="shared" si="29"/>
        <v>1012.88</v>
      </c>
      <c r="P316" s="8">
        <v>4.54</v>
      </c>
      <c r="Q316" s="8">
        <v>7.44</v>
      </c>
    </row>
    <row r="317" spans="1:17">
      <c r="A317" s="44" t="s">
        <v>2186</v>
      </c>
      <c r="B317" s="45" t="s">
        <v>37</v>
      </c>
      <c r="C317" s="46">
        <v>261550</v>
      </c>
      <c r="D317" s="53" t="s">
        <v>1408</v>
      </c>
      <c r="E317" s="47" t="s">
        <v>9</v>
      </c>
      <c r="F317" s="54">
        <v>75.13</v>
      </c>
      <c r="G317" s="67">
        <v>75.13</v>
      </c>
      <c r="H317" s="48">
        <f t="shared" si="24"/>
        <v>485.33979999999997</v>
      </c>
      <c r="I317" s="49">
        <f t="shared" si="25"/>
        <v>6.46</v>
      </c>
      <c r="J317" s="49">
        <f t="shared" si="26"/>
        <v>546.94640000000004</v>
      </c>
      <c r="K317" s="49">
        <f t="shared" si="27"/>
        <v>7.28</v>
      </c>
      <c r="L317" s="50">
        <f t="shared" si="28"/>
        <v>1032.28</v>
      </c>
      <c r="M317" s="50">
        <f t="shared" si="29"/>
        <v>1032.28</v>
      </c>
      <c r="P317" s="8">
        <v>7.46</v>
      </c>
      <c r="Q317" s="8">
        <v>8.4</v>
      </c>
    </row>
    <row r="318" spans="1:17">
      <c r="A318" s="40" t="s">
        <v>2187</v>
      </c>
      <c r="B318" s="41"/>
      <c r="C318" s="41"/>
      <c r="D318" s="42" t="s">
        <v>167</v>
      </c>
      <c r="E318" s="41"/>
      <c r="F318" s="92"/>
      <c r="G318" s="41"/>
      <c r="H318" s="55"/>
      <c r="I318" s="55"/>
      <c r="J318" s="55"/>
      <c r="K318" s="55"/>
      <c r="L318" s="55">
        <f>L319</f>
        <v>887.87</v>
      </c>
      <c r="M318" s="55">
        <f>M319</f>
        <v>887.87</v>
      </c>
      <c r="P318" s="4"/>
      <c r="Q318" s="4"/>
    </row>
    <row r="319" spans="1:17">
      <c r="A319" s="44" t="s">
        <v>2188</v>
      </c>
      <c r="B319" s="45" t="s">
        <v>37</v>
      </c>
      <c r="C319" s="46">
        <v>271608</v>
      </c>
      <c r="D319" s="53" t="s">
        <v>1757</v>
      </c>
      <c r="E319" s="47" t="s">
        <v>9</v>
      </c>
      <c r="F319" s="54">
        <v>2.09</v>
      </c>
      <c r="G319" s="67">
        <v>2.09</v>
      </c>
      <c r="H319" s="48">
        <f t="shared" si="24"/>
        <v>800.9088999999999</v>
      </c>
      <c r="I319" s="49">
        <f t="shared" si="25"/>
        <v>383.21</v>
      </c>
      <c r="J319" s="49">
        <f t="shared" si="26"/>
        <v>86.964899999999986</v>
      </c>
      <c r="K319" s="49">
        <f t="shared" si="27"/>
        <v>41.61</v>
      </c>
      <c r="L319" s="50">
        <f t="shared" si="28"/>
        <v>887.87</v>
      </c>
      <c r="M319" s="50">
        <f t="shared" si="29"/>
        <v>887.87</v>
      </c>
      <c r="P319" s="8">
        <v>441.97</v>
      </c>
      <c r="Q319" s="8">
        <v>47.99</v>
      </c>
    </row>
    <row r="320" spans="1:17">
      <c r="A320" s="34">
        <v>11</v>
      </c>
      <c r="B320" s="35"/>
      <c r="C320" s="35"/>
      <c r="D320" s="36" t="s">
        <v>2189</v>
      </c>
      <c r="E320" s="37" t="s">
        <v>12</v>
      </c>
      <c r="F320" s="38">
        <v>1</v>
      </c>
      <c r="G320" s="35"/>
      <c r="H320" s="58"/>
      <c r="I320" s="58"/>
      <c r="J320" s="58"/>
      <c r="K320" s="58"/>
      <c r="L320" s="58">
        <f>L321+L331+L333+L335+L338+L343+L347+L349+L354+L358+L370</f>
        <v>23398.639999999999</v>
      </c>
      <c r="M320" s="58">
        <f>M321+M331+M333+M335+M338+M343+M347+M349+M354+M358+M370</f>
        <v>23398.639999999999</v>
      </c>
      <c r="P320" s="5"/>
      <c r="Q320" s="5"/>
    </row>
    <row r="321" spans="1:17">
      <c r="A321" s="40" t="s">
        <v>2190</v>
      </c>
      <c r="B321" s="41"/>
      <c r="C321" s="41"/>
      <c r="D321" s="42" t="s">
        <v>132</v>
      </c>
      <c r="E321" s="41"/>
      <c r="F321" s="92"/>
      <c r="G321" s="41"/>
      <c r="H321" s="55"/>
      <c r="I321" s="55"/>
      <c r="J321" s="55"/>
      <c r="K321" s="55"/>
      <c r="L321" s="55">
        <f>SUM(L322:L330)</f>
        <v>562.32999999999993</v>
      </c>
      <c r="M321" s="55">
        <f>SUM(M322:M330)</f>
        <v>562.32999999999993</v>
      </c>
      <c r="P321" s="4"/>
      <c r="Q321" s="4"/>
    </row>
    <row r="322" spans="1:17" ht="15.6">
      <c r="A322" s="44" t="s">
        <v>2191</v>
      </c>
      <c r="B322" s="45" t="s">
        <v>37</v>
      </c>
      <c r="C322" s="46">
        <v>20118</v>
      </c>
      <c r="D322" s="32" t="s">
        <v>2558</v>
      </c>
      <c r="E322" s="47" t="s">
        <v>17</v>
      </c>
      <c r="F322" s="54">
        <v>2.65</v>
      </c>
      <c r="G322" s="67">
        <v>2.65</v>
      </c>
      <c r="H322" s="48">
        <f t="shared" si="24"/>
        <v>0</v>
      </c>
      <c r="I322" s="49">
        <f t="shared" si="25"/>
        <v>0</v>
      </c>
      <c r="J322" s="49">
        <f t="shared" si="26"/>
        <v>83.580999999999989</v>
      </c>
      <c r="K322" s="49">
        <f t="shared" si="27"/>
        <v>31.54</v>
      </c>
      <c r="L322" s="50">
        <f t="shared" si="28"/>
        <v>83.58</v>
      </c>
      <c r="M322" s="50">
        <f t="shared" si="29"/>
        <v>83.58</v>
      </c>
      <c r="P322" s="8">
        <v>0</v>
      </c>
      <c r="Q322" s="8">
        <v>36.380000000000003</v>
      </c>
    </row>
    <row r="323" spans="1:17">
      <c r="A323" s="44" t="s">
        <v>2192</v>
      </c>
      <c r="B323" s="45" t="s">
        <v>37</v>
      </c>
      <c r="C323" s="46">
        <v>20121</v>
      </c>
      <c r="D323" s="53" t="s">
        <v>965</v>
      </c>
      <c r="E323" s="47" t="s">
        <v>17</v>
      </c>
      <c r="F323" s="54">
        <v>0.27</v>
      </c>
      <c r="G323" s="67">
        <v>0.27</v>
      </c>
      <c r="H323" s="48">
        <f t="shared" si="24"/>
        <v>0</v>
      </c>
      <c r="I323" s="49">
        <f t="shared" si="25"/>
        <v>0</v>
      </c>
      <c r="J323" s="49">
        <f t="shared" si="26"/>
        <v>35.423999999999999</v>
      </c>
      <c r="K323" s="49">
        <f t="shared" si="27"/>
        <v>131.19999999999999</v>
      </c>
      <c r="L323" s="50">
        <f t="shared" si="28"/>
        <v>35.42</v>
      </c>
      <c r="M323" s="50">
        <f t="shared" si="29"/>
        <v>35.42</v>
      </c>
      <c r="P323" s="8">
        <v>0</v>
      </c>
      <c r="Q323" s="8">
        <v>151.32</v>
      </c>
    </row>
    <row r="324" spans="1:17">
      <c r="A324" s="44" t="s">
        <v>2193</v>
      </c>
      <c r="B324" s="45" t="s">
        <v>37</v>
      </c>
      <c r="C324" s="46">
        <v>20137</v>
      </c>
      <c r="D324" s="53" t="s">
        <v>1823</v>
      </c>
      <c r="E324" s="47" t="s">
        <v>12</v>
      </c>
      <c r="F324" s="54">
        <v>2</v>
      </c>
      <c r="G324" s="67">
        <v>2</v>
      </c>
      <c r="H324" s="48">
        <f t="shared" si="24"/>
        <v>0</v>
      </c>
      <c r="I324" s="49">
        <f t="shared" si="25"/>
        <v>0</v>
      </c>
      <c r="J324" s="49">
        <f t="shared" si="26"/>
        <v>6.3</v>
      </c>
      <c r="K324" s="49">
        <f t="shared" si="27"/>
        <v>3.15</v>
      </c>
      <c r="L324" s="50">
        <f t="shared" si="28"/>
        <v>6.3</v>
      </c>
      <c r="M324" s="50">
        <f t="shared" si="29"/>
        <v>6.3</v>
      </c>
      <c r="P324" s="8">
        <v>0</v>
      </c>
      <c r="Q324" s="8">
        <v>3.64</v>
      </c>
    </row>
    <row r="325" spans="1:17" ht="15.6">
      <c r="A325" s="44" t="s">
        <v>2194</v>
      </c>
      <c r="B325" s="51" t="s">
        <v>37</v>
      </c>
      <c r="C325" s="52">
        <v>20140</v>
      </c>
      <c r="D325" s="53" t="s">
        <v>1827</v>
      </c>
      <c r="E325" s="63" t="s">
        <v>12</v>
      </c>
      <c r="F325" s="64">
        <v>4</v>
      </c>
      <c r="G325" s="66">
        <v>4</v>
      </c>
      <c r="H325" s="48">
        <f t="shared" si="24"/>
        <v>0</v>
      </c>
      <c r="I325" s="49">
        <f t="shared" si="25"/>
        <v>0</v>
      </c>
      <c r="J325" s="49">
        <f t="shared" si="26"/>
        <v>14.84</v>
      </c>
      <c r="K325" s="49">
        <f t="shared" si="27"/>
        <v>3.71</v>
      </c>
      <c r="L325" s="50">
        <f t="shared" si="28"/>
        <v>14.84</v>
      </c>
      <c r="M325" s="50">
        <f t="shared" si="29"/>
        <v>14.84</v>
      </c>
      <c r="P325" s="9">
        <v>0</v>
      </c>
      <c r="Q325" s="9">
        <v>4.28</v>
      </c>
    </row>
    <row r="326" spans="1:17">
      <c r="A326" s="44" t="s">
        <v>2195</v>
      </c>
      <c r="B326" s="45" t="s">
        <v>7</v>
      </c>
      <c r="C326" s="46">
        <v>97663</v>
      </c>
      <c r="D326" s="53" t="s">
        <v>1825</v>
      </c>
      <c r="E326" s="47" t="s">
        <v>12</v>
      </c>
      <c r="F326" s="54">
        <v>2</v>
      </c>
      <c r="G326" s="67">
        <v>2</v>
      </c>
      <c r="H326" s="48">
        <f t="shared" si="24"/>
        <v>5.08</v>
      </c>
      <c r="I326" s="49">
        <f t="shared" si="25"/>
        <v>2.54</v>
      </c>
      <c r="J326" s="49">
        <f t="shared" si="26"/>
        <v>14.28</v>
      </c>
      <c r="K326" s="49">
        <f t="shared" si="27"/>
        <v>7.14</v>
      </c>
      <c r="L326" s="50">
        <f t="shared" si="28"/>
        <v>19.36</v>
      </c>
      <c r="M326" s="50">
        <f t="shared" si="29"/>
        <v>19.36</v>
      </c>
      <c r="P326" s="8">
        <v>2.93</v>
      </c>
      <c r="Q326" s="8">
        <v>8.24</v>
      </c>
    </row>
    <row r="327" spans="1:17">
      <c r="A327" s="44" t="s">
        <v>2196</v>
      </c>
      <c r="B327" s="45" t="s">
        <v>37</v>
      </c>
      <c r="C327" s="46">
        <v>20106</v>
      </c>
      <c r="D327" s="53" t="s">
        <v>1420</v>
      </c>
      <c r="E327" s="47" t="s">
        <v>9</v>
      </c>
      <c r="F327" s="54">
        <v>4.2</v>
      </c>
      <c r="G327" s="67">
        <v>4.2</v>
      </c>
      <c r="H327" s="48">
        <f t="shared" si="24"/>
        <v>0</v>
      </c>
      <c r="I327" s="49">
        <f t="shared" si="25"/>
        <v>0</v>
      </c>
      <c r="J327" s="49">
        <f t="shared" si="26"/>
        <v>21.168000000000003</v>
      </c>
      <c r="K327" s="49">
        <f t="shared" si="27"/>
        <v>5.04</v>
      </c>
      <c r="L327" s="50">
        <f t="shared" si="28"/>
        <v>21.16</v>
      </c>
      <c r="M327" s="50">
        <f t="shared" si="29"/>
        <v>21.16</v>
      </c>
      <c r="P327" s="8">
        <v>0</v>
      </c>
      <c r="Q327" s="8">
        <v>5.82</v>
      </c>
    </row>
    <row r="328" spans="1:17" ht="15.6">
      <c r="A328" s="44" t="s">
        <v>2197</v>
      </c>
      <c r="B328" s="45" t="s">
        <v>37</v>
      </c>
      <c r="C328" s="46">
        <v>20111</v>
      </c>
      <c r="D328" s="53" t="s">
        <v>1543</v>
      </c>
      <c r="E328" s="47" t="s">
        <v>9</v>
      </c>
      <c r="F328" s="54">
        <v>38.35</v>
      </c>
      <c r="G328" s="67">
        <v>38.35</v>
      </c>
      <c r="H328" s="48">
        <f t="shared" si="24"/>
        <v>0</v>
      </c>
      <c r="I328" s="49">
        <f t="shared" si="25"/>
        <v>0</v>
      </c>
      <c r="J328" s="49">
        <f t="shared" si="26"/>
        <v>270.36750000000001</v>
      </c>
      <c r="K328" s="49">
        <f t="shared" si="27"/>
        <v>7.05</v>
      </c>
      <c r="L328" s="50">
        <f t="shared" si="28"/>
        <v>270.36</v>
      </c>
      <c r="M328" s="50">
        <f t="shared" si="29"/>
        <v>270.36</v>
      </c>
      <c r="P328" s="8">
        <v>0</v>
      </c>
      <c r="Q328" s="8">
        <v>8.14</v>
      </c>
    </row>
    <row r="329" spans="1:17">
      <c r="A329" s="44" t="s">
        <v>2198</v>
      </c>
      <c r="B329" s="45" t="s">
        <v>37</v>
      </c>
      <c r="C329" s="46">
        <v>20117</v>
      </c>
      <c r="D329" s="53" t="s">
        <v>1762</v>
      </c>
      <c r="E329" s="47" t="s">
        <v>9</v>
      </c>
      <c r="F329" s="54">
        <v>17.7</v>
      </c>
      <c r="G329" s="67">
        <v>17.7</v>
      </c>
      <c r="H329" s="48">
        <f t="shared" si="24"/>
        <v>0</v>
      </c>
      <c r="I329" s="49">
        <f t="shared" si="25"/>
        <v>0</v>
      </c>
      <c r="J329" s="49">
        <f t="shared" si="26"/>
        <v>72.569999999999993</v>
      </c>
      <c r="K329" s="49">
        <f t="shared" si="27"/>
        <v>4.0999999999999996</v>
      </c>
      <c r="L329" s="50">
        <f t="shared" si="28"/>
        <v>72.569999999999993</v>
      </c>
      <c r="M329" s="50">
        <f t="shared" si="29"/>
        <v>72.569999999999993</v>
      </c>
      <c r="P329" s="8">
        <v>0</v>
      </c>
      <c r="Q329" s="8">
        <v>4.7300000000000004</v>
      </c>
    </row>
    <row r="330" spans="1:17">
      <c r="A330" s="44" t="s">
        <v>2199</v>
      </c>
      <c r="B330" s="45" t="s">
        <v>7</v>
      </c>
      <c r="C330" s="46">
        <v>97631</v>
      </c>
      <c r="D330" s="53" t="s">
        <v>1864</v>
      </c>
      <c r="E330" s="47" t="s">
        <v>9</v>
      </c>
      <c r="F330" s="54">
        <v>14.9</v>
      </c>
      <c r="G330" s="67">
        <v>14.9</v>
      </c>
      <c r="H330" s="48">
        <f t="shared" ref="H330:H393" si="30">G330*I330</f>
        <v>10.578999999999999</v>
      </c>
      <c r="I330" s="49">
        <f t="shared" ref="I330:I393" si="31">TRUNC(($P$7*P330),2)</f>
        <v>0.71</v>
      </c>
      <c r="J330" s="49">
        <f t="shared" ref="J330:J393" si="32">G330*K330</f>
        <v>28.160999999999998</v>
      </c>
      <c r="K330" s="49">
        <f t="shared" ref="K330:K393" si="33">TRUNC(($P$7*Q330),2)</f>
        <v>1.89</v>
      </c>
      <c r="L330" s="50">
        <f t="shared" ref="L330:L393" si="34">TRUNC(F330*(I330+K330),2)</f>
        <v>38.74</v>
      </c>
      <c r="M330" s="50">
        <f t="shared" ref="M330:M393" si="35">TRUNC(G330*(I330+K330),2)</f>
        <v>38.74</v>
      </c>
      <c r="P330" s="8">
        <v>0.82</v>
      </c>
      <c r="Q330" s="8">
        <v>2.1800000000000002</v>
      </c>
    </row>
    <row r="331" spans="1:17">
      <c r="A331" s="40" t="s">
        <v>2200</v>
      </c>
      <c r="B331" s="41"/>
      <c r="C331" s="41"/>
      <c r="D331" s="42" t="s">
        <v>134</v>
      </c>
      <c r="E331" s="41"/>
      <c r="F331" s="92"/>
      <c r="G331" s="41"/>
      <c r="H331" s="55"/>
      <c r="I331" s="55"/>
      <c r="J331" s="55"/>
      <c r="K331" s="55"/>
      <c r="L331" s="55">
        <f>L332</f>
        <v>209.56</v>
      </c>
      <c r="M331" s="55">
        <f>M332</f>
        <v>209.56</v>
      </c>
      <c r="P331" s="4"/>
      <c r="Q331" s="4"/>
    </row>
    <row r="332" spans="1:17">
      <c r="A332" s="44" t="s">
        <v>2201</v>
      </c>
      <c r="B332" s="45" t="s">
        <v>37</v>
      </c>
      <c r="C332" s="46">
        <v>30101</v>
      </c>
      <c r="D332" s="53" t="s">
        <v>92</v>
      </c>
      <c r="E332" s="47" t="s">
        <v>17</v>
      </c>
      <c r="F332" s="54">
        <v>5.55</v>
      </c>
      <c r="G332" s="67">
        <v>5.55</v>
      </c>
      <c r="H332" s="48">
        <f t="shared" si="30"/>
        <v>166.38900000000001</v>
      </c>
      <c r="I332" s="49">
        <f t="shared" si="31"/>
        <v>29.98</v>
      </c>
      <c r="J332" s="49">
        <f t="shared" si="32"/>
        <v>43.179000000000002</v>
      </c>
      <c r="K332" s="49">
        <f t="shared" si="33"/>
        <v>7.78</v>
      </c>
      <c r="L332" s="50">
        <f t="shared" si="34"/>
        <v>209.56</v>
      </c>
      <c r="M332" s="50">
        <f t="shared" si="35"/>
        <v>209.56</v>
      </c>
      <c r="P332" s="8">
        <v>34.58</v>
      </c>
      <c r="Q332" s="8">
        <v>8.98</v>
      </c>
    </row>
    <row r="333" spans="1:17">
      <c r="A333" s="40" t="s">
        <v>2202</v>
      </c>
      <c r="B333" s="41"/>
      <c r="C333" s="41"/>
      <c r="D333" s="42" t="s">
        <v>140</v>
      </c>
      <c r="E333" s="41"/>
      <c r="F333" s="92"/>
      <c r="G333" s="41"/>
      <c r="H333" s="55"/>
      <c r="I333" s="55"/>
      <c r="J333" s="55"/>
      <c r="K333" s="55"/>
      <c r="L333" s="55">
        <f>L334</f>
        <v>3976.92</v>
      </c>
      <c r="M333" s="55">
        <f>M334</f>
        <v>3976.92</v>
      </c>
      <c r="P333" s="4"/>
      <c r="Q333" s="4"/>
    </row>
    <row r="334" spans="1:17">
      <c r="A334" s="44" t="s">
        <v>2203</v>
      </c>
      <c r="B334" s="45" t="s">
        <v>37</v>
      </c>
      <c r="C334" s="46">
        <v>60010</v>
      </c>
      <c r="D334" s="53" t="s">
        <v>1609</v>
      </c>
      <c r="E334" s="47" t="s">
        <v>17</v>
      </c>
      <c r="F334" s="54">
        <v>1.53</v>
      </c>
      <c r="G334" s="67">
        <v>1.53</v>
      </c>
      <c r="H334" s="48">
        <f t="shared" si="30"/>
        <v>3038.6871000000001</v>
      </c>
      <c r="I334" s="49">
        <f t="shared" si="31"/>
        <v>1986.07</v>
      </c>
      <c r="J334" s="49">
        <f t="shared" si="32"/>
        <v>938.2419000000001</v>
      </c>
      <c r="K334" s="49">
        <f t="shared" si="33"/>
        <v>613.23</v>
      </c>
      <c r="L334" s="50">
        <f t="shared" si="34"/>
        <v>3976.92</v>
      </c>
      <c r="M334" s="50">
        <f t="shared" si="35"/>
        <v>3976.92</v>
      </c>
      <c r="P334" s="7">
        <v>2290.5500000000002</v>
      </c>
      <c r="Q334" s="8">
        <v>707.25</v>
      </c>
    </row>
    <row r="335" spans="1:17">
      <c r="A335" s="40" t="s">
        <v>2204</v>
      </c>
      <c r="B335" s="41"/>
      <c r="C335" s="41"/>
      <c r="D335" s="42" t="s">
        <v>147</v>
      </c>
      <c r="E335" s="41"/>
      <c r="F335" s="92"/>
      <c r="G335" s="41"/>
      <c r="H335" s="55"/>
      <c r="I335" s="55"/>
      <c r="J335" s="55"/>
      <c r="K335" s="55"/>
      <c r="L335" s="55">
        <f>SUM(L336:L337)</f>
        <v>1940.73</v>
      </c>
      <c r="M335" s="55">
        <f>SUM(M336:M337)</f>
        <v>1940.73</v>
      </c>
      <c r="P335" s="4"/>
      <c r="Q335" s="4"/>
    </row>
    <row r="336" spans="1:17" ht="15.6">
      <c r="A336" s="44" t="s">
        <v>2205</v>
      </c>
      <c r="B336" s="51" t="s">
        <v>7</v>
      </c>
      <c r="C336" s="52">
        <v>101154</v>
      </c>
      <c r="D336" s="53" t="s">
        <v>2206</v>
      </c>
      <c r="E336" s="63" t="s">
        <v>9</v>
      </c>
      <c r="F336" s="64">
        <v>20.73</v>
      </c>
      <c r="G336" s="66">
        <v>20.73</v>
      </c>
      <c r="H336" s="48">
        <f t="shared" si="30"/>
        <v>1490.2797</v>
      </c>
      <c r="I336" s="49">
        <f t="shared" si="31"/>
        <v>71.89</v>
      </c>
      <c r="J336" s="49">
        <f t="shared" si="32"/>
        <v>419.16059999999999</v>
      </c>
      <c r="K336" s="49">
        <f t="shared" si="33"/>
        <v>20.22</v>
      </c>
      <c r="L336" s="50">
        <f t="shared" si="34"/>
        <v>1909.44</v>
      </c>
      <c r="M336" s="50">
        <f t="shared" si="35"/>
        <v>1909.44</v>
      </c>
      <c r="P336" s="9">
        <v>82.92</v>
      </c>
      <c r="Q336" s="9">
        <v>23.32</v>
      </c>
    </row>
    <row r="337" spans="1:17" ht="15.6">
      <c r="A337" s="44" t="s">
        <v>2207</v>
      </c>
      <c r="B337" s="45" t="s">
        <v>7</v>
      </c>
      <c r="C337" s="46">
        <v>93201</v>
      </c>
      <c r="D337" s="53" t="s">
        <v>1613</v>
      </c>
      <c r="E337" s="47" t="s">
        <v>16</v>
      </c>
      <c r="F337" s="54">
        <v>5.5</v>
      </c>
      <c r="G337" s="67">
        <v>5.5</v>
      </c>
      <c r="H337" s="48">
        <f t="shared" si="30"/>
        <v>13.035</v>
      </c>
      <c r="I337" s="49">
        <f t="shared" si="31"/>
        <v>2.37</v>
      </c>
      <c r="J337" s="49">
        <f t="shared" si="32"/>
        <v>18.259999999999998</v>
      </c>
      <c r="K337" s="49">
        <f t="shared" si="33"/>
        <v>3.32</v>
      </c>
      <c r="L337" s="50">
        <f t="shared" si="34"/>
        <v>31.29</v>
      </c>
      <c r="M337" s="50">
        <f t="shared" si="35"/>
        <v>31.29</v>
      </c>
      <c r="P337" s="8">
        <v>2.74</v>
      </c>
      <c r="Q337" s="8">
        <v>3.84</v>
      </c>
    </row>
    <row r="338" spans="1:17">
      <c r="A338" s="40" t="s">
        <v>2208</v>
      </c>
      <c r="B338" s="41"/>
      <c r="C338" s="41"/>
      <c r="D338" s="42" t="s">
        <v>149</v>
      </c>
      <c r="E338" s="41"/>
      <c r="F338" s="92"/>
      <c r="G338" s="41"/>
      <c r="H338" s="55"/>
      <c r="I338" s="55"/>
      <c r="J338" s="55"/>
      <c r="K338" s="55"/>
      <c r="L338" s="55">
        <f>L339+L341</f>
        <v>955.87</v>
      </c>
      <c r="M338" s="55">
        <f>M339+M341</f>
        <v>955.87</v>
      </c>
      <c r="P338" s="4"/>
      <c r="Q338" s="4"/>
    </row>
    <row r="339" spans="1:17">
      <c r="A339" s="59" t="s">
        <v>2209</v>
      </c>
      <c r="B339" s="60"/>
      <c r="C339" s="60"/>
      <c r="D339" s="61" t="s">
        <v>1840</v>
      </c>
      <c r="E339" s="60"/>
      <c r="F339" s="93"/>
      <c r="G339" s="60"/>
      <c r="H339" s="62"/>
      <c r="I339" s="62"/>
      <c r="J339" s="62"/>
      <c r="K339" s="62"/>
      <c r="L339" s="62">
        <f>L340</f>
        <v>122.9</v>
      </c>
      <c r="M339" s="62">
        <f>M340</f>
        <v>122.9</v>
      </c>
      <c r="P339" s="3"/>
      <c r="Q339" s="3"/>
    </row>
    <row r="340" spans="1:17">
      <c r="A340" s="44" t="s">
        <v>2210</v>
      </c>
      <c r="B340" s="45" t="s">
        <v>37</v>
      </c>
      <c r="C340" s="46">
        <v>120209</v>
      </c>
      <c r="D340" s="53" t="s">
        <v>1201</v>
      </c>
      <c r="E340" s="47" t="s">
        <v>9</v>
      </c>
      <c r="F340" s="54">
        <v>5.8</v>
      </c>
      <c r="G340" s="67">
        <v>5.8</v>
      </c>
      <c r="H340" s="48">
        <f t="shared" si="30"/>
        <v>58.58</v>
      </c>
      <c r="I340" s="49">
        <f t="shared" si="31"/>
        <v>10.1</v>
      </c>
      <c r="J340" s="49">
        <f t="shared" si="32"/>
        <v>64.322000000000003</v>
      </c>
      <c r="K340" s="49">
        <f t="shared" si="33"/>
        <v>11.09</v>
      </c>
      <c r="L340" s="50">
        <f t="shared" si="34"/>
        <v>122.9</v>
      </c>
      <c r="M340" s="50">
        <f t="shared" si="35"/>
        <v>122.9</v>
      </c>
      <c r="P340" s="8">
        <v>11.65</v>
      </c>
      <c r="Q340" s="8">
        <v>12.8</v>
      </c>
    </row>
    <row r="341" spans="1:17">
      <c r="A341" s="59" t="s">
        <v>2211</v>
      </c>
      <c r="B341" s="60"/>
      <c r="C341" s="60"/>
      <c r="D341" s="61" t="s">
        <v>1682</v>
      </c>
      <c r="E341" s="60"/>
      <c r="F341" s="93"/>
      <c r="G341" s="60"/>
      <c r="H341" s="62"/>
      <c r="I341" s="62"/>
      <c r="J341" s="62"/>
      <c r="K341" s="62"/>
      <c r="L341" s="62">
        <f>L342</f>
        <v>832.97</v>
      </c>
      <c r="M341" s="62">
        <f>M342</f>
        <v>832.97</v>
      </c>
      <c r="P341" s="3"/>
      <c r="Q341" s="3"/>
    </row>
    <row r="342" spans="1:17">
      <c r="A342" s="44" t="s">
        <v>2212</v>
      </c>
      <c r="B342" s="45" t="s">
        <v>37</v>
      </c>
      <c r="C342" s="46">
        <v>120209</v>
      </c>
      <c r="D342" s="53" t="s">
        <v>1201</v>
      </c>
      <c r="E342" s="47" t="s">
        <v>9</v>
      </c>
      <c r="F342" s="54">
        <v>39.31</v>
      </c>
      <c r="G342" s="67">
        <v>39.31</v>
      </c>
      <c r="H342" s="48">
        <f t="shared" si="30"/>
        <v>397.03100000000001</v>
      </c>
      <c r="I342" s="49">
        <f t="shared" si="31"/>
        <v>10.1</v>
      </c>
      <c r="J342" s="49">
        <f t="shared" si="32"/>
        <v>435.9479</v>
      </c>
      <c r="K342" s="49">
        <f t="shared" si="33"/>
        <v>11.09</v>
      </c>
      <c r="L342" s="50">
        <f t="shared" si="34"/>
        <v>832.97</v>
      </c>
      <c r="M342" s="50">
        <f t="shared" si="35"/>
        <v>832.97</v>
      </c>
      <c r="P342" s="8">
        <v>11.65</v>
      </c>
      <c r="Q342" s="8">
        <v>12.8</v>
      </c>
    </row>
    <row r="343" spans="1:17">
      <c r="A343" s="40" t="s">
        <v>2213</v>
      </c>
      <c r="B343" s="41"/>
      <c r="C343" s="41"/>
      <c r="D343" s="42" t="s">
        <v>153</v>
      </c>
      <c r="E343" s="41"/>
      <c r="F343" s="92"/>
      <c r="G343" s="41"/>
      <c r="H343" s="55"/>
      <c r="I343" s="55"/>
      <c r="J343" s="55"/>
      <c r="K343" s="55"/>
      <c r="L343" s="55">
        <f>SUM(L344:L346)</f>
        <v>3951.05</v>
      </c>
      <c r="M343" s="55">
        <f>SUM(M344:M346)</f>
        <v>3951.05</v>
      </c>
      <c r="P343" s="4"/>
      <c r="Q343" s="4"/>
    </row>
    <row r="344" spans="1:17">
      <c r="A344" s="44" t="s">
        <v>2214</v>
      </c>
      <c r="B344" s="45" t="s">
        <v>37</v>
      </c>
      <c r="C344" s="46">
        <v>180501</v>
      </c>
      <c r="D344" s="53" t="s">
        <v>1616</v>
      </c>
      <c r="E344" s="47" t="s">
        <v>9</v>
      </c>
      <c r="F344" s="54">
        <v>5.04</v>
      </c>
      <c r="G344" s="67">
        <v>5.04</v>
      </c>
      <c r="H344" s="48">
        <f t="shared" si="30"/>
        <v>3184.5744</v>
      </c>
      <c r="I344" s="49">
        <f t="shared" si="31"/>
        <v>631.86</v>
      </c>
      <c r="J344" s="49">
        <f t="shared" si="32"/>
        <v>186.42960000000002</v>
      </c>
      <c r="K344" s="49">
        <f t="shared" si="33"/>
        <v>36.99</v>
      </c>
      <c r="L344" s="50">
        <f t="shared" si="34"/>
        <v>3371</v>
      </c>
      <c r="M344" s="50">
        <f t="shared" si="35"/>
        <v>3371</v>
      </c>
      <c r="P344" s="8">
        <v>728.74</v>
      </c>
      <c r="Q344" s="8">
        <v>42.67</v>
      </c>
    </row>
    <row r="345" spans="1:17">
      <c r="A345" s="44" t="s">
        <v>2215</v>
      </c>
      <c r="B345" s="45" t="s">
        <v>37</v>
      </c>
      <c r="C345" s="46">
        <v>180381</v>
      </c>
      <c r="D345" s="53" t="s">
        <v>1658</v>
      </c>
      <c r="E345" s="47" t="s">
        <v>9</v>
      </c>
      <c r="F345" s="54">
        <v>0.9</v>
      </c>
      <c r="G345" s="67">
        <v>0.9</v>
      </c>
      <c r="H345" s="48">
        <f t="shared" si="30"/>
        <v>359.97300000000001</v>
      </c>
      <c r="I345" s="49">
        <f t="shared" si="31"/>
        <v>399.97</v>
      </c>
      <c r="J345" s="49">
        <f t="shared" si="32"/>
        <v>35.577000000000005</v>
      </c>
      <c r="K345" s="49">
        <f t="shared" si="33"/>
        <v>39.53</v>
      </c>
      <c r="L345" s="50">
        <f t="shared" si="34"/>
        <v>395.55</v>
      </c>
      <c r="M345" s="50">
        <f t="shared" si="35"/>
        <v>395.55</v>
      </c>
      <c r="P345" s="8">
        <v>461.29</v>
      </c>
      <c r="Q345" s="8">
        <v>45.6</v>
      </c>
    </row>
    <row r="346" spans="1:17">
      <c r="A346" s="44" t="s">
        <v>2216</v>
      </c>
      <c r="B346" s="45" t="s">
        <v>37</v>
      </c>
      <c r="C346" s="46">
        <v>180380</v>
      </c>
      <c r="D346" s="53" t="s">
        <v>2217</v>
      </c>
      <c r="E346" s="47" t="s">
        <v>9</v>
      </c>
      <c r="F346" s="54">
        <v>0.25</v>
      </c>
      <c r="G346" s="67">
        <v>0.25</v>
      </c>
      <c r="H346" s="48">
        <f t="shared" si="30"/>
        <v>174.6225</v>
      </c>
      <c r="I346" s="49">
        <f t="shared" si="31"/>
        <v>698.49</v>
      </c>
      <c r="J346" s="49">
        <f t="shared" si="32"/>
        <v>9.8825000000000003</v>
      </c>
      <c r="K346" s="49">
        <f t="shared" si="33"/>
        <v>39.53</v>
      </c>
      <c r="L346" s="50">
        <f t="shared" si="34"/>
        <v>184.5</v>
      </c>
      <c r="M346" s="50">
        <f t="shared" si="35"/>
        <v>184.5</v>
      </c>
      <c r="P346" s="8">
        <v>805.58</v>
      </c>
      <c r="Q346" s="8">
        <v>45.6</v>
      </c>
    </row>
    <row r="347" spans="1:17">
      <c r="A347" s="40" t="s">
        <v>2218</v>
      </c>
      <c r="B347" s="41"/>
      <c r="C347" s="41"/>
      <c r="D347" s="42" t="s">
        <v>155</v>
      </c>
      <c r="E347" s="41"/>
      <c r="F347" s="92"/>
      <c r="G347" s="41"/>
      <c r="H347" s="55"/>
      <c r="I347" s="55"/>
      <c r="J347" s="55"/>
      <c r="K347" s="55"/>
      <c r="L347" s="55">
        <f>L348</f>
        <v>193.29</v>
      </c>
      <c r="M347" s="55">
        <f>M348</f>
        <v>193.29</v>
      </c>
      <c r="P347" s="4"/>
      <c r="Q347" s="4"/>
    </row>
    <row r="348" spans="1:17">
      <c r="A348" s="44" t="s">
        <v>2219</v>
      </c>
      <c r="B348" s="45" t="s">
        <v>37</v>
      </c>
      <c r="C348" s="46">
        <v>190105</v>
      </c>
      <c r="D348" s="53" t="s">
        <v>1689</v>
      </c>
      <c r="E348" s="47" t="s">
        <v>9</v>
      </c>
      <c r="F348" s="54">
        <v>1.1499999999999999</v>
      </c>
      <c r="G348" s="67">
        <v>1.1499999999999999</v>
      </c>
      <c r="H348" s="48">
        <f t="shared" si="30"/>
        <v>193.292</v>
      </c>
      <c r="I348" s="49">
        <f t="shared" si="31"/>
        <v>168.08</v>
      </c>
      <c r="J348" s="49">
        <f t="shared" si="32"/>
        <v>0</v>
      </c>
      <c r="K348" s="49">
        <f t="shared" si="33"/>
        <v>0</v>
      </c>
      <c r="L348" s="50">
        <f t="shared" si="34"/>
        <v>193.29</v>
      </c>
      <c r="M348" s="50">
        <f t="shared" si="35"/>
        <v>193.29</v>
      </c>
      <c r="P348" s="8">
        <v>193.85</v>
      </c>
      <c r="Q348" s="8">
        <v>0</v>
      </c>
    </row>
    <row r="349" spans="1:17">
      <c r="A349" s="40" t="s">
        <v>2220</v>
      </c>
      <c r="B349" s="41"/>
      <c r="C349" s="41"/>
      <c r="D349" s="42" t="s">
        <v>157</v>
      </c>
      <c r="E349" s="41"/>
      <c r="F349" s="92"/>
      <c r="G349" s="41"/>
      <c r="H349" s="55"/>
      <c r="I349" s="55"/>
      <c r="J349" s="55"/>
      <c r="K349" s="55"/>
      <c r="L349" s="55">
        <f>SUM(L350:L353)</f>
        <v>3154.48</v>
      </c>
      <c r="M349" s="55">
        <f>SUM(M350:M353)</f>
        <v>3154.48</v>
      </c>
      <c r="P349" s="4"/>
      <c r="Q349" s="4"/>
    </row>
    <row r="350" spans="1:17">
      <c r="A350" s="44" t="s">
        <v>2221</v>
      </c>
      <c r="B350" s="45" t="s">
        <v>37</v>
      </c>
      <c r="C350" s="46">
        <v>200150</v>
      </c>
      <c r="D350" s="53" t="s">
        <v>1207</v>
      </c>
      <c r="E350" s="47" t="s">
        <v>9</v>
      </c>
      <c r="F350" s="54">
        <v>41.38</v>
      </c>
      <c r="G350" s="67">
        <v>41.38</v>
      </c>
      <c r="H350" s="48">
        <f t="shared" si="30"/>
        <v>124.14000000000001</v>
      </c>
      <c r="I350" s="49">
        <f t="shared" si="31"/>
        <v>3</v>
      </c>
      <c r="J350" s="49">
        <f t="shared" si="32"/>
        <v>40.966200000000001</v>
      </c>
      <c r="K350" s="49">
        <f t="shared" si="33"/>
        <v>0.99</v>
      </c>
      <c r="L350" s="50">
        <f t="shared" si="34"/>
        <v>165.1</v>
      </c>
      <c r="M350" s="50">
        <f t="shared" si="35"/>
        <v>165.1</v>
      </c>
      <c r="P350" s="8">
        <v>3.46</v>
      </c>
      <c r="Q350" s="8">
        <v>1.1499999999999999</v>
      </c>
    </row>
    <row r="351" spans="1:17">
      <c r="A351" s="44" t="s">
        <v>2222</v>
      </c>
      <c r="B351" s="45" t="s">
        <v>37</v>
      </c>
      <c r="C351" s="46">
        <v>200201</v>
      </c>
      <c r="D351" s="53" t="s">
        <v>1666</v>
      </c>
      <c r="E351" s="47" t="s">
        <v>9</v>
      </c>
      <c r="F351" s="54">
        <v>39.31</v>
      </c>
      <c r="G351" s="67">
        <v>39.31</v>
      </c>
      <c r="H351" s="48">
        <f t="shared" si="30"/>
        <v>329.81090000000006</v>
      </c>
      <c r="I351" s="49">
        <f t="shared" si="31"/>
        <v>8.39</v>
      </c>
      <c r="J351" s="49">
        <f t="shared" si="32"/>
        <v>441.05820000000006</v>
      </c>
      <c r="K351" s="49">
        <f t="shared" si="33"/>
        <v>11.22</v>
      </c>
      <c r="L351" s="50">
        <f t="shared" si="34"/>
        <v>770.86</v>
      </c>
      <c r="M351" s="50">
        <f t="shared" si="35"/>
        <v>770.86</v>
      </c>
      <c r="P351" s="8">
        <v>9.68</v>
      </c>
      <c r="Q351" s="8">
        <v>12.95</v>
      </c>
    </row>
    <row r="352" spans="1:17" ht="15.6">
      <c r="A352" s="44" t="s">
        <v>2223</v>
      </c>
      <c r="B352" s="51" t="s">
        <v>7</v>
      </c>
      <c r="C352" s="52">
        <v>87273</v>
      </c>
      <c r="D352" s="53" t="s">
        <v>1977</v>
      </c>
      <c r="E352" s="63" t="s">
        <v>9</v>
      </c>
      <c r="F352" s="64">
        <v>39.31</v>
      </c>
      <c r="G352" s="66">
        <v>39.31</v>
      </c>
      <c r="H352" s="48">
        <f t="shared" si="30"/>
        <v>1333.3952000000002</v>
      </c>
      <c r="I352" s="49">
        <f t="shared" si="31"/>
        <v>33.92</v>
      </c>
      <c r="J352" s="49">
        <f t="shared" si="32"/>
        <v>652.54600000000005</v>
      </c>
      <c r="K352" s="49">
        <f t="shared" si="33"/>
        <v>16.600000000000001</v>
      </c>
      <c r="L352" s="50">
        <f t="shared" si="34"/>
        <v>1985.94</v>
      </c>
      <c r="M352" s="50">
        <f t="shared" si="35"/>
        <v>1985.94</v>
      </c>
      <c r="P352" s="9">
        <v>39.130000000000003</v>
      </c>
      <c r="Q352" s="9">
        <v>19.149999999999999</v>
      </c>
    </row>
    <row r="353" spans="1:17">
      <c r="A353" s="44" t="s">
        <v>2224</v>
      </c>
      <c r="B353" s="45" t="s">
        <v>37</v>
      </c>
      <c r="C353" s="46">
        <v>200403</v>
      </c>
      <c r="D353" s="53" t="s">
        <v>38</v>
      </c>
      <c r="E353" s="47" t="s">
        <v>9</v>
      </c>
      <c r="F353" s="54">
        <v>15.79</v>
      </c>
      <c r="G353" s="67">
        <v>15.79</v>
      </c>
      <c r="H353" s="48">
        <f t="shared" si="30"/>
        <v>39.317100000000003</v>
      </c>
      <c r="I353" s="49">
        <f t="shared" si="31"/>
        <v>2.4900000000000002</v>
      </c>
      <c r="J353" s="49">
        <f t="shared" si="32"/>
        <v>193.2696</v>
      </c>
      <c r="K353" s="49">
        <f t="shared" si="33"/>
        <v>12.24</v>
      </c>
      <c r="L353" s="50">
        <f t="shared" si="34"/>
        <v>232.58</v>
      </c>
      <c r="M353" s="50">
        <f t="shared" si="35"/>
        <v>232.58</v>
      </c>
      <c r="P353" s="8">
        <v>2.88</v>
      </c>
      <c r="Q353" s="8">
        <v>14.12</v>
      </c>
    </row>
    <row r="354" spans="1:17">
      <c r="A354" s="40" t="s">
        <v>2225</v>
      </c>
      <c r="B354" s="41"/>
      <c r="C354" s="41"/>
      <c r="D354" s="42" t="s">
        <v>124</v>
      </c>
      <c r="E354" s="41"/>
      <c r="F354" s="92"/>
      <c r="G354" s="41"/>
      <c r="H354" s="55"/>
      <c r="I354" s="55"/>
      <c r="J354" s="55"/>
      <c r="K354" s="55"/>
      <c r="L354" s="55">
        <f>SUM(L355:L357)</f>
        <v>3685.5800000000004</v>
      </c>
      <c r="M354" s="55">
        <f>SUM(M355:M357)</f>
        <v>3685.5800000000004</v>
      </c>
      <c r="P354" s="4"/>
      <c r="Q354" s="4"/>
    </row>
    <row r="355" spans="1:17">
      <c r="A355" s="44" t="s">
        <v>2226</v>
      </c>
      <c r="B355" s="45" t="s">
        <v>37</v>
      </c>
      <c r="C355" s="46">
        <v>220101</v>
      </c>
      <c r="D355" s="53" t="s">
        <v>1580</v>
      </c>
      <c r="E355" s="47" t="s">
        <v>9</v>
      </c>
      <c r="F355" s="54">
        <v>35.67</v>
      </c>
      <c r="G355" s="67">
        <v>35.67</v>
      </c>
      <c r="H355" s="48">
        <f t="shared" si="30"/>
        <v>842.16870000000006</v>
      </c>
      <c r="I355" s="49">
        <f t="shared" si="31"/>
        <v>23.61</v>
      </c>
      <c r="J355" s="49">
        <f t="shared" si="32"/>
        <v>319.24649999999997</v>
      </c>
      <c r="K355" s="49">
        <f t="shared" si="33"/>
        <v>8.9499999999999993</v>
      </c>
      <c r="L355" s="50">
        <f t="shared" si="34"/>
        <v>1161.4100000000001</v>
      </c>
      <c r="M355" s="50">
        <f t="shared" si="35"/>
        <v>1161.4100000000001</v>
      </c>
      <c r="P355" s="8">
        <v>27.24</v>
      </c>
      <c r="Q355" s="8">
        <v>10.33</v>
      </c>
    </row>
    <row r="356" spans="1:17">
      <c r="A356" s="44" t="s">
        <v>2227</v>
      </c>
      <c r="B356" s="45" t="s">
        <v>37</v>
      </c>
      <c r="C356" s="46">
        <v>220309</v>
      </c>
      <c r="D356" s="53" t="s">
        <v>1582</v>
      </c>
      <c r="E356" s="47" t="s">
        <v>9</v>
      </c>
      <c r="F356" s="54">
        <v>35.67</v>
      </c>
      <c r="G356" s="67">
        <v>35.67</v>
      </c>
      <c r="H356" s="48">
        <f t="shared" si="30"/>
        <v>1508.4843000000001</v>
      </c>
      <c r="I356" s="49">
        <f t="shared" si="31"/>
        <v>42.29</v>
      </c>
      <c r="J356" s="49">
        <f t="shared" si="32"/>
        <v>812.91930000000002</v>
      </c>
      <c r="K356" s="49">
        <f t="shared" si="33"/>
        <v>22.79</v>
      </c>
      <c r="L356" s="50">
        <f t="shared" si="34"/>
        <v>2321.4</v>
      </c>
      <c r="M356" s="50">
        <f t="shared" si="35"/>
        <v>2321.4</v>
      </c>
      <c r="P356" s="8">
        <v>48.78</v>
      </c>
      <c r="Q356" s="8">
        <v>26.29</v>
      </c>
    </row>
    <row r="357" spans="1:17">
      <c r="A357" s="44" t="s">
        <v>2228</v>
      </c>
      <c r="B357" s="45" t="s">
        <v>37</v>
      </c>
      <c r="C357" s="46">
        <v>220310</v>
      </c>
      <c r="D357" s="53" t="s">
        <v>1401</v>
      </c>
      <c r="E357" s="47" t="s">
        <v>16</v>
      </c>
      <c r="F357" s="54">
        <v>27</v>
      </c>
      <c r="G357" s="67">
        <v>27</v>
      </c>
      <c r="H357" s="48">
        <f t="shared" si="30"/>
        <v>56.160000000000004</v>
      </c>
      <c r="I357" s="49">
        <f t="shared" si="31"/>
        <v>2.08</v>
      </c>
      <c r="J357" s="49">
        <f t="shared" si="32"/>
        <v>146.60999999999999</v>
      </c>
      <c r="K357" s="49">
        <f t="shared" si="33"/>
        <v>5.43</v>
      </c>
      <c r="L357" s="50">
        <f t="shared" si="34"/>
        <v>202.77</v>
      </c>
      <c r="M357" s="50">
        <f t="shared" si="35"/>
        <v>202.77</v>
      </c>
      <c r="P357" s="11">
        <v>2.41</v>
      </c>
      <c r="Q357" s="11">
        <v>6.27</v>
      </c>
    </row>
    <row r="358" spans="1:17">
      <c r="A358" s="40" t="s">
        <v>2079</v>
      </c>
      <c r="B358" s="41"/>
      <c r="C358" s="41"/>
      <c r="D358" s="42" t="s">
        <v>165</v>
      </c>
      <c r="E358" s="41"/>
      <c r="F358" s="92"/>
      <c r="G358" s="41"/>
      <c r="H358" s="55"/>
      <c r="I358" s="55"/>
      <c r="J358" s="55"/>
      <c r="K358" s="55"/>
      <c r="L358" s="55">
        <f>L359+L363+L368</f>
        <v>2997.73</v>
      </c>
      <c r="M358" s="55">
        <f>M359+M363+M368</f>
        <v>2997.73</v>
      </c>
      <c r="P358" s="4"/>
      <c r="Q358" s="4"/>
    </row>
    <row r="359" spans="1:17">
      <c r="A359" s="59" t="s">
        <v>2080</v>
      </c>
      <c r="B359" s="60"/>
      <c r="C359" s="60"/>
      <c r="D359" s="61" t="s">
        <v>1510</v>
      </c>
      <c r="E359" s="60"/>
      <c r="F359" s="93"/>
      <c r="G359" s="60"/>
      <c r="H359" s="62"/>
      <c r="I359" s="62"/>
      <c r="J359" s="62"/>
      <c r="K359" s="62"/>
      <c r="L359" s="62">
        <f>SUM(L360:L362)</f>
        <v>791.32999999999993</v>
      </c>
      <c r="M359" s="62">
        <f>SUM(M360:M362)</f>
        <v>791.32999999999993</v>
      </c>
      <c r="P359" s="3"/>
      <c r="Q359" s="3"/>
    </row>
    <row r="360" spans="1:17">
      <c r="A360" s="44" t="s">
        <v>2081</v>
      </c>
      <c r="B360" s="45" t="s">
        <v>37</v>
      </c>
      <c r="C360" s="46">
        <v>260104</v>
      </c>
      <c r="D360" s="53" t="s">
        <v>1341</v>
      </c>
      <c r="E360" s="47" t="s">
        <v>9</v>
      </c>
      <c r="F360" s="54">
        <v>35.630000000000003</v>
      </c>
      <c r="G360" s="48">
        <v>35.630000000000003</v>
      </c>
      <c r="H360" s="48">
        <f t="shared" si="30"/>
        <v>0</v>
      </c>
      <c r="I360" s="49">
        <f t="shared" si="31"/>
        <v>0</v>
      </c>
      <c r="J360" s="49">
        <f t="shared" si="32"/>
        <v>153.92160000000001</v>
      </c>
      <c r="K360" s="49">
        <f t="shared" si="33"/>
        <v>4.32</v>
      </c>
      <c r="L360" s="50">
        <f t="shared" si="34"/>
        <v>153.91999999999999</v>
      </c>
      <c r="M360" s="50">
        <f t="shared" si="35"/>
        <v>153.91999999999999</v>
      </c>
      <c r="P360" s="8">
        <v>0</v>
      </c>
      <c r="Q360" s="8">
        <v>4.99</v>
      </c>
    </row>
    <row r="361" spans="1:17">
      <c r="A361" s="44" t="s">
        <v>2082</v>
      </c>
      <c r="B361" s="45" t="s">
        <v>37</v>
      </c>
      <c r="C361" s="46">
        <v>261300</v>
      </c>
      <c r="D361" s="53" t="s">
        <v>1404</v>
      </c>
      <c r="E361" s="47" t="s">
        <v>9</v>
      </c>
      <c r="F361" s="54">
        <v>35.630000000000003</v>
      </c>
      <c r="G361" s="48">
        <v>35.630000000000003</v>
      </c>
      <c r="H361" s="48">
        <f t="shared" si="30"/>
        <v>63.065100000000008</v>
      </c>
      <c r="I361" s="49">
        <f t="shared" si="31"/>
        <v>1.77</v>
      </c>
      <c r="J361" s="49">
        <f t="shared" si="32"/>
        <v>282.54590000000002</v>
      </c>
      <c r="K361" s="49">
        <f t="shared" si="33"/>
        <v>7.93</v>
      </c>
      <c r="L361" s="50">
        <f t="shared" si="34"/>
        <v>345.61</v>
      </c>
      <c r="M361" s="50">
        <f t="shared" si="35"/>
        <v>345.61</v>
      </c>
      <c r="P361" s="8">
        <v>2.0499999999999998</v>
      </c>
      <c r="Q361" s="8">
        <v>9.15</v>
      </c>
    </row>
    <row r="362" spans="1:17">
      <c r="A362" s="44" t="s">
        <v>2083</v>
      </c>
      <c r="B362" s="45" t="s">
        <v>37</v>
      </c>
      <c r="C362" s="46">
        <v>261307</v>
      </c>
      <c r="D362" s="53" t="s">
        <v>1415</v>
      </c>
      <c r="E362" s="47" t="s">
        <v>9</v>
      </c>
      <c r="F362" s="54">
        <v>35.630000000000003</v>
      </c>
      <c r="G362" s="48">
        <v>35.630000000000003</v>
      </c>
      <c r="H362" s="48">
        <f t="shared" si="30"/>
        <v>126.48650000000001</v>
      </c>
      <c r="I362" s="49">
        <f t="shared" si="31"/>
        <v>3.55</v>
      </c>
      <c r="J362" s="49">
        <f t="shared" si="32"/>
        <v>165.32320000000001</v>
      </c>
      <c r="K362" s="49">
        <f t="shared" si="33"/>
        <v>4.6399999999999997</v>
      </c>
      <c r="L362" s="50">
        <f t="shared" si="34"/>
        <v>291.8</v>
      </c>
      <c r="M362" s="50">
        <f t="shared" si="35"/>
        <v>291.8</v>
      </c>
      <c r="P362" s="8">
        <v>4.0999999999999996</v>
      </c>
      <c r="Q362" s="8">
        <v>5.36</v>
      </c>
    </row>
    <row r="363" spans="1:17">
      <c r="A363" s="59" t="s">
        <v>2084</v>
      </c>
      <c r="B363" s="60"/>
      <c r="C363" s="60"/>
      <c r="D363" s="61" t="s">
        <v>1530</v>
      </c>
      <c r="E363" s="60"/>
      <c r="F363" s="93"/>
      <c r="G363" s="60"/>
      <c r="H363" s="62"/>
      <c r="I363" s="62"/>
      <c r="J363" s="62"/>
      <c r="K363" s="62"/>
      <c r="L363" s="62">
        <f>SUM(L364:L367)</f>
        <v>1830.8300000000002</v>
      </c>
      <c r="M363" s="62">
        <f>SUM(M364:M367)</f>
        <v>1830.8300000000002</v>
      </c>
      <c r="P363" s="3"/>
      <c r="Q363" s="3"/>
    </row>
    <row r="364" spans="1:17">
      <c r="A364" s="44" t="s">
        <v>2085</v>
      </c>
      <c r="B364" s="45" t="s">
        <v>37</v>
      </c>
      <c r="C364" s="46">
        <v>260104</v>
      </c>
      <c r="D364" s="53" t="s">
        <v>1341</v>
      </c>
      <c r="E364" s="47" t="s">
        <v>9</v>
      </c>
      <c r="F364" s="54">
        <v>40.409999999999997</v>
      </c>
      <c r="G364" s="48">
        <v>40.409999999999997</v>
      </c>
      <c r="H364" s="48">
        <f t="shared" si="30"/>
        <v>0</v>
      </c>
      <c r="I364" s="49">
        <f t="shared" si="31"/>
        <v>0</v>
      </c>
      <c r="J364" s="49">
        <f t="shared" si="32"/>
        <v>174.5712</v>
      </c>
      <c r="K364" s="49">
        <f t="shared" si="33"/>
        <v>4.32</v>
      </c>
      <c r="L364" s="50">
        <f t="shared" si="34"/>
        <v>174.57</v>
      </c>
      <c r="M364" s="50">
        <f t="shared" si="35"/>
        <v>174.57</v>
      </c>
      <c r="P364" s="8">
        <v>0</v>
      </c>
      <c r="Q364" s="8">
        <v>4.99</v>
      </c>
    </row>
    <row r="365" spans="1:17">
      <c r="A365" s="44" t="s">
        <v>2086</v>
      </c>
      <c r="B365" s="45" t="s">
        <v>37</v>
      </c>
      <c r="C365" s="46">
        <v>261300</v>
      </c>
      <c r="D365" s="53" t="s">
        <v>1404</v>
      </c>
      <c r="E365" s="47" t="s">
        <v>9</v>
      </c>
      <c r="F365" s="54">
        <v>56.2</v>
      </c>
      <c r="G365" s="48">
        <v>56.2</v>
      </c>
      <c r="H365" s="48">
        <f t="shared" si="30"/>
        <v>99.474000000000004</v>
      </c>
      <c r="I365" s="49">
        <f t="shared" si="31"/>
        <v>1.77</v>
      </c>
      <c r="J365" s="49">
        <f t="shared" si="32"/>
        <v>445.666</v>
      </c>
      <c r="K365" s="49">
        <f t="shared" si="33"/>
        <v>7.93</v>
      </c>
      <c r="L365" s="50">
        <f t="shared" si="34"/>
        <v>545.14</v>
      </c>
      <c r="M365" s="50">
        <f t="shared" si="35"/>
        <v>545.14</v>
      </c>
      <c r="P365" s="8">
        <v>2.0499999999999998</v>
      </c>
      <c r="Q365" s="8">
        <v>9.15</v>
      </c>
    </row>
    <row r="366" spans="1:17">
      <c r="A366" s="44" t="s">
        <v>2087</v>
      </c>
      <c r="B366" s="45" t="s">
        <v>37</v>
      </c>
      <c r="C366" s="46">
        <v>261001</v>
      </c>
      <c r="D366" s="53" t="s">
        <v>1406</v>
      </c>
      <c r="E366" s="47" t="s">
        <v>9</v>
      </c>
      <c r="F366" s="54">
        <v>42.33</v>
      </c>
      <c r="G366" s="48">
        <v>42.33</v>
      </c>
      <c r="H366" s="48">
        <f t="shared" si="30"/>
        <v>166.3569</v>
      </c>
      <c r="I366" s="49">
        <f t="shared" si="31"/>
        <v>3.93</v>
      </c>
      <c r="J366" s="49">
        <f t="shared" si="32"/>
        <v>273.02850000000001</v>
      </c>
      <c r="K366" s="49">
        <f t="shared" si="33"/>
        <v>6.45</v>
      </c>
      <c r="L366" s="50">
        <f t="shared" si="34"/>
        <v>439.38</v>
      </c>
      <c r="M366" s="50">
        <f t="shared" si="35"/>
        <v>439.38</v>
      </c>
      <c r="P366" s="8">
        <v>4.54</v>
      </c>
      <c r="Q366" s="8">
        <v>7.44</v>
      </c>
    </row>
    <row r="367" spans="1:17">
      <c r="A367" s="44" t="s">
        <v>2088</v>
      </c>
      <c r="B367" s="45" t="s">
        <v>37</v>
      </c>
      <c r="C367" s="46">
        <v>261550</v>
      </c>
      <c r="D367" s="53" t="s">
        <v>1408</v>
      </c>
      <c r="E367" s="47" t="s">
        <v>9</v>
      </c>
      <c r="F367" s="54">
        <v>48.89</v>
      </c>
      <c r="G367" s="48">
        <v>48.89</v>
      </c>
      <c r="H367" s="48">
        <f t="shared" si="30"/>
        <v>315.82940000000002</v>
      </c>
      <c r="I367" s="49">
        <f t="shared" si="31"/>
        <v>6.46</v>
      </c>
      <c r="J367" s="49">
        <f t="shared" si="32"/>
        <v>355.91919999999999</v>
      </c>
      <c r="K367" s="49">
        <f t="shared" si="33"/>
        <v>7.28</v>
      </c>
      <c r="L367" s="50">
        <f t="shared" si="34"/>
        <v>671.74</v>
      </c>
      <c r="M367" s="50">
        <f t="shared" si="35"/>
        <v>671.74</v>
      </c>
      <c r="P367" s="8">
        <v>7.46</v>
      </c>
      <c r="Q367" s="8">
        <v>8.4</v>
      </c>
    </row>
    <row r="368" spans="1:17">
      <c r="A368" s="59" t="s">
        <v>2089</v>
      </c>
      <c r="B368" s="60"/>
      <c r="C368" s="60"/>
      <c r="D368" s="61" t="s">
        <v>1214</v>
      </c>
      <c r="E368" s="60"/>
      <c r="F368" s="93"/>
      <c r="G368" s="60"/>
      <c r="H368" s="62"/>
      <c r="I368" s="62"/>
      <c r="J368" s="62"/>
      <c r="K368" s="62"/>
      <c r="L368" s="62">
        <f>L369</f>
        <v>375.57</v>
      </c>
      <c r="M368" s="62">
        <f>M369</f>
        <v>375.57</v>
      </c>
      <c r="P368" s="3"/>
      <c r="Q368" s="3"/>
    </row>
    <row r="369" spans="1:17">
      <c r="A369" s="44" t="s">
        <v>2090</v>
      </c>
      <c r="B369" s="45" t="s">
        <v>37</v>
      </c>
      <c r="C369" s="46">
        <v>261602</v>
      </c>
      <c r="D369" s="53" t="s">
        <v>75</v>
      </c>
      <c r="E369" s="47" t="s">
        <v>9</v>
      </c>
      <c r="F369" s="54">
        <v>17.420000000000002</v>
      </c>
      <c r="G369" s="48">
        <v>17.420000000000002</v>
      </c>
      <c r="H369" s="48">
        <f t="shared" si="30"/>
        <v>164.09640000000002</v>
      </c>
      <c r="I369" s="49">
        <f t="shared" si="31"/>
        <v>9.42</v>
      </c>
      <c r="J369" s="49">
        <f t="shared" si="32"/>
        <v>211.47880000000004</v>
      </c>
      <c r="K369" s="49">
        <f t="shared" si="33"/>
        <v>12.14</v>
      </c>
      <c r="L369" s="50">
        <f t="shared" si="34"/>
        <v>375.57</v>
      </c>
      <c r="M369" s="50">
        <f t="shared" si="35"/>
        <v>375.57</v>
      </c>
      <c r="P369" s="8">
        <v>10.87</v>
      </c>
      <c r="Q369" s="8">
        <v>14.01</v>
      </c>
    </row>
    <row r="370" spans="1:17">
      <c r="A370" s="40" t="s">
        <v>2091</v>
      </c>
      <c r="B370" s="41"/>
      <c r="C370" s="41"/>
      <c r="D370" s="42" t="s">
        <v>167</v>
      </c>
      <c r="E370" s="41"/>
      <c r="F370" s="92"/>
      <c r="G370" s="41"/>
      <c r="H370" s="55"/>
      <c r="I370" s="55"/>
      <c r="J370" s="55"/>
      <c r="K370" s="55"/>
      <c r="L370" s="55">
        <f>SUM(L371:L372)</f>
        <v>1771.1</v>
      </c>
      <c r="M370" s="55">
        <f>SUM(M371:M372)</f>
        <v>1771.1</v>
      </c>
      <c r="P370" s="4"/>
      <c r="Q370" s="4"/>
    </row>
    <row r="371" spans="1:17">
      <c r="A371" s="44" t="s">
        <v>2092</v>
      </c>
      <c r="B371" s="45" t="s">
        <v>37</v>
      </c>
      <c r="C371" s="46">
        <v>271608</v>
      </c>
      <c r="D371" s="53" t="s">
        <v>1757</v>
      </c>
      <c r="E371" s="47" t="s">
        <v>9</v>
      </c>
      <c r="F371" s="54">
        <v>3.88</v>
      </c>
      <c r="G371" s="48">
        <v>3.88</v>
      </c>
      <c r="H371" s="48">
        <f t="shared" si="30"/>
        <v>1486.8547999999998</v>
      </c>
      <c r="I371" s="49">
        <f t="shared" si="31"/>
        <v>383.21</v>
      </c>
      <c r="J371" s="49">
        <f t="shared" si="32"/>
        <v>161.4468</v>
      </c>
      <c r="K371" s="49">
        <f t="shared" si="33"/>
        <v>41.61</v>
      </c>
      <c r="L371" s="50">
        <f t="shared" si="34"/>
        <v>1648.3</v>
      </c>
      <c r="M371" s="50">
        <f t="shared" si="35"/>
        <v>1648.3</v>
      </c>
      <c r="P371" s="8">
        <v>441.97</v>
      </c>
      <c r="Q371" s="8">
        <v>47.99</v>
      </c>
    </row>
    <row r="372" spans="1:17">
      <c r="A372" s="44" t="s">
        <v>2093</v>
      </c>
      <c r="B372" s="45" t="s">
        <v>4</v>
      </c>
      <c r="C372" s="57" t="s">
        <v>80</v>
      </c>
      <c r="D372" s="53" t="s">
        <v>1515</v>
      </c>
      <c r="E372" s="47" t="s">
        <v>9</v>
      </c>
      <c r="F372" s="54">
        <v>0.32</v>
      </c>
      <c r="G372" s="48">
        <v>0.32</v>
      </c>
      <c r="H372" s="48">
        <f t="shared" si="30"/>
        <v>107.3152</v>
      </c>
      <c r="I372" s="49">
        <f t="shared" si="31"/>
        <v>335.36</v>
      </c>
      <c r="J372" s="49">
        <f t="shared" si="32"/>
        <v>15.488</v>
      </c>
      <c r="K372" s="49">
        <f t="shared" si="33"/>
        <v>48.4</v>
      </c>
      <c r="L372" s="50">
        <f t="shared" si="34"/>
        <v>122.8</v>
      </c>
      <c r="M372" s="50">
        <f t="shared" si="35"/>
        <v>122.8</v>
      </c>
      <c r="P372" s="8">
        <v>386.78</v>
      </c>
      <c r="Q372" s="8">
        <v>55.83</v>
      </c>
    </row>
    <row r="373" spans="1:17">
      <c r="A373" s="34">
        <v>12</v>
      </c>
      <c r="B373" s="35"/>
      <c r="C373" s="35"/>
      <c r="D373" s="36" t="s">
        <v>2094</v>
      </c>
      <c r="E373" s="37" t="s">
        <v>12</v>
      </c>
      <c r="F373" s="38">
        <v>1</v>
      </c>
      <c r="G373" s="35"/>
      <c r="H373" s="58"/>
      <c r="I373" s="58"/>
      <c r="J373" s="58"/>
      <c r="K373" s="58"/>
      <c r="L373" s="58">
        <f>L374+L382+L384+L387+L391+L395+L397+L399+L402+L405</f>
        <v>13576.89</v>
      </c>
      <c r="M373" s="58">
        <f>M374+M382+M384+M387+M391+M395+M397+M399+M402+M405</f>
        <v>13576.89</v>
      </c>
      <c r="P373" s="5"/>
      <c r="Q373" s="5"/>
    </row>
    <row r="374" spans="1:17">
      <c r="A374" s="40" t="s">
        <v>2095</v>
      </c>
      <c r="B374" s="41"/>
      <c r="C374" s="41"/>
      <c r="D374" s="42" t="s">
        <v>132</v>
      </c>
      <c r="E374" s="41"/>
      <c r="F374" s="92"/>
      <c r="G374" s="41"/>
      <c r="H374" s="55"/>
      <c r="I374" s="55"/>
      <c r="J374" s="55"/>
      <c r="K374" s="55"/>
      <c r="L374" s="55">
        <f>SUM(L375:L381)</f>
        <v>196.79000000000002</v>
      </c>
      <c r="M374" s="55">
        <f>SUM(M375:M381)</f>
        <v>196.79000000000002</v>
      </c>
      <c r="P374" s="4"/>
      <c r="Q374" s="4"/>
    </row>
    <row r="375" spans="1:17">
      <c r="A375" s="44" t="s">
        <v>2096</v>
      </c>
      <c r="B375" s="45" t="s">
        <v>37</v>
      </c>
      <c r="C375" s="46">
        <v>20137</v>
      </c>
      <c r="D375" s="53" t="s">
        <v>1823</v>
      </c>
      <c r="E375" s="47" t="s">
        <v>12</v>
      </c>
      <c r="F375" s="54">
        <v>1</v>
      </c>
      <c r="G375" s="48">
        <v>1</v>
      </c>
      <c r="H375" s="48">
        <f t="shared" si="30"/>
        <v>0</v>
      </c>
      <c r="I375" s="49">
        <f t="shared" si="31"/>
        <v>0</v>
      </c>
      <c r="J375" s="49">
        <f t="shared" si="32"/>
        <v>3.15</v>
      </c>
      <c r="K375" s="49">
        <f t="shared" si="33"/>
        <v>3.15</v>
      </c>
      <c r="L375" s="50">
        <f t="shared" si="34"/>
        <v>3.15</v>
      </c>
      <c r="M375" s="50">
        <f t="shared" si="35"/>
        <v>3.15</v>
      </c>
      <c r="P375" s="8">
        <v>0</v>
      </c>
      <c r="Q375" s="8">
        <v>3.64</v>
      </c>
    </row>
    <row r="376" spans="1:17">
      <c r="A376" s="44" t="s">
        <v>2097</v>
      </c>
      <c r="B376" s="45" t="s">
        <v>7</v>
      </c>
      <c r="C376" s="46">
        <v>97663</v>
      </c>
      <c r="D376" s="53" t="s">
        <v>1825</v>
      </c>
      <c r="E376" s="47" t="s">
        <v>12</v>
      </c>
      <c r="F376" s="54">
        <v>2</v>
      </c>
      <c r="G376" s="48">
        <v>2</v>
      </c>
      <c r="H376" s="48">
        <f t="shared" si="30"/>
        <v>5.08</v>
      </c>
      <c r="I376" s="49">
        <f t="shared" si="31"/>
        <v>2.54</v>
      </c>
      <c r="J376" s="49">
        <f t="shared" si="32"/>
        <v>14.28</v>
      </c>
      <c r="K376" s="49">
        <f t="shared" si="33"/>
        <v>7.14</v>
      </c>
      <c r="L376" s="50">
        <f t="shared" si="34"/>
        <v>19.36</v>
      </c>
      <c r="M376" s="50">
        <f t="shared" si="35"/>
        <v>19.36</v>
      </c>
      <c r="P376" s="8">
        <v>2.93</v>
      </c>
      <c r="Q376" s="8">
        <v>8.24</v>
      </c>
    </row>
    <row r="377" spans="1:17" ht="15.6">
      <c r="A377" s="44" t="s">
        <v>2098</v>
      </c>
      <c r="B377" s="51" t="s">
        <v>37</v>
      </c>
      <c r="C377" s="52">
        <v>20140</v>
      </c>
      <c r="D377" s="53" t="s">
        <v>1827</v>
      </c>
      <c r="E377" s="63" t="s">
        <v>12</v>
      </c>
      <c r="F377" s="64">
        <v>5</v>
      </c>
      <c r="G377" s="65">
        <v>5</v>
      </c>
      <c r="H377" s="48">
        <f t="shared" si="30"/>
        <v>0</v>
      </c>
      <c r="I377" s="49">
        <f t="shared" si="31"/>
        <v>0</v>
      </c>
      <c r="J377" s="49">
        <f t="shared" si="32"/>
        <v>18.55</v>
      </c>
      <c r="K377" s="49">
        <f t="shared" si="33"/>
        <v>3.71</v>
      </c>
      <c r="L377" s="50">
        <f t="shared" si="34"/>
        <v>18.55</v>
      </c>
      <c r="M377" s="50">
        <f t="shared" si="35"/>
        <v>18.55</v>
      </c>
      <c r="P377" s="9">
        <v>0</v>
      </c>
      <c r="Q377" s="9">
        <v>4.28</v>
      </c>
    </row>
    <row r="378" spans="1:17" ht="15.6">
      <c r="A378" s="44" t="s">
        <v>2099</v>
      </c>
      <c r="B378" s="45" t="s">
        <v>37</v>
      </c>
      <c r="C378" s="46">
        <v>20111</v>
      </c>
      <c r="D378" s="53" t="s">
        <v>1543</v>
      </c>
      <c r="E378" s="47" t="s">
        <v>9</v>
      </c>
      <c r="F378" s="54">
        <v>2.95</v>
      </c>
      <c r="G378" s="48">
        <v>2.95</v>
      </c>
      <c r="H378" s="48">
        <f t="shared" si="30"/>
        <v>0</v>
      </c>
      <c r="I378" s="49">
        <f t="shared" si="31"/>
        <v>0</v>
      </c>
      <c r="J378" s="49">
        <f t="shared" si="32"/>
        <v>20.797499999999999</v>
      </c>
      <c r="K378" s="49">
        <f t="shared" si="33"/>
        <v>7.05</v>
      </c>
      <c r="L378" s="50">
        <f t="shared" si="34"/>
        <v>20.79</v>
      </c>
      <c r="M378" s="50">
        <f t="shared" si="35"/>
        <v>20.79</v>
      </c>
      <c r="P378" s="8">
        <v>0</v>
      </c>
      <c r="Q378" s="8">
        <v>8.14</v>
      </c>
    </row>
    <row r="379" spans="1:17">
      <c r="A379" s="44" t="s">
        <v>2100</v>
      </c>
      <c r="B379" s="45" t="s">
        <v>37</v>
      </c>
      <c r="C379" s="46">
        <v>20106</v>
      </c>
      <c r="D379" s="53" t="s">
        <v>1420</v>
      </c>
      <c r="E379" s="47" t="s">
        <v>9</v>
      </c>
      <c r="F379" s="54">
        <v>5.88</v>
      </c>
      <c r="G379" s="48">
        <v>5.88</v>
      </c>
      <c r="H379" s="48">
        <f t="shared" si="30"/>
        <v>0</v>
      </c>
      <c r="I379" s="49">
        <f t="shared" si="31"/>
        <v>0</v>
      </c>
      <c r="J379" s="49">
        <f t="shared" si="32"/>
        <v>29.635200000000001</v>
      </c>
      <c r="K379" s="49">
        <f t="shared" si="33"/>
        <v>5.04</v>
      </c>
      <c r="L379" s="50">
        <f t="shared" si="34"/>
        <v>29.63</v>
      </c>
      <c r="M379" s="50">
        <f t="shared" si="35"/>
        <v>29.63</v>
      </c>
      <c r="P379" s="8">
        <v>0</v>
      </c>
      <c r="Q379" s="8">
        <v>5.82</v>
      </c>
    </row>
    <row r="380" spans="1:17">
      <c r="A380" s="44" t="s">
        <v>2101</v>
      </c>
      <c r="B380" s="45" t="s">
        <v>37</v>
      </c>
      <c r="C380" s="46">
        <v>20117</v>
      </c>
      <c r="D380" s="53" t="s">
        <v>1762</v>
      </c>
      <c r="E380" s="47" t="s">
        <v>9</v>
      </c>
      <c r="F380" s="54">
        <v>13.38</v>
      </c>
      <c r="G380" s="48">
        <v>13.38</v>
      </c>
      <c r="H380" s="48">
        <f t="shared" si="30"/>
        <v>0</v>
      </c>
      <c r="I380" s="49">
        <f t="shared" si="31"/>
        <v>0</v>
      </c>
      <c r="J380" s="49">
        <f t="shared" si="32"/>
        <v>54.857999999999997</v>
      </c>
      <c r="K380" s="49">
        <f t="shared" si="33"/>
        <v>4.0999999999999996</v>
      </c>
      <c r="L380" s="50">
        <f t="shared" si="34"/>
        <v>54.85</v>
      </c>
      <c r="M380" s="50">
        <f t="shared" si="35"/>
        <v>54.85</v>
      </c>
      <c r="P380" s="8">
        <v>0</v>
      </c>
      <c r="Q380" s="8">
        <v>4.7300000000000004</v>
      </c>
    </row>
    <row r="381" spans="1:17" ht="15.6">
      <c r="A381" s="44" t="s">
        <v>2102</v>
      </c>
      <c r="B381" s="45" t="s">
        <v>7</v>
      </c>
      <c r="C381" s="46">
        <v>97627</v>
      </c>
      <c r="D381" s="53" t="s">
        <v>2103</v>
      </c>
      <c r="E381" s="47" t="s">
        <v>17</v>
      </c>
      <c r="F381" s="54">
        <v>0.24</v>
      </c>
      <c r="G381" s="48">
        <v>0.24</v>
      </c>
      <c r="H381" s="48">
        <f t="shared" si="30"/>
        <v>19.869600000000002</v>
      </c>
      <c r="I381" s="49">
        <f t="shared" si="31"/>
        <v>82.79</v>
      </c>
      <c r="J381" s="49">
        <f t="shared" si="32"/>
        <v>30.595199999999998</v>
      </c>
      <c r="K381" s="49">
        <f t="shared" si="33"/>
        <v>127.48</v>
      </c>
      <c r="L381" s="50">
        <f t="shared" si="34"/>
        <v>50.46</v>
      </c>
      <c r="M381" s="50">
        <f t="shared" si="35"/>
        <v>50.46</v>
      </c>
      <c r="P381" s="8">
        <v>95.49</v>
      </c>
      <c r="Q381" s="8">
        <v>147.03</v>
      </c>
    </row>
    <row r="382" spans="1:17">
      <c r="A382" s="40" t="s">
        <v>2104</v>
      </c>
      <c r="B382" s="41"/>
      <c r="C382" s="41"/>
      <c r="D382" s="42" t="s">
        <v>134</v>
      </c>
      <c r="E382" s="41"/>
      <c r="F382" s="92"/>
      <c r="G382" s="41"/>
      <c r="H382" s="55"/>
      <c r="I382" s="55"/>
      <c r="J382" s="55"/>
      <c r="K382" s="55"/>
      <c r="L382" s="55">
        <f>L383</f>
        <v>63.43</v>
      </c>
      <c r="M382" s="55">
        <f>M383</f>
        <v>63.43</v>
      </c>
      <c r="P382" s="4"/>
      <c r="Q382" s="4"/>
    </row>
    <row r="383" spans="1:17">
      <c r="A383" s="44" t="s">
        <v>2105</v>
      </c>
      <c r="B383" s="45" t="s">
        <v>37</v>
      </c>
      <c r="C383" s="46">
        <v>30101</v>
      </c>
      <c r="D383" s="53" t="s">
        <v>92</v>
      </c>
      <c r="E383" s="47" t="s">
        <v>17</v>
      </c>
      <c r="F383" s="54">
        <v>1.68</v>
      </c>
      <c r="G383" s="48">
        <v>1.68</v>
      </c>
      <c r="H383" s="48">
        <f t="shared" si="30"/>
        <v>50.366399999999999</v>
      </c>
      <c r="I383" s="49">
        <f t="shared" si="31"/>
        <v>29.98</v>
      </c>
      <c r="J383" s="49">
        <f t="shared" si="32"/>
        <v>13.070399999999999</v>
      </c>
      <c r="K383" s="49">
        <f t="shared" si="33"/>
        <v>7.78</v>
      </c>
      <c r="L383" s="50">
        <f t="shared" si="34"/>
        <v>63.43</v>
      </c>
      <c r="M383" s="50">
        <f t="shared" si="35"/>
        <v>63.43</v>
      </c>
      <c r="P383" s="8">
        <v>34.58</v>
      </c>
      <c r="Q383" s="8">
        <v>8.98</v>
      </c>
    </row>
    <row r="384" spans="1:17">
      <c r="A384" s="40" t="s">
        <v>2106</v>
      </c>
      <c r="B384" s="41"/>
      <c r="C384" s="41"/>
      <c r="D384" s="42" t="s">
        <v>136</v>
      </c>
      <c r="E384" s="41"/>
      <c r="F384" s="92"/>
      <c r="G384" s="41"/>
      <c r="H384" s="55"/>
      <c r="I384" s="55"/>
      <c r="J384" s="55"/>
      <c r="K384" s="55"/>
      <c r="L384" s="55">
        <f>L385</f>
        <v>0.65</v>
      </c>
      <c r="M384" s="55">
        <f>M385</f>
        <v>0.65</v>
      </c>
      <c r="P384" s="4"/>
      <c r="Q384" s="4"/>
    </row>
    <row r="385" spans="1:17">
      <c r="A385" s="59" t="s">
        <v>2107</v>
      </c>
      <c r="B385" s="60"/>
      <c r="C385" s="60"/>
      <c r="D385" s="61" t="s">
        <v>2108</v>
      </c>
      <c r="E385" s="60"/>
      <c r="F385" s="93"/>
      <c r="G385" s="60"/>
      <c r="H385" s="62"/>
      <c r="I385" s="62"/>
      <c r="J385" s="62"/>
      <c r="K385" s="62"/>
      <c r="L385" s="62">
        <f>L386</f>
        <v>0.65</v>
      </c>
      <c r="M385" s="62">
        <f>M386</f>
        <v>0.65</v>
      </c>
      <c r="P385" s="3"/>
      <c r="Q385" s="3"/>
    </row>
    <row r="386" spans="1:17">
      <c r="A386" s="44" t="s">
        <v>2109</v>
      </c>
      <c r="B386" s="45" t="s">
        <v>37</v>
      </c>
      <c r="C386" s="46">
        <v>41009</v>
      </c>
      <c r="D386" s="53" t="s">
        <v>1432</v>
      </c>
      <c r="E386" s="47" t="s">
        <v>17</v>
      </c>
      <c r="F386" s="54">
        <v>0.4</v>
      </c>
      <c r="G386" s="48">
        <v>0.4</v>
      </c>
      <c r="H386" s="48">
        <f t="shared" si="30"/>
        <v>0.65200000000000002</v>
      </c>
      <c r="I386" s="49">
        <f t="shared" si="31"/>
        <v>1.63</v>
      </c>
      <c r="J386" s="49">
        <f t="shared" si="32"/>
        <v>0</v>
      </c>
      <c r="K386" s="49">
        <f t="shared" si="33"/>
        <v>0</v>
      </c>
      <c r="L386" s="50">
        <f t="shared" si="34"/>
        <v>0.65</v>
      </c>
      <c r="M386" s="50">
        <f t="shared" si="35"/>
        <v>0.65</v>
      </c>
      <c r="P386" s="8">
        <v>1.88</v>
      </c>
      <c r="Q386" s="8">
        <v>0</v>
      </c>
    </row>
    <row r="387" spans="1:17">
      <c r="A387" s="40" t="s">
        <v>2110</v>
      </c>
      <c r="B387" s="41"/>
      <c r="C387" s="41"/>
      <c r="D387" s="42" t="s">
        <v>147</v>
      </c>
      <c r="E387" s="41"/>
      <c r="F387" s="92"/>
      <c r="G387" s="41"/>
      <c r="H387" s="55"/>
      <c r="I387" s="55"/>
      <c r="J387" s="55"/>
      <c r="K387" s="55"/>
      <c r="L387" s="55">
        <f>SUM(L388:L390)</f>
        <v>1015.3000000000001</v>
      </c>
      <c r="M387" s="55">
        <f>SUM(M388:M390)</f>
        <v>1015.3000000000001</v>
      </c>
      <c r="P387" s="4"/>
      <c r="Q387" s="4"/>
    </row>
    <row r="388" spans="1:17" ht="15.6">
      <c r="A388" s="44" t="s">
        <v>2111</v>
      </c>
      <c r="B388" s="51" t="s">
        <v>7</v>
      </c>
      <c r="C388" s="52">
        <v>96358</v>
      </c>
      <c r="D388" s="53" t="s">
        <v>2112</v>
      </c>
      <c r="E388" s="63" t="s">
        <v>9</v>
      </c>
      <c r="F388" s="64">
        <v>8.59</v>
      </c>
      <c r="G388" s="65">
        <v>8.59</v>
      </c>
      <c r="H388" s="48">
        <f t="shared" si="30"/>
        <v>623.8916999999999</v>
      </c>
      <c r="I388" s="49">
        <f t="shared" si="31"/>
        <v>72.63</v>
      </c>
      <c r="J388" s="49">
        <f t="shared" si="32"/>
        <v>80.316499999999991</v>
      </c>
      <c r="K388" s="49">
        <f t="shared" si="33"/>
        <v>9.35</v>
      </c>
      <c r="L388" s="50">
        <f t="shared" si="34"/>
        <v>704.2</v>
      </c>
      <c r="M388" s="50">
        <f t="shared" si="35"/>
        <v>704.2</v>
      </c>
      <c r="P388" s="9">
        <v>83.77</v>
      </c>
      <c r="Q388" s="9">
        <v>10.79</v>
      </c>
    </row>
    <row r="389" spans="1:17">
      <c r="A389" s="44" t="s">
        <v>2113</v>
      </c>
      <c r="B389" s="45" t="s">
        <v>4</v>
      </c>
      <c r="C389" s="57" t="s">
        <v>5</v>
      </c>
      <c r="D389" s="53" t="s">
        <v>6</v>
      </c>
      <c r="E389" s="47" t="s">
        <v>2114</v>
      </c>
      <c r="F389" s="54">
        <v>8.59</v>
      </c>
      <c r="G389" s="48">
        <v>8.59</v>
      </c>
      <c r="H389" s="48">
        <f t="shared" si="30"/>
        <v>221.02070000000001</v>
      </c>
      <c r="I389" s="49">
        <f t="shared" si="31"/>
        <v>25.73</v>
      </c>
      <c r="J389" s="49">
        <f t="shared" si="32"/>
        <v>13.2286</v>
      </c>
      <c r="K389" s="49">
        <f t="shared" si="33"/>
        <v>1.54</v>
      </c>
      <c r="L389" s="50">
        <f t="shared" si="34"/>
        <v>234.24</v>
      </c>
      <c r="M389" s="50">
        <f t="shared" si="35"/>
        <v>234.24</v>
      </c>
      <c r="P389" s="8">
        <v>29.68</v>
      </c>
      <c r="Q389" s="8">
        <v>1.78</v>
      </c>
    </row>
    <row r="390" spans="1:17">
      <c r="A390" s="44" t="s">
        <v>2115</v>
      </c>
      <c r="B390" s="45" t="s">
        <v>37</v>
      </c>
      <c r="C390" s="46">
        <v>100203</v>
      </c>
      <c r="D390" s="53" t="s">
        <v>2116</v>
      </c>
      <c r="E390" s="47" t="s">
        <v>9</v>
      </c>
      <c r="F390" s="54">
        <v>0.63</v>
      </c>
      <c r="G390" s="48">
        <v>0.63</v>
      </c>
      <c r="H390" s="48">
        <f t="shared" si="30"/>
        <v>51.206400000000002</v>
      </c>
      <c r="I390" s="49">
        <f t="shared" si="31"/>
        <v>81.28</v>
      </c>
      <c r="J390" s="49">
        <f t="shared" si="32"/>
        <v>25.653600000000001</v>
      </c>
      <c r="K390" s="49">
        <f t="shared" si="33"/>
        <v>40.72</v>
      </c>
      <c r="L390" s="50">
        <f t="shared" si="34"/>
        <v>76.86</v>
      </c>
      <c r="M390" s="50">
        <f t="shared" si="35"/>
        <v>76.86</v>
      </c>
      <c r="P390" s="8">
        <v>93.75</v>
      </c>
      <c r="Q390" s="8">
        <v>46.97</v>
      </c>
    </row>
    <row r="391" spans="1:17">
      <c r="A391" s="40" t="s">
        <v>2117</v>
      </c>
      <c r="B391" s="41"/>
      <c r="C391" s="41"/>
      <c r="D391" s="42" t="s">
        <v>153</v>
      </c>
      <c r="E391" s="41"/>
      <c r="F391" s="92"/>
      <c r="G391" s="41"/>
      <c r="H391" s="55"/>
      <c r="I391" s="55"/>
      <c r="J391" s="55"/>
      <c r="K391" s="55"/>
      <c r="L391" s="55">
        <f>SUM(L392:L394)</f>
        <v>4333.99</v>
      </c>
      <c r="M391" s="55">
        <f>SUM(M392:M394)</f>
        <v>4333.99</v>
      </c>
      <c r="P391" s="4"/>
      <c r="Q391" s="4"/>
    </row>
    <row r="392" spans="1:17">
      <c r="A392" s="44" t="s">
        <v>2118</v>
      </c>
      <c r="B392" s="45" t="s">
        <v>4</v>
      </c>
      <c r="C392" s="57" t="s">
        <v>87</v>
      </c>
      <c r="D392" s="53" t="s">
        <v>88</v>
      </c>
      <c r="E392" s="47" t="s">
        <v>16</v>
      </c>
      <c r="F392" s="54">
        <v>2.4</v>
      </c>
      <c r="G392" s="48">
        <v>2.4</v>
      </c>
      <c r="H392" s="48">
        <f t="shared" si="30"/>
        <v>336.86400000000003</v>
      </c>
      <c r="I392" s="49">
        <f t="shared" si="31"/>
        <v>140.36000000000001</v>
      </c>
      <c r="J392" s="49">
        <f t="shared" si="32"/>
        <v>74.16</v>
      </c>
      <c r="K392" s="49">
        <f t="shared" si="33"/>
        <v>30.9</v>
      </c>
      <c r="L392" s="50">
        <f t="shared" si="34"/>
        <v>411.02</v>
      </c>
      <c r="M392" s="50">
        <f t="shared" si="35"/>
        <v>411.02</v>
      </c>
      <c r="P392" s="8">
        <v>161.88</v>
      </c>
      <c r="Q392" s="8">
        <v>35.64</v>
      </c>
    </row>
    <row r="393" spans="1:17" ht="15.6">
      <c r="A393" s="44" t="s">
        <v>2119</v>
      </c>
      <c r="B393" s="45" t="s">
        <v>37</v>
      </c>
      <c r="C393" s="46">
        <v>180507</v>
      </c>
      <c r="D393" s="53" t="s">
        <v>2120</v>
      </c>
      <c r="E393" s="47" t="s">
        <v>9</v>
      </c>
      <c r="F393" s="54">
        <v>3.36</v>
      </c>
      <c r="G393" s="48">
        <v>3.36</v>
      </c>
      <c r="H393" s="48">
        <f t="shared" si="30"/>
        <v>989.52</v>
      </c>
      <c r="I393" s="49">
        <f t="shared" si="31"/>
        <v>294.5</v>
      </c>
      <c r="J393" s="49">
        <f t="shared" si="32"/>
        <v>124.2864</v>
      </c>
      <c r="K393" s="49">
        <f t="shared" si="33"/>
        <v>36.99</v>
      </c>
      <c r="L393" s="50">
        <f t="shared" si="34"/>
        <v>1113.8</v>
      </c>
      <c r="M393" s="50">
        <f t="shared" si="35"/>
        <v>1113.8</v>
      </c>
      <c r="P393" s="8">
        <v>339.66</v>
      </c>
      <c r="Q393" s="8">
        <v>42.67</v>
      </c>
    </row>
    <row r="394" spans="1:17">
      <c r="A394" s="44" t="s">
        <v>2121</v>
      </c>
      <c r="B394" s="45" t="s">
        <v>37</v>
      </c>
      <c r="C394" s="46">
        <v>180501</v>
      </c>
      <c r="D394" s="53" t="s">
        <v>1616</v>
      </c>
      <c r="E394" s="47" t="s">
        <v>9</v>
      </c>
      <c r="F394" s="54">
        <v>4.2</v>
      </c>
      <c r="G394" s="48">
        <v>4.2</v>
      </c>
      <c r="H394" s="48">
        <f t="shared" ref="H394:H456" si="36">G394*I394</f>
        <v>2653.8120000000004</v>
      </c>
      <c r="I394" s="49">
        <f t="shared" ref="I394:I456" si="37">TRUNC(($P$7*P394),2)</f>
        <v>631.86</v>
      </c>
      <c r="J394" s="49">
        <f t="shared" ref="J394:J456" si="38">G394*K394</f>
        <v>155.358</v>
      </c>
      <c r="K394" s="49">
        <f t="shared" ref="K394:K456" si="39">TRUNC(($P$7*Q394),2)</f>
        <v>36.99</v>
      </c>
      <c r="L394" s="50">
        <f t="shared" ref="L394:L456" si="40">TRUNC(F394*(I394+K394),2)</f>
        <v>2809.17</v>
      </c>
      <c r="M394" s="50">
        <f t="shared" ref="M394:M456" si="41">TRUNC(G394*(I394+K394),2)</f>
        <v>2809.17</v>
      </c>
      <c r="P394" s="8">
        <v>728.74</v>
      </c>
      <c r="Q394" s="8">
        <v>42.67</v>
      </c>
    </row>
    <row r="395" spans="1:17">
      <c r="A395" s="40" t="s">
        <v>2122</v>
      </c>
      <c r="B395" s="41"/>
      <c r="C395" s="41"/>
      <c r="D395" s="42" t="s">
        <v>155</v>
      </c>
      <c r="E395" s="41"/>
      <c r="F395" s="92"/>
      <c r="G395" s="41"/>
      <c r="H395" s="55"/>
      <c r="I395" s="55"/>
      <c r="J395" s="55"/>
      <c r="K395" s="55"/>
      <c r="L395" s="55">
        <f>L396</f>
        <v>621.49</v>
      </c>
      <c r="M395" s="55">
        <f>M396</f>
        <v>621.49</v>
      </c>
      <c r="P395" s="4"/>
      <c r="Q395" s="4"/>
    </row>
    <row r="396" spans="1:17">
      <c r="A396" s="44" t="s">
        <v>2123</v>
      </c>
      <c r="B396" s="45" t="s">
        <v>37</v>
      </c>
      <c r="C396" s="46">
        <v>190102</v>
      </c>
      <c r="D396" s="53" t="s">
        <v>1565</v>
      </c>
      <c r="E396" s="47" t="s">
        <v>9</v>
      </c>
      <c r="F396" s="54">
        <v>3.36</v>
      </c>
      <c r="G396" s="48">
        <v>3.36</v>
      </c>
      <c r="H396" s="48">
        <f t="shared" si="36"/>
        <v>621.49919999999997</v>
      </c>
      <c r="I396" s="49">
        <f t="shared" si="37"/>
        <v>184.97</v>
      </c>
      <c r="J396" s="49">
        <f t="shared" si="38"/>
        <v>0</v>
      </c>
      <c r="K396" s="49">
        <f t="shared" si="39"/>
        <v>0</v>
      </c>
      <c r="L396" s="50">
        <f t="shared" si="40"/>
        <v>621.49</v>
      </c>
      <c r="M396" s="50">
        <f t="shared" si="41"/>
        <v>621.49</v>
      </c>
      <c r="P396" s="8">
        <v>213.33</v>
      </c>
      <c r="Q396" s="8">
        <v>0</v>
      </c>
    </row>
    <row r="397" spans="1:17">
      <c r="A397" s="40" t="s">
        <v>2124</v>
      </c>
      <c r="B397" s="41"/>
      <c r="C397" s="41"/>
      <c r="D397" s="42" t="s">
        <v>149</v>
      </c>
      <c r="E397" s="41"/>
      <c r="F397" s="92"/>
      <c r="G397" s="41"/>
      <c r="H397" s="55"/>
      <c r="I397" s="55"/>
      <c r="J397" s="55"/>
      <c r="K397" s="55"/>
      <c r="L397" s="55">
        <f>L398</f>
        <v>62.51</v>
      </c>
      <c r="M397" s="55">
        <f>M398</f>
        <v>62.51</v>
      </c>
      <c r="P397" s="4"/>
      <c r="Q397" s="4"/>
    </row>
    <row r="398" spans="1:17">
      <c r="A398" s="44" t="s">
        <v>2125</v>
      </c>
      <c r="B398" s="45" t="s">
        <v>37</v>
      </c>
      <c r="C398" s="46">
        <v>120209</v>
      </c>
      <c r="D398" s="53" t="s">
        <v>1201</v>
      </c>
      <c r="E398" s="47" t="s">
        <v>9</v>
      </c>
      <c r="F398" s="54">
        <v>2.95</v>
      </c>
      <c r="G398" s="48">
        <v>2.95</v>
      </c>
      <c r="H398" s="48">
        <f t="shared" si="36"/>
        <v>29.795000000000002</v>
      </c>
      <c r="I398" s="49">
        <f t="shared" si="37"/>
        <v>10.1</v>
      </c>
      <c r="J398" s="49">
        <f t="shared" si="38"/>
        <v>32.715499999999999</v>
      </c>
      <c r="K398" s="49">
        <f t="shared" si="39"/>
        <v>11.09</v>
      </c>
      <c r="L398" s="50">
        <f t="shared" si="40"/>
        <v>62.51</v>
      </c>
      <c r="M398" s="50">
        <f t="shared" si="41"/>
        <v>62.51</v>
      </c>
      <c r="P398" s="8">
        <v>11.65</v>
      </c>
      <c r="Q398" s="8">
        <v>12.8</v>
      </c>
    </row>
    <row r="399" spans="1:17">
      <c r="A399" s="40" t="s">
        <v>2126</v>
      </c>
      <c r="B399" s="41"/>
      <c r="C399" s="41"/>
      <c r="D399" s="42" t="s">
        <v>157</v>
      </c>
      <c r="E399" s="41"/>
      <c r="F399" s="92"/>
      <c r="G399" s="41"/>
      <c r="H399" s="55"/>
      <c r="I399" s="55"/>
      <c r="J399" s="55"/>
      <c r="K399" s="55"/>
      <c r="L399" s="55">
        <f>SUM(L400:L401)</f>
        <v>938.33</v>
      </c>
      <c r="M399" s="55">
        <f>SUM(M400:M401)</f>
        <v>938.33</v>
      </c>
      <c r="P399" s="4"/>
      <c r="Q399" s="4"/>
    </row>
    <row r="400" spans="1:17">
      <c r="A400" s="44" t="s">
        <v>2127</v>
      </c>
      <c r="B400" s="45" t="s">
        <v>37</v>
      </c>
      <c r="C400" s="46">
        <v>200201</v>
      </c>
      <c r="D400" s="53" t="s">
        <v>1666</v>
      </c>
      <c r="E400" s="47" t="s">
        <v>9</v>
      </c>
      <c r="F400" s="54">
        <v>13.38</v>
      </c>
      <c r="G400" s="48">
        <v>13.38</v>
      </c>
      <c r="H400" s="48">
        <f t="shared" si="36"/>
        <v>112.25820000000002</v>
      </c>
      <c r="I400" s="49">
        <f t="shared" si="37"/>
        <v>8.39</v>
      </c>
      <c r="J400" s="49">
        <f t="shared" si="38"/>
        <v>150.12360000000001</v>
      </c>
      <c r="K400" s="49">
        <f t="shared" si="39"/>
        <v>11.22</v>
      </c>
      <c r="L400" s="50">
        <f t="shared" si="40"/>
        <v>262.38</v>
      </c>
      <c r="M400" s="50">
        <f t="shared" si="41"/>
        <v>262.38</v>
      </c>
      <c r="P400" s="8">
        <v>9.68</v>
      </c>
      <c r="Q400" s="8">
        <v>12.95</v>
      </c>
    </row>
    <row r="401" spans="1:17" ht="15.6">
      <c r="A401" s="44" t="s">
        <v>2128</v>
      </c>
      <c r="B401" s="51" t="s">
        <v>7</v>
      </c>
      <c r="C401" s="52">
        <v>87273</v>
      </c>
      <c r="D401" s="53" t="s">
        <v>1977</v>
      </c>
      <c r="E401" s="63" t="s">
        <v>9</v>
      </c>
      <c r="F401" s="64">
        <v>13.38</v>
      </c>
      <c r="G401" s="65">
        <v>13.38</v>
      </c>
      <c r="H401" s="48">
        <f t="shared" si="36"/>
        <v>453.84960000000007</v>
      </c>
      <c r="I401" s="49">
        <f t="shared" si="37"/>
        <v>33.92</v>
      </c>
      <c r="J401" s="49">
        <f t="shared" si="38"/>
        <v>222.10800000000003</v>
      </c>
      <c r="K401" s="49">
        <f t="shared" si="39"/>
        <v>16.600000000000001</v>
      </c>
      <c r="L401" s="50">
        <f t="shared" si="40"/>
        <v>675.95</v>
      </c>
      <c r="M401" s="50">
        <f t="shared" si="41"/>
        <v>675.95</v>
      </c>
      <c r="P401" s="9">
        <v>39.130000000000003</v>
      </c>
      <c r="Q401" s="9">
        <v>19.149999999999999</v>
      </c>
    </row>
    <row r="402" spans="1:17">
      <c r="A402" s="40" t="s">
        <v>2129</v>
      </c>
      <c r="B402" s="41"/>
      <c r="C402" s="41"/>
      <c r="D402" s="42" t="s">
        <v>124</v>
      </c>
      <c r="E402" s="41"/>
      <c r="F402" s="92"/>
      <c r="G402" s="41"/>
      <c r="H402" s="55"/>
      <c r="I402" s="55"/>
      <c r="J402" s="55"/>
      <c r="K402" s="55"/>
      <c r="L402" s="55">
        <f>SUM(L403:L404)</f>
        <v>288.02999999999997</v>
      </c>
      <c r="M402" s="55">
        <f>SUM(M403:M404)</f>
        <v>288.02999999999997</v>
      </c>
      <c r="P402" s="4"/>
      <c r="Q402" s="4"/>
    </row>
    <row r="403" spans="1:17">
      <c r="A403" s="44" t="s">
        <v>2130</v>
      </c>
      <c r="B403" s="45" t="s">
        <v>37</v>
      </c>
      <c r="C403" s="46">
        <v>220101</v>
      </c>
      <c r="D403" s="53" t="s">
        <v>1580</v>
      </c>
      <c r="E403" s="47" t="s">
        <v>9</v>
      </c>
      <c r="F403" s="54">
        <v>2.95</v>
      </c>
      <c r="G403" s="48">
        <v>2.95</v>
      </c>
      <c r="H403" s="48">
        <f t="shared" si="36"/>
        <v>69.649500000000003</v>
      </c>
      <c r="I403" s="49">
        <f t="shared" si="37"/>
        <v>23.61</v>
      </c>
      <c r="J403" s="49">
        <f t="shared" si="38"/>
        <v>26.4025</v>
      </c>
      <c r="K403" s="49">
        <f t="shared" si="39"/>
        <v>8.9499999999999993</v>
      </c>
      <c r="L403" s="50">
        <f t="shared" si="40"/>
        <v>96.05</v>
      </c>
      <c r="M403" s="50">
        <f t="shared" si="41"/>
        <v>96.05</v>
      </c>
      <c r="P403" s="8">
        <v>27.24</v>
      </c>
      <c r="Q403" s="8">
        <v>10.33</v>
      </c>
    </row>
    <row r="404" spans="1:17">
      <c r="A404" s="44" t="s">
        <v>2131</v>
      </c>
      <c r="B404" s="45" t="s">
        <v>37</v>
      </c>
      <c r="C404" s="46">
        <v>220309</v>
      </c>
      <c r="D404" s="53" t="s">
        <v>1582</v>
      </c>
      <c r="E404" s="47" t="s">
        <v>9</v>
      </c>
      <c r="F404" s="54">
        <v>2.95</v>
      </c>
      <c r="G404" s="48">
        <v>2.95</v>
      </c>
      <c r="H404" s="48">
        <f t="shared" si="36"/>
        <v>124.75550000000001</v>
      </c>
      <c r="I404" s="49">
        <f t="shared" si="37"/>
        <v>42.29</v>
      </c>
      <c r="J404" s="49">
        <f t="shared" si="38"/>
        <v>67.230500000000006</v>
      </c>
      <c r="K404" s="49">
        <f t="shared" si="39"/>
        <v>22.79</v>
      </c>
      <c r="L404" s="50">
        <f t="shared" si="40"/>
        <v>191.98</v>
      </c>
      <c r="M404" s="50">
        <f t="shared" si="41"/>
        <v>191.98</v>
      </c>
      <c r="P404" s="8">
        <v>48.78</v>
      </c>
      <c r="Q404" s="8">
        <v>26.29</v>
      </c>
    </row>
    <row r="405" spans="1:17">
      <c r="A405" s="40" t="s">
        <v>2132</v>
      </c>
      <c r="B405" s="41"/>
      <c r="C405" s="41"/>
      <c r="D405" s="42" t="s">
        <v>165</v>
      </c>
      <c r="E405" s="41"/>
      <c r="F405" s="92"/>
      <c r="G405" s="41"/>
      <c r="H405" s="55"/>
      <c r="I405" s="55"/>
      <c r="J405" s="55"/>
      <c r="K405" s="55"/>
      <c r="L405" s="55">
        <f>L406+L410+L415</f>
        <v>6056.369999999999</v>
      </c>
      <c r="M405" s="55">
        <f>M406+M410+M415</f>
        <v>6056.369999999999</v>
      </c>
      <c r="P405" s="4"/>
      <c r="Q405" s="4"/>
    </row>
    <row r="406" spans="1:17">
      <c r="A406" s="59" t="s">
        <v>2133</v>
      </c>
      <c r="B406" s="60"/>
      <c r="C406" s="60"/>
      <c r="D406" s="61" t="s">
        <v>1510</v>
      </c>
      <c r="E406" s="60"/>
      <c r="F406" s="93"/>
      <c r="G406" s="60"/>
      <c r="H406" s="62"/>
      <c r="I406" s="62"/>
      <c r="J406" s="62"/>
      <c r="K406" s="62"/>
      <c r="L406" s="62">
        <f>SUM(L407:L409)</f>
        <v>1358.5700000000002</v>
      </c>
      <c r="M406" s="62">
        <f>SUM(M407:M409)</f>
        <v>1358.5700000000002</v>
      </c>
      <c r="P406" s="3"/>
      <c r="Q406" s="3"/>
    </row>
    <row r="407" spans="1:17">
      <c r="A407" s="44" t="s">
        <v>2134</v>
      </c>
      <c r="B407" s="45" t="s">
        <v>37</v>
      </c>
      <c r="C407" s="46">
        <v>260104</v>
      </c>
      <c r="D407" s="53" t="s">
        <v>1341</v>
      </c>
      <c r="E407" s="47" t="s">
        <v>9</v>
      </c>
      <c r="F407" s="54">
        <v>61.17</v>
      </c>
      <c r="G407" s="48">
        <v>61.17</v>
      </c>
      <c r="H407" s="48">
        <f t="shared" si="36"/>
        <v>0</v>
      </c>
      <c r="I407" s="49">
        <f t="shared" si="37"/>
        <v>0</v>
      </c>
      <c r="J407" s="49">
        <f t="shared" si="38"/>
        <v>264.25440000000003</v>
      </c>
      <c r="K407" s="49">
        <f t="shared" si="39"/>
        <v>4.32</v>
      </c>
      <c r="L407" s="50">
        <f t="shared" si="40"/>
        <v>264.25</v>
      </c>
      <c r="M407" s="50">
        <f t="shared" si="41"/>
        <v>264.25</v>
      </c>
      <c r="P407" s="8">
        <v>0</v>
      </c>
      <c r="Q407" s="8">
        <v>4.99</v>
      </c>
    </row>
    <row r="408" spans="1:17">
      <c r="A408" s="44" t="s">
        <v>2135</v>
      </c>
      <c r="B408" s="45" t="s">
        <v>37</v>
      </c>
      <c r="C408" s="46">
        <v>261300</v>
      </c>
      <c r="D408" s="53" t="s">
        <v>1404</v>
      </c>
      <c r="E408" s="47" t="s">
        <v>9</v>
      </c>
      <c r="F408" s="54">
        <v>61.17</v>
      </c>
      <c r="G408" s="48">
        <v>61.17</v>
      </c>
      <c r="H408" s="48">
        <f t="shared" si="36"/>
        <v>108.2709</v>
      </c>
      <c r="I408" s="49">
        <f t="shared" si="37"/>
        <v>1.77</v>
      </c>
      <c r="J408" s="49">
        <f t="shared" si="38"/>
        <v>485.07810000000001</v>
      </c>
      <c r="K408" s="49">
        <f t="shared" si="39"/>
        <v>7.93</v>
      </c>
      <c r="L408" s="50">
        <f t="shared" si="40"/>
        <v>593.34</v>
      </c>
      <c r="M408" s="50">
        <f t="shared" si="41"/>
        <v>593.34</v>
      </c>
      <c r="P408" s="8">
        <v>2.0499999999999998</v>
      </c>
      <c r="Q408" s="8">
        <v>9.15</v>
      </c>
    </row>
    <row r="409" spans="1:17">
      <c r="A409" s="44" t="s">
        <v>2136</v>
      </c>
      <c r="B409" s="45" t="s">
        <v>37</v>
      </c>
      <c r="C409" s="46">
        <v>261307</v>
      </c>
      <c r="D409" s="53" t="s">
        <v>1415</v>
      </c>
      <c r="E409" s="47" t="s">
        <v>9</v>
      </c>
      <c r="F409" s="54">
        <v>61.17</v>
      </c>
      <c r="G409" s="48">
        <v>61.17</v>
      </c>
      <c r="H409" s="48">
        <f t="shared" si="36"/>
        <v>217.15350000000001</v>
      </c>
      <c r="I409" s="49">
        <f t="shared" si="37"/>
        <v>3.55</v>
      </c>
      <c r="J409" s="49">
        <f t="shared" si="38"/>
        <v>283.8288</v>
      </c>
      <c r="K409" s="49">
        <f t="shared" si="39"/>
        <v>4.6399999999999997</v>
      </c>
      <c r="L409" s="50">
        <f t="shared" si="40"/>
        <v>500.98</v>
      </c>
      <c r="M409" s="50">
        <f t="shared" si="41"/>
        <v>500.98</v>
      </c>
      <c r="P409" s="8">
        <v>4.0999999999999996</v>
      </c>
      <c r="Q409" s="8">
        <v>5.36</v>
      </c>
    </row>
    <row r="410" spans="1:17">
      <c r="A410" s="59" t="s">
        <v>2137</v>
      </c>
      <c r="B410" s="60"/>
      <c r="C410" s="60"/>
      <c r="D410" s="61" t="s">
        <v>1530</v>
      </c>
      <c r="E410" s="60"/>
      <c r="F410" s="93"/>
      <c r="G410" s="60"/>
      <c r="H410" s="62"/>
      <c r="I410" s="62"/>
      <c r="J410" s="62"/>
      <c r="K410" s="62"/>
      <c r="L410" s="62">
        <f>SUM(L411:L414)</f>
        <v>4208.82</v>
      </c>
      <c r="M410" s="62">
        <f>SUM(M411:M414)</f>
        <v>4208.82</v>
      </c>
      <c r="P410" s="3"/>
      <c r="Q410" s="3"/>
    </row>
    <row r="411" spans="1:17">
      <c r="A411" s="44" t="s">
        <v>2138</v>
      </c>
      <c r="B411" s="45" t="s">
        <v>37</v>
      </c>
      <c r="C411" s="46">
        <v>260104</v>
      </c>
      <c r="D411" s="53" t="s">
        <v>1341</v>
      </c>
      <c r="E411" s="47" t="s">
        <v>9</v>
      </c>
      <c r="F411" s="54">
        <v>95.29</v>
      </c>
      <c r="G411" s="48">
        <v>95.29</v>
      </c>
      <c r="H411" s="48">
        <f t="shared" si="36"/>
        <v>0</v>
      </c>
      <c r="I411" s="49">
        <f t="shared" si="37"/>
        <v>0</v>
      </c>
      <c r="J411" s="49">
        <f t="shared" si="38"/>
        <v>411.65280000000007</v>
      </c>
      <c r="K411" s="49">
        <f t="shared" si="39"/>
        <v>4.32</v>
      </c>
      <c r="L411" s="50">
        <f t="shared" si="40"/>
        <v>411.65</v>
      </c>
      <c r="M411" s="50">
        <f t="shared" si="41"/>
        <v>411.65</v>
      </c>
      <c r="P411" s="8">
        <v>0</v>
      </c>
      <c r="Q411" s="8">
        <v>4.99</v>
      </c>
    </row>
    <row r="412" spans="1:17">
      <c r="A412" s="44" t="s">
        <v>2139</v>
      </c>
      <c r="B412" s="45" t="s">
        <v>37</v>
      </c>
      <c r="C412" s="46">
        <v>261300</v>
      </c>
      <c r="D412" s="53" t="s">
        <v>1404</v>
      </c>
      <c r="E412" s="47" t="s">
        <v>9</v>
      </c>
      <c r="F412" s="54">
        <v>112.47</v>
      </c>
      <c r="G412" s="48">
        <v>112.47</v>
      </c>
      <c r="H412" s="48">
        <f t="shared" si="36"/>
        <v>199.0719</v>
      </c>
      <c r="I412" s="49">
        <f t="shared" si="37"/>
        <v>1.77</v>
      </c>
      <c r="J412" s="49">
        <f t="shared" si="38"/>
        <v>891.88709999999992</v>
      </c>
      <c r="K412" s="49">
        <f t="shared" si="39"/>
        <v>7.93</v>
      </c>
      <c r="L412" s="50">
        <f t="shared" si="40"/>
        <v>1090.95</v>
      </c>
      <c r="M412" s="50">
        <f t="shared" si="41"/>
        <v>1090.95</v>
      </c>
      <c r="P412" s="8">
        <v>2.0499999999999998</v>
      </c>
      <c r="Q412" s="8">
        <v>9.15</v>
      </c>
    </row>
    <row r="413" spans="1:17">
      <c r="A413" s="44" t="s">
        <v>2140</v>
      </c>
      <c r="B413" s="45" t="s">
        <v>37</v>
      </c>
      <c r="C413" s="46">
        <v>261001</v>
      </c>
      <c r="D413" s="53" t="s">
        <v>1406</v>
      </c>
      <c r="E413" s="47" t="s">
        <v>9</v>
      </c>
      <c r="F413" s="54">
        <v>134.58000000000001</v>
      </c>
      <c r="G413" s="48">
        <v>134.58000000000001</v>
      </c>
      <c r="H413" s="48">
        <f t="shared" si="36"/>
        <v>528.89940000000001</v>
      </c>
      <c r="I413" s="49">
        <f t="shared" si="37"/>
        <v>3.93</v>
      </c>
      <c r="J413" s="49">
        <f t="shared" si="38"/>
        <v>868.04100000000005</v>
      </c>
      <c r="K413" s="49">
        <f t="shared" si="39"/>
        <v>6.45</v>
      </c>
      <c r="L413" s="50">
        <f t="shared" si="40"/>
        <v>1396.94</v>
      </c>
      <c r="M413" s="50">
        <f t="shared" si="41"/>
        <v>1396.94</v>
      </c>
      <c r="P413" s="8">
        <v>4.54</v>
      </c>
      <c r="Q413" s="8">
        <v>7.44</v>
      </c>
    </row>
    <row r="414" spans="1:17">
      <c r="A414" s="44" t="s">
        <v>2141</v>
      </c>
      <c r="B414" s="45" t="s">
        <v>37</v>
      </c>
      <c r="C414" s="46">
        <v>261550</v>
      </c>
      <c r="D414" s="53" t="s">
        <v>1408</v>
      </c>
      <c r="E414" s="47" t="s">
        <v>9</v>
      </c>
      <c r="F414" s="54">
        <v>95.29</v>
      </c>
      <c r="G414" s="48">
        <v>95.29</v>
      </c>
      <c r="H414" s="48">
        <f t="shared" si="36"/>
        <v>615.57339999999999</v>
      </c>
      <c r="I414" s="49">
        <f t="shared" si="37"/>
        <v>6.46</v>
      </c>
      <c r="J414" s="49">
        <f t="shared" si="38"/>
        <v>693.71120000000008</v>
      </c>
      <c r="K414" s="49">
        <f t="shared" si="39"/>
        <v>7.28</v>
      </c>
      <c r="L414" s="50">
        <f t="shared" si="40"/>
        <v>1309.28</v>
      </c>
      <c r="M414" s="50">
        <f t="shared" si="41"/>
        <v>1309.28</v>
      </c>
      <c r="P414" s="8">
        <v>7.46</v>
      </c>
      <c r="Q414" s="8">
        <v>8.4</v>
      </c>
    </row>
    <row r="415" spans="1:17">
      <c r="A415" s="59" t="s">
        <v>2142</v>
      </c>
      <c r="B415" s="60"/>
      <c r="C415" s="60"/>
      <c r="D415" s="61" t="s">
        <v>1214</v>
      </c>
      <c r="E415" s="60"/>
      <c r="F415" s="93"/>
      <c r="G415" s="60"/>
      <c r="H415" s="62"/>
      <c r="I415" s="62"/>
      <c r="J415" s="62"/>
      <c r="K415" s="62"/>
      <c r="L415" s="62">
        <f>L416</f>
        <v>488.98</v>
      </c>
      <c r="M415" s="62">
        <f>M416</f>
        <v>488.98</v>
      </c>
      <c r="P415" s="3"/>
      <c r="Q415" s="3"/>
    </row>
    <row r="416" spans="1:17">
      <c r="A416" s="44" t="s">
        <v>2143</v>
      </c>
      <c r="B416" s="45" t="s">
        <v>37</v>
      </c>
      <c r="C416" s="46">
        <v>261602</v>
      </c>
      <c r="D416" s="53" t="s">
        <v>75</v>
      </c>
      <c r="E416" s="47" t="s">
        <v>9</v>
      </c>
      <c r="F416" s="54">
        <v>22.68</v>
      </c>
      <c r="G416" s="48">
        <v>22.68</v>
      </c>
      <c r="H416" s="48">
        <f t="shared" si="36"/>
        <v>213.6456</v>
      </c>
      <c r="I416" s="49">
        <f t="shared" si="37"/>
        <v>9.42</v>
      </c>
      <c r="J416" s="49">
        <f t="shared" si="38"/>
        <v>275.33519999999999</v>
      </c>
      <c r="K416" s="49">
        <f t="shared" si="39"/>
        <v>12.14</v>
      </c>
      <c r="L416" s="50">
        <f t="shared" si="40"/>
        <v>488.98</v>
      </c>
      <c r="M416" s="50">
        <f t="shared" si="41"/>
        <v>488.98</v>
      </c>
      <c r="P416" s="8">
        <v>10.87</v>
      </c>
      <c r="Q416" s="8">
        <v>14.01</v>
      </c>
    </row>
    <row r="417" spans="1:17">
      <c r="A417" s="34">
        <v>13</v>
      </c>
      <c r="B417" s="35"/>
      <c r="C417" s="35"/>
      <c r="D417" s="36" t="s">
        <v>2144</v>
      </c>
      <c r="E417" s="37" t="s">
        <v>12</v>
      </c>
      <c r="F417" s="38">
        <v>1</v>
      </c>
      <c r="G417" s="35"/>
      <c r="H417" s="58"/>
      <c r="I417" s="58"/>
      <c r="J417" s="58"/>
      <c r="K417" s="58"/>
      <c r="L417" s="58">
        <f>L418+L422+L424+L436+L438+L440+L444+L447+L450</f>
        <v>58181.039999999994</v>
      </c>
      <c r="M417" s="58">
        <f>M418+M422+M424+M436+M438+M440+M444+M447+M450</f>
        <v>58181.039999999994</v>
      </c>
      <c r="P417" s="5"/>
      <c r="Q417" s="5"/>
    </row>
    <row r="418" spans="1:17">
      <c r="A418" s="40" t="s">
        <v>2145</v>
      </c>
      <c r="B418" s="41"/>
      <c r="C418" s="41"/>
      <c r="D418" s="42" t="s">
        <v>132</v>
      </c>
      <c r="E418" s="41"/>
      <c r="F418" s="92"/>
      <c r="G418" s="41"/>
      <c r="H418" s="55"/>
      <c r="I418" s="55"/>
      <c r="J418" s="55"/>
      <c r="K418" s="55"/>
      <c r="L418" s="55">
        <f>SUM(L419:L421)</f>
        <v>5098.67</v>
      </c>
      <c r="M418" s="55">
        <f>SUM(M419:M421)</f>
        <v>5098.67</v>
      </c>
      <c r="P418" s="4"/>
      <c r="Q418" s="4"/>
    </row>
    <row r="419" spans="1:17">
      <c r="A419" s="44" t="s">
        <v>2146</v>
      </c>
      <c r="B419" s="45" t="s">
        <v>37</v>
      </c>
      <c r="C419" s="46">
        <v>20121</v>
      </c>
      <c r="D419" s="53" t="s">
        <v>965</v>
      </c>
      <c r="E419" s="47" t="s">
        <v>17</v>
      </c>
      <c r="F419" s="54">
        <v>29.13</v>
      </c>
      <c r="G419" s="48">
        <v>29.13</v>
      </c>
      <c r="H419" s="48">
        <f t="shared" si="36"/>
        <v>0</v>
      </c>
      <c r="I419" s="49">
        <f t="shared" si="37"/>
        <v>0</v>
      </c>
      <c r="J419" s="49">
        <f t="shared" si="38"/>
        <v>3821.8559999999993</v>
      </c>
      <c r="K419" s="49">
        <f t="shared" si="39"/>
        <v>131.19999999999999</v>
      </c>
      <c r="L419" s="50">
        <f t="shared" si="40"/>
        <v>3821.85</v>
      </c>
      <c r="M419" s="50">
        <f t="shared" si="41"/>
        <v>3821.85</v>
      </c>
      <c r="P419" s="8">
        <v>0</v>
      </c>
      <c r="Q419" s="8">
        <v>151.32</v>
      </c>
    </row>
    <row r="420" spans="1:17">
      <c r="A420" s="44" t="s">
        <v>2147</v>
      </c>
      <c r="B420" s="45" t="s">
        <v>4</v>
      </c>
      <c r="C420" s="57" t="s">
        <v>108</v>
      </c>
      <c r="D420" s="53" t="s">
        <v>1541</v>
      </c>
      <c r="E420" s="47" t="s">
        <v>9</v>
      </c>
      <c r="F420" s="54">
        <v>4.8</v>
      </c>
      <c r="G420" s="48">
        <v>4.8</v>
      </c>
      <c r="H420" s="48">
        <f t="shared" si="36"/>
        <v>24.192</v>
      </c>
      <c r="I420" s="49">
        <f t="shared" si="37"/>
        <v>5.04</v>
      </c>
      <c r="J420" s="49">
        <f t="shared" si="38"/>
        <v>0</v>
      </c>
      <c r="K420" s="49">
        <f t="shared" si="39"/>
        <v>0</v>
      </c>
      <c r="L420" s="50">
        <f t="shared" si="40"/>
        <v>24.19</v>
      </c>
      <c r="M420" s="50">
        <f t="shared" si="41"/>
        <v>24.19</v>
      </c>
      <c r="P420" s="8">
        <v>5.82</v>
      </c>
      <c r="Q420" s="8">
        <v>0</v>
      </c>
    </row>
    <row r="421" spans="1:17">
      <c r="A421" s="44" t="s">
        <v>2148</v>
      </c>
      <c r="B421" s="45" t="s">
        <v>37</v>
      </c>
      <c r="C421" s="46">
        <v>20202</v>
      </c>
      <c r="D421" s="53" t="s">
        <v>2149</v>
      </c>
      <c r="E421" s="47" t="s">
        <v>9</v>
      </c>
      <c r="F421" s="54">
        <v>582.62</v>
      </c>
      <c r="G421" s="48">
        <v>582.62</v>
      </c>
      <c r="H421" s="48">
        <f t="shared" si="36"/>
        <v>0</v>
      </c>
      <c r="I421" s="49">
        <f t="shared" si="37"/>
        <v>0</v>
      </c>
      <c r="J421" s="49">
        <f t="shared" si="38"/>
        <v>1252.633</v>
      </c>
      <c r="K421" s="49">
        <f t="shared" si="39"/>
        <v>2.15</v>
      </c>
      <c r="L421" s="50">
        <f t="shared" si="40"/>
        <v>1252.6300000000001</v>
      </c>
      <c r="M421" s="50">
        <f t="shared" si="41"/>
        <v>1252.6300000000001</v>
      </c>
      <c r="P421" s="8">
        <v>0</v>
      </c>
      <c r="Q421" s="8">
        <v>2.4900000000000002</v>
      </c>
    </row>
    <row r="422" spans="1:17">
      <c r="A422" s="40" t="s">
        <v>2150</v>
      </c>
      <c r="B422" s="41"/>
      <c r="C422" s="41"/>
      <c r="D422" s="42" t="s">
        <v>134</v>
      </c>
      <c r="E422" s="41"/>
      <c r="F422" s="92"/>
      <c r="G422" s="41"/>
      <c r="H422" s="55"/>
      <c r="I422" s="55"/>
      <c r="J422" s="55"/>
      <c r="K422" s="55"/>
      <c r="L422" s="55">
        <f>L423</f>
        <v>1329.15</v>
      </c>
      <c r="M422" s="55">
        <f>M423</f>
        <v>1329.15</v>
      </c>
      <c r="P422" s="4"/>
      <c r="Q422" s="4"/>
    </row>
    <row r="423" spans="1:17">
      <c r="A423" s="44" t="s">
        <v>2151</v>
      </c>
      <c r="B423" s="45" t="s">
        <v>37</v>
      </c>
      <c r="C423" s="46">
        <v>30101</v>
      </c>
      <c r="D423" s="53" t="s">
        <v>92</v>
      </c>
      <c r="E423" s="47" t="s">
        <v>17</v>
      </c>
      <c r="F423" s="54">
        <v>35.200000000000003</v>
      </c>
      <c r="G423" s="48">
        <v>35.200000000000003</v>
      </c>
      <c r="H423" s="48">
        <f t="shared" si="36"/>
        <v>1055.296</v>
      </c>
      <c r="I423" s="49">
        <f t="shared" si="37"/>
        <v>29.98</v>
      </c>
      <c r="J423" s="49">
        <f t="shared" si="38"/>
        <v>273.85600000000005</v>
      </c>
      <c r="K423" s="49">
        <f t="shared" si="39"/>
        <v>7.78</v>
      </c>
      <c r="L423" s="50">
        <f t="shared" si="40"/>
        <v>1329.15</v>
      </c>
      <c r="M423" s="50">
        <f t="shared" si="41"/>
        <v>1329.15</v>
      </c>
      <c r="P423" s="8">
        <v>34.58</v>
      </c>
      <c r="Q423" s="8">
        <v>8.98</v>
      </c>
    </row>
    <row r="424" spans="1:17">
      <c r="A424" s="40" t="s">
        <v>2152</v>
      </c>
      <c r="B424" s="41"/>
      <c r="C424" s="41"/>
      <c r="D424" s="42" t="s">
        <v>136</v>
      </c>
      <c r="E424" s="41"/>
      <c r="F424" s="92"/>
      <c r="G424" s="41"/>
      <c r="H424" s="55"/>
      <c r="I424" s="55"/>
      <c r="J424" s="55"/>
      <c r="K424" s="55"/>
      <c r="L424" s="55">
        <f>L425+L433</f>
        <v>4117.2300000000005</v>
      </c>
      <c r="M424" s="55">
        <f>M425+M433</f>
        <v>4117.2300000000005</v>
      </c>
      <c r="P424" s="4"/>
      <c r="Q424" s="4"/>
    </row>
    <row r="425" spans="1:17">
      <c r="A425" s="59" t="s">
        <v>2153</v>
      </c>
      <c r="B425" s="60"/>
      <c r="C425" s="60"/>
      <c r="D425" s="61" t="s">
        <v>1478</v>
      </c>
      <c r="E425" s="60"/>
      <c r="F425" s="93"/>
      <c r="G425" s="60"/>
      <c r="H425" s="62"/>
      <c r="I425" s="62"/>
      <c r="J425" s="62"/>
      <c r="K425" s="62"/>
      <c r="L425" s="62">
        <f>L426+L429</f>
        <v>318.56000000000006</v>
      </c>
      <c r="M425" s="62">
        <f>M426+M429</f>
        <v>318.56000000000006</v>
      </c>
      <c r="P425" s="3"/>
      <c r="Q425" s="3"/>
    </row>
    <row r="426" spans="1:17">
      <c r="A426" s="69" t="s">
        <v>2154</v>
      </c>
      <c r="B426" s="70"/>
      <c r="C426" s="70"/>
      <c r="D426" s="71" t="s">
        <v>2155</v>
      </c>
      <c r="E426" s="70"/>
      <c r="F426" s="95"/>
      <c r="G426" s="70"/>
      <c r="H426" s="72"/>
      <c r="I426" s="72"/>
      <c r="J426" s="72"/>
      <c r="K426" s="72"/>
      <c r="L426" s="72">
        <f>SUM(L427:L428)</f>
        <v>279.27000000000004</v>
      </c>
      <c r="M426" s="72">
        <f>SUM(M427:M428)</f>
        <v>279.27000000000004</v>
      </c>
      <c r="P426" s="2"/>
      <c r="Q426" s="2"/>
    </row>
    <row r="427" spans="1:17">
      <c r="A427" s="44" t="s">
        <v>2156</v>
      </c>
      <c r="B427" s="45" t="s">
        <v>37</v>
      </c>
      <c r="C427" s="46">
        <v>40101</v>
      </c>
      <c r="D427" s="53" t="s">
        <v>93</v>
      </c>
      <c r="E427" s="47" t="s">
        <v>17</v>
      </c>
      <c r="F427" s="54">
        <v>9.7100000000000009</v>
      </c>
      <c r="G427" s="48">
        <v>9.7100000000000009</v>
      </c>
      <c r="H427" s="48">
        <f t="shared" si="36"/>
        <v>0</v>
      </c>
      <c r="I427" s="49">
        <f t="shared" si="37"/>
        <v>0</v>
      </c>
      <c r="J427" s="49">
        <f t="shared" si="38"/>
        <v>269.35540000000003</v>
      </c>
      <c r="K427" s="49">
        <f t="shared" si="39"/>
        <v>27.74</v>
      </c>
      <c r="L427" s="50">
        <f t="shared" si="40"/>
        <v>269.35000000000002</v>
      </c>
      <c r="M427" s="50">
        <f t="shared" si="41"/>
        <v>269.35000000000002</v>
      </c>
      <c r="P427" s="8">
        <v>0</v>
      </c>
      <c r="Q427" s="8">
        <v>32</v>
      </c>
    </row>
    <row r="428" spans="1:17">
      <c r="A428" s="44" t="s">
        <v>2157</v>
      </c>
      <c r="B428" s="45" t="s">
        <v>37</v>
      </c>
      <c r="C428" s="46">
        <v>41010</v>
      </c>
      <c r="D428" s="53" t="s">
        <v>1430</v>
      </c>
      <c r="E428" s="47" t="s">
        <v>17</v>
      </c>
      <c r="F428" s="54">
        <v>8.1999999999999993</v>
      </c>
      <c r="G428" s="48">
        <v>8.1999999999999993</v>
      </c>
      <c r="H428" s="48">
        <f t="shared" si="36"/>
        <v>9.9219999999999988</v>
      </c>
      <c r="I428" s="49">
        <f t="shared" si="37"/>
        <v>1.21</v>
      </c>
      <c r="J428" s="49">
        <f t="shared" si="38"/>
        <v>0</v>
      </c>
      <c r="K428" s="49">
        <f t="shared" si="39"/>
        <v>0</v>
      </c>
      <c r="L428" s="50">
        <f t="shared" si="40"/>
        <v>9.92</v>
      </c>
      <c r="M428" s="50">
        <f t="shared" si="41"/>
        <v>9.92</v>
      </c>
      <c r="P428" s="11">
        <v>1.4</v>
      </c>
      <c r="Q428" s="11">
        <v>0</v>
      </c>
    </row>
    <row r="429" spans="1:17">
      <c r="A429" s="69" t="s">
        <v>1999</v>
      </c>
      <c r="B429" s="70"/>
      <c r="C429" s="70"/>
      <c r="D429" s="71" t="s">
        <v>1384</v>
      </c>
      <c r="E429" s="70"/>
      <c r="F429" s="95"/>
      <c r="G429" s="70"/>
      <c r="H429" s="72"/>
      <c r="I429" s="72"/>
      <c r="J429" s="72"/>
      <c r="K429" s="72"/>
      <c r="L429" s="72">
        <f>SUM(L430:L432)</f>
        <v>39.29</v>
      </c>
      <c r="M429" s="72">
        <f>SUM(M430:M432)</f>
        <v>39.29</v>
      </c>
      <c r="P429" s="2"/>
      <c r="Q429" s="2"/>
    </row>
    <row r="430" spans="1:17">
      <c r="A430" s="44" t="s">
        <v>2000</v>
      </c>
      <c r="B430" s="45" t="s">
        <v>37</v>
      </c>
      <c r="C430" s="46">
        <v>41004</v>
      </c>
      <c r="D430" s="53" t="s">
        <v>1387</v>
      </c>
      <c r="E430" s="47" t="s">
        <v>17</v>
      </c>
      <c r="F430" s="54">
        <v>1.51</v>
      </c>
      <c r="G430" s="48">
        <v>1.51</v>
      </c>
      <c r="H430" s="48">
        <f t="shared" si="36"/>
        <v>2.4462000000000002</v>
      </c>
      <c r="I430" s="49">
        <f t="shared" si="37"/>
        <v>1.62</v>
      </c>
      <c r="J430" s="49">
        <f t="shared" si="38"/>
        <v>0</v>
      </c>
      <c r="K430" s="49">
        <f t="shared" si="39"/>
        <v>0</v>
      </c>
      <c r="L430" s="50">
        <f t="shared" si="40"/>
        <v>2.44</v>
      </c>
      <c r="M430" s="50">
        <f t="shared" si="41"/>
        <v>2.44</v>
      </c>
      <c r="P430" s="8">
        <v>1.87</v>
      </c>
      <c r="Q430" s="8">
        <v>0</v>
      </c>
    </row>
    <row r="431" spans="1:17">
      <c r="A431" s="44" t="s">
        <v>2001</v>
      </c>
      <c r="B431" s="45" t="s">
        <v>37</v>
      </c>
      <c r="C431" s="46">
        <v>41005</v>
      </c>
      <c r="D431" s="53" t="s">
        <v>1389</v>
      </c>
      <c r="E431" s="47" t="s">
        <v>17</v>
      </c>
      <c r="F431" s="54">
        <v>1.51</v>
      </c>
      <c r="G431" s="48">
        <v>1.51</v>
      </c>
      <c r="H431" s="48">
        <f t="shared" si="36"/>
        <v>1.8270999999999999</v>
      </c>
      <c r="I431" s="49">
        <f t="shared" si="37"/>
        <v>1.21</v>
      </c>
      <c r="J431" s="49">
        <f t="shared" si="38"/>
        <v>0</v>
      </c>
      <c r="K431" s="49">
        <f t="shared" si="39"/>
        <v>0</v>
      </c>
      <c r="L431" s="50">
        <f t="shared" si="40"/>
        <v>1.82</v>
      </c>
      <c r="M431" s="50">
        <f t="shared" si="41"/>
        <v>1.82</v>
      </c>
      <c r="P431" s="8">
        <v>1.4</v>
      </c>
      <c r="Q431" s="8">
        <v>0</v>
      </c>
    </row>
    <row r="432" spans="1:17">
      <c r="A432" s="44" t="s">
        <v>2002</v>
      </c>
      <c r="B432" s="45" t="s">
        <v>37</v>
      </c>
      <c r="C432" s="46">
        <v>41006</v>
      </c>
      <c r="D432" s="53" t="s">
        <v>1391</v>
      </c>
      <c r="E432" s="47" t="s">
        <v>1392</v>
      </c>
      <c r="F432" s="54">
        <v>15.1</v>
      </c>
      <c r="G432" s="48">
        <v>15.1</v>
      </c>
      <c r="H432" s="48">
        <f t="shared" si="36"/>
        <v>35.031999999999996</v>
      </c>
      <c r="I432" s="49">
        <f t="shared" si="37"/>
        <v>2.3199999999999998</v>
      </c>
      <c r="J432" s="49">
        <f t="shared" si="38"/>
        <v>0</v>
      </c>
      <c r="K432" s="49">
        <f t="shared" si="39"/>
        <v>0</v>
      </c>
      <c r="L432" s="50">
        <f t="shared" si="40"/>
        <v>35.03</v>
      </c>
      <c r="M432" s="50">
        <f t="shared" si="41"/>
        <v>35.03</v>
      </c>
      <c r="P432" s="8">
        <v>2.68</v>
      </c>
      <c r="Q432" s="8">
        <v>0</v>
      </c>
    </row>
    <row r="433" spans="1:17">
      <c r="A433" s="59" t="s">
        <v>2003</v>
      </c>
      <c r="B433" s="60"/>
      <c r="C433" s="60"/>
      <c r="D433" s="61" t="s">
        <v>2004</v>
      </c>
      <c r="E433" s="60"/>
      <c r="F433" s="93"/>
      <c r="G433" s="60"/>
      <c r="H433" s="62"/>
      <c r="I433" s="62"/>
      <c r="J433" s="62"/>
      <c r="K433" s="62"/>
      <c r="L433" s="62">
        <f>SUM(L434:L435)</f>
        <v>3798.67</v>
      </c>
      <c r="M433" s="62">
        <f>SUM(M434:M435)</f>
        <v>3798.67</v>
      </c>
      <c r="P433" s="3"/>
      <c r="Q433" s="3"/>
    </row>
    <row r="434" spans="1:17" ht="15.6">
      <c r="A434" s="44" t="s">
        <v>2005</v>
      </c>
      <c r="B434" s="45" t="s">
        <v>37</v>
      </c>
      <c r="C434" s="46">
        <v>41140</v>
      </c>
      <c r="D434" s="32" t="s">
        <v>2564</v>
      </c>
      <c r="E434" s="47" t="s">
        <v>9</v>
      </c>
      <c r="F434" s="54">
        <v>582.62</v>
      </c>
      <c r="G434" s="48">
        <v>582.62</v>
      </c>
      <c r="H434" s="48">
        <f t="shared" si="36"/>
        <v>0</v>
      </c>
      <c r="I434" s="49">
        <f t="shared" si="37"/>
        <v>0</v>
      </c>
      <c r="J434" s="49">
        <f t="shared" si="38"/>
        <v>1281.7640000000001</v>
      </c>
      <c r="K434" s="49">
        <f t="shared" si="39"/>
        <v>2.2000000000000002</v>
      </c>
      <c r="L434" s="50">
        <f t="shared" si="40"/>
        <v>1281.76</v>
      </c>
      <c r="M434" s="50">
        <f t="shared" si="41"/>
        <v>1281.76</v>
      </c>
      <c r="P434" s="8">
        <v>0</v>
      </c>
      <c r="Q434" s="8">
        <v>2.54</v>
      </c>
    </row>
    <row r="435" spans="1:17">
      <c r="A435" s="44" t="s">
        <v>2006</v>
      </c>
      <c r="B435" s="45" t="s">
        <v>37</v>
      </c>
      <c r="C435" s="46">
        <v>41002</v>
      </c>
      <c r="D435" s="53" t="s">
        <v>95</v>
      </c>
      <c r="E435" s="47" t="s">
        <v>9</v>
      </c>
      <c r="F435" s="54">
        <v>582.62</v>
      </c>
      <c r="G435" s="48">
        <v>582.62</v>
      </c>
      <c r="H435" s="48">
        <f t="shared" si="36"/>
        <v>0</v>
      </c>
      <c r="I435" s="49">
        <f t="shared" si="37"/>
        <v>0</v>
      </c>
      <c r="J435" s="49">
        <f t="shared" si="38"/>
        <v>2516.9184</v>
      </c>
      <c r="K435" s="49">
        <f t="shared" si="39"/>
        <v>4.32</v>
      </c>
      <c r="L435" s="50">
        <f t="shared" si="40"/>
        <v>2516.91</v>
      </c>
      <c r="M435" s="50">
        <f t="shared" si="41"/>
        <v>2516.91</v>
      </c>
      <c r="P435" s="8">
        <v>0</v>
      </c>
      <c r="Q435" s="8">
        <v>4.99</v>
      </c>
    </row>
    <row r="436" spans="1:17">
      <c r="A436" s="40" t="s">
        <v>2007</v>
      </c>
      <c r="B436" s="41"/>
      <c r="C436" s="41"/>
      <c r="D436" s="42" t="s">
        <v>140</v>
      </c>
      <c r="E436" s="41"/>
      <c r="F436" s="92"/>
      <c r="G436" s="41"/>
      <c r="H436" s="55"/>
      <c r="I436" s="55"/>
      <c r="J436" s="55"/>
      <c r="K436" s="55"/>
      <c r="L436" s="55">
        <f>L437</f>
        <v>2066.41</v>
      </c>
      <c r="M436" s="55">
        <f>M437</f>
        <v>2066.41</v>
      </c>
      <c r="P436" s="4"/>
      <c r="Q436" s="4"/>
    </row>
    <row r="437" spans="1:17" ht="15.6">
      <c r="A437" s="44" t="s">
        <v>2008</v>
      </c>
      <c r="B437" s="45" t="s">
        <v>4</v>
      </c>
      <c r="C437" s="57" t="s">
        <v>15</v>
      </c>
      <c r="D437" s="32" t="s">
        <v>2565</v>
      </c>
      <c r="E437" s="47" t="s">
        <v>9</v>
      </c>
      <c r="F437" s="54">
        <v>4.83</v>
      </c>
      <c r="G437" s="48">
        <v>4.83</v>
      </c>
      <c r="H437" s="48">
        <f t="shared" si="36"/>
        <v>1461.5096999999998</v>
      </c>
      <c r="I437" s="49">
        <f t="shared" si="37"/>
        <v>302.58999999999997</v>
      </c>
      <c r="J437" s="49">
        <f t="shared" si="38"/>
        <v>604.90919999999994</v>
      </c>
      <c r="K437" s="49">
        <f t="shared" si="39"/>
        <v>125.24</v>
      </c>
      <c r="L437" s="50">
        <f t="shared" si="40"/>
        <v>2066.41</v>
      </c>
      <c r="M437" s="50">
        <f t="shared" si="41"/>
        <v>2066.41</v>
      </c>
      <c r="P437" s="8">
        <v>348.99</v>
      </c>
      <c r="Q437" s="8">
        <v>144.44999999999999</v>
      </c>
    </row>
    <row r="438" spans="1:17">
      <c r="A438" s="40" t="s">
        <v>2009</v>
      </c>
      <c r="B438" s="41"/>
      <c r="C438" s="41"/>
      <c r="D438" s="42" t="s">
        <v>144</v>
      </c>
      <c r="E438" s="41"/>
      <c r="F438" s="92"/>
      <c r="G438" s="41"/>
      <c r="H438" s="55"/>
      <c r="I438" s="55"/>
      <c r="J438" s="55"/>
      <c r="K438" s="55"/>
      <c r="L438" s="55">
        <f>L439</f>
        <v>132.18</v>
      </c>
      <c r="M438" s="55">
        <f>M439</f>
        <v>132.18</v>
      </c>
      <c r="P438" s="4"/>
      <c r="Q438" s="4"/>
    </row>
    <row r="439" spans="1:17">
      <c r="A439" s="44" t="s">
        <v>2010</v>
      </c>
      <c r="B439" s="45" t="s">
        <v>37</v>
      </c>
      <c r="C439" s="46">
        <v>271417</v>
      </c>
      <c r="D439" s="53" t="s">
        <v>704</v>
      </c>
      <c r="E439" s="47" t="s">
        <v>16</v>
      </c>
      <c r="F439" s="54">
        <v>2.9</v>
      </c>
      <c r="G439" s="48">
        <v>2.9</v>
      </c>
      <c r="H439" s="48">
        <f t="shared" si="36"/>
        <v>47.965999999999994</v>
      </c>
      <c r="I439" s="49">
        <f t="shared" si="37"/>
        <v>16.54</v>
      </c>
      <c r="J439" s="49">
        <f t="shared" si="38"/>
        <v>84.215999999999994</v>
      </c>
      <c r="K439" s="49">
        <f t="shared" si="39"/>
        <v>29.04</v>
      </c>
      <c r="L439" s="50">
        <f t="shared" si="40"/>
        <v>132.18</v>
      </c>
      <c r="M439" s="50">
        <f t="shared" si="41"/>
        <v>132.18</v>
      </c>
      <c r="P439" s="8">
        <v>19.079999999999998</v>
      </c>
      <c r="Q439" s="8">
        <v>33.5</v>
      </c>
    </row>
    <row r="440" spans="1:17">
      <c r="A440" s="40" t="s">
        <v>2011</v>
      </c>
      <c r="B440" s="41"/>
      <c r="C440" s="41"/>
      <c r="D440" s="42" t="s">
        <v>153</v>
      </c>
      <c r="E440" s="41"/>
      <c r="F440" s="92"/>
      <c r="G440" s="41"/>
      <c r="H440" s="55"/>
      <c r="I440" s="55"/>
      <c r="J440" s="55"/>
      <c r="K440" s="55"/>
      <c r="L440" s="55">
        <f>SUM(L441:L443)</f>
        <v>10118.199999999999</v>
      </c>
      <c r="M440" s="55">
        <f>SUM(M441:M443)</f>
        <v>10118.199999999999</v>
      </c>
      <c r="P440" s="4"/>
      <c r="Q440" s="4"/>
    </row>
    <row r="441" spans="1:17" ht="15.6">
      <c r="A441" s="44" t="s">
        <v>2012</v>
      </c>
      <c r="B441" s="45" t="s">
        <v>37</v>
      </c>
      <c r="C441" s="46">
        <v>180324</v>
      </c>
      <c r="D441" s="32" t="s">
        <v>2566</v>
      </c>
      <c r="E441" s="47" t="s">
        <v>9</v>
      </c>
      <c r="F441" s="54">
        <v>6.8</v>
      </c>
      <c r="G441" s="48">
        <v>6.8</v>
      </c>
      <c r="H441" s="48">
        <f t="shared" si="36"/>
        <v>3041.232</v>
      </c>
      <c r="I441" s="49">
        <f t="shared" si="37"/>
        <v>447.24</v>
      </c>
      <c r="J441" s="49">
        <f t="shared" si="38"/>
        <v>380.12</v>
      </c>
      <c r="K441" s="49">
        <f t="shared" si="39"/>
        <v>55.9</v>
      </c>
      <c r="L441" s="50">
        <f t="shared" si="40"/>
        <v>3421.35</v>
      </c>
      <c r="M441" s="50">
        <f t="shared" si="41"/>
        <v>3421.35</v>
      </c>
      <c r="P441" s="8">
        <v>515.80999999999995</v>
      </c>
      <c r="Q441" s="8">
        <v>64.47</v>
      </c>
    </row>
    <row r="442" spans="1:17">
      <c r="A442" s="44" t="s">
        <v>2013</v>
      </c>
      <c r="B442" s="45" t="s">
        <v>4</v>
      </c>
      <c r="C442" s="57" t="s">
        <v>87</v>
      </c>
      <c r="D442" s="53" t="s">
        <v>88</v>
      </c>
      <c r="E442" s="47" t="s">
        <v>16</v>
      </c>
      <c r="F442" s="54">
        <v>12.8</v>
      </c>
      <c r="G442" s="48">
        <v>12.8</v>
      </c>
      <c r="H442" s="48">
        <f t="shared" si="36"/>
        <v>1796.6080000000002</v>
      </c>
      <c r="I442" s="49">
        <f t="shared" si="37"/>
        <v>140.36000000000001</v>
      </c>
      <c r="J442" s="49">
        <f t="shared" si="38"/>
        <v>395.52</v>
      </c>
      <c r="K442" s="49">
        <f t="shared" si="39"/>
        <v>30.9</v>
      </c>
      <c r="L442" s="50">
        <f t="shared" si="40"/>
        <v>2192.12</v>
      </c>
      <c r="M442" s="50">
        <f t="shared" si="41"/>
        <v>2192.12</v>
      </c>
      <c r="P442" s="8">
        <v>161.88</v>
      </c>
      <c r="Q442" s="8">
        <v>35.64</v>
      </c>
    </row>
    <row r="443" spans="1:17">
      <c r="A443" s="44" t="s">
        <v>2014</v>
      </c>
      <c r="B443" s="45" t="s">
        <v>4</v>
      </c>
      <c r="C443" s="57" t="s">
        <v>76</v>
      </c>
      <c r="D443" s="53" t="s">
        <v>77</v>
      </c>
      <c r="E443" s="47" t="s">
        <v>16</v>
      </c>
      <c r="F443" s="54">
        <v>13.8</v>
      </c>
      <c r="G443" s="48">
        <v>13.8</v>
      </c>
      <c r="H443" s="48">
        <f t="shared" si="36"/>
        <v>4035.81</v>
      </c>
      <c r="I443" s="49">
        <f t="shared" si="37"/>
        <v>292.45</v>
      </c>
      <c r="J443" s="49">
        <f t="shared" si="38"/>
        <v>468.92399999999998</v>
      </c>
      <c r="K443" s="49">
        <f t="shared" si="39"/>
        <v>33.979999999999997</v>
      </c>
      <c r="L443" s="50">
        <f t="shared" si="40"/>
        <v>4504.7299999999996</v>
      </c>
      <c r="M443" s="50">
        <f t="shared" si="41"/>
        <v>4504.7299999999996</v>
      </c>
      <c r="P443" s="8">
        <v>337.29</v>
      </c>
      <c r="Q443" s="8">
        <v>39.200000000000003</v>
      </c>
    </row>
    <row r="444" spans="1:17">
      <c r="A444" s="40" t="s">
        <v>2015</v>
      </c>
      <c r="B444" s="41"/>
      <c r="C444" s="41"/>
      <c r="D444" s="42" t="s">
        <v>157</v>
      </c>
      <c r="E444" s="41"/>
      <c r="F444" s="92"/>
      <c r="G444" s="41"/>
      <c r="H444" s="55"/>
      <c r="I444" s="55"/>
      <c r="J444" s="55"/>
      <c r="K444" s="55"/>
      <c r="L444" s="55">
        <f>SUM(L445:L446)</f>
        <v>90.41</v>
      </c>
      <c r="M444" s="55">
        <f>SUM(M445:M446)</f>
        <v>90.41</v>
      </c>
      <c r="P444" s="4"/>
      <c r="Q444" s="4"/>
    </row>
    <row r="445" spans="1:17">
      <c r="A445" s="44" t="s">
        <v>2016</v>
      </c>
      <c r="B445" s="45" t="s">
        <v>37</v>
      </c>
      <c r="C445" s="46">
        <v>200150</v>
      </c>
      <c r="D445" s="53" t="s">
        <v>1207</v>
      </c>
      <c r="E445" s="47" t="s">
        <v>9</v>
      </c>
      <c r="F445" s="54">
        <v>4.83</v>
      </c>
      <c r="G445" s="48">
        <v>4.83</v>
      </c>
      <c r="H445" s="48">
        <f t="shared" si="36"/>
        <v>14.49</v>
      </c>
      <c r="I445" s="49">
        <f t="shared" si="37"/>
        <v>3</v>
      </c>
      <c r="J445" s="49">
        <f t="shared" si="38"/>
        <v>4.7816999999999998</v>
      </c>
      <c r="K445" s="49">
        <f t="shared" si="39"/>
        <v>0.99</v>
      </c>
      <c r="L445" s="50">
        <f t="shared" si="40"/>
        <v>19.27</v>
      </c>
      <c r="M445" s="50">
        <f t="shared" si="41"/>
        <v>19.27</v>
      </c>
      <c r="P445" s="8">
        <v>3.46</v>
      </c>
      <c r="Q445" s="8">
        <v>1.1499999999999999</v>
      </c>
    </row>
    <row r="446" spans="1:17">
      <c r="A446" s="44" t="s">
        <v>2017</v>
      </c>
      <c r="B446" s="45" t="s">
        <v>37</v>
      </c>
      <c r="C446" s="46">
        <v>200403</v>
      </c>
      <c r="D446" s="53" t="s">
        <v>38</v>
      </c>
      <c r="E446" s="47" t="s">
        <v>9</v>
      </c>
      <c r="F446" s="54">
        <v>4.83</v>
      </c>
      <c r="G446" s="48">
        <v>4.83</v>
      </c>
      <c r="H446" s="48">
        <f t="shared" si="36"/>
        <v>12.026700000000002</v>
      </c>
      <c r="I446" s="49">
        <f t="shared" si="37"/>
        <v>2.4900000000000002</v>
      </c>
      <c r="J446" s="49">
        <f t="shared" si="38"/>
        <v>59.119199999999999</v>
      </c>
      <c r="K446" s="49">
        <f t="shared" si="39"/>
        <v>12.24</v>
      </c>
      <c r="L446" s="50">
        <f t="shared" si="40"/>
        <v>71.14</v>
      </c>
      <c r="M446" s="50">
        <f t="shared" si="41"/>
        <v>71.14</v>
      </c>
      <c r="P446" s="8">
        <v>2.88</v>
      </c>
      <c r="Q446" s="8">
        <v>14.12</v>
      </c>
    </row>
    <row r="447" spans="1:17">
      <c r="A447" s="40" t="s">
        <v>2018</v>
      </c>
      <c r="B447" s="41"/>
      <c r="C447" s="41"/>
      <c r="D447" s="42" t="s">
        <v>124</v>
      </c>
      <c r="E447" s="41"/>
      <c r="F447" s="92"/>
      <c r="G447" s="41"/>
      <c r="H447" s="55"/>
      <c r="I447" s="55"/>
      <c r="J447" s="55"/>
      <c r="K447" s="55"/>
      <c r="L447" s="55">
        <f>SUM(L448:L449)</f>
        <v>34520.229999999996</v>
      </c>
      <c r="M447" s="55">
        <f>SUM(M448:M449)</f>
        <v>34520.229999999996</v>
      </c>
      <c r="P447" s="4"/>
      <c r="Q447" s="4"/>
    </row>
    <row r="448" spans="1:17">
      <c r="A448" s="44" t="s">
        <v>2019</v>
      </c>
      <c r="B448" s="45" t="s">
        <v>37</v>
      </c>
      <c r="C448" s="46">
        <v>220061</v>
      </c>
      <c r="D448" s="53" t="s">
        <v>1453</v>
      </c>
      <c r="E448" s="47" t="s">
        <v>9</v>
      </c>
      <c r="F448" s="54">
        <v>582.62</v>
      </c>
      <c r="G448" s="48">
        <v>582.62</v>
      </c>
      <c r="H448" s="48">
        <f t="shared" si="36"/>
        <v>21446.242200000001</v>
      </c>
      <c r="I448" s="49">
        <f t="shared" si="37"/>
        <v>36.81</v>
      </c>
      <c r="J448" s="49">
        <f t="shared" si="38"/>
        <v>5430.0183999999999</v>
      </c>
      <c r="K448" s="49">
        <f t="shared" si="39"/>
        <v>9.32</v>
      </c>
      <c r="L448" s="50">
        <f t="shared" si="40"/>
        <v>26876.26</v>
      </c>
      <c r="M448" s="50">
        <f t="shared" si="41"/>
        <v>26876.26</v>
      </c>
      <c r="P448" s="8">
        <v>42.46</v>
      </c>
      <c r="Q448" s="8">
        <v>10.76</v>
      </c>
    </row>
    <row r="449" spans="1:17" ht="15.6">
      <c r="A449" s="44" t="s">
        <v>2020</v>
      </c>
      <c r="B449" s="45" t="s">
        <v>4</v>
      </c>
      <c r="C449" s="57" t="s">
        <v>107</v>
      </c>
      <c r="D449" s="53" t="s">
        <v>1455</v>
      </c>
      <c r="E449" s="47" t="s">
        <v>9</v>
      </c>
      <c r="F449" s="54">
        <v>582.62</v>
      </c>
      <c r="G449" s="48">
        <v>582.62</v>
      </c>
      <c r="H449" s="48">
        <f t="shared" si="36"/>
        <v>7125.4426000000003</v>
      </c>
      <c r="I449" s="49">
        <f t="shared" si="37"/>
        <v>12.23</v>
      </c>
      <c r="J449" s="49">
        <f t="shared" si="38"/>
        <v>518.53179999999998</v>
      </c>
      <c r="K449" s="49">
        <f t="shared" si="39"/>
        <v>0.89</v>
      </c>
      <c r="L449" s="50">
        <f t="shared" si="40"/>
        <v>7643.97</v>
      </c>
      <c r="M449" s="50">
        <f t="shared" si="41"/>
        <v>7643.97</v>
      </c>
      <c r="P449" s="8">
        <v>14.11</v>
      </c>
      <c r="Q449" s="8">
        <v>1.03</v>
      </c>
    </row>
    <row r="450" spans="1:17">
      <c r="A450" s="40" t="s">
        <v>2021</v>
      </c>
      <c r="B450" s="41"/>
      <c r="C450" s="41"/>
      <c r="D450" s="42" t="s">
        <v>165</v>
      </c>
      <c r="E450" s="41"/>
      <c r="F450" s="92"/>
      <c r="G450" s="41"/>
      <c r="H450" s="55"/>
      <c r="I450" s="55"/>
      <c r="J450" s="55"/>
      <c r="K450" s="55"/>
      <c r="L450" s="55">
        <f>L451+L453+L455</f>
        <v>708.56</v>
      </c>
      <c r="M450" s="55">
        <f>M451+M453+M455</f>
        <v>708.56</v>
      </c>
      <c r="P450" s="4"/>
      <c r="Q450" s="4"/>
    </row>
    <row r="451" spans="1:17">
      <c r="A451" s="59" t="s">
        <v>2022</v>
      </c>
      <c r="B451" s="60"/>
      <c r="C451" s="60"/>
      <c r="D451" s="61" t="s">
        <v>2023</v>
      </c>
      <c r="E451" s="60"/>
      <c r="F451" s="93"/>
      <c r="G451" s="60"/>
      <c r="H451" s="62"/>
      <c r="I451" s="62"/>
      <c r="J451" s="62"/>
      <c r="K451" s="62"/>
      <c r="L451" s="62">
        <f>L452</f>
        <v>55.15</v>
      </c>
      <c r="M451" s="62">
        <f>M452</f>
        <v>55.15</v>
      </c>
      <c r="P451" s="3"/>
      <c r="Q451" s="3"/>
    </row>
    <row r="452" spans="1:17">
      <c r="A452" s="44" t="s">
        <v>2024</v>
      </c>
      <c r="B452" s="45" t="s">
        <v>37</v>
      </c>
      <c r="C452" s="46">
        <v>261000</v>
      </c>
      <c r="D452" s="53" t="s">
        <v>40</v>
      </c>
      <c r="E452" s="47" t="s">
        <v>9</v>
      </c>
      <c r="F452" s="54">
        <v>4.83</v>
      </c>
      <c r="G452" s="48">
        <v>4.83</v>
      </c>
      <c r="H452" s="48">
        <f t="shared" si="36"/>
        <v>23.860200000000003</v>
      </c>
      <c r="I452" s="49">
        <f t="shared" si="37"/>
        <v>4.9400000000000004</v>
      </c>
      <c r="J452" s="49">
        <f t="shared" si="38"/>
        <v>31.298400000000001</v>
      </c>
      <c r="K452" s="49">
        <f t="shared" si="39"/>
        <v>6.48</v>
      </c>
      <c r="L452" s="50">
        <f t="shared" si="40"/>
        <v>55.15</v>
      </c>
      <c r="M452" s="50">
        <f t="shared" si="41"/>
        <v>55.15</v>
      </c>
      <c r="P452" s="8">
        <v>5.7</v>
      </c>
      <c r="Q452" s="8">
        <v>7.48</v>
      </c>
    </row>
    <row r="453" spans="1:17">
      <c r="A453" s="59" t="s">
        <v>2025</v>
      </c>
      <c r="B453" s="60"/>
      <c r="C453" s="60"/>
      <c r="D453" s="61" t="s">
        <v>2026</v>
      </c>
      <c r="E453" s="60"/>
      <c r="F453" s="93"/>
      <c r="G453" s="60"/>
      <c r="H453" s="62"/>
      <c r="I453" s="62"/>
      <c r="J453" s="62"/>
      <c r="K453" s="62"/>
      <c r="L453" s="62">
        <f>L454</f>
        <v>219.91</v>
      </c>
      <c r="M453" s="62">
        <f>M454</f>
        <v>219.91</v>
      </c>
      <c r="P453" s="3"/>
      <c r="Q453" s="3"/>
    </row>
    <row r="454" spans="1:17">
      <c r="A454" s="44" t="s">
        <v>2027</v>
      </c>
      <c r="B454" s="45" t="s">
        <v>37</v>
      </c>
      <c r="C454" s="46">
        <v>261602</v>
      </c>
      <c r="D454" s="53" t="s">
        <v>75</v>
      </c>
      <c r="E454" s="47" t="s">
        <v>9</v>
      </c>
      <c r="F454" s="54">
        <v>10.199999999999999</v>
      </c>
      <c r="G454" s="48">
        <v>10.199999999999999</v>
      </c>
      <c r="H454" s="48">
        <f t="shared" si="36"/>
        <v>96.083999999999989</v>
      </c>
      <c r="I454" s="49">
        <f t="shared" si="37"/>
        <v>9.42</v>
      </c>
      <c r="J454" s="49">
        <f t="shared" si="38"/>
        <v>123.828</v>
      </c>
      <c r="K454" s="49">
        <f t="shared" si="39"/>
        <v>12.14</v>
      </c>
      <c r="L454" s="50">
        <f t="shared" si="40"/>
        <v>219.91</v>
      </c>
      <c r="M454" s="50">
        <f t="shared" si="41"/>
        <v>219.91</v>
      </c>
      <c r="P454" s="8">
        <v>10.87</v>
      </c>
      <c r="Q454" s="8">
        <v>14.01</v>
      </c>
    </row>
    <row r="455" spans="1:17">
      <c r="A455" s="59" t="s">
        <v>2028</v>
      </c>
      <c r="B455" s="60"/>
      <c r="C455" s="60"/>
      <c r="D455" s="61" t="s">
        <v>1214</v>
      </c>
      <c r="E455" s="60"/>
      <c r="F455" s="93"/>
      <c r="G455" s="60"/>
      <c r="H455" s="62"/>
      <c r="I455" s="62"/>
      <c r="J455" s="62"/>
      <c r="K455" s="62"/>
      <c r="L455" s="62">
        <f>L456</f>
        <v>433.5</v>
      </c>
      <c r="M455" s="62">
        <f>M456</f>
        <v>433.5</v>
      </c>
      <c r="P455" s="3"/>
      <c r="Q455" s="3"/>
    </row>
    <row r="456" spans="1:17" ht="15.6">
      <c r="A456" s="44" t="s">
        <v>2029</v>
      </c>
      <c r="B456" s="45" t="s">
        <v>37</v>
      </c>
      <c r="C456" s="46">
        <v>261503</v>
      </c>
      <c r="D456" s="32" t="s">
        <v>2567</v>
      </c>
      <c r="E456" s="47" t="s">
        <v>9</v>
      </c>
      <c r="F456" s="54">
        <v>30</v>
      </c>
      <c r="G456" s="48">
        <v>30</v>
      </c>
      <c r="H456" s="48">
        <f t="shared" si="36"/>
        <v>119.4</v>
      </c>
      <c r="I456" s="49">
        <f t="shared" si="37"/>
        <v>3.98</v>
      </c>
      <c r="J456" s="49">
        <f t="shared" si="38"/>
        <v>314.10000000000002</v>
      </c>
      <c r="K456" s="49">
        <f t="shared" si="39"/>
        <v>10.47</v>
      </c>
      <c r="L456" s="50">
        <f t="shared" si="40"/>
        <v>433.5</v>
      </c>
      <c r="M456" s="50">
        <f t="shared" si="41"/>
        <v>433.5</v>
      </c>
      <c r="P456" s="8">
        <v>4.5999999999999996</v>
      </c>
      <c r="Q456" s="8">
        <v>12.08</v>
      </c>
    </row>
    <row r="457" spans="1:17">
      <c r="A457" s="34">
        <v>14</v>
      </c>
      <c r="B457" s="35"/>
      <c r="C457" s="35"/>
      <c r="D457" s="36" t="s">
        <v>2030</v>
      </c>
      <c r="E457" s="37" t="s">
        <v>12</v>
      </c>
      <c r="F457" s="38">
        <v>1</v>
      </c>
      <c r="G457" s="35"/>
      <c r="H457" s="58"/>
      <c r="I457" s="58"/>
      <c r="J457" s="58"/>
      <c r="K457" s="58"/>
      <c r="L457" s="58">
        <f>L458+L470+L472+L474+L476+L481+L483+L486+L489+L492+L508</f>
        <v>57189.97</v>
      </c>
      <c r="M457" s="58">
        <f>M458+M470+M472+M474+M476+M481+M483+M486+M489+M492+M508</f>
        <v>57189.97</v>
      </c>
      <c r="P457" s="5"/>
      <c r="Q457" s="5"/>
    </row>
    <row r="458" spans="1:17">
      <c r="A458" s="40" t="s">
        <v>2031</v>
      </c>
      <c r="B458" s="41"/>
      <c r="C458" s="41"/>
      <c r="D458" s="42" t="s">
        <v>132</v>
      </c>
      <c r="E458" s="41"/>
      <c r="F458" s="92"/>
      <c r="G458" s="41"/>
      <c r="H458" s="55"/>
      <c r="I458" s="55"/>
      <c r="J458" s="55"/>
      <c r="K458" s="55"/>
      <c r="L458" s="55">
        <f>SUM(L459:L469)</f>
        <v>3902.2099999999996</v>
      </c>
      <c r="M458" s="55">
        <f>SUM(M459:M469)</f>
        <v>3902.2099999999996</v>
      </c>
      <c r="P458" s="4"/>
      <c r="Q458" s="4"/>
    </row>
    <row r="459" spans="1:17" ht="15.6">
      <c r="A459" s="44" t="s">
        <v>2032</v>
      </c>
      <c r="B459" s="45" t="s">
        <v>37</v>
      </c>
      <c r="C459" s="46">
        <v>20118</v>
      </c>
      <c r="D459" s="32" t="s">
        <v>2558</v>
      </c>
      <c r="E459" s="47" t="s">
        <v>17</v>
      </c>
      <c r="F459" s="54">
        <v>8.4600000000000009</v>
      </c>
      <c r="G459" s="48">
        <v>8.4600000000000009</v>
      </c>
      <c r="H459" s="48">
        <f t="shared" ref="H459:H521" si="42">G459*I459</f>
        <v>0</v>
      </c>
      <c r="I459" s="49">
        <f t="shared" ref="I459:I521" si="43">TRUNC(($P$7*P459),2)</f>
        <v>0</v>
      </c>
      <c r="J459" s="49">
        <f t="shared" ref="J459:J521" si="44">G459*K459</f>
        <v>266.82840000000004</v>
      </c>
      <c r="K459" s="49">
        <f t="shared" ref="K459:K521" si="45">TRUNC(($P$7*Q459),2)</f>
        <v>31.54</v>
      </c>
      <c r="L459" s="50">
        <f t="shared" ref="L459:L521" si="46">TRUNC(F459*(I459+K459),2)</f>
        <v>266.82</v>
      </c>
      <c r="M459" s="50">
        <f t="shared" ref="M459:M521" si="47">TRUNC(G459*(I459+K459),2)</f>
        <v>266.82</v>
      </c>
      <c r="P459" s="8">
        <v>0</v>
      </c>
      <c r="Q459" s="8">
        <v>36.380000000000003</v>
      </c>
    </row>
    <row r="460" spans="1:17">
      <c r="A460" s="44" t="s">
        <v>2033</v>
      </c>
      <c r="B460" s="45" t="s">
        <v>37</v>
      </c>
      <c r="C460" s="46">
        <v>20139</v>
      </c>
      <c r="D460" s="53" t="s">
        <v>1601</v>
      </c>
      <c r="E460" s="47" t="s">
        <v>9</v>
      </c>
      <c r="F460" s="54">
        <v>3.56</v>
      </c>
      <c r="G460" s="48">
        <v>3.56</v>
      </c>
      <c r="H460" s="48">
        <f t="shared" si="42"/>
        <v>0</v>
      </c>
      <c r="I460" s="49">
        <f t="shared" si="43"/>
        <v>0</v>
      </c>
      <c r="J460" s="49">
        <f t="shared" si="44"/>
        <v>11.214</v>
      </c>
      <c r="K460" s="49">
        <f t="shared" si="45"/>
        <v>3.15</v>
      </c>
      <c r="L460" s="50">
        <f t="shared" si="46"/>
        <v>11.21</v>
      </c>
      <c r="M460" s="50">
        <f t="shared" si="47"/>
        <v>11.21</v>
      </c>
      <c r="P460" s="8">
        <v>0</v>
      </c>
      <c r="Q460" s="8">
        <v>3.64</v>
      </c>
    </row>
    <row r="461" spans="1:17">
      <c r="A461" s="44" t="s">
        <v>2034</v>
      </c>
      <c r="B461" s="45" t="s">
        <v>7</v>
      </c>
      <c r="C461" s="46">
        <v>97663</v>
      </c>
      <c r="D461" s="53" t="s">
        <v>1825</v>
      </c>
      <c r="E461" s="47" t="s">
        <v>12</v>
      </c>
      <c r="F461" s="54">
        <v>2</v>
      </c>
      <c r="G461" s="48">
        <v>2</v>
      </c>
      <c r="H461" s="48">
        <f t="shared" si="42"/>
        <v>5.08</v>
      </c>
      <c r="I461" s="49">
        <f t="shared" si="43"/>
        <v>2.54</v>
      </c>
      <c r="J461" s="49">
        <f t="shared" si="44"/>
        <v>14.28</v>
      </c>
      <c r="K461" s="49">
        <f t="shared" si="45"/>
        <v>7.14</v>
      </c>
      <c r="L461" s="50">
        <f t="shared" si="46"/>
        <v>19.36</v>
      </c>
      <c r="M461" s="50">
        <f t="shared" si="47"/>
        <v>19.36</v>
      </c>
      <c r="P461" s="8">
        <v>2.93</v>
      </c>
      <c r="Q461" s="8">
        <v>8.24</v>
      </c>
    </row>
    <row r="462" spans="1:17" ht="15.6">
      <c r="A462" s="44" t="s">
        <v>2035</v>
      </c>
      <c r="B462" s="51" t="s">
        <v>37</v>
      </c>
      <c r="C462" s="52">
        <v>20140</v>
      </c>
      <c r="D462" s="53" t="s">
        <v>1827</v>
      </c>
      <c r="E462" s="63" t="s">
        <v>12</v>
      </c>
      <c r="F462" s="64">
        <v>4</v>
      </c>
      <c r="G462" s="65">
        <v>4</v>
      </c>
      <c r="H462" s="48">
        <f t="shared" si="42"/>
        <v>0</v>
      </c>
      <c r="I462" s="49">
        <f t="shared" si="43"/>
        <v>0</v>
      </c>
      <c r="J462" s="49">
        <f t="shared" si="44"/>
        <v>14.84</v>
      </c>
      <c r="K462" s="49">
        <f t="shared" si="45"/>
        <v>3.71</v>
      </c>
      <c r="L462" s="50">
        <f t="shared" si="46"/>
        <v>14.84</v>
      </c>
      <c r="M462" s="50">
        <f t="shared" si="47"/>
        <v>14.84</v>
      </c>
      <c r="P462" s="9">
        <v>0</v>
      </c>
      <c r="Q462" s="9">
        <v>4.28</v>
      </c>
    </row>
    <row r="463" spans="1:17">
      <c r="A463" s="44" t="s">
        <v>2036</v>
      </c>
      <c r="B463" s="45" t="s">
        <v>7</v>
      </c>
      <c r="C463" s="46">
        <v>97629</v>
      </c>
      <c r="D463" s="53" t="s">
        <v>2037</v>
      </c>
      <c r="E463" s="47" t="s">
        <v>17</v>
      </c>
      <c r="F463" s="54">
        <v>9.34</v>
      </c>
      <c r="G463" s="48">
        <v>9.34</v>
      </c>
      <c r="H463" s="48">
        <f t="shared" si="42"/>
        <v>287.48520000000002</v>
      </c>
      <c r="I463" s="49">
        <f t="shared" si="43"/>
        <v>30.78</v>
      </c>
      <c r="J463" s="49">
        <f t="shared" si="44"/>
        <v>571.04759999999999</v>
      </c>
      <c r="K463" s="49">
        <f t="shared" si="45"/>
        <v>61.14</v>
      </c>
      <c r="L463" s="50">
        <f t="shared" si="46"/>
        <v>858.53</v>
      </c>
      <c r="M463" s="50">
        <f t="shared" si="47"/>
        <v>858.53</v>
      </c>
      <c r="P463" s="8">
        <v>35.51</v>
      </c>
      <c r="Q463" s="8">
        <v>70.52</v>
      </c>
    </row>
    <row r="464" spans="1:17">
      <c r="A464" s="44" t="s">
        <v>2038</v>
      </c>
      <c r="B464" s="45" t="s">
        <v>37</v>
      </c>
      <c r="C464" s="46">
        <v>20103</v>
      </c>
      <c r="D464" s="53" t="s">
        <v>1501</v>
      </c>
      <c r="E464" s="47" t="s">
        <v>9</v>
      </c>
      <c r="F464" s="54">
        <v>77.849999999999994</v>
      </c>
      <c r="G464" s="48">
        <v>77.849999999999994</v>
      </c>
      <c r="H464" s="48">
        <f t="shared" si="42"/>
        <v>0</v>
      </c>
      <c r="I464" s="49">
        <f t="shared" si="43"/>
        <v>0</v>
      </c>
      <c r="J464" s="49">
        <f t="shared" si="44"/>
        <v>1020.6134999999999</v>
      </c>
      <c r="K464" s="49">
        <f t="shared" si="45"/>
        <v>13.11</v>
      </c>
      <c r="L464" s="50">
        <f t="shared" si="46"/>
        <v>1020.61</v>
      </c>
      <c r="M464" s="50">
        <f t="shared" si="47"/>
        <v>1020.61</v>
      </c>
      <c r="P464" s="8">
        <v>0</v>
      </c>
      <c r="Q464" s="8">
        <v>15.13</v>
      </c>
    </row>
    <row r="465" spans="1:17" ht="15.6">
      <c r="A465" s="44" t="s">
        <v>2039</v>
      </c>
      <c r="B465" s="45" t="s">
        <v>37</v>
      </c>
      <c r="C465" s="46">
        <v>20102</v>
      </c>
      <c r="D465" s="53" t="s">
        <v>1941</v>
      </c>
      <c r="E465" s="47" t="s">
        <v>9</v>
      </c>
      <c r="F465" s="54">
        <v>77.849999999999994</v>
      </c>
      <c r="G465" s="48">
        <v>77.849999999999994</v>
      </c>
      <c r="H465" s="48">
        <f t="shared" si="42"/>
        <v>0</v>
      </c>
      <c r="I465" s="49">
        <f t="shared" si="43"/>
        <v>0</v>
      </c>
      <c r="J465" s="49">
        <f t="shared" si="44"/>
        <v>196.18199999999999</v>
      </c>
      <c r="K465" s="49">
        <f t="shared" si="45"/>
        <v>2.52</v>
      </c>
      <c r="L465" s="50">
        <f t="shared" si="46"/>
        <v>196.18</v>
      </c>
      <c r="M465" s="50">
        <f t="shared" si="47"/>
        <v>196.18</v>
      </c>
      <c r="P465" s="8">
        <v>0</v>
      </c>
      <c r="Q465" s="8">
        <v>2.91</v>
      </c>
    </row>
    <row r="466" spans="1:17">
      <c r="A466" s="44" t="s">
        <v>2040</v>
      </c>
      <c r="B466" s="45" t="s">
        <v>37</v>
      </c>
      <c r="C466" s="46">
        <v>20121</v>
      </c>
      <c r="D466" s="53" t="s">
        <v>965</v>
      </c>
      <c r="E466" s="47" t="s">
        <v>17</v>
      </c>
      <c r="F466" s="54">
        <v>8.33</v>
      </c>
      <c r="G466" s="48">
        <v>8.33</v>
      </c>
      <c r="H466" s="48">
        <f t="shared" si="42"/>
        <v>0</v>
      </c>
      <c r="I466" s="49">
        <f t="shared" si="43"/>
        <v>0</v>
      </c>
      <c r="J466" s="49">
        <f t="shared" si="44"/>
        <v>1092.896</v>
      </c>
      <c r="K466" s="49">
        <f t="shared" si="45"/>
        <v>131.19999999999999</v>
      </c>
      <c r="L466" s="50">
        <f t="shared" si="46"/>
        <v>1092.8900000000001</v>
      </c>
      <c r="M466" s="50">
        <f t="shared" si="47"/>
        <v>1092.8900000000001</v>
      </c>
      <c r="P466" s="8">
        <v>0</v>
      </c>
      <c r="Q466" s="8">
        <v>151.32</v>
      </c>
    </row>
    <row r="467" spans="1:17">
      <c r="A467" s="44" t="s">
        <v>2041</v>
      </c>
      <c r="B467" s="45" t="s">
        <v>37</v>
      </c>
      <c r="C467" s="46">
        <v>20134</v>
      </c>
      <c r="D467" s="53" t="s">
        <v>1538</v>
      </c>
      <c r="E467" s="47" t="s">
        <v>9</v>
      </c>
      <c r="F467" s="54">
        <v>114.53</v>
      </c>
      <c r="G467" s="48">
        <v>114.53</v>
      </c>
      <c r="H467" s="48">
        <f t="shared" si="42"/>
        <v>0</v>
      </c>
      <c r="I467" s="49">
        <f t="shared" si="43"/>
        <v>0</v>
      </c>
      <c r="J467" s="49">
        <f t="shared" si="44"/>
        <v>216.46169999999998</v>
      </c>
      <c r="K467" s="49">
        <f t="shared" si="45"/>
        <v>1.89</v>
      </c>
      <c r="L467" s="50">
        <f t="shared" si="46"/>
        <v>216.46</v>
      </c>
      <c r="M467" s="50">
        <f t="shared" si="47"/>
        <v>216.46</v>
      </c>
      <c r="P467" s="8">
        <v>0</v>
      </c>
      <c r="Q467" s="8">
        <v>2.1800000000000002</v>
      </c>
    </row>
    <row r="468" spans="1:17">
      <c r="A468" s="44" t="s">
        <v>2042</v>
      </c>
      <c r="B468" s="45" t="s">
        <v>37</v>
      </c>
      <c r="C468" s="46">
        <v>20106</v>
      </c>
      <c r="D468" s="53" t="s">
        <v>1420</v>
      </c>
      <c r="E468" s="47" t="s">
        <v>9</v>
      </c>
      <c r="F468" s="54">
        <v>11.65</v>
      </c>
      <c r="G468" s="48">
        <v>11.65</v>
      </c>
      <c r="H468" s="48">
        <f t="shared" si="42"/>
        <v>0</v>
      </c>
      <c r="I468" s="49">
        <f t="shared" si="43"/>
        <v>0</v>
      </c>
      <c r="J468" s="49">
        <f t="shared" si="44"/>
        <v>58.716000000000001</v>
      </c>
      <c r="K468" s="49">
        <f t="shared" si="45"/>
        <v>5.04</v>
      </c>
      <c r="L468" s="50">
        <f t="shared" si="46"/>
        <v>58.71</v>
      </c>
      <c r="M468" s="50">
        <f t="shared" si="47"/>
        <v>58.71</v>
      </c>
      <c r="P468" s="8">
        <v>0</v>
      </c>
      <c r="Q468" s="8">
        <v>5.82</v>
      </c>
    </row>
    <row r="469" spans="1:17">
      <c r="A469" s="44" t="s">
        <v>2043</v>
      </c>
      <c r="B469" s="45" t="s">
        <v>7</v>
      </c>
      <c r="C469" s="46">
        <v>102488</v>
      </c>
      <c r="D469" s="53" t="s">
        <v>2044</v>
      </c>
      <c r="E469" s="47" t="s">
        <v>9</v>
      </c>
      <c r="F469" s="54">
        <v>49.53</v>
      </c>
      <c r="G469" s="48">
        <v>49.53</v>
      </c>
      <c r="H469" s="48">
        <f t="shared" si="42"/>
        <v>34.670999999999999</v>
      </c>
      <c r="I469" s="49">
        <f t="shared" si="43"/>
        <v>0.7</v>
      </c>
      <c r="J469" s="49">
        <f t="shared" si="44"/>
        <v>111.9378</v>
      </c>
      <c r="K469" s="49">
        <f t="shared" si="45"/>
        <v>2.2599999999999998</v>
      </c>
      <c r="L469" s="50">
        <f t="shared" si="46"/>
        <v>146.6</v>
      </c>
      <c r="M469" s="50">
        <f t="shared" si="47"/>
        <v>146.6</v>
      </c>
      <c r="P469" s="8">
        <v>0.81</v>
      </c>
      <c r="Q469" s="8">
        <v>2.61</v>
      </c>
    </row>
    <row r="470" spans="1:17">
      <c r="A470" s="40" t="s">
        <v>2045</v>
      </c>
      <c r="B470" s="41"/>
      <c r="C470" s="41"/>
      <c r="D470" s="42" t="s">
        <v>134</v>
      </c>
      <c r="E470" s="41"/>
      <c r="F470" s="92"/>
      <c r="G470" s="41"/>
      <c r="H470" s="55"/>
      <c r="I470" s="55"/>
      <c r="J470" s="55"/>
      <c r="K470" s="55"/>
      <c r="L470" s="55">
        <f>L471</f>
        <v>1326.13</v>
      </c>
      <c r="M470" s="55">
        <f>M471</f>
        <v>1326.13</v>
      </c>
      <c r="P470" s="4"/>
      <c r="Q470" s="4"/>
    </row>
    <row r="471" spans="1:17">
      <c r="A471" s="44" t="s">
        <v>2046</v>
      </c>
      <c r="B471" s="45" t="s">
        <v>37</v>
      </c>
      <c r="C471" s="46">
        <v>30101</v>
      </c>
      <c r="D471" s="53" t="s">
        <v>92</v>
      </c>
      <c r="E471" s="47" t="s">
        <v>17</v>
      </c>
      <c r="F471" s="54">
        <v>35.119999999999997</v>
      </c>
      <c r="G471" s="48">
        <v>35.119999999999997</v>
      </c>
      <c r="H471" s="48">
        <f t="shared" si="42"/>
        <v>1052.8976</v>
      </c>
      <c r="I471" s="49">
        <f t="shared" si="43"/>
        <v>29.98</v>
      </c>
      <c r="J471" s="49">
        <f t="shared" si="44"/>
        <v>273.23359999999997</v>
      </c>
      <c r="K471" s="49">
        <f t="shared" si="45"/>
        <v>7.78</v>
      </c>
      <c r="L471" s="50">
        <f t="shared" si="46"/>
        <v>1326.13</v>
      </c>
      <c r="M471" s="50">
        <f t="shared" si="47"/>
        <v>1326.13</v>
      </c>
      <c r="P471" s="8">
        <v>34.58</v>
      </c>
      <c r="Q471" s="8">
        <v>8.98</v>
      </c>
    </row>
    <row r="472" spans="1:17">
      <c r="A472" s="40" t="s">
        <v>2047</v>
      </c>
      <c r="B472" s="41"/>
      <c r="C472" s="41"/>
      <c r="D472" s="42" t="s">
        <v>140</v>
      </c>
      <c r="E472" s="41"/>
      <c r="F472" s="92"/>
      <c r="G472" s="41"/>
      <c r="H472" s="55"/>
      <c r="I472" s="55"/>
      <c r="J472" s="55"/>
      <c r="K472" s="55"/>
      <c r="L472" s="55">
        <f>L473</f>
        <v>233.93</v>
      </c>
      <c r="M472" s="55">
        <f>M473</f>
        <v>233.93</v>
      </c>
      <c r="P472" s="4"/>
      <c r="Q472" s="4"/>
    </row>
    <row r="473" spans="1:17">
      <c r="A473" s="44" t="s">
        <v>2048</v>
      </c>
      <c r="B473" s="45" t="s">
        <v>37</v>
      </c>
      <c r="C473" s="46">
        <v>60010</v>
      </c>
      <c r="D473" s="53" t="s">
        <v>1609</v>
      </c>
      <c r="E473" s="47" t="s">
        <v>17</v>
      </c>
      <c r="F473" s="54">
        <v>0.09</v>
      </c>
      <c r="G473" s="48">
        <v>0.09</v>
      </c>
      <c r="H473" s="48">
        <f t="shared" si="42"/>
        <v>178.74629999999999</v>
      </c>
      <c r="I473" s="49">
        <f t="shared" si="43"/>
        <v>1986.07</v>
      </c>
      <c r="J473" s="49">
        <f t="shared" si="44"/>
        <v>55.1907</v>
      </c>
      <c r="K473" s="49">
        <f t="shared" si="45"/>
        <v>613.23</v>
      </c>
      <c r="L473" s="50">
        <f t="shared" si="46"/>
        <v>233.93</v>
      </c>
      <c r="M473" s="50">
        <f t="shared" si="47"/>
        <v>233.93</v>
      </c>
      <c r="P473" s="7">
        <v>2290.5500000000002</v>
      </c>
      <c r="Q473" s="8">
        <v>707.25</v>
      </c>
    </row>
    <row r="474" spans="1:17">
      <c r="A474" s="40" t="s">
        <v>2049</v>
      </c>
      <c r="B474" s="41"/>
      <c r="C474" s="41"/>
      <c r="D474" s="42" t="s">
        <v>147</v>
      </c>
      <c r="E474" s="41"/>
      <c r="F474" s="92"/>
      <c r="G474" s="41"/>
      <c r="H474" s="55"/>
      <c r="I474" s="55"/>
      <c r="J474" s="55"/>
      <c r="K474" s="55"/>
      <c r="L474" s="55">
        <f>L475</f>
        <v>535.79</v>
      </c>
      <c r="M474" s="55">
        <f>M475</f>
        <v>535.79</v>
      </c>
      <c r="P474" s="4"/>
      <c r="Q474" s="4"/>
    </row>
    <row r="475" spans="1:17" ht="15.6">
      <c r="A475" s="44" t="s">
        <v>2050</v>
      </c>
      <c r="B475" s="45" t="s">
        <v>37</v>
      </c>
      <c r="C475" s="46">
        <v>100160</v>
      </c>
      <c r="D475" s="32" t="s">
        <v>2559</v>
      </c>
      <c r="E475" s="47" t="s">
        <v>9</v>
      </c>
      <c r="F475" s="54">
        <v>12.61</v>
      </c>
      <c r="G475" s="48">
        <v>12.61</v>
      </c>
      <c r="H475" s="48">
        <f t="shared" si="42"/>
        <v>250.81289999999998</v>
      </c>
      <c r="I475" s="49">
        <f t="shared" si="43"/>
        <v>19.89</v>
      </c>
      <c r="J475" s="49">
        <f t="shared" si="44"/>
        <v>284.98599999999999</v>
      </c>
      <c r="K475" s="49">
        <f t="shared" si="45"/>
        <v>22.6</v>
      </c>
      <c r="L475" s="50">
        <f t="shared" si="46"/>
        <v>535.79</v>
      </c>
      <c r="M475" s="50">
        <f t="shared" si="47"/>
        <v>535.79</v>
      </c>
      <c r="P475" s="8">
        <v>22.94</v>
      </c>
      <c r="Q475" s="8">
        <v>26.07</v>
      </c>
    </row>
    <row r="476" spans="1:17">
      <c r="A476" s="40" t="s">
        <v>2051</v>
      </c>
      <c r="B476" s="41"/>
      <c r="C476" s="41"/>
      <c r="D476" s="42" t="s">
        <v>153</v>
      </c>
      <c r="E476" s="41"/>
      <c r="F476" s="92"/>
      <c r="G476" s="41"/>
      <c r="H476" s="55"/>
      <c r="I476" s="55"/>
      <c r="J476" s="55"/>
      <c r="K476" s="55"/>
      <c r="L476" s="55">
        <f>SUM(L477:L480)</f>
        <v>22668.959999999995</v>
      </c>
      <c r="M476" s="55">
        <f>SUM(M477:M480)</f>
        <v>22668.959999999995</v>
      </c>
      <c r="P476" s="4"/>
      <c r="Q476" s="4"/>
    </row>
    <row r="477" spans="1:17">
      <c r="A477" s="44" t="s">
        <v>2052</v>
      </c>
      <c r="B477" s="45" t="s">
        <v>37</v>
      </c>
      <c r="C477" s="46">
        <v>180313</v>
      </c>
      <c r="D477" s="53" t="s">
        <v>2053</v>
      </c>
      <c r="E477" s="47" t="s">
        <v>9</v>
      </c>
      <c r="F477" s="54">
        <v>73.55</v>
      </c>
      <c r="G477" s="48">
        <v>73.55</v>
      </c>
      <c r="H477" s="48">
        <f t="shared" si="42"/>
        <v>12880.075999999999</v>
      </c>
      <c r="I477" s="49">
        <f t="shared" si="43"/>
        <v>175.12</v>
      </c>
      <c r="J477" s="49">
        <f t="shared" si="44"/>
        <v>1656.346</v>
      </c>
      <c r="K477" s="49">
        <f t="shared" si="45"/>
        <v>22.52</v>
      </c>
      <c r="L477" s="50">
        <f t="shared" si="46"/>
        <v>14536.42</v>
      </c>
      <c r="M477" s="50">
        <f t="shared" si="47"/>
        <v>14536.42</v>
      </c>
      <c r="P477" s="8">
        <v>201.97</v>
      </c>
      <c r="Q477" s="8">
        <v>25.98</v>
      </c>
    </row>
    <row r="478" spans="1:17">
      <c r="A478" s="44" t="s">
        <v>2054</v>
      </c>
      <c r="B478" s="45" t="s">
        <v>37</v>
      </c>
      <c r="C478" s="46">
        <v>180502</v>
      </c>
      <c r="D478" s="53" t="s">
        <v>1729</v>
      </c>
      <c r="E478" s="47" t="s">
        <v>9</v>
      </c>
      <c r="F478" s="54">
        <v>9.4499999999999993</v>
      </c>
      <c r="G478" s="48">
        <v>9.4499999999999993</v>
      </c>
      <c r="H478" s="48">
        <f t="shared" si="42"/>
        <v>3836.7</v>
      </c>
      <c r="I478" s="49">
        <f t="shared" si="43"/>
        <v>406</v>
      </c>
      <c r="J478" s="49">
        <f t="shared" si="44"/>
        <v>349.55549999999999</v>
      </c>
      <c r="K478" s="49">
        <f t="shared" si="45"/>
        <v>36.99</v>
      </c>
      <c r="L478" s="50">
        <f t="shared" si="46"/>
        <v>4186.25</v>
      </c>
      <c r="M478" s="50">
        <f t="shared" si="47"/>
        <v>4186.25</v>
      </c>
      <c r="P478" s="8">
        <v>468.25</v>
      </c>
      <c r="Q478" s="8">
        <v>42.67</v>
      </c>
    </row>
    <row r="479" spans="1:17">
      <c r="A479" s="44" t="s">
        <v>2055</v>
      </c>
      <c r="B479" s="45" t="s">
        <v>37</v>
      </c>
      <c r="C479" s="46">
        <v>180308</v>
      </c>
      <c r="D479" s="53" t="s">
        <v>2056</v>
      </c>
      <c r="E479" s="47" t="s">
        <v>9</v>
      </c>
      <c r="F479" s="54">
        <v>5.25</v>
      </c>
      <c r="G479" s="48">
        <v>5.25</v>
      </c>
      <c r="H479" s="48">
        <f t="shared" si="42"/>
        <v>3455.97</v>
      </c>
      <c r="I479" s="49">
        <f t="shared" si="43"/>
        <v>658.28</v>
      </c>
      <c r="J479" s="49">
        <f t="shared" si="44"/>
        <v>196.56</v>
      </c>
      <c r="K479" s="49">
        <f t="shared" si="45"/>
        <v>37.44</v>
      </c>
      <c r="L479" s="50">
        <f t="shared" si="46"/>
        <v>3652.53</v>
      </c>
      <c r="M479" s="50">
        <f t="shared" si="47"/>
        <v>3652.53</v>
      </c>
      <c r="P479" s="8">
        <v>759.2</v>
      </c>
      <c r="Q479" s="8">
        <v>43.18</v>
      </c>
    </row>
    <row r="480" spans="1:17">
      <c r="A480" s="44" t="s">
        <v>2057</v>
      </c>
      <c r="B480" s="45" t="s">
        <v>37</v>
      </c>
      <c r="C480" s="46">
        <v>180401</v>
      </c>
      <c r="D480" s="53" t="s">
        <v>1731</v>
      </c>
      <c r="E480" s="47" t="s">
        <v>9</v>
      </c>
      <c r="F480" s="54">
        <v>1.2</v>
      </c>
      <c r="G480" s="48">
        <v>1.2</v>
      </c>
      <c r="H480" s="48">
        <f t="shared" si="42"/>
        <v>246.32400000000001</v>
      </c>
      <c r="I480" s="49">
        <f t="shared" si="43"/>
        <v>205.27</v>
      </c>
      <c r="J480" s="49">
        <f t="shared" si="44"/>
        <v>47.436</v>
      </c>
      <c r="K480" s="49">
        <f t="shared" si="45"/>
        <v>39.53</v>
      </c>
      <c r="L480" s="50">
        <f t="shared" si="46"/>
        <v>293.76</v>
      </c>
      <c r="M480" s="50">
        <f t="shared" si="47"/>
        <v>293.76</v>
      </c>
      <c r="P480" s="8">
        <v>236.75</v>
      </c>
      <c r="Q480" s="8">
        <v>45.6</v>
      </c>
    </row>
    <row r="481" spans="1:17">
      <c r="A481" s="40" t="s">
        <v>2058</v>
      </c>
      <c r="B481" s="41"/>
      <c r="C481" s="41"/>
      <c r="D481" s="42" t="s">
        <v>155</v>
      </c>
      <c r="E481" s="41"/>
      <c r="F481" s="92"/>
      <c r="G481" s="41"/>
      <c r="H481" s="55"/>
      <c r="I481" s="55"/>
      <c r="J481" s="55"/>
      <c r="K481" s="55"/>
      <c r="L481" s="55">
        <f>L482</f>
        <v>1969.93</v>
      </c>
      <c r="M481" s="55">
        <f>M482</f>
        <v>1969.93</v>
      </c>
      <c r="P481" s="4"/>
      <c r="Q481" s="4"/>
    </row>
    <row r="482" spans="1:17">
      <c r="A482" s="44" t="s">
        <v>2059</v>
      </c>
      <c r="B482" s="45" t="s">
        <v>37</v>
      </c>
      <c r="C482" s="46">
        <v>190102</v>
      </c>
      <c r="D482" s="53" t="s">
        <v>1565</v>
      </c>
      <c r="E482" s="47" t="s">
        <v>9</v>
      </c>
      <c r="F482" s="54">
        <v>10.65</v>
      </c>
      <c r="G482" s="48">
        <v>10.65</v>
      </c>
      <c r="H482" s="48">
        <f t="shared" si="42"/>
        <v>1969.9305000000002</v>
      </c>
      <c r="I482" s="49">
        <f t="shared" si="43"/>
        <v>184.97</v>
      </c>
      <c r="J482" s="49">
        <f t="shared" si="44"/>
        <v>0</v>
      </c>
      <c r="K482" s="49">
        <f t="shared" si="45"/>
        <v>0</v>
      </c>
      <c r="L482" s="50">
        <f t="shared" si="46"/>
        <v>1969.93</v>
      </c>
      <c r="M482" s="50">
        <f t="shared" si="47"/>
        <v>1969.93</v>
      </c>
      <c r="P482" s="8">
        <v>213.33</v>
      </c>
      <c r="Q482" s="8">
        <v>0</v>
      </c>
    </row>
    <row r="483" spans="1:17">
      <c r="A483" s="40" t="s">
        <v>2060</v>
      </c>
      <c r="B483" s="41"/>
      <c r="C483" s="41"/>
      <c r="D483" s="42" t="s">
        <v>157</v>
      </c>
      <c r="E483" s="41"/>
      <c r="F483" s="92"/>
      <c r="G483" s="41"/>
      <c r="H483" s="55"/>
      <c r="I483" s="55"/>
      <c r="J483" s="55"/>
      <c r="K483" s="55"/>
      <c r="L483" s="55">
        <f>SUM(L484:L485)</f>
        <v>472.11</v>
      </c>
      <c r="M483" s="55">
        <f>SUM(M484:M485)</f>
        <v>472.11</v>
      </c>
      <c r="P483" s="4"/>
      <c r="Q483" s="4"/>
    </row>
    <row r="484" spans="1:17">
      <c r="A484" s="44" t="s">
        <v>2061</v>
      </c>
      <c r="B484" s="45" t="s">
        <v>37</v>
      </c>
      <c r="C484" s="46">
        <v>200150</v>
      </c>
      <c r="D484" s="53" t="s">
        <v>1207</v>
      </c>
      <c r="E484" s="47" t="s">
        <v>9</v>
      </c>
      <c r="F484" s="54">
        <v>25.22</v>
      </c>
      <c r="G484" s="48">
        <v>25.22</v>
      </c>
      <c r="H484" s="48">
        <f t="shared" si="42"/>
        <v>75.66</v>
      </c>
      <c r="I484" s="49">
        <f t="shared" si="43"/>
        <v>3</v>
      </c>
      <c r="J484" s="49">
        <f t="shared" si="44"/>
        <v>24.967799999999997</v>
      </c>
      <c r="K484" s="49">
        <f t="shared" si="45"/>
        <v>0.99</v>
      </c>
      <c r="L484" s="50">
        <f t="shared" si="46"/>
        <v>100.62</v>
      </c>
      <c r="M484" s="50">
        <f t="shared" si="47"/>
        <v>100.62</v>
      </c>
      <c r="P484" s="8">
        <v>3.46</v>
      </c>
      <c r="Q484" s="8">
        <v>1.1499999999999999</v>
      </c>
    </row>
    <row r="485" spans="1:17">
      <c r="A485" s="44" t="s">
        <v>2062</v>
      </c>
      <c r="B485" s="45" t="s">
        <v>37</v>
      </c>
      <c r="C485" s="46">
        <v>200403</v>
      </c>
      <c r="D485" s="53" t="s">
        <v>38</v>
      </c>
      <c r="E485" s="47" t="s">
        <v>9</v>
      </c>
      <c r="F485" s="54">
        <v>25.22</v>
      </c>
      <c r="G485" s="48">
        <v>25.22</v>
      </c>
      <c r="H485" s="48">
        <f t="shared" si="42"/>
        <v>62.797800000000002</v>
      </c>
      <c r="I485" s="49">
        <f t="shared" si="43"/>
        <v>2.4900000000000002</v>
      </c>
      <c r="J485" s="49">
        <f t="shared" si="44"/>
        <v>308.69279999999998</v>
      </c>
      <c r="K485" s="49">
        <f t="shared" si="45"/>
        <v>12.24</v>
      </c>
      <c r="L485" s="50">
        <f t="shared" si="46"/>
        <v>371.49</v>
      </c>
      <c r="M485" s="50">
        <f t="shared" si="47"/>
        <v>371.49</v>
      </c>
      <c r="P485" s="8">
        <v>2.88</v>
      </c>
      <c r="Q485" s="8">
        <v>14.12</v>
      </c>
    </row>
    <row r="486" spans="1:17">
      <c r="A486" s="40" t="s">
        <v>2063</v>
      </c>
      <c r="B486" s="41"/>
      <c r="C486" s="41"/>
      <c r="D486" s="42" t="s">
        <v>159</v>
      </c>
      <c r="E486" s="41"/>
      <c r="F486" s="92"/>
      <c r="G486" s="41"/>
      <c r="H486" s="55"/>
      <c r="I486" s="55"/>
      <c r="J486" s="55"/>
      <c r="K486" s="55"/>
      <c r="L486" s="55">
        <f>SUM(L487:L488)</f>
        <v>2804.4300000000003</v>
      </c>
      <c r="M486" s="55">
        <f>SUM(M487:M488)</f>
        <v>2804.4300000000003</v>
      </c>
      <c r="P486" s="4"/>
      <c r="Q486" s="4"/>
    </row>
    <row r="487" spans="1:17">
      <c r="A487" s="44" t="s">
        <v>2064</v>
      </c>
      <c r="B487" s="45" t="s">
        <v>7</v>
      </c>
      <c r="C487" s="46">
        <v>96113</v>
      </c>
      <c r="D487" s="53" t="s">
        <v>1575</v>
      </c>
      <c r="E487" s="47" t="s">
        <v>9</v>
      </c>
      <c r="F487" s="54">
        <v>55.56</v>
      </c>
      <c r="G487" s="48">
        <v>55.56</v>
      </c>
      <c r="H487" s="48">
        <f t="shared" si="42"/>
        <v>983.96760000000006</v>
      </c>
      <c r="I487" s="49">
        <f t="shared" si="43"/>
        <v>17.71</v>
      </c>
      <c r="J487" s="49">
        <f t="shared" si="44"/>
        <v>774.50639999999999</v>
      </c>
      <c r="K487" s="49">
        <f t="shared" si="45"/>
        <v>13.94</v>
      </c>
      <c r="L487" s="50">
        <f t="shared" si="46"/>
        <v>1758.47</v>
      </c>
      <c r="M487" s="50">
        <f t="shared" si="47"/>
        <v>1758.47</v>
      </c>
      <c r="P487" s="8">
        <v>20.43</v>
      </c>
      <c r="Q487" s="8">
        <v>16.079999999999998</v>
      </c>
    </row>
    <row r="488" spans="1:17">
      <c r="A488" s="44" t="s">
        <v>2065</v>
      </c>
      <c r="B488" s="45" t="s">
        <v>37</v>
      </c>
      <c r="C488" s="46">
        <v>210506</v>
      </c>
      <c r="D488" s="53" t="s">
        <v>1577</v>
      </c>
      <c r="E488" s="47" t="s">
        <v>16</v>
      </c>
      <c r="F488" s="54">
        <v>75.959999999999994</v>
      </c>
      <c r="G488" s="48">
        <v>75.959999999999994</v>
      </c>
      <c r="H488" s="48">
        <f t="shared" si="42"/>
        <v>1045.9691999999998</v>
      </c>
      <c r="I488" s="49">
        <f t="shared" si="43"/>
        <v>13.77</v>
      </c>
      <c r="J488" s="49">
        <f t="shared" si="44"/>
        <v>0</v>
      </c>
      <c r="K488" s="49">
        <f t="shared" si="45"/>
        <v>0</v>
      </c>
      <c r="L488" s="50">
        <f t="shared" si="46"/>
        <v>1045.96</v>
      </c>
      <c r="M488" s="50">
        <f t="shared" si="47"/>
        <v>1045.96</v>
      </c>
      <c r="P488" s="8">
        <v>15.89</v>
      </c>
      <c r="Q488" s="8">
        <v>0</v>
      </c>
    </row>
    <row r="489" spans="1:17">
      <c r="A489" s="40" t="s">
        <v>2066</v>
      </c>
      <c r="B489" s="41"/>
      <c r="C489" s="41"/>
      <c r="D489" s="42" t="s">
        <v>124</v>
      </c>
      <c r="E489" s="41"/>
      <c r="F489" s="92"/>
      <c r="G489" s="41"/>
      <c r="H489" s="55"/>
      <c r="I489" s="55"/>
      <c r="J489" s="55"/>
      <c r="K489" s="55"/>
      <c r="L489" s="55">
        <f>SUM(L490:L491)</f>
        <v>3271.43</v>
      </c>
      <c r="M489" s="55">
        <f>SUM(M490:M491)</f>
        <v>3271.43</v>
      </c>
      <c r="P489" s="4"/>
      <c r="Q489" s="4"/>
    </row>
    <row r="490" spans="1:17">
      <c r="A490" s="44" t="s">
        <v>2067</v>
      </c>
      <c r="B490" s="45" t="s">
        <v>37</v>
      </c>
      <c r="C490" s="46">
        <v>220059</v>
      </c>
      <c r="D490" s="53" t="s">
        <v>1457</v>
      </c>
      <c r="E490" s="47" t="s">
        <v>9</v>
      </c>
      <c r="F490" s="54">
        <v>58.97</v>
      </c>
      <c r="G490" s="48">
        <v>58.97</v>
      </c>
      <c r="H490" s="48">
        <f t="shared" si="42"/>
        <v>1583.9341999999999</v>
      </c>
      <c r="I490" s="49">
        <f t="shared" si="43"/>
        <v>26.86</v>
      </c>
      <c r="J490" s="49">
        <f t="shared" si="44"/>
        <v>476.4776</v>
      </c>
      <c r="K490" s="49">
        <f t="shared" si="45"/>
        <v>8.08</v>
      </c>
      <c r="L490" s="50">
        <f t="shared" si="46"/>
        <v>2060.41</v>
      </c>
      <c r="M490" s="50">
        <f t="shared" si="47"/>
        <v>2060.41</v>
      </c>
      <c r="P490" s="8">
        <v>30.98</v>
      </c>
      <c r="Q490" s="8">
        <v>9.33</v>
      </c>
    </row>
    <row r="491" spans="1:17">
      <c r="A491" s="44" t="s">
        <v>2068</v>
      </c>
      <c r="B491" s="45" t="s">
        <v>37</v>
      </c>
      <c r="C491" s="46">
        <v>221102</v>
      </c>
      <c r="D491" s="53" t="s">
        <v>2069</v>
      </c>
      <c r="E491" s="47" t="s">
        <v>16</v>
      </c>
      <c r="F491" s="54">
        <v>75.5</v>
      </c>
      <c r="G491" s="48">
        <v>75.5</v>
      </c>
      <c r="H491" s="48">
        <f t="shared" si="42"/>
        <v>1211.02</v>
      </c>
      <c r="I491" s="49">
        <f t="shared" si="43"/>
        <v>16.04</v>
      </c>
      <c r="J491" s="49">
        <f t="shared" si="44"/>
        <v>0</v>
      </c>
      <c r="K491" s="49">
        <f t="shared" si="45"/>
        <v>0</v>
      </c>
      <c r="L491" s="50">
        <f t="shared" si="46"/>
        <v>1211.02</v>
      </c>
      <c r="M491" s="50">
        <f t="shared" si="47"/>
        <v>1211.02</v>
      </c>
      <c r="P491" s="8">
        <v>18.5</v>
      </c>
      <c r="Q491" s="8">
        <v>0</v>
      </c>
    </row>
    <row r="492" spans="1:17">
      <c r="A492" s="40" t="s">
        <v>2070</v>
      </c>
      <c r="B492" s="41"/>
      <c r="C492" s="41"/>
      <c r="D492" s="42" t="s">
        <v>165</v>
      </c>
      <c r="E492" s="41"/>
      <c r="F492" s="92"/>
      <c r="G492" s="41"/>
      <c r="H492" s="55"/>
      <c r="I492" s="55"/>
      <c r="J492" s="55"/>
      <c r="K492" s="55"/>
      <c r="L492" s="55">
        <f>L493+L495+L498+L500+L502</f>
        <v>17184.77</v>
      </c>
      <c r="M492" s="55">
        <f>M493+M495+M498+M500+M502</f>
        <v>17184.77</v>
      </c>
      <c r="P492" s="4"/>
      <c r="Q492" s="4"/>
    </row>
    <row r="493" spans="1:17">
      <c r="A493" s="59" t="s">
        <v>2071</v>
      </c>
      <c r="B493" s="60"/>
      <c r="C493" s="60"/>
      <c r="D493" s="61" t="s">
        <v>2004</v>
      </c>
      <c r="E493" s="60"/>
      <c r="F493" s="93"/>
      <c r="G493" s="60"/>
      <c r="H493" s="62"/>
      <c r="I493" s="62"/>
      <c r="J493" s="62"/>
      <c r="K493" s="62"/>
      <c r="L493" s="62">
        <f>L494</f>
        <v>6060.92</v>
      </c>
      <c r="M493" s="62">
        <f>M494</f>
        <v>6060.92</v>
      </c>
      <c r="P493" s="3"/>
      <c r="Q493" s="3"/>
    </row>
    <row r="494" spans="1:17" ht="15.6">
      <c r="A494" s="44" t="s">
        <v>2072</v>
      </c>
      <c r="B494" s="45" t="s">
        <v>7</v>
      </c>
      <c r="C494" s="46">
        <v>102494</v>
      </c>
      <c r="D494" s="32" t="s">
        <v>2557</v>
      </c>
      <c r="E494" s="47" t="s">
        <v>9</v>
      </c>
      <c r="F494" s="54">
        <v>114.53</v>
      </c>
      <c r="G494" s="48">
        <v>114.53</v>
      </c>
      <c r="H494" s="48">
        <f t="shared" si="42"/>
        <v>5340.5339000000004</v>
      </c>
      <c r="I494" s="49">
        <f t="shared" si="43"/>
        <v>46.63</v>
      </c>
      <c r="J494" s="49">
        <f t="shared" si="44"/>
        <v>720.39369999999997</v>
      </c>
      <c r="K494" s="49">
        <f t="shared" si="45"/>
        <v>6.29</v>
      </c>
      <c r="L494" s="50">
        <f t="shared" si="46"/>
        <v>6060.92</v>
      </c>
      <c r="M494" s="50">
        <f t="shared" si="47"/>
        <v>6060.92</v>
      </c>
      <c r="P494" s="8">
        <v>53.79</v>
      </c>
      <c r="Q494" s="8">
        <v>7.26</v>
      </c>
    </row>
    <row r="495" spans="1:17">
      <c r="A495" s="59" t="s">
        <v>2073</v>
      </c>
      <c r="B495" s="60"/>
      <c r="C495" s="60"/>
      <c r="D495" s="61" t="s">
        <v>1510</v>
      </c>
      <c r="E495" s="60"/>
      <c r="F495" s="93"/>
      <c r="G495" s="60"/>
      <c r="H495" s="62"/>
      <c r="I495" s="62"/>
      <c r="J495" s="62"/>
      <c r="K495" s="62"/>
      <c r="L495" s="62">
        <f>SUM(L496:L497)</f>
        <v>993.95999999999992</v>
      </c>
      <c r="M495" s="62">
        <f>SUM(M496:M497)</f>
        <v>993.95999999999992</v>
      </c>
      <c r="P495" s="3"/>
      <c r="Q495" s="3"/>
    </row>
    <row r="496" spans="1:17">
      <c r="A496" s="44" t="s">
        <v>2074</v>
      </c>
      <c r="B496" s="45" t="s">
        <v>37</v>
      </c>
      <c r="C496" s="46">
        <v>261300</v>
      </c>
      <c r="D496" s="53" t="s">
        <v>1404</v>
      </c>
      <c r="E496" s="47" t="s">
        <v>9</v>
      </c>
      <c r="F496" s="54">
        <v>55.56</v>
      </c>
      <c r="G496" s="48">
        <v>55.56</v>
      </c>
      <c r="H496" s="48">
        <f t="shared" si="42"/>
        <v>98.341200000000001</v>
      </c>
      <c r="I496" s="49">
        <f t="shared" si="43"/>
        <v>1.77</v>
      </c>
      <c r="J496" s="49">
        <f t="shared" si="44"/>
        <v>440.5908</v>
      </c>
      <c r="K496" s="49">
        <f t="shared" si="45"/>
        <v>7.93</v>
      </c>
      <c r="L496" s="50">
        <f t="shared" si="46"/>
        <v>538.92999999999995</v>
      </c>
      <c r="M496" s="50">
        <f t="shared" si="47"/>
        <v>538.92999999999995</v>
      </c>
      <c r="P496" s="8">
        <v>2.0499999999999998</v>
      </c>
      <c r="Q496" s="8">
        <v>9.15</v>
      </c>
    </row>
    <row r="497" spans="1:17">
      <c r="A497" s="44" t="s">
        <v>2075</v>
      </c>
      <c r="B497" s="45" t="s">
        <v>37</v>
      </c>
      <c r="C497" s="46">
        <v>261307</v>
      </c>
      <c r="D497" s="53" t="s">
        <v>1415</v>
      </c>
      <c r="E497" s="47" t="s">
        <v>9</v>
      </c>
      <c r="F497" s="54">
        <v>55.56</v>
      </c>
      <c r="G497" s="48">
        <v>55.56</v>
      </c>
      <c r="H497" s="48">
        <f t="shared" si="42"/>
        <v>197.238</v>
      </c>
      <c r="I497" s="49">
        <f t="shared" si="43"/>
        <v>3.55</v>
      </c>
      <c r="J497" s="49">
        <f t="shared" si="44"/>
        <v>257.79840000000002</v>
      </c>
      <c r="K497" s="49">
        <f t="shared" si="45"/>
        <v>4.6399999999999997</v>
      </c>
      <c r="L497" s="50">
        <f t="shared" si="46"/>
        <v>455.03</v>
      </c>
      <c r="M497" s="50">
        <f t="shared" si="47"/>
        <v>455.03</v>
      </c>
      <c r="P497" s="8">
        <v>4.0999999999999996</v>
      </c>
      <c r="Q497" s="8">
        <v>5.36</v>
      </c>
    </row>
    <row r="498" spans="1:17">
      <c r="A498" s="59" t="s">
        <v>2076</v>
      </c>
      <c r="B498" s="60"/>
      <c r="C498" s="60"/>
      <c r="D498" s="61" t="s">
        <v>2077</v>
      </c>
      <c r="E498" s="60"/>
      <c r="F498" s="93"/>
      <c r="G498" s="60"/>
      <c r="H498" s="62"/>
      <c r="I498" s="62"/>
      <c r="J498" s="62"/>
      <c r="K498" s="62"/>
      <c r="L498" s="62">
        <f>L499</f>
        <v>2378.71</v>
      </c>
      <c r="M498" s="62">
        <f>M499</f>
        <v>2378.71</v>
      </c>
      <c r="P498" s="3"/>
      <c r="Q498" s="3"/>
    </row>
    <row r="499" spans="1:17">
      <c r="A499" s="44" t="s">
        <v>2078</v>
      </c>
      <c r="B499" s="45" t="s">
        <v>37</v>
      </c>
      <c r="C499" s="46">
        <v>261602</v>
      </c>
      <c r="D499" s="53" t="s">
        <v>75</v>
      </c>
      <c r="E499" s="47" t="s">
        <v>9</v>
      </c>
      <c r="F499" s="54">
        <v>110.33</v>
      </c>
      <c r="G499" s="48">
        <v>110.33</v>
      </c>
      <c r="H499" s="48">
        <f t="shared" si="42"/>
        <v>1039.3086000000001</v>
      </c>
      <c r="I499" s="49">
        <f t="shared" si="43"/>
        <v>9.42</v>
      </c>
      <c r="J499" s="49">
        <f t="shared" si="44"/>
        <v>1339.4062000000001</v>
      </c>
      <c r="K499" s="49">
        <f t="shared" si="45"/>
        <v>12.14</v>
      </c>
      <c r="L499" s="50">
        <f t="shared" si="46"/>
        <v>2378.71</v>
      </c>
      <c r="M499" s="50">
        <f t="shared" si="47"/>
        <v>2378.71</v>
      </c>
      <c r="P499" s="11">
        <v>10.87</v>
      </c>
      <c r="Q499" s="11">
        <v>14.01</v>
      </c>
    </row>
    <row r="500" spans="1:17">
      <c r="A500" s="59" t="s">
        <v>1922</v>
      </c>
      <c r="B500" s="60"/>
      <c r="C500" s="60"/>
      <c r="D500" s="61" t="s">
        <v>1214</v>
      </c>
      <c r="E500" s="60"/>
      <c r="F500" s="93"/>
      <c r="G500" s="60"/>
      <c r="H500" s="62"/>
      <c r="I500" s="62"/>
      <c r="J500" s="62"/>
      <c r="K500" s="62"/>
      <c r="L500" s="62">
        <f>L501</f>
        <v>1002.54</v>
      </c>
      <c r="M500" s="62">
        <f>M501</f>
        <v>1002.54</v>
      </c>
      <c r="P500" s="3"/>
      <c r="Q500" s="3"/>
    </row>
    <row r="501" spans="1:17">
      <c r="A501" s="44" t="s">
        <v>1923</v>
      </c>
      <c r="B501" s="45" t="s">
        <v>37</v>
      </c>
      <c r="C501" s="46">
        <v>261602</v>
      </c>
      <c r="D501" s="53" t="s">
        <v>75</v>
      </c>
      <c r="E501" s="47" t="s">
        <v>9</v>
      </c>
      <c r="F501" s="54">
        <v>46.5</v>
      </c>
      <c r="G501" s="48">
        <v>46.5</v>
      </c>
      <c r="H501" s="48">
        <f t="shared" si="42"/>
        <v>438.03</v>
      </c>
      <c r="I501" s="49">
        <f t="shared" si="43"/>
        <v>9.42</v>
      </c>
      <c r="J501" s="49">
        <f t="shared" si="44"/>
        <v>564.51</v>
      </c>
      <c r="K501" s="49">
        <f t="shared" si="45"/>
        <v>12.14</v>
      </c>
      <c r="L501" s="50">
        <f t="shared" si="46"/>
        <v>1002.54</v>
      </c>
      <c r="M501" s="50">
        <f t="shared" si="47"/>
        <v>1002.54</v>
      </c>
      <c r="P501" s="8">
        <v>10.87</v>
      </c>
      <c r="Q501" s="8">
        <v>14.01</v>
      </c>
    </row>
    <row r="502" spans="1:17">
      <c r="A502" s="59" t="s">
        <v>1924</v>
      </c>
      <c r="B502" s="60"/>
      <c r="C502" s="60"/>
      <c r="D502" s="61" t="s">
        <v>1530</v>
      </c>
      <c r="E502" s="60"/>
      <c r="F502" s="93"/>
      <c r="G502" s="60"/>
      <c r="H502" s="62"/>
      <c r="I502" s="62"/>
      <c r="J502" s="62"/>
      <c r="K502" s="62"/>
      <c r="L502" s="62">
        <f>SUM(L503:L507)</f>
        <v>6748.64</v>
      </c>
      <c r="M502" s="62">
        <f>SUM(M503:M507)</f>
        <v>6748.64</v>
      </c>
      <c r="P502" s="3"/>
      <c r="Q502" s="3"/>
    </row>
    <row r="503" spans="1:17">
      <c r="A503" s="44" t="s">
        <v>1925</v>
      </c>
      <c r="B503" s="45" t="s">
        <v>37</v>
      </c>
      <c r="C503" s="46">
        <v>260104</v>
      </c>
      <c r="D503" s="53" t="s">
        <v>1341</v>
      </c>
      <c r="E503" s="47" t="s">
        <v>9</v>
      </c>
      <c r="F503" s="54">
        <v>166.53</v>
      </c>
      <c r="G503" s="48">
        <v>166.53</v>
      </c>
      <c r="H503" s="48">
        <f t="shared" si="42"/>
        <v>0</v>
      </c>
      <c r="I503" s="49">
        <f t="shared" si="43"/>
        <v>0</v>
      </c>
      <c r="J503" s="49">
        <f t="shared" si="44"/>
        <v>719.40960000000007</v>
      </c>
      <c r="K503" s="49">
        <f t="shared" si="45"/>
        <v>4.32</v>
      </c>
      <c r="L503" s="50">
        <f t="shared" si="46"/>
        <v>719.4</v>
      </c>
      <c r="M503" s="50">
        <f t="shared" si="47"/>
        <v>719.4</v>
      </c>
      <c r="P503" s="8">
        <v>0</v>
      </c>
      <c r="Q503" s="8">
        <v>4.99</v>
      </c>
    </row>
    <row r="504" spans="1:17">
      <c r="A504" s="44" t="s">
        <v>1926</v>
      </c>
      <c r="B504" s="45" t="s">
        <v>37</v>
      </c>
      <c r="C504" s="46">
        <v>261300</v>
      </c>
      <c r="D504" s="53" t="s">
        <v>1404</v>
      </c>
      <c r="E504" s="47" t="s">
        <v>9</v>
      </c>
      <c r="F504" s="54">
        <v>179.14</v>
      </c>
      <c r="G504" s="48">
        <v>179.14</v>
      </c>
      <c r="H504" s="48">
        <f t="shared" si="42"/>
        <v>317.07779999999997</v>
      </c>
      <c r="I504" s="49">
        <f t="shared" si="43"/>
        <v>1.77</v>
      </c>
      <c r="J504" s="49">
        <f t="shared" si="44"/>
        <v>1420.5801999999999</v>
      </c>
      <c r="K504" s="49">
        <f t="shared" si="45"/>
        <v>7.93</v>
      </c>
      <c r="L504" s="50">
        <f t="shared" si="46"/>
        <v>1737.65</v>
      </c>
      <c r="M504" s="50">
        <f t="shared" si="47"/>
        <v>1737.65</v>
      </c>
      <c r="P504" s="8">
        <v>2.0499999999999998</v>
      </c>
      <c r="Q504" s="8">
        <v>9.15</v>
      </c>
    </row>
    <row r="505" spans="1:17">
      <c r="A505" s="44" t="s">
        <v>1927</v>
      </c>
      <c r="B505" s="45" t="s">
        <v>37</v>
      </c>
      <c r="C505" s="46">
        <v>261001</v>
      </c>
      <c r="D505" s="53" t="s">
        <v>1406</v>
      </c>
      <c r="E505" s="47" t="s">
        <v>9</v>
      </c>
      <c r="F505" s="54">
        <v>179.14</v>
      </c>
      <c r="G505" s="48">
        <v>179.14</v>
      </c>
      <c r="H505" s="48">
        <f t="shared" si="42"/>
        <v>704.02019999999993</v>
      </c>
      <c r="I505" s="49">
        <f t="shared" si="43"/>
        <v>3.93</v>
      </c>
      <c r="J505" s="49">
        <f t="shared" si="44"/>
        <v>1155.453</v>
      </c>
      <c r="K505" s="49">
        <f t="shared" si="45"/>
        <v>6.45</v>
      </c>
      <c r="L505" s="50">
        <f t="shared" si="46"/>
        <v>1859.47</v>
      </c>
      <c r="M505" s="50">
        <f t="shared" si="47"/>
        <v>1859.47</v>
      </c>
      <c r="P505" s="8">
        <v>4.54</v>
      </c>
      <c r="Q505" s="8">
        <v>7.44</v>
      </c>
    </row>
    <row r="506" spans="1:17">
      <c r="A506" s="44" t="s">
        <v>1928</v>
      </c>
      <c r="B506" s="45" t="s">
        <v>37</v>
      </c>
      <c r="C506" s="46">
        <v>261000</v>
      </c>
      <c r="D506" s="53" t="s">
        <v>40</v>
      </c>
      <c r="E506" s="47" t="s">
        <v>9</v>
      </c>
      <c r="F506" s="54">
        <v>12.61</v>
      </c>
      <c r="G506" s="48">
        <v>12.61</v>
      </c>
      <c r="H506" s="48">
        <f t="shared" si="42"/>
        <v>62.293400000000005</v>
      </c>
      <c r="I506" s="49">
        <f t="shared" si="43"/>
        <v>4.9400000000000004</v>
      </c>
      <c r="J506" s="49">
        <f t="shared" si="44"/>
        <v>81.712800000000001</v>
      </c>
      <c r="K506" s="49">
        <f t="shared" si="45"/>
        <v>6.48</v>
      </c>
      <c r="L506" s="50">
        <f t="shared" si="46"/>
        <v>144</v>
      </c>
      <c r="M506" s="50">
        <f t="shared" si="47"/>
        <v>144</v>
      </c>
      <c r="P506" s="8">
        <v>5.7</v>
      </c>
      <c r="Q506" s="8">
        <v>7.48</v>
      </c>
    </row>
    <row r="507" spans="1:17">
      <c r="A507" s="44" t="s">
        <v>1929</v>
      </c>
      <c r="B507" s="45" t="s">
        <v>37</v>
      </c>
      <c r="C507" s="46">
        <v>261550</v>
      </c>
      <c r="D507" s="53" t="s">
        <v>1408</v>
      </c>
      <c r="E507" s="47" t="s">
        <v>9</v>
      </c>
      <c r="F507" s="54">
        <v>166.53</v>
      </c>
      <c r="G507" s="48">
        <v>166.53</v>
      </c>
      <c r="H507" s="48">
        <f t="shared" si="42"/>
        <v>1075.7837999999999</v>
      </c>
      <c r="I507" s="49">
        <f t="shared" si="43"/>
        <v>6.46</v>
      </c>
      <c r="J507" s="49">
        <f t="shared" si="44"/>
        <v>1212.3384000000001</v>
      </c>
      <c r="K507" s="49">
        <f t="shared" si="45"/>
        <v>7.28</v>
      </c>
      <c r="L507" s="50">
        <f t="shared" si="46"/>
        <v>2288.12</v>
      </c>
      <c r="M507" s="50">
        <f t="shared" si="47"/>
        <v>2288.12</v>
      </c>
      <c r="P507" s="8">
        <v>7.46</v>
      </c>
      <c r="Q507" s="8">
        <v>8.4</v>
      </c>
    </row>
    <row r="508" spans="1:17">
      <c r="A508" s="40" t="s">
        <v>1930</v>
      </c>
      <c r="B508" s="41"/>
      <c r="C508" s="41"/>
      <c r="D508" s="42" t="s">
        <v>167</v>
      </c>
      <c r="E508" s="41"/>
      <c r="F508" s="92"/>
      <c r="G508" s="41"/>
      <c r="H508" s="55"/>
      <c r="I508" s="55"/>
      <c r="J508" s="55"/>
      <c r="K508" s="55"/>
      <c r="L508" s="55">
        <f>SUM(L509:L511)</f>
        <v>2820.2799999999997</v>
      </c>
      <c r="M508" s="55">
        <f>SUM(M509:M511)</f>
        <v>2820.2799999999997</v>
      </c>
      <c r="P508" s="4"/>
      <c r="Q508" s="4"/>
    </row>
    <row r="509" spans="1:17" ht="15.6">
      <c r="A509" s="44" t="s">
        <v>1931</v>
      </c>
      <c r="B509" s="45" t="s">
        <v>7</v>
      </c>
      <c r="C509" s="46">
        <v>103946</v>
      </c>
      <c r="D509" s="32" t="s">
        <v>2568</v>
      </c>
      <c r="E509" s="47" t="s">
        <v>9</v>
      </c>
      <c r="F509" s="54">
        <v>78.03</v>
      </c>
      <c r="G509" s="48">
        <v>78.03</v>
      </c>
      <c r="H509" s="48">
        <f t="shared" si="42"/>
        <v>1126.7531999999999</v>
      </c>
      <c r="I509" s="49">
        <f t="shared" si="43"/>
        <v>14.44</v>
      </c>
      <c r="J509" s="49">
        <f t="shared" si="44"/>
        <v>184.93110000000001</v>
      </c>
      <c r="K509" s="49">
        <f t="shared" si="45"/>
        <v>2.37</v>
      </c>
      <c r="L509" s="50">
        <f t="shared" si="46"/>
        <v>1311.68</v>
      </c>
      <c r="M509" s="50">
        <f t="shared" si="47"/>
        <v>1311.68</v>
      </c>
      <c r="P509" s="8">
        <v>16.66</v>
      </c>
      <c r="Q509" s="8">
        <v>2.74</v>
      </c>
    </row>
    <row r="510" spans="1:17" ht="15.6">
      <c r="A510" s="44" t="s">
        <v>1932</v>
      </c>
      <c r="B510" s="45" t="s">
        <v>7</v>
      </c>
      <c r="C510" s="46">
        <v>98511</v>
      </c>
      <c r="D510" s="53" t="s">
        <v>1933</v>
      </c>
      <c r="E510" s="47" t="s">
        <v>12</v>
      </c>
      <c r="F510" s="54">
        <v>4</v>
      </c>
      <c r="G510" s="48">
        <v>4</v>
      </c>
      <c r="H510" s="48">
        <f t="shared" si="42"/>
        <v>374.96</v>
      </c>
      <c r="I510" s="49">
        <f t="shared" si="43"/>
        <v>93.74</v>
      </c>
      <c r="J510" s="49">
        <f t="shared" si="44"/>
        <v>63.56</v>
      </c>
      <c r="K510" s="49">
        <f t="shared" si="45"/>
        <v>15.89</v>
      </c>
      <c r="L510" s="50">
        <f t="shared" si="46"/>
        <v>438.52</v>
      </c>
      <c r="M510" s="50">
        <f t="shared" si="47"/>
        <v>438.52</v>
      </c>
      <c r="P510" s="8">
        <v>108.12</v>
      </c>
      <c r="Q510" s="8">
        <v>18.329999999999998</v>
      </c>
    </row>
    <row r="511" spans="1:17">
      <c r="A511" s="44" t="s">
        <v>1934</v>
      </c>
      <c r="B511" s="45" t="s">
        <v>37</v>
      </c>
      <c r="C511" s="46">
        <v>271303</v>
      </c>
      <c r="D511" s="53" t="s">
        <v>1935</v>
      </c>
      <c r="E511" s="47" t="s">
        <v>16</v>
      </c>
      <c r="F511" s="54">
        <v>4</v>
      </c>
      <c r="G511" s="48">
        <v>4</v>
      </c>
      <c r="H511" s="48">
        <f t="shared" si="42"/>
        <v>710.04</v>
      </c>
      <c r="I511" s="49">
        <f t="shared" si="43"/>
        <v>177.51</v>
      </c>
      <c r="J511" s="49">
        <f t="shared" si="44"/>
        <v>360.04</v>
      </c>
      <c r="K511" s="49">
        <f t="shared" si="45"/>
        <v>90.01</v>
      </c>
      <c r="L511" s="50">
        <f t="shared" si="46"/>
        <v>1070.08</v>
      </c>
      <c r="M511" s="50">
        <f t="shared" si="47"/>
        <v>1070.08</v>
      </c>
      <c r="P511" s="8">
        <v>204.73</v>
      </c>
      <c r="Q511" s="8">
        <v>103.82</v>
      </c>
    </row>
    <row r="512" spans="1:17">
      <c r="A512" s="34">
        <v>15</v>
      </c>
      <c r="B512" s="35"/>
      <c r="C512" s="35"/>
      <c r="D512" s="36" t="s">
        <v>1936</v>
      </c>
      <c r="E512" s="37" t="s">
        <v>12</v>
      </c>
      <c r="F512" s="38">
        <v>1</v>
      </c>
      <c r="G512" s="35"/>
      <c r="H512" s="58"/>
      <c r="I512" s="58"/>
      <c r="J512" s="58"/>
      <c r="K512" s="58"/>
      <c r="L512" s="58">
        <f>L513+L523+L525+L528+L530+L532+L539+L542+L544+L549+L551+L555</f>
        <v>9832.5600000000013</v>
      </c>
      <c r="M512" s="58">
        <f>M513+M523+M525+M528+M530+M532+M539+M542+M544+M549+M551+M555</f>
        <v>9832.5600000000013</v>
      </c>
      <c r="P512" s="5"/>
      <c r="Q512" s="5"/>
    </row>
    <row r="513" spans="1:17">
      <c r="A513" s="40" t="s">
        <v>1937</v>
      </c>
      <c r="B513" s="41"/>
      <c r="C513" s="41"/>
      <c r="D513" s="42" t="s">
        <v>132</v>
      </c>
      <c r="E513" s="41"/>
      <c r="F513" s="92"/>
      <c r="G513" s="41"/>
      <c r="H513" s="55"/>
      <c r="I513" s="55"/>
      <c r="J513" s="55"/>
      <c r="K513" s="55"/>
      <c r="L513" s="55">
        <f>SUM(L514:L522)</f>
        <v>444.66</v>
      </c>
      <c r="M513" s="55">
        <f>SUM(M514:M522)</f>
        <v>444.66</v>
      </c>
      <c r="P513" s="4"/>
      <c r="Q513" s="4"/>
    </row>
    <row r="514" spans="1:17">
      <c r="A514" s="44" t="s">
        <v>1938</v>
      </c>
      <c r="B514" s="45" t="s">
        <v>37</v>
      </c>
      <c r="C514" s="46">
        <v>20106</v>
      </c>
      <c r="D514" s="53" t="s">
        <v>1420</v>
      </c>
      <c r="E514" s="47" t="s">
        <v>9</v>
      </c>
      <c r="F514" s="54">
        <v>4.68</v>
      </c>
      <c r="G514" s="48">
        <v>4.68</v>
      </c>
      <c r="H514" s="48">
        <f t="shared" si="42"/>
        <v>0</v>
      </c>
      <c r="I514" s="49">
        <f t="shared" si="43"/>
        <v>0</v>
      </c>
      <c r="J514" s="49">
        <f t="shared" si="44"/>
        <v>23.587199999999999</v>
      </c>
      <c r="K514" s="49">
        <f t="shared" si="45"/>
        <v>5.04</v>
      </c>
      <c r="L514" s="50">
        <f t="shared" si="46"/>
        <v>23.58</v>
      </c>
      <c r="M514" s="50">
        <f t="shared" si="47"/>
        <v>23.58</v>
      </c>
      <c r="P514" s="8">
        <v>0</v>
      </c>
      <c r="Q514" s="8">
        <v>5.82</v>
      </c>
    </row>
    <row r="515" spans="1:17">
      <c r="A515" s="44" t="s">
        <v>1939</v>
      </c>
      <c r="B515" s="45" t="s">
        <v>37</v>
      </c>
      <c r="C515" s="46">
        <v>20103</v>
      </c>
      <c r="D515" s="53" t="s">
        <v>1501</v>
      </c>
      <c r="E515" s="47" t="s">
        <v>9</v>
      </c>
      <c r="F515" s="54">
        <v>11.27</v>
      </c>
      <c r="G515" s="48">
        <v>11.27</v>
      </c>
      <c r="H515" s="48">
        <f t="shared" si="42"/>
        <v>0</v>
      </c>
      <c r="I515" s="49">
        <f t="shared" si="43"/>
        <v>0</v>
      </c>
      <c r="J515" s="49">
        <f t="shared" si="44"/>
        <v>147.74969999999999</v>
      </c>
      <c r="K515" s="49">
        <f t="shared" si="45"/>
        <v>13.11</v>
      </c>
      <c r="L515" s="50">
        <f t="shared" si="46"/>
        <v>147.74</v>
      </c>
      <c r="M515" s="50">
        <f t="shared" si="47"/>
        <v>147.74</v>
      </c>
      <c r="P515" s="8">
        <v>0</v>
      </c>
      <c r="Q515" s="8">
        <v>15.13</v>
      </c>
    </row>
    <row r="516" spans="1:17" ht="15.6">
      <c r="A516" s="44" t="s">
        <v>1940</v>
      </c>
      <c r="B516" s="45" t="s">
        <v>37</v>
      </c>
      <c r="C516" s="46">
        <v>20102</v>
      </c>
      <c r="D516" s="53" t="s">
        <v>1941</v>
      </c>
      <c r="E516" s="47" t="s">
        <v>9</v>
      </c>
      <c r="F516" s="54">
        <v>11.27</v>
      </c>
      <c r="G516" s="48">
        <v>11.27</v>
      </c>
      <c r="H516" s="48">
        <f t="shared" si="42"/>
        <v>0</v>
      </c>
      <c r="I516" s="49">
        <f t="shared" si="43"/>
        <v>0</v>
      </c>
      <c r="J516" s="49">
        <f t="shared" si="44"/>
        <v>28.400399999999998</v>
      </c>
      <c r="K516" s="49">
        <f t="shared" si="45"/>
        <v>2.52</v>
      </c>
      <c r="L516" s="50">
        <f t="shared" si="46"/>
        <v>28.4</v>
      </c>
      <c r="M516" s="50">
        <f t="shared" si="47"/>
        <v>28.4</v>
      </c>
      <c r="P516" s="8">
        <v>0</v>
      </c>
      <c r="Q516" s="8">
        <v>2.91</v>
      </c>
    </row>
    <row r="517" spans="1:17" ht="15.6">
      <c r="A517" s="44" t="s">
        <v>1942</v>
      </c>
      <c r="B517" s="45" t="s">
        <v>37</v>
      </c>
      <c r="C517" s="46">
        <v>20147</v>
      </c>
      <c r="D517" s="53" t="s">
        <v>1943</v>
      </c>
      <c r="E517" s="47" t="s">
        <v>9</v>
      </c>
      <c r="F517" s="54">
        <v>9.92</v>
      </c>
      <c r="G517" s="48">
        <v>9.92</v>
      </c>
      <c r="H517" s="48">
        <f t="shared" si="42"/>
        <v>0</v>
      </c>
      <c r="I517" s="49">
        <f t="shared" si="43"/>
        <v>0</v>
      </c>
      <c r="J517" s="49">
        <f t="shared" si="44"/>
        <v>36.307200000000002</v>
      </c>
      <c r="K517" s="49">
        <f t="shared" si="45"/>
        <v>3.66</v>
      </c>
      <c r="L517" s="50">
        <f t="shared" si="46"/>
        <v>36.299999999999997</v>
      </c>
      <c r="M517" s="50">
        <f t="shared" si="47"/>
        <v>36.299999999999997</v>
      </c>
      <c r="P517" s="8">
        <v>0</v>
      </c>
      <c r="Q517" s="8">
        <v>4.2300000000000004</v>
      </c>
    </row>
    <row r="518" spans="1:17">
      <c r="A518" s="44" t="s">
        <v>1944</v>
      </c>
      <c r="B518" s="45" t="s">
        <v>7</v>
      </c>
      <c r="C518" s="46">
        <v>97663</v>
      </c>
      <c r="D518" s="53" t="s">
        <v>1825</v>
      </c>
      <c r="E518" s="47" t="s">
        <v>12</v>
      </c>
      <c r="F518" s="54">
        <v>1</v>
      </c>
      <c r="G518" s="48">
        <v>1</v>
      </c>
      <c r="H518" s="48">
        <f t="shared" si="42"/>
        <v>2.54</v>
      </c>
      <c r="I518" s="49">
        <f t="shared" si="43"/>
        <v>2.54</v>
      </c>
      <c r="J518" s="49">
        <f t="shared" si="44"/>
        <v>7.14</v>
      </c>
      <c r="K518" s="49">
        <f t="shared" si="45"/>
        <v>7.14</v>
      </c>
      <c r="L518" s="50">
        <f t="shared" si="46"/>
        <v>9.68</v>
      </c>
      <c r="M518" s="50">
        <f t="shared" si="47"/>
        <v>9.68</v>
      </c>
      <c r="P518" s="8">
        <v>2.93</v>
      </c>
      <c r="Q518" s="8">
        <v>8.24</v>
      </c>
    </row>
    <row r="519" spans="1:17" ht="15.6">
      <c r="A519" s="44" t="s">
        <v>1945</v>
      </c>
      <c r="B519" s="51" t="s">
        <v>37</v>
      </c>
      <c r="C519" s="52">
        <v>20140</v>
      </c>
      <c r="D519" s="53" t="s">
        <v>1827</v>
      </c>
      <c r="E519" s="63" t="s">
        <v>12</v>
      </c>
      <c r="F519" s="64">
        <v>1</v>
      </c>
      <c r="G519" s="65">
        <v>1</v>
      </c>
      <c r="H519" s="48">
        <f t="shared" si="42"/>
        <v>0</v>
      </c>
      <c r="I519" s="49">
        <f t="shared" si="43"/>
        <v>0</v>
      </c>
      <c r="J519" s="49">
        <f t="shared" si="44"/>
        <v>3.71</v>
      </c>
      <c r="K519" s="49">
        <f t="shared" si="45"/>
        <v>3.71</v>
      </c>
      <c r="L519" s="50">
        <f t="shared" si="46"/>
        <v>3.71</v>
      </c>
      <c r="M519" s="50">
        <f t="shared" si="47"/>
        <v>3.71</v>
      </c>
      <c r="P519" s="9">
        <v>0</v>
      </c>
      <c r="Q519" s="9">
        <v>4.28</v>
      </c>
    </row>
    <row r="520" spans="1:17">
      <c r="A520" s="44" t="s">
        <v>1946</v>
      </c>
      <c r="B520" s="45" t="s">
        <v>7</v>
      </c>
      <c r="C520" s="46">
        <v>97631</v>
      </c>
      <c r="D520" s="53" t="s">
        <v>1864</v>
      </c>
      <c r="E520" s="47" t="s">
        <v>9</v>
      </c>
      <c r="F520" s="54">
        <v>32.909999999999997</v>
      </c>
      <c r="G520" s="48">
        <v>32.909999999999997</v>
      </c>
      <c r="H520" s="48">
        <f t="shared" si="42"/>
        <v>23.366099999999996</v>
      </c>
      <c r="I520" s="49">
        <f t="shared" si="43"/>
        <v>0.71</v>
      </c>
      <c r="J520" s="49">
        <f t="shared" si="44"/>
        <v>62.199899999999992</v>
      </c>
      <c r="K520" s="49">
        <f t="shared" si="45"/>
        <v>1.89</v>
      </c>
      <c r="L520" s="50">
        <f t="shared" si="46"/>
        <v>85.56</v>
      </c>
      <c r="M520" s="50">
        <f t="shared" si="47"/>
        <v>85.56</v>
      </c>
      <c r="P520" s="8">
        <v>0.82</v>
      </c>
      <c r="Q520" s="8">
        <v>2.1800000000000002</v>
      </c>
    </row>
    <row r="521" spans="1:17" ht="15.6">
      <c r="A521" s="44" t="s">
        <v>1947</v>
      </c>
      <c r="B521" s="45" t="s">
        <v>37</v>
      </c>
      <c r="C521" s="46">
        <v>20111</v>
      </c>
      <c r="D521" s="53" t="s">
        <v>1543</v>
      </c>
      <c r="E521" s="47" t="s">
        <v>9</v>
      </c>
      <c r="F521" s="54">
        <v>11.53</v>
      </c>
      <c r="G521" s="48">
        <v>11.53</v>
      </c>
      <c r="H521" s="48">
        <f t="shared" si="42"/>
        <v>0</v>
      </c>
      <c r="I521" s="49">
        <f t="shared" si="43"/>
        <v>0</v>
      </c>
      <c r="J521" s="49">
        <f t="shared" si="44"/>
        <v>81.28649999999999</v>
      </c>
      <c r="K521" s="49">
        <f t="shared" si="45"/>
        <v>7.05</v>
      </c>
      <c r="L521" s="50">
        <f t="shared" si="46"/>
        <v>81.28</v>
      </c>
      <c r="M521" s="50">
        <f t="shared" si="47"/>
        <v>81.28</v>
      </c>
      <c r="P521" s="8">
        <v>0</v>
      </c>
      <c r="Q521" s="8">
        <v>8.14</v>
      </c>
    </row>
    <row r="522" spans="1:17">
      <c r="A522" s="44" t="s">
        <v>1948</v>
      </c>
      <c r="B522" s="45" t="s">
        <v>37</v>
      </c>
      <c r="C522" s="46">
        <v>20117</v>
      </c>
      <c r="D522" s="53" t="s">
        <v>1762</v>
      </c>
      <c r="E522" s="47" t="s">
        <v>9</v>
      </c>
      <c r="F522" s="54">
        <v>6.93</v>
      </c>
      <c r="G522" s="48">
        <v>6.93</v>
      </c>
      <c r="H522" s="48">
        <f t="shared" ref="H522:H585" si="48">G522*I522</f>
        <v>0</v>
      </c>
      <c r="I522" s="49">
        <f t="shared" ref="I522:I585" si="49">TRUNC(($P$7*P522),2)</f>
        <v>0</v>
      </c>
      <c r="J522" s="49">
        <f t="shared" ref="J522:J585" si="50">G522*K522</f>
        <v>28.412999999999997</v>
      </c>
      <c r="K522" s="49">
        <f t="shared" ref="K522:K585" si="51">TRUNC(($P$7*Q522),2)</f>
        <v>4.0999999999999996</v>
      </c>
      <c r="L522" s="50">
        <f t="shared" ref="L522:L585" si="52">TRUNC(F522*(I522+K522),2)</f>
        <v>28.41</v>
      </c>
      <c r="M522" s="50">
        <f t="shared" ref="M522:M585" si="53">TRUNC(G522*(I522+K522),2)</f>
        <v>28.41</v>
      </c>
      <c r="P522" s="8">
        <v>0</v>
      </c>
      <c r="Q522" s="8">
        <v>4.7300000000000004</v>
      </c>
    </row>
    <row r="523" spans="1:17">
      <c r="A523" s="40" t="s">
        <v>1949</v>
      </c>
      <c r="B523" s="41"/>
      <c r="C523" s="41"/>
      <c r="D523" s="42" t="s">
        <v>134</v>
      </c>
      <c r="E523" s="41"/>
      <c r="F523" s="92"/>
      <c r="G523" s="41"/>
      <c r="H523" s="55"/>
      <c r="I523" s="55"/>
      <c r="J523" s="55"/>
      <c r="K523" s="55"/>
      <c r="L523" s="55">
        <f>L524</f>
        <v>96.28</v>
      </c>
      <c r="M523" s="55">
        <f>M524</f>
        <v>96.28</v>
      </c>
      <c r="P523" s="4"/>
      <c r="Q523" s="4"/>
    </row>
    <row r="524" spans="1:17">
      <c r="A524" s="44" t="s">
        <v>1950</v>
      </c>
      <c r="B524" s="45" t="s">
        <v>37</v>
      </c>
      <c r="C524" s="46">
        <v>30101</v>
      </c>
      <c r="D524" s="53" t="s">
        <v>92</v>
      </c>
      <c r="E524" s="47" t="s">
        <v>17</v>
      </c>
      <c r="F524" s="54">
        <v>2.5499999999999998</v>
      </c>
      <c r="G524" s="48">
        <v>2.5499999999999998</v>
      </c>
      <c r="H524" s="48">
        <f t="shared" si="48"/>
        <v>76.448999999999998</v>
      </c>
      <c r="I524" s="49">
        <f t="shared" si="49"/>
        <v>29.98</v>
      </c>
      <c r="J524" s="49">
        <f t="shared" si="50"/>
        <v>19.838999999999999</v>
      </c>
      <c r="K524" s="49">
        <f t="shared" si="51"/>
        <v>7.78</v>
      </c>
      <c r="L524" s="50">
        <f t="shared" si="52"/>
        <v>96.28</v>
      </c>
      <c r="M524" s="50">
        <f t="shared" si="53"/>
        <v>96.28</v>
      </c>
      <c r="P524" s="8">
        <v>34.58</v>
      </c>
      <c r="Q524" s="8">
        <v>8.98</v>
      </c>
    </row>
    <row r="525" spans="1:17">
      <c r="A525" s="40" t="s">
        <v>1951</v>
      </c>
      <c r="B525" s="41"/>
      <c r="C525" s="41"/>
      <c r="D525" s="42" t="s">
        <v>136</v>
      </c>
      <c r="E525" s="41"/>
      <c r="F525" s="92"/>
      <c r="G525" s="41"/>
      <c r="H525" s="55"/>
      <c r="I525" s="55"/>
      <c r="J525" s="55"/>
      <c r="K525" s="55"/>
      <c r="L525" s="55">
        <f>SUM(L526:L527)</f>
        <v>64.67</v>
      </c>
      <c r="M525" s="55">
        <f>SUM(M526:M527)</f>
        <v>64.67</v>
      </c>
      <c r="P525" s="4"/>
      <c r="Q525" s="4"/>
    </row>
    <row r="526" spans="1:17" ht="15.6">
      <c r="A526" s="44" t="s">
        <v>1952</v>
      </c>
      <c r="B526" s="45" t="s">
        <v>37</v>
      </c>
      <c r="C526" s="46">
        <v>41140</v>
      </c>
      <c r="D526" s="32" t="s">
        <v>2564</v>
      </c>
      <c r="E526" s="47" t="s">
        <v>9</v>
      </c>
      <c r="F526" s="54">
        <v>9.92</v>
      </c>
      <c r="G526" s="48">
        <v>9.92</v>
      </c>
      <c r="H526" s="48">
        <f t="shared" si="48"/>
        <v>0</v>
      </c>
      <c r="I526" s="49">
        <f t="shared" si="49"/>
        <v>0</v>
      </c>
      <c r="J526" s="49">
        <f t="shared" si="50"/>
        <v>21.824000000000002</v>
      </c>
      <c r="K526" s="49">
        <f t="shared" si="51"/>
        <v>2.2000000000000002</v>
      </c>
      <c r="L526" s="50">
        <f t="shared" si="52"/>
        <v>21.82</v>
      </c>
      <c r="M526" s="50">
        <f t="shared" si="53"/>
        <v>21.82</v>
      </c>
      <c r="P526" s="8">
        <v>0</v>
      </c>
      <c r="Q526" s="8">
        <v>2.54</v>
      </c>
    </row>
    <row r="527" spans="1:17">
      <c r="A527" s="44" t="s">
        <v>1953</v>
      </c>
      <c r="B527" s="45" t="s">
        <v>37</v>
      </c>
      <c r="C527" s="46">
        <v>41002</v>
      </c>
      <c r="D527" s="53" t="s">
        <v>95</v>
      </c>
      <c r="E527" s="47" t="s">
        <v>9</v>
      </c>
      <c r="F527" s="54">
        <v>9.92</v>
      </c>
      <c r="G527" s="48">
        <v>9.92</v>
      </c>
      <c r="H527" s="48">
        <f t="shared" si="48"/>
        <v>0</v>
      </c>
      <c r="I527" s="49">
        <f t="shared" si="49"/>
        <v>0</v>
      </c>
      <c r="J527" s="49">
        <f t="shared" si="50"/>
        <v>42.854400000000005</v>
      </c>
      <c r="K527" s="49">
        <f t="shared" si="51"/>
        <v>4.32</v>
      </c>
      <c r="L527" s="50">
        <f t="shared" si="52"/>
        <v>42.85</v>
      </c>
      <c r="M527" s="50">
        <f t="shared" si="53"/>
        <v>42.85</v>
      </c>
      <c r="P527" s="8">
        <v>0</v>
      </c>
      <c r="Q527" s="8">
        <v>4.99</v>
      </c>
    </row>
    <row r="528" spans="1:17">
      <c r="A528" s="40" t="s">
        <v>1954</v>
      </c>
      <c r="B528" s="41"/>
      <c r="C528" s="41"/>
      <c r="D528" s="42" t="s">
        <v>147</v>
      </c>
      <c r="E528" s="41"/>
      <c r="F528" s="92"/>
      <c r="G528" s="41"/>
      <c r="H528" s="55"/>
      <c r="I528" s="55"/>
      <c r="J528" s="55"/>
      <c r="K528" s="55"/>
      <c r="L528" s="55">
        <f>L529</f>
        <v>391.33</v>
      </c>
      <c r="M528" s="55">
        <f>M529</f>
        <v>391.33</v>
      </c>
      <c r="N528" s="22"/>
      <c r="P528" s="4"/>
      <c r="Q528" s="4"/>
    </row>
    <row r="529" spans="1:17" ht="15.6">
      <c r="A529" s="44" t="s">
        <v>1955</v>
      </c>
      <c r="B529" s="45" t="s">
        <v>37</v>
      </c>
      <c r="C529" s="46">
        <v>100160</v>
      </c>
      <c r="D529" s="32" t="s">
        <v>2559</v>
      </c>
      <c r="E529" s="47" t="s">
        <v>9</v>
      </c>
      <c r="F529" s="54">
        <v>9.2100000000000009</v>
      </c>
      <c r="G529" s="48">
        <v>9.2100000000000009</v>
      </c>
      <c r="H529" s="48">
        <f t="shared" si="48"/>
        <v>183.18690000000001</v>
      </c>
      <c r="I529" s="49">
        <f t="shared" si="49"/>
        <v>19.89</v>
      </c>
      <c r="J529" s="49">
        <f t="shared" si="50"/>
        <v>208.14600000000004</v>
      </c>
      <c r="K529" s="49">
        <f t="shared" si="51"/>
        <v>22.6</v>
      </c>
      <c r="L529" s="50">
        <f t="shared" si="52"/>
        <v>391.33</v>
      </c>
      <c r="M529" s="50">
        <f t="shared" si="53"/>
        <v>391.33</v>
      </c>
      <c r="P529" s="8">
        <v>22.94</v>
      </c>
      <c r="Q529" s="8">
        <v>26.07</v>
      </c>
    </row>
    <row r="530" spans="1:17">
      <c r="A530" s="40" t="s">
        <v>1956</v>
      </c>
      <c r="B530" s="41"/>
      <c r="C530" s="41"/>
      <c r="D530" s="42" t="s">
        <v>149</v>
      </c>
      <c r="E530" s="41"/>
      <c r="F530" s="92"/>
      <c r="G530" s="41"/>
      <c r="H530" s="55"/>
      <c r="I530" s="55"/>
      <c r="J530" s="55"/>
      <c r="K530" s="55"/>
      <c r="L530" s="55">
        <f>L531</f>
        <v>697.36</v>
      </c>
      <c r="M530" s="55">
        <f>M531</f>
        <v>697.36</v>
      </c>
      <c r="P530" s="4"/>
      <c r="Q530" s="4"/>
    </row>
    <row r="531" spans="1:17">
      <c r="A531" s="44" t="s">
        <v>1957</v>
      </c>
      <c r="B531" s="45" t="s">
        <v>37</v>
      </c>
      <c r="C531" s="46">
        <v>120209</v>
      </c>
      <c r="D531" s="53" t="s">
        <v>1201</v>
      </c>
      <c r="E531" s="47" t="s">
        <v>9</v>
      </c>
      <c r="F531" s="54">
        <v>32.909999999999997</v>
      </c>
      <c r="G531" s="48">
        <v>32.909999999999997</v>
      </c>
      <c r="H531" s="48">
        <f t="shared" si="48"/>
        <v>332.39099999999996</v>
      </c>
      <c r="I531" s="49">
        <f t="shared" si="49"/>
        <v>10.1</v>
      </c>
      <c r="J531" s="49">
        <f t="shared" si="50"/>
        <v>364.97189999999995</v>
      </c>
      <c r="K531" s="49">
        <f t="shared" si="51"/>
        <v>11.09</v>
      </c>
      <c r="L531" s="50">
        <f t="shared" si="52"/>
        <v>697.36</v>
      </c>
      <c r="M531" s="50">
        <f t="shared" si="53"/>
        <v>697.36</v>
      </c>
      <c r="P531" s="8">
        <v>11.65</v>
      </c>
      <c r="Q531" s="8">
        <v>12.8</v>
      </c>
    </row>
    <row r="532" spans="1:17">
      <c r="A532" s="40" t="s">
        <v>1958</v>
      </c>
      <c r="B532" s="41"/>
      <c r="C532" s="41"/>
      <c r="D532" s="42" t="s">
        <v>121</v>
      </c>
      <c r="E532" s="41"/>
      <c r="F532" s="92"/>
      <c r="G532" s="41"/>
      <c r="H532" s="55"/>
      <c r="I532" s="55"/>
      <c r="J532" s="55"/>
      <c r="K532" s="55"/>
      <c r="L532" s="55">
        <f>SUM(L533:L538)</f>
        <v>1398.6799999999998</v>
      </c>
      <c r="M532" s="55">
        <f>SUM(M533:M538)</f>
        <v>1398.6799999999998</v>
      </c>
      <c r="P532" s="4"/>
      <c r="Q532" s="4"/>
    </row>
    <row r="533" spans="1:17">
      <c r="A533" s="44" t="s">
        <v>1959</v>
      </c>
      <c r="B533" s="45" t="s">
        <v>37</v>
      </c>
      <c r="C533" s="46">
        <v>160100</v>
      </c>
      <c r="D533" s="53" t="s">
        <v>1960</v>
      </c>
      <c r="E533" s="47" t="s">
        <v>9</v>
      </c>
      <c r="F533" s="54">
        <v>15.4</v>
      </c>
      <c r="G533" s="48">
        <v>15.4</v>
      </c>
      <c r="H533" s="48">
        <f t="shared" si="48"/>
        <v>472.62600000000003</v>
      </c>
      <c r="I533" s="49">
        <f t="shared" si="49"/>
        <v>30.69</v>
      </c>
      <c r="J533" s="49">
        <f t="shared" si="50"/>
        <v>50.050000000000004</v>
      </c>
      <c r="K533" s="49">
        <f t="shared" si="51"/>
        <v>3.25</v>
      </c>
      <c r="L533" s="50">
        <f t="shared" si="52"/>
        <v>522.66999999999996</v>
      </c>
      <c r="M533" s="50">
        <f t="shared" si="53"/>
        <v>522.66999999999996</v>
      </c>
      <c r="P533" s="8">
        <v>35.4</v>
      </c>
      <c r="Q533" s="8">
        <v>3.75</v>
      </c>
    </row>
    <row r="534" spans="1:17">
      <c r="A534" s="44" t="s">
        <v>1961</v>
      </c>
      <c r="B534" s="45" t="s">
        <v>37</v>
      </c>
      <c r="C534" s="46">
        <v>160101</v>
      </c>
      <c r="D534" s="53" t="s">
        <v>1962</v>
      </c>
      <c r="E534" s="47" t="s">
        <v>16</v>
      </c>
      <c r="F534" s="54">
        <v>5.5</v>
      </c>
      <c r="G534" s="48">
        <v>5.5</v>
      </c>
      <c r="H534" s="48">
        <f t="shared" si="48"/>
        <v>89.97999999999999</v>
      </c>
      <c r="I534" s="49">
        <f t="shared" si="49"/>
        <v>16.36</v>
      </c>
      <c r="J534" s="49">
        <f t="shared" si="50"/>
        <v>86.789999999999992</v>
      </c>
      <c r="K534" s="49">
        <f t="shared" si="51"/>
        <v>15.78</v>
      </c>
      <c r="L534" s="50">
        <f t="shared" si="52"/>
        <v>176.77</v>
      </c>
      <c r="M534" s="50">
        <f t="shared" si="53"/>
        <v>176.77</v>
      </c>
      <c r="P534" s="8">
        <v>18.87</v>
      </c>
      <c r="Q534" s="8">
        <v>18.21</v>
      </c>
    </row>
    <row r="535" spans="1:17">
      <c r="A535" s="44" t="s">
        <v>1963</v>
      </c>
      <c r="B535" s="45" t="s">
        <v>37</v>
      </c>
      <c r="C535" s="46">
        <v>160403</v>
      </c>
      <c r="D535" s="53" t="s">
        <v>1326</v>
      </c>
      <c r="E535" s="47" t="s">
        <v>16</v>
      </c>
      <c r="F535" s="54">
        <v>2.8</v>
      </c>
      <c r="G535" s="48">
        <v>2.8</v>
      </c>
      <c r="H535" s="48">
        <f t="shared" si="48"/>
        <v>25.2</v>
      </c>
      <c r="I535" s="49">
        <f t="shared" si="49"/>
        <v>9</v>
      </c>
      <c r="J535" s="49">
        <f t="shared" si="50"/>
        <v>24.443999999999999</v>
      </c>
      <c r="K535" s="49">
        <f t="shared" si="51"/>
        <v>8.73</v>
      </c>
      <c r="L535" s="50">
        <f t="shared" si="52"/>
        <v>49.64</v>
      </c>
      <c r="M535" s="50">
        <f t="shared" si="53"/>
        <v>49.64</v>
      </c>
      <c r="P535" s="8">
        <v>10.38</v>
      </c>
      <c r="Q535" s="8">
        <v>10.07</v>
      </c>
    </row>
    <row r="536" spans="1:17">
      <c r="A536" s="44" t="s">
        <v>1964</v>
      </c>
      <c r="B536" s="45" t="s">
        <v>37</v>
      </c>
      <c r="C536" s="46">
        <v>160404</v>
      </c>
      <c r="D536" s="53" t="s">
        <v>1328</v>
      </c>
      <c r="E536" s="47" t="s">
        <v>16</v>
      </c>
      <c r="F536" s="54">
        <v>5.5</v>
      </c>
      <c r="G536" s="48">
        <v>5.5</v>
      </c>
      <c r="H536" s="48">
        <f t="shared" si="48"/>
        <v>2.42</v>
      </c>
      <c r="I536" s="49">
        <f t="shared" si="49"/>
        <v>0.44</v>
      </c>
      <c r="J536" s="49">
        <f t="shared" si="50"/>
        <v>59.234999999999999</v>
      </c>
      <c r="K536" s="49">
        <f t="shared" si="51"/>
        <v>10.77</v>
      </c>
      <c r="L536" s="50">
        <f t="shared" si="52"/>
        <v>61.65</v>
      </c>
      <c r="M536" s="50">
        <f t="shared" si="53"/>
        <v>61.65</v>
      </c>
      <c r="P536" s="8">
        <v>0.51</v>
      </c>
      <c r="Q536" s="8">
        <v>12.43</v>
      </c>
    </row>
    <row r="537" spans="1:17">
      <c r="A537" s="44" t="s">
        <v>1965</v>
      </c>
      <c r="B537" s="45" t="s">
        <v>37</v>
      </c>
      <c r="C537" s="46">
        <v>160601</v>
      </c>
      <c r="D537" s="53" t="s">
        <v>696</v>
      </c>
      <c r="E537" s="47" t="s">
        <v>16</v>
      </c>
      <c r="F537" s="54">
        <v>5.5</v>
      </c>
      <c r="G537" s="48">
        <v>5.5</v>
      </c>
      <c r="H537" s="48">
        <f t="shared" si="48"/>
        <v>145.255</v>
      </c>
      <c r="I537" s="49">
        <f t="shared" si="49"/>
        <v>26.41</v>
      </c>
      <c r="J537" s="49">
        <f t="shared" si="50"/>
        <v>159.33499999999998</v>
      </c>
      <c r="K537" s="49">
        <f t="shared" si="51"/>
        <v>28.97</v>
      </c>
      <c r="L537" s="50">
        <f t="shared" si="52"/>
        <v>304.58999999999997</v>
      </c>
      <c r="M537" s="50">
        <f t="shared" si="53"/>
        <v>304.58999999999997</v>
      </c>
      <c r="P537" s="8">
        <v>30.47</v>
      </c>
      <c r="Q537" s="8">
        <v>33.42</v>
      </c>
    </row>
    <row r="538" spans="1:17">
      <c r="A538" s="44" t="s">
        <v>1966</v>
      </c>
      <c r="B538" s="45" t="s">
        <v>37</v>
      </c>
      <c r="C538" s="46">
        <v>160602</v>
      </c>
      <c r="D538" s="53" t="s">
        <v>1893</v>
      </c>
      <c r="E538" s="47" t="s">
        <v>16</v>
      </c>
      <c r="F538" s="54">
        <v>8.3000000000000007</v>
      </c>
      <c r="G538" s="48">
        <v>8.3000000000000007</v>
      </c>
      <c r="H538" s="48">
        <f t="shared" si="48"/>
        <v>163.67600000000002</v>
      </c>
      <c r="I538" s="49">
        <f t="shared" si="49"/>
        <v>19.72</v>
      </c>
      <c r="J538" s="49">
        <f t="shared" si="50"/>
        <v>119.68600000000001</v>
      </c>
      <c r="K538" s="49">
        <f t="shared" si="51"/>
        <v>14.42</v>
      </c>
      <c r="L538" s="50">
        <f t="shared" si="52"/>
        <v>283.36</v>
      </c>
      <c r="M538" s="50">
        <f t="shared" si="53"/>
        <v>283.36</v>
      </c>
      <c r="P538" s="8">
        <v>22.75</v>
      </c>
      <c r="Q538" s="8">
        <v>16.64</v>
      </c>
    </row>
    <row r="539" spans="1:17">
      <c r="A539" s="40" t="s">
        <v>1967</v>
      </c>
      <c r="B539" s="41"/>
      <c r="C539" s="41"/>
      <c r="D539" s="42" t="s">
        <v>153</v>
      </c>
      <c r="E539" s="41"/>
      <c r="F539" s="92"/>
      <c r="G539" s="41"/>
      <c r="H539" s="55"/>
      <c r="I539" s="55"/>
      <c r="J539" s="55"/>
      <c r="K539" s="55"/>
      <c r="L539" s="55">
        <f>SUM(L540:L541)</f>
        <v>1858.06</v>
      </c>
      <c r="M539" s="55">
        <f>SUM(M540:M541)</f>
        <v>1858.06</v>
      </c>
      <c r="P539" s="4"/>
      <c r="Q539" s="4"/>
    </row>
    <row r="540" spans="1:17">
      <c r="A540" s="44" t="s">
        <v>1968</v>
      </c>
      <c r="B540" s="45" t="s">
        <v>37</v>
      </c>
      <c r="C540" s="46">
        <v>180501</v>
      </c>
      <c r="D540" s="53" t="s">
        <v>1616</v>
      </c>
      <c r="E540" s="47" t="s">
        <v>9</v>
      </c>
      <c r="F540" s="54">
        <v>1.68</v>
      </c>
      <c r="G540" s="48">
        <v>1.68</v>
      </c>
      <c r="H540" s="48">
        <f t="shared" si="48"/>
        <v>1061.5247999999999</v>
      </c>
      <c r="I540" s="49">
        <f t="shared" si="49"/>
        <v>631.86</v>
      </c>
      <c r="J540" s="49">
        <f t="shared" si="50"/>
        <v>62.1432</v>
      </c>
      <c r="K540" s="49">
        <f t="shared" si="51"/>
        <v>36.99</v>
      </c>
      <c r="L540" s="50">
        <f t="shared" si="52"/>
        <v>1123.6600000000001</v>
      </c>
      <c r="M540" s="50">
        <f t="shared" si="53"/>
        <v>1123.6600000000001</v>
      </c>
      <c r="P540" s="8">
        <v>728.74</v>
      </c>
      <c r="Q540" s="8">
        <v>42.67</v>
      </c>
    </row>
    <row r="541" spans="1:17">
      <c r="A541" s="44" t="s">
        <v>1969</v>
      </c>
      <c r="B541" s="45" t="s">
        <v>37</v>
      </c>
      <c r="C541" s="46">
        <v>180401</v>
      </c>
      <c r="D541" s="53" t="s">
        <v>1731</v>
      </c>
      <c r="E541" s="47" t="s">
        <v>9</v>
      </c>
      <c r="F541" s="54">
        <v>3</v>
      </c>
      <c r="G541" s="48">
        <v>3</v>
      </c>
      <c r="H541" s="48">
        <f t="shared" si="48"/>
        <v>615.81000000000006</v>
      </c>
      <c r="I541" s="49">
        <f t="shared" si="49"/>
        <v>205.27</v>
      </c>
      <c r="J541" s="49">
        <f t="shared" si="50"/>
        <v>118.59</v>
      </c>
      <c r="K541" s="49">
        <f t="shared" si="51"/>
        <v>39.53</v>
      </c>
      <c r="L541" s="50">
        <f t="shared" si="52"/>
        <v>734.4</v>
      </c>
      <c r="M541" s="50">
        <f t="shared" si="53"/>
        <v>734.4</v>
      </c>
      <c r="P541" s="8">
        <v>236.75</v>
      </c>
      <c r="Q541" s="8">
        <v>45.6</v>
      </c>
    </row>
    <row r="542" spans="1:17">
      <c r="A542" s="40" t="s">
        <v>1970</v>
      </c>
      <c r="B542" s="41"/>
      <c r="C542" s="41"/>
      <c r="D542" s="42" t="s">
        <v>155</v>
      </c>
      <c r="E542" s="41"/>
      <c r="F542" s="92"/>
      <c r="G542" s="41"/>
      <c r="H542" s="55"/>
      <c r="I542" s="55"/>
      <c r="J542" s="55"/>
      <c r="K542" s="55"/>
      <c r="L542" s="55">
        <f>L543</f>
        <v>554.91</v>
      </c>
      <c r="M542" s="55">
        <f>M543</f>
        <v>554.91</v>
      </c>
      <c r="P542" s="4"/>
      <c r="Q542" s="4"/>
    </row>
    <row r="543" spans="1:17">
      <c r="A543" s="44" t="s">
        <v>1971</v>
      </c>
      <c r="B543" s="45" t="s">
        <v>37</v>
      </c>
      <c r="C543" s="46">
        <v>190102</v>
      </c>
      <c r="D543" s="53" t="s">
        <v>1565</v>
      </c>
      <c r="E543" s="47" t="s">
        <v>9</v>
      </c>
      <c r="F543" s="54">
        <v>3</v>
      </c>
      <c r="G543" s="48">
        <v>3</v>
      </c>
      <c r="H543" s="48">
        <f t="shared" si="48"/>
        <v>554.91</v>
      </c>
      <c r="I543" s="49">
        <f t="shared" si="49"/>
        <v>184.97</v>
      </c>
      <c r="J543" s="49">
        <f t="shared" si="50"/>
        <v>0</v>
      </c>
      <c r="K543" s="49">
        <f t="shared" si="51"/>
        <v>0</v>
      </c>
      <c r="L543" s="50">
        <f t="shared" si="52"/>
        <v>554.91</v>
      </c>
      <c r="M543" s="50">
        <f t="shared" si="53"/>
        <v>554.91</v>
      </c>
      <c r="P543" s="8">
        <v>213.33</v>
      </c>
      <c r="Q543" s="8">
        <v>0</v>
      </c>
    </row>
    <row r="544" spans="1:17">
      <c r="A544" s="40" t="s">
        <v>1972</v>
      </c>
      <c r="B544" s="41"/>
      <c r="C544" s="41"/>
      <c r="D544" s="42" t="s">
        <v>157</v>
      </c>
      <c r="E544" s="41"/>
      <c r="F544" s="92"/>
      <c r="G544" s="41"/>
      <c r="H544" s="55"/>
      <c r="I544" s="55"/>
      <c r="J544" s="55"/>
      <c r="K544" s="55"/>
      <c r="L544" s="55">
        <f>SUM(L545:L548)</f>
        <v>1543.29</v>
      </c>
      <c r="M544" s="55">
        <f>SUM(M545:M548)</f>
        <v>1543.29</v>
      </c>
      <c r="P544" s="4"/>
      <c r="Q544" s="4"/>
    </row>
    <row r="545" spans="1:17">
      <c r="A545" s="44" t="s">
        <v>1973</v>
      </c>
      <c r="B545" s="45" t="s">
        <v>37</v>
      </c>
      <c r="C545" s="46">
        <v>200150</v>
      </c>
      <c r="D545" s="53" t="s">
        <v>1207</v>
      </c>
      <c r="E545" s="47" t="s">
        <v>9</v>
      </c>
      <c r="F545" s="54">
        <v>18.72</v>
      </c>
      <c r="G545" s="48">
        <v>18.72</v>
      </c>
      <c r="H545" s="48">
        <f t="shared" si="48"/>
        <v>56.16</v>
      </c>
      <c r="I545" s="49">
        <f t="shared" si="49"/>
        <v>3</v>
      </c>
      <c r="J545" s="49">
        <f t="shared" si="50"/>
        <v>18.532799999999998</v>
      </c>
      <c r="K545" s="49">
        <f t="shared" si="51"/>
        <v>0.99</v>
      </c>
      <c r="L545" s="50">
        <f t="shared" si="52"/>
        <v>74.69</v>
      </c>
      <c r="M545" s="50">
        <f t="shared" si="53"/>
        <v>74.69</v>
      </c>
      <c r="P545" s="8">
        <v>3.46</v>
      </c>
      <c r="Q545" s="8">
        <v>1.1499999999999999</v>
      </c>
    </row>
    <row r="546" spans="1:17">
      <c r="A546" s="44" t="s">
        <v>1974</v>
      </c>
      <c r="B546" s="45" t="s">
        <v>37</v>
      </c>
      <c r="C546" s="46">
        <v>200403</v>
      </c>
      <c r="D546" s="53" t="s">
        <v>38</v>
      </c>
      <c r="E546" s="47" t="s">
        <v>9</v>
      </c>
      <c r="F546" s="54">
        <v>51.33</v>
      </c>
      <c r="G546" s="48">
        <v>51.33</v>
      </c>
      <c r="H546" s="48">
        <f t="shared" si="48"/>
        <v>127.8117</v>
      </c>
      <c r="I546" s="49">
        <f t="shared" si="49"/>
        <v>2.4900000000000002</v>
      </c>
      <c r="J546" s="49">
        <f t="shared" si="50"/>
        <v>628.27919999999995</v>
      </c>
      <c r="K546" s="49">
        <f t="shared" si="51"/>
        <v>12.24</v>
      </c>
      <c r="L546" s="50">
        <f t="shared" si="52"/>
        <v>756.09</v>
      </c>
      <c r="M546" s="50">
        <f t="shared" si="53"/>
        <v>756.09</v>
      </c>
      <c r="P546" s="8">
        <v>2.88</v>
      </c>
      <c r="Q546" s="8">
        <v>14.12</v>
      </c>
    </row>
    <row r="547" spans="1:17">
      <c r="A547" s="44" t="s">
        <v>1975</v>
      </c>
      <c r="B547" s="45" t="s">
        <v>37</v>
      </c>
      <c r="C547" s="46">
        <v>200201</v>
      </c>
      <c r="D547" s="53" t="s">
        <v>1666</v>
      </c>
      <c r="E547" s="47" t="s">
        <v>9</v>
      </c>
      <c r="F547" s="54">
        <v>10.16</v>
      </c>
      <c r="G547" s="48">
        <v>10.16</v>
      </c>
      <c r="H547" s="48">
        <f t="shared" si="48"/>
        <v>85.242400000000004</v>
      </c>
      <c r="I547" s="49">
        <f t="shared" si="49"/>
        <v>8.39</v>
      </c>
      <c r="J547" s="49">
        <f t="shared" si="50"/>
        <v>113.99520000000001</v>
      </c>
      <c r="K547" s="49">
        <f t="shared" si="51"/>
        <v>11.22</v>
      </c>
      <c r="L547" s="50">
        <f t="shared" si="52"/>
        <v>199.23</v>
      </c>
      <c r="M547" s="50">
        <f t="shared" si="53"/>
        <v>199.23</v>
      </c>
      <c r="P547" s="8">
        <v>9.68</v>
      </c>
      <c r="Q547" s="8">
        <v>12.95</v>
      </c>
    </row>
    <row r="548" spans="1:17" ht="15.6">
      <c r="A548" s="44" t="s">
        <v>1976</v>
      </c>
      <c r="B548" s="51" t="s">
        <v>7</v>
      </c>
      <c r="C548" s="52">
        <v>87273</v>
      </c>
      <c r="D548" s="53" t="s">
        <v>1977</v>
      </c>
      <c r="E548" s="63" t="s">
        <v>9</v>
      </c>
      <c r="F548" s="64">
        <v>10.16</v>
      </c>
      <c r="G548" s="65">
        <v>10.16</v>
      </c>
      <c r="H548" s="48">
        <f t="shared" si="48"/>
        <v>344.62720000000002</v>
      </c>
      <c r="I548" s="49">
        <f t="shared" si="49"/>
        <v>33.92</v>
      </c>
      <c r="J548" s="49">
        <f t="shared" si="50"/>
        <v>168.65600000000001</v>
      </c>
      <c r="K548" s="49">
        <f t="shared" si="51"/>
        <v>16.600000000000001</v>
      </c>
      <c r="L548" s="50">
        <f t="shared" si="52"/>
        <v>513.28</v>
      </c>
      <c r="M548" s="50">
        <f t="shared" si="53"/>
        <v>513.28</v>
      </c>
      <c r="P548" s="9">
        <v>39.130000000000003</v>
      </c>
      <c r="Q548" s="9">
        <v>19.149999999999999</v>
      </c>
    </row>
    <row r="549" spans="1:17">
      <c r="A549" s="40" t="s">
        <v>1978</v>
      </c>
      <c r="B549" s="41"/>
      <c r="C549" s="41"/>
      <c r="D549" s="42" t="s">
        <v>159</v>
      </c>
      <c r="E549" s="41"/>
      <c r="F549" s="92"/>
      <c r="G549" s="41"/>
      <c r="H549" s="55"/>
      <c r="I549" s="55"/>
      <c r="J549" s="55"/>
      <c r="K549" s="55"/>
      <c r="L549" s="55">
        <f>L550</f>
        <v>313.95999999999998</v>
      </c>
      <c r="M549" s="55">
        <f>M550</f>
        <v>313.95999999999998</v>
      </c>
      <c r="P549" s="4"/>
      <c r="Q549" s="4"/>
    </row>
    <row r="550" spans="1:17">
      <c r="A550" s="44" t="s">
        <v>1979</v>
      </c>
      <c r="B550" s="45" t="s">
        <v>7</v>
      </c>
      <c r="C550" s="46">
        <v>96113</v>
      </c>
      <c r="D550" s="53" t="s">
        <v>1575</v>
      </c>
      <c r="E550" s="47" t="s">
        <v>9</v>
      </c>
      <c r="F550" s="54">
        <v>9.92</v>
      </c>
      <c r="G550" s="48">
        <v>9.92</v>
      </c>
      <c r="H550" s="48">
        <f t="shared" si="48"/>
        <v>175.6832</v>
      </c>
      <c r="I550" s="49">
        <f t="shared" si="49"/>
        <v>17.71</v>
      </c>
      <c r="J550" s="49">
        <f t="shared" si="50"/>
        <v>138.28479999999999</v>
      </c>
      <c r="K550" s="49">
        <f t="shared" si="51"/>
        <v>13.94</v>
      </c>
      <c r="L550" s="50">
        <f t="shared" si="52"/>
        <v>313.95999999999998</v>
      </c>
      <c r="M550" s="50">
        <f t="shared" si="53"/>
        <v>313.95999999999998</v>
      </c>
      <c r="P550" s="8">
        <v>20.43</v>
      </c>
      <c r="Q550" s="8">
        <v>16.079999999999998</v>
      </c>
    </row>
    <row r="551" spans="1:17">
      <c r="A551" s="40" t="s">
        <v>1980</v>
      </c>
      <c r="B551" s="41"/>
      <c r="C551" s="41"/>
      <c r="D551" s="42" t="s">
        <v>124</v>
      </c>
      <c r="E551" s="41"/>
      <c r="F551" s="92"/>
      <c r="G551" s="41"/>
      <c r="H551" s="55"/>
      <c r="I551" s="55"/>
      <c r="J551" s="55"/>
      <c r="K551" s="55"/>
      <c r="L551" s="55">
        <f>SUM(L552:L554)</f>
        <v>1089.49</v>
      </c>
      <c r="M551" s="55">
        <f>SUM(M552:M554)</f>
        <v>1089.49</v>
      </c>
      <c r="P551" s="4"/>
      <c r="Q551" s="4"/>
    </row>
    <row r="552" spans="1:17">
      <c r="A552" s="44" t="s">
        <v>1981</v>
      </c>
      <c r="B552" s="45" t="s">
        <v>37</v>
      </c>
      <c r="C552" s="46">
        <v>220101</v>
      </c>
      <c r="D552" s="53" t="s">
        <v>1580</v>
      </c>
      <c r="E552" s="47" t="s">
        <v>9</v>
      </c>
      <c r="F552" s="54">
        <v>9.92</v>
      </c>
      <c r="G552" s="48">
        <v>9.92</v>
      </c>
      <c r="H552" s="48">
        <f t="shared" si="48"/>
        <v>234.21119999999999</v>
      </c>
      <c r="I552" s="49">
        <f t="shared" si="49"/>
        <v>23.61</v>
      </c>
      <c r="J552" s="49">
        <f t="shared" si="50"/>
        <v>88.783999999999992</v>
      </c>
      <c r="K552" s="49">
        <f t="shared" si="51"/>
        <v>8.9499999999999993</v>
      </c>
      <c r="L552" s="50">
        <f t="shared" si="52"/>
        <v>322.99</v>
      </c>
      <c r="M552" s="50">
        <f t="shared" si="53"/>
        <v>322.99</v>
      </c>
      <c r="P552" s="8">
        <v>27.24</v>
      </c>
      <c r="Q552" s="8">
        <v>10.33</v>
      </c>
    </row>
    <row r="553" spans="1:17">
      <c r="A553" s="44" t="s">
        <v>1982</v>
      </c>
      <c r="B553" s="45" t="s">
        <v>37</v>
      </c>
      <c r="C553" s="46">
        <v>220309</v>
      </c>
      <c r="D553" s="53" t="s">
        <v>1582</v>
      </c>
      <c r="E553" s="47" t="s">
        <v>9</v>
      </c>
      <c r="F553" s="54">
        <v>9.92</v>
      </c>
      <c r="G553" s="48">
        <v>9.92</v>
      </c>
      <c r="H553" s="48">
        <f t="shared" si="48"/>
        <v>419.51679999999999</v>
      </c>
      <c r="I553" s="49">
        <f t="shared" si="49"/>
        <v>42.29</v>
      </c>
      <c r="J553" s="49">
        <f t="shared" si="50"/>
        <v>226.07679999999999</v>
      </c>
      <c r="K553" s="49">
        <f t="shared" si="51"/>
        <v>22.79</v>
      </c>
      <c r="L553" s="50">
        <f t="shared" si="52"/>
        <v>645.59</v>
      </c>
      <c r="M553" s="50">
        <f t="shared" si="53"/>
        <v>645.59</v>
      </c>
      <c r="P553" s="8">
        <v>48.78</v>
      </c>
      <c r="Q553" s="8">
        <v>26.29</v>
      </c>
    </row>
    <row r="554" spans="1:17">
      <c r="A554" s="44" t="s">
        <v>1983</v>
      </c>
      <c r="B554" s="45" t="s">
        <v>37</v>
      </c>
      <c r="C554" s="46">
        <v>220310</v>
      </c>
      <c r="D554" s="53" t="s">
        <v>1401</v>
      </c>
      <c r="E554" s="47" t="s">
        <v>16</v>
      </c>
      <c r="F554" s="54">
        <v>16.100000000000001</v>
      </c>
      <c r="G554" s="48">
        <v>16.100000000000001</v>
      </c>
      <c r="H554" s="48">
        <f t="shared" si="48"/>
        <v>33.488000000000007</v>
      </c>
      <c r="I554" s="49">
        <f t="shared" si="49"/>
        <v>2.08</v>
      </c>
      <c r="J554" s="49">
        <f t="shared" si="50"/>
        <v>87.423000000000002</v>
      </c>
      <c r="K554" s="49">
        <f t="shared" si="51"/>
        <v>5.43</v>
      </c>
      <c r="L554" s="50">
        <f t="shared" si="52"/>
        <v>120.91</v>
      </c>
      <c r="M554" s="50">
        <f t="shared" si="53"/>
        <v>120.91</v>
      </c>
      <c r="P554" s="8">
        <v>2.41</v>
      </c>
      <c r="Q554" s="8">
        <v>6.27</v>
      </c>
    </row>
    <row r="555" spans="1:17">
      <c r="A555" s="40" t="s">
        <v>1984</v>
      </c>
      <c r="B555" s="41"/>
      <c r="C555" s="41"/>
      <c r="D555" s="42" t="s">
        <v>165</v>
      </c>
      <c r="E555" s="41"/>
      <c r="F555" s="92"/>
      <c r="G555" s="41"/>
      <c r="H555" s="55"/>
      <c r="I555" s="55"/>
      <c r="J555" s="55"/>
      <c r="K555" s="55"/>
      <c r="L555" s="55">
        <f>L556+L560+L563</f>
        <v>1379.8700000000001</v>
      </c>
      <c r="M555" s="55">
        <f>M556+M560+M563</f>
        <v>1379.8700000000001</v>
      </c>
      <c r="P555" s="4"/>
      <c r="Q555" s="4"/>
    </row>
    <row r="556" spans="1:17">
      <c r="A556" s="59" t="s">
        <v>1985</v>
      </c>
      <c r="B556" s="60"/>
      <c r="C556" s="60"/>
      <c r="D556" s="61" t="s">
        <v>1530</v>
      </c>
      <c r="E556" s="60"/>
      <c r="F556" s="93"/>
      <c r="G556" s="60"/>
      <c r="H556" s="62"/>
      <c r="I556" s="62"/>
      <c r="J556" s="62"/>
      <c r="K556" s="62"/>
      <c r="L556" s="62">
        <f>SUM(L557:L559)</f>
        <v>964.3900000000001</v>
      </c>
      <c r="M556" s="62">
        <f>SUM(M557:M559)</f>
        <v>964.3900000000001</v>
      </c>
      <c r="P556" s="3"/>
      <c r="Q556" s="3"/>
    </row>
    <row r="557" spans="1:17">
      <c r="A557" s="44" t="s">
        <v>1986</v>
      </c>
      <c r="B557" s="45" t="s">
        <v>37</v>
      </c>
      <c r="C557" s="46">
        <v>261300</v>
      </c>
      <c r="D557" s="53" t="s">
        <v>1404</v>
      </c>
      <c r="E557" s="47" t="s">
        <v>9</v>
      </c>
      <c r="F557" s="54">
        <v>51.33</v>
      </c>
      <c r="G557" s="48">
        <v>51.33</v>
      </c>
      <c r="H557" s="48">
        <f t="shared" si="48"/>
        <v>90.854100000000003</v>
      </c>
      <c r="I557" s="49">
        <f t="shared" si="49"/>
        <v>1.77</v>
      </c>
      <c r="J557" s="49">
        <f t="shared" si="50"/>
        <v>407.04689999999999</v>
      </c>
      <c r="K557" s="49">
        <f t="shared" si="51"/>
        <v>7.93</v>
      </c>
      <c r="L557" s="50">
        <f t="shared" si="52"/>
        <v>497.9</v>
      </c>
      <c r="M557" s="50">
        <f t="shared" si="53"/>
        <v>497.9</v>
      </c>
      <c r="P557" s="8">
        <v>2.0499999999999998</v>
      </c>
      <c r="Q557" s="8">
        <v>9.15</v>
      </c>
    </row>
    <row r="558" spans="1:17">
      <c r="A558" s="44" t="s">
        <v>1987</v>
      </c>
      <c r="B558" s="45" t="s">
        <v>37</v>
      </c>
      <c r="C558" s="46">
        <v>261001</v>
      </c>
      <c r="D558" s="53" t="s">
        <v>1406</v>
      </c>
      <c r="E558" s="47" t="s">
        <v>9</v>
      </c>
      <c r="F558" s="54">
        <v>17.78</v>
      </c>
      <c r="G558" s="48">
        <v>17.78</v>
      </c>
      <c r="H558" s="48">
        <f t="shared" si="48"/>
        <v>69.875400000000013</v>
      </c>
      <c r="I558" s="49">
        <f t="shared" si="49"/>
        <v>3.93</v>
      </c>
      <c r="J558" s="49">
        <f t="shared" si="50"/>
        <v>114.68100000000001</v>
      </c>
      <c r="K558" s="49">
        <f t="shared" si="51"/>
        <v>6.45</v>
      </c>
      <c r="L558" s="50">
        <f t="shared" si="52"/>
        <v>184.55</v>
      </c>
      <c r="M558" s="50">
        <f t="shared" si="53"/>
        <v>184.55</v>
      </c>
      <c r="P558" s="8">
        <v>4.54</v>
      </c>
      <c r="Q558" s="8">
        <v>7.44</v>
      </c>
    </row>
    <row r="559" spans="1:17">
      <c r="A559" s="44" t="s">
        <v>1988</v>
      </c>
      <c r="B559" s="45" t="s">
        <v>37</v>
      </c>
      <c r="C559" s="46">
        <v>261550</v>
      </c>
      <c r="D559" s="53" t="s">
        <v>1408</v>
      </c>
      <c r="E559" s="47" t="s">
        <v>9</v>
      </c>
      <c r="F559" s="54">
        <v>20.52</v>
      </c>
      <c r="G559" s="48">
        <v>20.52</v>
      </c>
      <c r="H559" s="48">
        <f t="shared" si="48"/>
        <v>132.5592</v>
      </c>
      <c r="I559" s="49">
        <f t="shared" si="49"/>
        <v>6.46</v>
      </c>
      <c r="J559" s="49">
        <f t="shared" si="50"/>
        <v>149.38560000000001</v>
      </c>
      <c r="K559" s="49">
        <f t="shared" si="51"/>
        <v>7.28</v>
      </c>
      <c r="L559" s="50">
        <f t="shared" si="52"/>
        <v>281.94</v>
      </c>
      <c r="M559" s="50">
        <f t="shared" si="53"/>
        <v>281.94</v>
      </c>
      <c r="P559" s="8">
        <v>7.46</v>
      </c>
      <c r="Q559" s="8">
        <v>8.4</v>
      </c>
    </row>
    <row r="560" spans="1:17">
      <c r="A560" s="59" t="s">
        <v>1989</v>
      </c>
      <c r="B560" s="60"/>
      <c r="C560" s="60"/>
      <c r="D560" s="61" t="s">
        <v>1510</v>
      </c>
      <c r="E560" s="60"/>
      <c r="F560" s="93"/>
      <c r="G560" s="60"/>
      <c r="H560" s="62"/>
      <c r="I560" s="62"/>
      <c r="J560" s="62"/>
      <c r="K560" s="62"/>
      <c r="L560" s="62">
        <f>SUM(L561:L562)</f>
        <v>177.45999999999998</v>
      </c>
      <c r="M560" s="62">
        <f>SUM(M561:M562)</f>
        <v>177.45999999999998</v>
      </c>
      <c r="P560" s="3"/>
      <c r="Q560" s="3"/>
    </row>
    <row r="561" spans="1:17">
      <c r="A561" s="44" t="s">
        <v>1990</v>
      </c>
      <c r="B561" s="45" t="s">
        <v>37</v>
      </c>
      <c r="C561" s="46">
        <v>261300</v>
      </c>
      <c r="D561" s="53" t="s">
        <v>1404</v>
      </c>
      <c r="E561" s="47" t="s">
        <v>9</v>
      </c>
      <c r="F561" s="54">
        <v>9.92</v>
      </c>
      <c r="G561" s="48">
        <v>9.92</v>
      </c>
      <c r="H561" s="48">
        <f t="shared" si="48"/>
        <v>17.558399999999999</v>
      </c>
      <c r="I561" s="49">
        <f t="shared" si="49"/>
        <v>1.77</v>
      </c>
      <c r="J561" s="49">
        <f t="shared" si="50"/>
        <v>78.665599999999998</v>
      </c>
      <c r="K561" s="49">
        <f t="shared" si="51"/>
        <v>7.93</v>
      </c>
      <c r="L561" s="50">
        <f t="shared" si="52"/>
        <v>96.22</v>
      </c>
      <c r="M561" s="50">
        <f t="shared" si="53"/>
        <v>96.22</v>
      </c>
      <c r="P561" s="8">
        <v>2.0499999999999998</v>
      </c>
      <c r="Q561" s="8">
        <v>9.15</v>
      </c>
    </row>
    <row r="562" spans="1:17">
      <c r="A562" s="44" t="s">
        <v>1991</v>
      </c>
      <c r="B562" s="45" t="s">
        <v>37</v>
      </c>
      <c r="C562" s="46">
        <v>261307</v>
      </c>
      <c r="D562" s="53" t="s">
        <v>1415</v>
      </c>
      <c r="E562" s="47" t="s">
        <v>9</v>
      </c>
      <c r="F562" s="54">
        <v>9.92</v>
      </c>
      <c r="G562" s="48">
        <v>9.92</v>
      </c>
      <c r="H562" s="48">
        <f t="shared" si="48"/>
        <v>35.216000000000001</v>
      </c>
      <c r="I562" s="49">
        <f t="shared" si="49"/>
        <v>3.55</v>
      </c>
      <c r="J562" s="49">
        <f t="shared" si="50"/>
        <v>46.028799999999997</v>
      </c>
      <c r="K562" s="49">
        <f t="shared" si="51"/>
        <v>4.6399999999999997</v>
      </c>
      <c r="L562" s="50">
        <f t="shared" si="52"/>
        <v>81.239999999999995</v>
      </c>
      <c r="M562" s="50">
        <f t="shared" si="53"/>
        <v>81.239999999999995</v>
      </c>
      <c r="P562" s="8">
        <v>4.0999999999999996</v>
      </c>
      <c r="Q562" s="8">
        <v>5.36</v>
      </c>
    </row>
    <row r="563" spans="1:17">
      <c r="A563" s="59" t="s">
        <v>1992</v>
      </c>
      <c r="B563" s="60"/>
      <c r="C563" s="60"/>
      <c r="D563" s="61" t="s">
        <v>1214</v>
      </c>
      <c r="E563" s="60"/>
      <c r="F563" s="93"/>
      <c r="G563" s="60"/>
      <c r="H563" s="62"/>
      <c r="I563" s="62"/>
      <c r="J563" s="62"/>
      <c r="K563" s="62"/>
      <c r="L563" s="62">
        <f>L564</f>
        <v>238.02</v>
      </c>
      <c r="M563" s="62">
        <f>M564</f>
        <v>238.02</v>
      </c>
      <c r="P563" s="3"/>
      <c r="Q563" s="3"/>
    </row>
    <row r="564" spans="1:17">
      <c r="A564" s="44" t="s">
        <v>1993</v>
      </c>
      <c r="B564" s="45" t="s">
        <v>37</v>
      </c>
      <c r="C564" s="46">
        <v>261602</v>
      </c>
      <c r="D564" s="53" t="s">
        <v>75</v>
      </c>
      <c r="E564" s="47" t="s">
        <v>9</v>
      </c>
      <c r="F564" s="54">
        <v>11.04</v>
      </c>
      <c r="G564" s="48">
        <v>11.04</v>
      </c>
      <c r="H564" s="48">
        <f t="shared" si="48"/>
        <v>103.99679999999999</v>
      </c>
      <c r="I564" s="49">
        <f t="shared" si="49"/>
        <v>9.42</v>
      </c>
      <c r="J564" s="49">
        <f t="shared" si="50"/>
        <v>134.0256</v>
      </c>
      <c r="K564" s="49">
        <f t="shared" si="51"/>
        <v>12.14</v>
      </c>
      <c r="L564" s="50">
        <f t="shared" si="52"/>
        <v>238.02</v>
      </c>
      <c r="M564" s="50">
        <f t="shared" si="53"/>
        <v>238.02</v>
      </c>
      <c r="P564" s="8">
        <v>10.87</v>
      </c>
      <c r="Q564" s="8">
        <v>14.01</v>
      </c>
    </row>
    <row r="565" spans="1:17">
      <c r="A565" s="34">
        <v>16</v>
      </c>
      <c r="B565" s="35"/>
      <c r="C565" s="35"/>
      <c r="D565" s="36" t="s">
        <v>1994</v>
      </c>
      <c r="E565" s="37" t="s">
        <v>12</v>
      </c>
      <c r="F565" s="38">
        <v>1</v>
      </c>
      <c r="G565" s="35"/>
      <c r="H565" s="58"/>
      <c r="I565" s="58"/>
      <c r="J565" s="58"/>
      <c r="K565" s="58"/>
      <c r="L565" s="58">
        <f>L566+L568+L570+L573+L575+L578+L581+L584</f>
        <v>25693.83</v>
      </c>
      <c r="M565" s="58">
        <f>M566+M568+M570+M573+M575+M578+M581+M584</f>
        <v>25693.83</v>
      </c>
      <c r="P565" s="5"/>
      <c r="Q565" s="5"/>
    </row>
    <row r="566" spans="1:17">
      <c r="A566" s="40" t="s">
        <v>1995</v>
      </c>
      <c r="B566" s="41"/>
      <c r="C566" s="41"/>
      <c r="D566" s="42" t="s">
        <v>132</v>
      </c>
      <c r="E566" s="41"/>
      <c r="F566" s="92"/>
      <c r="G566" s="41"/>
      <c r="H566" s="55"/>
      <c r="I566" s="55"/>
      <c r="J566" s="55"/>
      <c r="K566" s="55"/>
      <c r="L566" s="55">
        <f>L567</f>
        <v>1459.23</v>
      </c>
      <c r="M566" s="55">
        <f>M567</f>
        <v>1459.23</v>
      </c>
      <c r="P566" s="4"/>
      <c r="Q566" s="4"/>
    </row>
    <row r="567" spans="1:17" ht="15.6">
      <c r="A567" s="44" t="s">
        <v>1996</v>
      </c>
      <c r="B567" s="45" t="s">
        <v>37</v>
      </c>
      <c r="C567" s="46">
        <v>20117</v>
      </c>
      <c r="D567" s="32" t="s">
        <v>2569</v>
      </c>
      <c r="E567" s="47" t="s">
        <v>9</v>
      </c>
      <c r="F567" s="54">
        <v>355.91</v>
      </c>
      <c r="G567" s="48">
        <v>355.91</v>
      </c>
      <c r="H567" s="48">
        <f t="shared" si="48"/>
        <v>0</v>
      </c>
      <c r="I567" s="49">
        <f t="shared" si="49"/>
        <v>0</v>
      </c>
      <c r="J567" s="49">
        <f t="shared" si="50"/>
        <v>1459.231</v>
      </c>
      <c r="K567" s="49">
        <f t="shared" si="51"/>
        <v>4.0999999999999996</v>
      </c>
      <c r="L567" s="50">
        <f t="shared" si="52"/>
        <v>1459.23</v>
      </c>
      <c r="M567" s="50">
        <f t="shared" si="53"/>
        <v>1459.23</v>
      </c>
      <c r="P567" s="8">
        <v>0</v>
      </c>
      <c r="Q567" s="8">
        <v>4.7300000000000004</v>
      </c>
    </row>
    <row r="568" spans="1:17">
      <c r="A568" s="40" t="s">
        <v>1997</v>
      </c>
      <c r="B568" s="41"/>
      <c r="C568" s="41"/>
      <c r="D568" s="42" t="s">
        <v>134</v>
      </c>
      <c r="E568" s="41"/>
      <c r="F568" s="92"/>
      <c r="G568" s="41"/>
      <c r="H568" s="55"/>
      <c r="I568" s="55"/>
      <c r="J568" s="55"/>
      <c r="K568" s="55"/>
      <c r="L568" s="55">
        <f>L569</f>
        <v>268.85000000000002</v>
      </c>
      <c r="M568" s="55">
        <f>M569</f>
        <v>268.85000000000002</v>
      </c>
      <c r="P568" s="4"/>
      <c r="Q568" s="4"/>
    </row>
    <row r="569" spans="1:17">
      <c r="A569" s="44" t="s">
        <v>1998</v>
      </c>
      <c r="B569" s="45" t="s">
        <v>37</v>
      </c>
      <c r="C569" s="46">
        <v>30101</v>
      </c>
      <c r="D569" s="53" t="s">
        <v>92</v>
      </c>
      <c r="E569" s="47" t="s">
        <v>17</v>
      </c>
      <c r="F569" s="54">
        <v>7.12</v>
      </c>
      <c r="G569" s="48">
        <v>7.12</v>
      </c>
      <c r="H569" s="48">
        <f t="shared" si="48"/>
        <v>213.45760000000001</v>
      </c>
      <c r="I569" s="49">
        <f t="shared" si="49"/>
        <v>29.98</v>
      </c>
      <c r="J569" s="49">
        <f t="shared" si="50"/>
        <v>55.393599999999999</v>
      </c>
      <c r="K569" s="49">
        <f t="shared" si="51"/>
        <v>7.78</v>
      </c>
      <c r="L569" s="50">
        <f t="shared" si="52"/>
        <v>268.85000000000002</v>
      </c>
      <c r="M569" s="50">
        <f t="shared" si="53"/>
        <v>268.85000000000002</v>
      </c>
      <c r="P569" s="11">
        <v>34.58</v>
      </c>
      <c r="Q569" s="11">
        <v>8.98</v>
      </c>
    </row>
    <row r="570" spans="1:17">
      <c r="A570" s="40" t="s">
        <v>1842</v>
      </c>
      <c r="B570" s="41"/>
      <c r="C570" s="41"/>
      <c r="D570" s="42" t="s">
        <v>136</v>
      </c>
      <c r="E570" s="41"/>
      <c r="F570" s="92"/>
      <c r="G570" s="41"/>
      <c r="H570" s="55"/>
      <c r="I570" s="55"/>
      <c r="J570" s="55"/>
      <c r="K570" s="55"/>
      <c r="L570" s="55">
        <f>SUM(L571:L572)</f>
        <v>2320.5299999999997</v>
      </c>
      <c r="M570" s="55">
        <f>SUM(M571:M572)</f>
        <v>2320.5299999999997</v>
      </c>
      <c r="P570" s="4"/>
      <c r="Q570" s="4"/>
    </row>
    <row r="571" spans="1:17" ht="15.6">
      <c r="A571" s="44" t="s">
        <v>1843</v>
      </c>
      <c r="B571" s="45" t="s">
        <v>37</v>
      </c>
      <c r="C571" s="46">
        <v>41140</v>
      </c>
      <c r="D571" s="32" t="s">
        <v>2564</v>
      </c>
      <c r="E571" s="47" t="s">
        <v>9</v>
      </c>
      <c r="F571" s="54">
        <v>355.91</v>
      </c>
      <c r="G571" s="48">
        <v>355.91</v>
      </c>
      <c r="H571" s="48">
        <f t="shared" si="48"/>
        <v>0</v>
      </c>
      <c r="I571" s="49">
        <f t="shared" si="49"/>
        <v>0</v>
      </c>
      <c r="J571" s="49">
        <f t="shared" si="50"/>
        <v>783.00200000000007</v>
      </c>
      <c r="K571" s="49">
        <f t="shared" si="51"/>
        <v>2.2000000000000002</v>
      </c>
      <c r="L571" s="50">
        <f t="shared" si="52"/>
        <v>783</v>
      </c>
      <c r="M571" s="50">
        <f t="shared" si="53"/>
        <v>783</v>
      </c>
      <c r="P571" s="8">
        <v>0</v>
      </c>
      <c r="Q571" s="8">
        <v>2.54</v>
      </c>
    </row>
    <row r="572" spans="1:17">
      <c r="A572" s="44" t="s">
        <v>1844</v>
      </c>
      <c r="B572" s="45" t="s">
        <v>37</v>
      </c>
      <c r="C572" s="46">
        <v>41002</v>
      </c>
      <c r="D572" s="53" t="s">
        <v>95</v>
      </c>
      <c r="E572" s="47" t="s">
        <v>9</v>
      </c>
      <c r="F572" s="54">
        <v>355.91</v>
      </c>
      <c r="G572" s="48">
        <v>355.91</v>
      </c>
      <c r="H572" s="48">
        <f t="shared" si="48"/>
        <v>0</v>
      </c>
      <c r="I572" s="49">
        <f t="shared" si="49"/>
        <v>0</v>
      </c>
      <c r="J572" s="49">
        <f t="shared" si="50"/>
        <v>1537.5312000000001</v>
      </c>
      <c r="K572" s="49">
        <f t="shared" si="51"/>
        <v>4.32</v>
      </c>
      <c r="L572" s="50">
        <f t="shared" si="52"/>
        <v>1537.53</v>
      </c>
      <c r="M572" s="50">
        <f t="shared" si="53"/>
        <v>1537.53</v>
      </c>
      <c r="P572" s="8">
        <v>0</v>
      </c>
      <c r="Q572" s="8">
        <v>4.99</v>
      </c>
    </row>
    <row r="573" spans="1:17">
      <c r="A573" s="40" t="s">
        <v>1845</v>
      </c>
      <c r="B573" s="41"/>
      <c r="C573" s="41"/>
      <c r="D573" s="42" t="s">
        <v>147</v>
      </c>
      <c r="E573" s="41"/>
      <c r="F573" s="92"/>
      <c r="G573" s="41"/>
      <c r="H573" s="55"/>
      <c r="I573" s="55"/>
      <c r="J573" s="55"/>
      <c r="K573" s="55"/>
      <c r="L573" s="55">
        <f>L574</f>
        <v>177.6</v>
      </c>
      <c r="M573" s="55">
        <f>M574</f>
        <v>177.6</v>
      </c>
      <c r="P573" s="4"/>
      <c r="Q573" s="4"/>
    </row>
    <row r="574" spans="1:17">
      <c r="A574" s="44" t="s">
        <v>1846</v>
      </c>
      <c r="B574" s="45" t="s">
        <v>37</v>
      </c>
      <c r="C574" s="46">
        <v>100102</v>
      </c>
      <c r="D574" s="53" t="s">
        <v>1847</v>
      </c>
      <c r="E574" s="47" t="s">
        <v>9</v>
      </c>
      <c r="F574" s="54">
        <v>2.4</v>
      </c>
      <c r="G574" s="48">
        <v>2.4</v>
      </c>
      <c r="H574" s="48">
        <f t="shared" si="48"/>
        <v>98.855999999999995</v>
      </c>
      <c r="I574" s="49">
        <f t="shared" si="49"/>
        <v>41.19</v>
      </c>
      <c r="J574" s="49">
        <f t="shared" si="50"/>
        <v>78.744</v>
      </c>
      <c r="K574" s="49">
        <f t="shared" si="51"/>
        <v>32.81</v>
      </c>
      <c r="L574" s="50">
        <f t="shared" si="52"/>
        <v>177.6</v>
      </c>
      <c r="M574" s="50">
        <f t="shared" si="53"/>
        <v>177.6</v>
      </c>
      <c r="P574" s="8">
        <v>47.51</v>
      </c>
      <c r="Q574" s="8">
        <v>37.85</v>
      </c>
    </row>
    <row r="575" spans="1:17">
      <c r="A575" s="40" t="s">
        <v>1848</v>
      </c>
      <c r="B575" s="41"/>
      <c r="C575" s="41"/>
      <c r="D575" s="42" t="s">
        <v>157</v>
      </c>
      <c r="E575" s="41"/>
      <c r="F575" s="92"/>
      <c r="G575" s="41"/>
      <c r="H575" s="55"/>
      <c r="I575" s="55"/>
      <c r="J575" s="55"/>
      <c r="K575" s="55"/>
      <c r="L575" s="55">
        <f>SUM(L576:L577)</f>
        <v>89.85</v>
      </c>
      <c r="M575" s="55">
        <f>SUM(M576:M577)</f>
        <v>89.85</v>
      </c>
      <c r="P575" s="4"/>
      <c r="Q575" s="4"/>
    </row>
    <row r="576" spans="1:17">
      <c r="A576" s="44" t="s">
        <v>1849</v>
      </c>
      <c r="B576" s="45" t="s">
        <v>37</v>
      </c>
      <c r="C576" s="46">
        <v>200150</v>
      </c>
      <c r="D576" s="53" t="s">
        <v>1207</v>
      </c>
      <c r="E576" s="47" t="s">
        <v>9</v>
      </c>
      <c r="F576" s="54">
        <v>4.8</v>
      </c>
      <c r="G576" s="48">
        <v>4.8</v>
      </c>
      <c r="H576" s="48">
        <f t="shared" si="48"/>
        <v>14.399999999999999</v>
      </c>
      <c r="I576" s="49">
        <f t="shared" si="49"/>
        <v>3</v>
      </c>
      <c r="J576" s="49">
        <f t="shared" si="50"/>
        <v>4.7519999999999998</v>
      </c>
      <c r="K576" s="49">
        <f t="shared" si="51"/>
        <v>0.99</v>
      </c>
      <c r="L576" s="50">
        <f t="shared" si="52"/>
        <v>19.149999999999999</v>
      </c>
      <c r="M576" s="50">
        <f t="shared" si="53"/>
        <v>19.149999999999999</v>
      </c>
      <c r="P576" s="8">
        <v>3.46</v>
      </c>
      <c r="Q576" s="8">
        <v>1.1499999999999999</v>
      </c>
    </row>
    <row r="577" spans="1:17">
      <c r="A577" s="44" t="s">
        <v>1850</v>
      </c>
      <c r="B577" s="45" t="s">
        <v>37</v>
      </c>
      <c r="C577" s="46">
        <v>200403</v>
      </c>
      <c r="D577" s="53" t="s">
        <v>38</v>
      </c>
      <c r="E577" s="47" t="s">
        <v>9</v>
      </c>
      <c r="F577" s="54">
        <v>4.8</v>
      </c>
      <c r="G577" s="48">
        <v>4.8</v>
      </c>
      <c r="H577" s="48">
        <f t="shared" si="48"/>
        <v>11.952</v>
      </c>
      <c r="I577" s="49">
        <f t="shared" si="49"/>
        <v>2.4900000000000002</v>
      </c>
      <c r="J577" s="49">
        <f t="shared" si="50"/>
        <v>58.751999999999995</v>
      </c>
      <c r="K577" s="49">
        <f t="shared" si="51"/>
        <v>12.24</v>
      </c>
      <c r="L577" s="50">
        <f t="shared" si="52"/>
        <v>70.7</v>
      </c>
      <c r="M577" s="50">
        <f t="shared" si="53"/>
        <v>70.7</v>
      </c>
      <c r="P577" s="8">
        <v>2.88</v>
      </c>
      <c r="Q577" s="8">
        <v>14.12</v>
      </c>
    </row>
    <row r="578" spans="1:17">
      <c r="A578" s="40" t="s">
        <v>1851</v>
      </c>
      <c r="B578" s="41"/>
      <c r="C578" s="41"/>
      <c r="D578" s="42" t="s">
        <v>124</v>
      </c>
      <c r="E578" s="41"/>
      <c r="F578" s="92"/>
      <c r="G578" s="41"/>
      <c r="H578" s="55"/>
      <c r="I578" s="55"/>
      <c r="J578" s="55"/>
      <c r="K578" s="55"/>
      <c r="L578" s="55">
        <f>SUM(L579:L580)</f>
        <v>16969.68</v>
      </c>
      <c r="M578" s="55">
        <f>SUM(M579:M580)</f>
        <v>16969.68</v>
      </c>
      <c r="P578" s="4"/>
      <c r="Q578" s="4"/>
    </row>
    <row r="579" spans="1:17">
      <c r="A579" s="44" t="s">
        <v>1852</v>
      </c>
      <c r="B579" s="45" t="s">
        <v>37</v>
      </c>
      <c r="C579" s="46">
        <v>220059</v>
      </c>
      <c r="D579" s="53" t="s">
        <v>1457</v>
      </c>
      <c r="E579" s="47" t="s">
        <v>9</v>
      </c>
      <c r="F579" s="54">
        <v>355.91</v>
      </c>
      <c r="G579" s="48">
        <v>355.91</v>
      </c>
      <c r="H579" s="48">
        <f t="shared" si="48"/>
        <v>9559.7425999999996</v>
      </c>
      <c r="I579" s="49">
        <f t="shared" si="49"/>
        <v>26.86</v>
      </c>
      <c r="J579" s="49">
        <f t="shared" si="50"/>
        <v>2875.7528000000002</v>
      </c>
      <c r="K579" s="49">
        <f t="shared" si="51"/>
        <v>8.08</v>
      </c>
      <c r="L579" s="50">
        <f t="shared" si="52"/>
        <v>12435.49</v>
      </c>
      <c r="M579" s="50">
        <f t="shared" si="53"/>
        <v>12435.49</v>
      </c>
      <c r="P579" s="8">
        <v>30.98</v>
      </c>
      <c r="Q579" s="8">
        <v>9.33</v>
      </c>
    </row>
    <row r="580" spans="1:17">
      <c r="A580" s="44" t="s">
        <v>1853</v>
      </c>
      <c r="B580" s="45" t="s">
        <v>37</v>
      </c>
      <c r="C580" s="46">
        <v>221126</v>
      </c>
      <c r="D580" s="53" t="s">
        <v>1854</v>
      </c>
      <c r="E580" s="47" t="s">
        <v>9</v>
      </c>
      <c r="F580" s="54">
        <v>37.380000000000003</v>
      </c>
      <c r="G580" s="48">
        <v>37.380000000000003</v>
      </c>
      <c r="H580" s="48">
        <f t="shared" si="48"/>
        <v>3779.1179999999999</v>
      </c>
      <c r="I580" s="49">
        <f t="shared" si="49"/>
        <v>101.1</v>
      </c>
      <c r="J580" s="49">
        <f t="shared" si="50"/>
        <v>755.07600000000002</v>
      </c>
      <c r="K580" s="49">
        <f t="shared" si="51"/>
        <v>20.2</v>
      </c>
      <c r="L580" s="50">
        <f t="shared" si="52"/>
        <v>4534.1899999999996</v>
      </c>
      <c r="M580" s="50">
        <f t="shared" si="53"/>
        <v>4534.1899999999996</v>
      </c>
      <c r="P580" s="8">
        <v>116.61</v>
      </c>
      <c r="Q580" s="8">
        <v>23.3</v>
      </c>
    </row>
    <row r="581" spans="1:17">
      <c r="A581" s="40" t="s">
        <v>1855</v>
      </c>
      <c r="B581" s="41"/>
      <c r="C581" s="41"/>
      <c r="D581" s="42" t="s">
        <v>165</v>
      </c>
      <c r="E581" s="41"/>
      <c r="F581" s="92"/>
      <c r="G581" s="41"/>
      <c r="H581" s="55"/>
      <c r="I581" s="55"/>
      <c r="J581" s="55"/>
      <c r="K581" s="55"/>
      <c r="L581" s="55">
        <f>SUM(L582:L583)</f>
        <v>3919.99</v>
      </c>
      <c r="M581" s="55">
        <f>SUM(M582:M583)</f>
        <v>3919.99</v>
      </c>
      <c r="P581" s="4"/>
      <c r="Q581" s="4"/>
    </row>
    <row r="582" spans="1:17">
      <c r="A582" s="44" t="s">
        <v>1856</v>
      </c>
      <c r="B582" s="45" t="s">
        <v>37</v>
      </c>
      <c r="C582" s="46">
        <v>261000</v>
      </c>
      <c r="D582" s="53" t="s">
        <v>40</v>
      </c>
      <c r="E582" s="47" t="s">
        <v>9</v>
      </c>
      <c r="F582" s="54">
        <v>4.8</v>
      </c>
      <c r="G582" s="48">
        <v>4.8</v>
      </c>
      <c r="H582" s="48">
        <f t="shared" si="48"/>
        <v>23.712</v>
      </c>
      <c r="I582" s="49">
        <f t="shared" si="49"/>
        <v>4.9400000000000004</v>
      </c>
      <c r="J582" s="49">
        <f t="shared" si="50"/>
        <v>31.103999999999999</v>
      </c>
      <c r="K582" s="49">
        <f t="shared" si="51"/>
        <v>6.48</v>
      </c>
      <c r="L582" s="50">
        <f t="shared" si="52"/>
        <v>54.81</v>
      </c>
      <c r="M582" s="50">
        <f t="shared" si="53"/>
        <v>54.81</v>
      </c>
      <c r="P582" s="8">
        <v>5.7</v>
      </c>
      <c r="Q582" s="8">
        <v>7.48</v>
      </c>
    </row>
    <row r="583" spans="1:17">
      <c r="A583" s="44" t="s">
        <v>1857</v>
      </c>
      <c r="B583" s="45" t="s">
        <v>37</v>
      </c>
      <c r="C583" s="46">
        <v>261703</v>
      </c>
      <c r="D583" s="53" t="s">
        <v>1362</v>
      </c>
      <c r="E583" s="47" t="s">
        <v>9</v>
      </c>
      <c r="F583" s="54">
        <v>355.91</v>
      </c>
      <c r="G583" s="48">
        <v>355.91</v>
      </c>
      <c r="H583" s="48">
        <f t="shared" si="48"/>
        <v>1274.1578000000002</v>
      </c>
      <c r="I583" s="49">
        <f t="shared" si="49"/>
        <v>3.58</v>
      </c>
      <c r="J583" s="49">
        <f t="shared" si="50"/>
        <v>2591.0248000000001</v>
      </c>
      <c r="K583" s="49">
        <f t="shared" si="51"/>
        <v>7.28</v>
      </c>
      <c r="L583" s="50">
        <f t="shared" si="52"/>
        <v>3865.18</v>
      </c>
      <c r="M583" s="50">
        <f t="shared" si="53"/>
        <v>3865.18</v>
      </c>
      <c r="P583" s="8">
        <v>4.13</v>
      </c>
      <c r="Q583" s="8">
        <v>8.4</v>
      </c>
    </row>
    <row r="584" spans="1:17">
      <c r="A584" s="40" t="s">
        <v>1858</v>
      </c>
      <c r="B584" s="41"/>
      <c r="C584" s="41"/>
      <c r="D584" s="42" t="s">
        <v>167</v>
      </c>
      <c r="E584" s="41"/>
      <c r="F584" s="92"/>
      <c r="G584" s="41"/>
      <c r="H584" s="55"/>
      <c r="I584" s="55"/>
      <c r="J584" s="55"/>
      <c r="K584" s="55"/>
      <c r="L584" s="55">
        <f>L585</f>
        <v>488.1</v>
      </c>
      <c r="M584" s="55">
        <f>M585</f>
        <v>488.1</v>
      </c>
      <c r="P584" s="4"/>
      <c r="Q584" s="4"/>
    </row>
    <row r="585" spans="1:17" ht="23.4">
      <c r="A585" s="44" t="s">
        <v>1859</v>
      </c>
      <c r="B585" s="51" t="s">
        <v>37</v>
      </c>
      <c r="C585" s="52">
        <v>271713</v>
      </c>
      <c r="D585" s="53" t="s">
        <v>1860</v>
      </c>
      <c r="E585" s="47" t="s">
        <v>16</v>
      </c>
      <c r="F585" s="54">
        <v>15</v>
      </c>
      <c r="G585" s="48">
        <v>15</v>
      </c>
      <c r="H585" s="48">
        <f t="shared" si="48"/>
        <v>276.90000000000003</v>
      </c>
      <c r="I585" s="49">
        <f t="shared" si="49"/>
        <v>18.46</v>
      </c>
      <c r="J585" s="49">
        <f t="shared" si="50"/>
        <v>211.2</v>
      </c>
      <c r="K585" s="49">
        <f t="shared" si="51"/>
        <v>14.08</v>
      </c>
      <c r="L585" s="50">
        <f t="shared" si="52"/>
        <v>488.1</v>
      </c>
      <c r="M585" s="50">
        <f t="shared" si="53"/>
        <v>488.1</v>
      </c>
      <c r="P585" s="8">
        <v>21.3</v>
      </c>
      <c r="Q585" s="8">
        <v>16.239999999999998</v>
      </c>
    </row>
    <row r="586" spans="1:17">
      <c r="A586" s="34">
        <v>17</v>
      </c>
      <c r="B586" s="35"/>
      <c r="C586" s="35"/>
      <c r="D586" s="36" t="s">
        <v>1861</v>
      </c>
      <c r="E586" s="37" t="s">
        <v>12</v>
      </c>
      <c r="F586" s="38">
        <v>1</v>
      </c>
      <c r="G586" s="35"/>
      <c r="H586" s="58"/>
      <c r="I586" s="58"/>
      <c r="J586" s="58"/>
      <c r="K586" s="58"/>
      <c r="L586" s="58">
        <f>L587+L590+L592+L594</f>
        <v>31879.78</v>
      </c>
      <c r="M586" s="58">
        <f>M587+M590+M592+M594</f>
        <v>31879.78</v>
      </c>
      <c r="P586" s="5"/>
      <c r="Q586" s="5"/>
    </row>
    <row r="587" spans="1:17">
      <c r="A587" s="40" t="s">
        <v>1862</v>
      </c>
      <c r="B587" s="41"/>
      <c r="C587" s="41"/>
      <c r="D587" s="42" t="s">
        <v>132</v>
      </c>
      <c r="E587" s="41"/>
      <c r="F587" s="92"/>
      <c r="G587" s="41"/>
      <c r="H587" s="55"/>
      <c r="I587" s="55"/>
      <c r="J587" s="55"/>
      <c r="K587" s="55"/>
      <c r="L587" s="55">
        <f>SUM(L588:L589)</f>
        <v>2492.06</v>
      </c>
      <c r="M587" s="55">
        <f>SUM(M588:M589)</f>
        <v>2492.06</v>
      </c>
      <c r="P587" s="4"/>
      <c r="Q587" s="4"/>
    </row>
    <row r="588" spans="1:17">
      <c r="A588" s="44" t="s">
        <v>1863</v>
      </c>
      <c r="B588" s="45" t="s">
        <v>7</v>
      </c>
      <c r="C588" s="46">
        <v>97631</v>
      </c>
      <c r="D588" s="53" t="s">
        <v>1864</v>
      </c>
      <c r="E588" s="47" t="s">
        <v>9</v>
      </c>
      <c r="F588" s="54">
        <v>570.16999999999996</v>
      </c>
      <c r="G588" s="48">
        <v>570.16999999999996</v>
      </c>
      <c r="H588" s="48">
        <f t="shared" ref="H588:H648" si="54">G588*I588</f>
        <v>404.82069999999993</v>
      </c>
      <c r="I588" s="49">
        <f t="shared" ref="I588:I648" si="55">TRUNC(($P$7*P588),2)</f>
        <v>0.71</v>
      </c>
      <c r="J588" s="49">
        <f t="shared" ref="J588:J648" si="56">G588*K588</f>
        <v>1077.6212999999998</v>
      </c>
      <c r="K588" s="49">
        <f t="shared" ref="K588:K648" si="57">TRUNC(($P$7*Q588),2)</f>
        <v>1.89</v>
      </c>
      <c r="L588" s="50">
        <f t="shared" ref="L588:L648" si="58">TRUNC(F588*(I588+K588),2)</f>
        <v>1482.44</v>
      </c>
      <c r="M588" s="50">
        <f t="shared" ref="M588:M648" si="59">TRUNC(G588*(I588+K588),2)</f>
        <v>1482.44</v>
      </c>
      <c r="P588" s="8">
        <v>0.82</v>
      </c>
      <c r="Q588" s="8">
        <v>2.1800000000000002</v>
      </c>
    </row>
    <row r="589" spans="1:17">
      <c r="A589" s="44" t="s">
        <v>1865</v>
      </c>
      <c r="B589" s="45" t="s">
        <v>37</v>
      </c>
      <c r="C589" s="46">
        <v>20117</v>
      </c>
      <c r="D589" s="53" t="s">
        <v>1762</v>
      </c>
      <c r="E589" s="47" t="s">
        <v>9</v>
      </c>
      <c r="F589" s="54">
        <v>246.25</v>
      </c>
      <c r="G589" s="48">
        <v>246.25</v>
      </c>
      <c r="H589" s="48">
        <f t="shared" si="54"/>
        <v>0</v>
      </c>
      <c r="I589" s="49">
        <f t="shared" si="55"/>
        <v>0</v>
      </c>
      <c r="J589" s="49">
        <f t="shared" si="56"/>
        <v>1009.6249999999999</v>
      </c>
      <c r="K589" s="49">
        <f t="shared" si="57"/>
        <v>4.0999999999999996</v>
      </c>
      <c r="L589" s="50">
        <f t="shared" si="58"/>
        <v>1009.62</v>
      </c>
      <c r="M589" s="50">
        <f t="shared" si="59"/>
        <v>1009.62</v>
      </c>
      <c r="P589" s="8">
        <v>0</v>
      </c>
      <c r="Q589" s="8">
        <v>4.7300000000000004</v>
      </c>
    </row>
    <row r="590" spans="1:17">
      <c r="A590" s="40" t="s">
        <v>1866</v>
      </c>
      <c r="B590" s="41"/>
      <c r="C590" s="41"/>
      <c r="D590" s="42" t="s">
        <v>134</v>
      </c>
      <c r="E590" s="41"/>
      <c r="F590" s="92"/>
      <c r="G590" s="41"/>
      <c r="H590" s="55"/>
      <c r="I590" s="55"/>
      <c r="J590" s="55"/>
      <c r="K590" s="55"/>
      <c r="L590" s="55">
        <f>L591</f>
        <v>616.62</v>
      </c>
      <c r="M590" s="55">
        <f>M591</f>
        <v>616.62</v>
      </c>
      <c r="P590" s="4"/>
      <c r="Q590" s="4"/>
    </row>
    <row r="591" spans="1:17">
      <c r="A591" s="44" t="s">
        <v>1867</v>
      </c>
      <c r="B591" s="45" t="s">
        <v>37</v>
      </c>
      <c r="C591" s="46">
        <v>30101</v>
      </c>
      <c r="D591" s="53" t="s">
        <v>92</v>
      </c>
      <c r="E591" s="47" t="s">
        <v>17</v>
      </c>
      <c r="F591" s="54">
        <v>16.329999999999998</v>
      </c>
      <c r="G591" s="48">
        <v>16.329999999999998</v>
      </c>
      <c r="H591" s="48">
        <f t="shared" si="54"/>
        <v>489.57339999999994</v>
      </c>
      <c r="I591" s="49">
        <f t="shared" si="55"/>
        <v>29.98</v>
      </c>
      <c r="J591" s="49">
        <f t="shared" si="56"/>
        <v>127.0474</v>
      </c>
      <c r="K591" s="49">
        <f t="shared" si="57"/>
        <v>7.78</v>
      </c>
      <c r="L591" s="50">
        <f t="shared" si="58"/>
        <v>616.62</v>
      </c>
      <c r="M591" s="50">
        <f t="shared" si="59"/>
        <v>616.62</v>
      </c>
      <c r="P591" s="8">
        <v>34.58</v>
      </c>
      <c r="Q591" s="8">
        <v>8.98</v>
      </c>
    </row>
    <row r="592" spans="1:17">
      <c r="A592" s="40" t="s">
        <v>1868</v>
      </c>
      <c r="B592" s="41"/>
      <c r="C592" s="41"/>
      <c r="D592" s="42" t="s">
        <v>157</v>
      </c>
      <c r="E592" s="41"/>
      <c r="F592" s="92"/>
      <c r="G592" s="41"/>
      <c r="H592" s="55"/>
      <c r="I592" s="55"/>
      <c r="J592" s="55"/>
      <c r="K592" s="55"/>
      <c r="L592" s="55">
        <f>L593</f>
        <v>12025.86</v>
      </c>
      <c r="M592" s="55">
        <f>M593</f>
        <v>12025.86</v>
      </c>
      <c r="P592" s="4"/>
      <c r="Q592" s="4"/>
    </row>
    <row r="593" spans="1:17">
      <c r="A593" s="44" t="s">
        <v>1869</v>
      </c>
      <c r="B593" s="45" t="s">
        <v>37</v>
      </c>
      <c r="C593" s="46">
        <v>200403</v>
      </c>
      <c r="D593" s="53" t="s">
        <v>38</v>
      </c>
      <c r="E593" s="47" t="s">
        <v>9</v>
      </c>
      <c r="F593" s="54">
        <v>816.42</v>
      </c>
      <c r="G593" s="48">
        <v>816.42</v>
      </c>
      <c r="H593" s="48">
        <f t="shared" si="54"/>
        <v>2032.8858</v>
      </c>
      <c r="I593" s="49">
        <f t="shared" si="55"/>
        <v>2.4900000000000002</v>
      </c>
      <c r="J593" s="49">
        <f t="shared" si="56"/>
        <v>9992.9807999999994</v>
      </c>
      <c r="K593" s="49">
        <f t="shared" si="57"/>
        <v>12.24</v>
      </c>
      <c r="L593" s="50">
        <f t="shared" si="58"/>
        <v>12025.86</v>
      </c>
      <c r="M593" s="50">
        <f t="shared" si="59"/>
        <v>12025.86</v>
      </c>
      <c r="P593" s="8">
        <v>2.88</v>
      </c>
      <c r="Q593" s="8">
        <v>14.12</v>
      </c>
    </row>
    <row r="594" spans="1:17">
      <c r="A594" s="40" t="s">
        <v>1870</v>
      </c>
      <c r="B594" s="41"/>
      <c r="C594" s="41"/>
      <c r="D594" s="42" t="s">
        <v>165</v>
      </c>
      <c r="E594" s="41"/>
      <c r="F594" s="92"/>
      <c r="G594" s="41"/>
      <c r="H594" s="55"/>
      <c r="I594" s="55"/>
      <c r="J594" s="55"/>
      <c r="K594" s="55"/>
      <c r="L594" s="55">
        <f>L595+L597</f>
        <v>16745.239999999998</v>
      </c>
      <c r="M594" s="55">
        <f>M595+M597</f>
        <v>16745.239999999998</v>
      </c>
      <c r="P594" s="4"/>
      <c r="Q594" s="4"/>
    </row>
    <row r="595" spans="1:17">
      <c r="A595" s="59" t="s">
        <v>1871</v>
      </c>
      <c r="B595" s="60"/>
      <c r="C595" s="60"/>
      <c r="D595" s="61" t="s">
        <v>1872</v>
      </c>
      <c r="E595" s="60"/>
      <c r="F595" s="93"/>
      <c r="G595" s="60"/>
      <c r="H595" s="62"/>
      <c r="I595" s="62"/>
      <c r="J595" s="62"/>
      <c r="K595" s="62"/>
      <c r="L595" s="62">
        <f>L596</f>
        <v>8422.25</v>
      </c>
      <c r="M595" s="62">
        <f>M596</f>
        <v>8422.25</v>
      </c>
      <c r="P595" s="3"/>
      <c r="Q595" s="3"/>
    </row>
    <row r="596" spans="1:17">
      <c r="A596" s="44" t="s">
        <v>1873</v>
      </c>
      <c r="B596" s="45" t="s">
        <v>37</v>
      </c>
      <c r="C596" s="46">
        <v>260601</v>
      </c>
      <c r="D596" s="53" t="s">
        <v>1874</v>
      </c>
      <c r="E596" s="47" t="s">
        <v>9</v>
      </c>
      <c r="F596" s="54">
        <v>696.63</v>
      </c>
      <c r="G596" s="48">
        <v>696.63</v>
      </c>
      <c r="H596" s="48">
        <f t="shared" si="54"/>
        <v>4340.0048999999999</v>
      </c>
      <c r="I596" s="49">
        <f t="shared" si="55"/>
        <v>6.23</v>
      </c>
      <c r="J596" s="49">
        <f t="shared" si="56"/>
        <v>4082.2518</v>
      </c>
      <c r="K596" s="49">
        <f t="shared" si="57"/>
        <v>5.86</v>
      </c>
      <c r="L596" s="50">
        <f t="shared" si="58"/>
        <v>8422.25</v>
      </c>
      <c r="M596" s="50">
        <f t="shared" si="59"/>
        <v>8422.25</v>
      </c>
      <c r="P596" s="8">
        <v>7.19</v>
      </c>
      <c r="Q596" s="8">
        <v>6.76</v>
      </c>
    </row>
    <row r="597" spans="1:17">
      <c r="A597" s="59" t="s">
        <v>1875</v>
      </c>
      <c r="B597" s="60"/>
      <c r="C597" s="60"/>
      <c r="D597" s="61" t="s">
        <v>1876</v>
      </c>
      <c r="E597" s="60"/>
      <c r="F597" s="93"/>
      <c r="G597" s="60"/>
      <c r="H597" s="62"/>
      <c r="I597" s="62"/>
      <c r="J597" s="62"/>
      <c r="K597" s="62"/>
      <c r="L597" s="62">
        <f>L598</f>
        <v>8322.99</v>
      </c>
      <c r="M597" s="62">
        <f>M598</f>
        <v>8322.99</v>
      </c>
      <c r="P597" s="3"/>
      <c r="Q597" s="3"/>
    </row>
    <row r="598" spans="1:17">
      <c r="A598" s="44" t="s">
        <v>1877</v>
      </c>
      <c r="B598" s="45" t="s">
        <v>37</v>
      </c>
      <c r="C598" s="46">
        <v>261703</v>
      </c>
      <c r="D598" s="53" t="s">
        <v>1362</v>
      </c>
      <c r="E598" s="47" t="s">
        <v>9</v>
      </c>
      <c r="F598" s="54">
        <v>766.39</v>
      </c>
      <c r="G598" s="48">
        <v>766.39</v>
      </c>
      <c r="H598" s="48">
        <f t="shared" si="54"/>
        <v>2743.6761999999999</v>
      </c>
      <c r="I598" s="49">
        <f t="shared" si="55"/>
        <v>3.58</v>
      </c>
      <c r="J598" s="49">
        <f t="shared" si="56"/>
        <v>5579.3191999999999</v>
      </c>
      <c r="K598" s="49">
        <f t="shared" si="57"/>
        <v>7.28</v>
      </c>
      <c r="L598" s="50">
        <f t="shared" si="58"/>
        <v>8322.99</v>
      </c>
      <c r="M598" s="50">
        <f t="shared" si="59"/>
        <v>8322.99</v>
      </c>
      <c r="P598" s="8">
        <v>4.13</v>
      </c>
      <c r="Q598" s="8">
        <v>8.4</v>
      </c>
    </row>
    <row r="599" spans="1:17">
      <c r="A599" s="34">
        <v>18</v>
      </c>
      <c r="B599" s="35"/>
      <c r="C599" s="35"/>
      <c r="D599" s="36" t="s">
        <v>1878</v>
      </c>
      <c r="E599" s="37" t="s">
        <v>12</v>
      </c>
      <c r="F599" s="38">
        <v>1</v>
      </c>
      <c r="G599" s="35"/>
      <c r="H599" s="58"/>
      <c r="I599" s="58"/>
      <c r="J599" s="58"/>
      <c r="K599" s="58"/>
      <c r="L599" s="58">
        <f>L600+L604+L606+L608+L610+L614</f>
        <v>334497.88</v>
      </c>
      <c r="M599" s="58">
        <f>M600+M604+M606+M608+M610+M614</f>
        <v>334497.88</v>
      </c>
      <c r="P599" s="5"/>
      <c r="Q599" s="5"/>
    </row>
    <row r="600" spans="1:17">
      <c r="A600" s="40" t="s">
        <v>1879</v>
      </c>
      <c r="B600" s="41"/>
      <c r="C600" s="41"/>
      <c r="D600" s="42" t="s">
        <v>132</v>
      </c>
      <c r="E600" s="41"/>
      <c r="F600" s="92"/>
      <c r="G600" s="41"/>
      <c r="H600" s="55"/>
      <c r="I600" s="55"/>
      <c r="J600" s="55"/>
      <c r="K600" s="55"/>
      <c r="L600" s="55">
        <f>SUM(L601:L603)</f>
        <v>17278.099999999999</v>
      </c>
      <c r="M600" s="55">
        <f>SUM(M601:M603)</f>
        <v>17278.099999999999</v>
      </c>
      <c r="P600" s="4"/>
      <c r="Q600" s="4"/>
    </row>
    <row r="601" spans="1:17" ht="15.6">
      <c r="A601" s="44" t="s">
        <v>1880</v>
      </c>
      <c r="B601" s="45" t="s">
        <v>37</v>
      </c>
      <c r="C601" s="46">
        <v>20100</v>
      </c>
      <c r="D601" s="32" t="s">
        <v>2570</v>
      </c>
      <c r="E601" s="47" t="s">
        <v>9</v>
      </c>
      <c r="F601" s="74">
        <v>1061.0999999999999</v>
      </c>
      <c r="G601" s="56">
        <v>1061.0999999999999</v>
      </c>
      <c r="H601" s="48">
        <f t="shared" si="54"/>
        <v>0</v>
      </c>
      <c r="I601" s="49">
        <f t="shared" si="55"/>
        <v>0</v>
      </c>
      <c r="J601" s="49">
        <f t="shared" si="56"/>
        <v>3013.5239999999994</v>
      </c>
      <c r="K601" s="49">
        <f t="shared" si="57"/>
        <v>2.84</v>
      </c>
      <c r="L601" s="50">
        <f t="shared" si="58"/>
        <v>3013.52</v>
      </c>
      <c r="M601" s="50">
        <f t="shared" si="59"/>
        <v>3013.52</v>
      </c>
      <c r="P601" s="8">
        <v>0</v>
      </c>
      <c r="Q601" s="8">
        <v>3.28</v>
      </c>
    </row>
    <row r="602" spans="1:17" ht="15.6">
      <c r="A602" s="44" t="s">
        <v>1881</v>
      </c>
      <c r="B602" s="45" t="s">
        <v>37</v>
      </c>
      <c r="C602" s="46">
        <v>20118</v>
      </c>
      <c r="D602" s="53" t="s">
        <v>1422</v>
      </c>
      <c r="E602" s="47" t="s">
        <v>17</v>
      </c>
      <c r="F602" s="54">
        <v>11.21</v>
      </c>
      <c r="G602" s="48">
        <v>11.21</v>
      </c>
      <c r="H602" s="48">
        <f t="shared" si="54"/>
        <v>0</v>
      </c>
      <c r="I602" s="49">
        <f t="shared" si="55"/>
        <v>0</v>
      </c>
      <c r="J602" s="49">
        <f t="shared" si="56"/>
        <v>353.5634</v>
      </c>
      <c r="K602" s="49">
        <f t="shared" si="57"/>
        <v>31.54</v>
      </c>
      <c r="L602" s="50">
        <f t="shared" si="58"/>
        <v>353.56</v>
      </c>
      <c r="M602" s="50">
        <f t="shared" si="59"/>
        <v>353.56</v>
      </c>
      <c r="P602" s="8">
        <v>0</v>
      </c>
      <c r="Q602" s="8">
        <v>36.380000000000003</v>
      </c>
    </row>
    <row r="603" spans="1:17">
      <c r="A603" s="44" t="s">
        <v>1882</v>
      </c>
      <c r="B603" s="45" t="s">
        <v>37</v>
      </c>
      <c r="C603" s="46">
        <v>20103</v>
      </c>
      <c r="D603" s="53" t="s">
        <v>1501</v>
      </c>
      <c r="E603" s="47" t="s">
        <v>9</v>
      </c>
      <c r="F603" s="74">
        <v>1061.0999999999999</v>
      </c>
      <c r="G603" s="56">
        <v>1061.0999999999999</v>
      </c>
      <c r="H603" s="48">
        <f t="shared" si="54"/>
        <v>0</v>
      </c>
      <c r="I603" s="49">
        <f t="shared" si="55"/>
        <v>0</v>
      </c>
      <c r="J603" s="49">
        <f t="shared" si="56"/>
        <v>13911.020999999999</v>
      </c>
      <c r="K603" s="49">
        <f t="shared" si="57"/>
        <v>13.11</v>
      </c>
      <c r="L603" s="50">
        <f t="shared" si="58"/>
        <v>13911.02</v>
      </c>
      <c r="M603" s="50">
        <f t="shared" si="59"/>
        <v>13911.02</v>
      </c>
      <c r="P603" s="8">
        <v>0</v>
      </c>
      <c r="Q603" s="8">
        <v>15.13</v>
      </c>
    </row>
    <row r="604" spans="1:17">
      <c r="A604" s="40" t="s">
        <v>1883</v>
      </c>
      <c r="B604" s="41"/>
      <c r="C604" s="41"/>
      <c r="D604" s="42" t="s">
        <v>134</v>
      </c>
      <c r="E604" s="41"/>
      <c r="F604" s="92"/>
      <c r="G604" s="41"/>
      <c r="H604" s="55"/>
      <c r="I604" s="55"/>
      <c r="J604" s="55"/>
      <c r="K604" s="55"/>
      <c r="L604" s="55">
        <f>L605</f>
        <v>3228.1</v>
      </c>
      <c r="M604" s="55">
        <f>M605</f>
        <v>3228.1</v>
      </c>
      <c r="P604" s="4"/>
      <c r="Q604" s="4"/>
    </row>
    <row r="605" spans="1:17">
      <c r="A605" s="44" t="s">
        <v>1884</v>
      </c>
      <c r="B605" s="45" t="s">
        <v>37</v>
      </c>
      <c r="C605" s="46">
        <v>30101</v>
      </c>
      <c r="D605" s="53" t="s">
        <v>92</v>
      </c>
      <c r="E605" s="47" t="s">
        <v>17</v>
      </c>
      <c r="F605" s="54">
        <v>85.49</v>
      </c>
      <c r="G605" s="48">
        <v>85.49</v>
      </c>
      <c r="H605" s="48">
        <f t="shared" si="54"/>
        <v>2562.9901999999997</v>
      </c>
      <c r="I605" s="49">
        <f t="shared" si="55"/>
        <v>29.98</v>
      </c>
      <c r="J605" s="49">
        <f t="shared" si="56"/>
        <v>665.11220000000003</v>
      </c>
      <c r="K605" s="49">
        <f t="shared" si="57"/>
        <v>7.78</v>
      </c>
      <c r="L605" s="50">
        <f t="shared" si="58"/>
        <v>3228.1</v>
      </c>
      <c r="M605" s="50">
        <f t="shared" si="59"/>
        <v>3228.1</v>
      </c>
      <c r="P605" s="8">
        <v>34.58</v>
      </c>
      <c r="Q605" s="8">
        <v>8.98</v>
      </c>
    </row>
    <row r="606" spans="1:17">
      <c r="A606" s="40" t="s">
        <v>1885</v>
      </c>
      <c r="B606" s="41"/>
      <c r="C606" s="41"/>
      <c r="D606" s="42" t="s">
        <v>147</v>
      </c>
      <c r="E606" s="41"/>
      <c r="F606" s="92"/>
      <c r="G606" s="41"/>
      <c r="H606" s="55"/>
      <c r="I606" s="55"/>
      <c r="J606" s="55"/>
      <c r="K606" s="55"/>
      <c r="L606" s="55">
        <f>L607</f>
        <v>4373.07</v>
      </c>
      <c r="M606" s="55">
        <f>M607</f>
        <v>4373.07</v>
      </c>
      <c r="P606" s="4"/>
      <c r="Q606" s="4"/>
    </row>
    <row r="607" spans="1:17" ht="15.6">
      <c r="A607" s="44" t="s">
        <v>1886</v>
      </c>
      <c r="B607" s="45" t="s">
        <v>37</v>
      </c>
      <c r="C607" s="46">
        <v>100160</v>
      </c>
      <c r="D607" s="32" t="s">
        <v>2559</v>
      </c>
      <c r="E607" s="47" t="s">
        <v>9</v>
      </c>
      <c r="F607" s="54">
        <v>102.92</v>
      </c>
      <c r="G607" s="48">
        <v>102.92</v>
      </c>
      <c r="H607" s="48">
        <f t="shared" si="54"/>
        <v>2047.0788</v>
      </c>
      <c r="I607" s="49">
        <f t="shared" si="55"/>
        <v>19.89</v>
      </c>
      <c r="J607" s="49">
        <f t="shared" si="56"/>
        <v>2325.9920000000002</v>
      </c>
      <c r="K607" s="49">
        <f t="shared" si="57"/>
        <v>22.6</v>
      </c>
      <c r="L607" s="50">
        <f t="shared" si="58"/>
        <v>4373.07</v>
      </c>
      <c r="M607" s="50">
        <f t="shared" si="59"/>
        <v>4373.07</v>
      </c>
      <c r="P607" s="8">
        <v>22.94</v>
      </c>
      <c r="Q607" s="8">
        <v>26.07</v>
      </c>
    </row>
    <row r="608" spans="1:17">
      <c r="A608" s="40" t="s">
        <v>1887</v>
      </c>
      <c r="B608" s="41"/>
      <c r="C608" s="41"/>
      <c r="D608" s="42" t="s">
        <v>151</v>
      </c>
      <c r="E608" s="41"/>
      <c r="F608" s="92"/>
      <c r="G608" s="41"/>
      <c r="H608" s="55"/>
      <c r="I608" s="55"/>
      <c r="J608" s="55"/>
      <c r="K608" s="55"/>
      <c r="L608" s="55">
        <f>L609</f>
        <v>232884.84</v>
      </c>
      <c r="M608" s="55">
        <f>M609</f>
        <v>232884.84</v>
      </c>
      <c r="P608" s="4"/>
      <c r="Q608" s="4"/>
    </row>
    <row r="609" spans="1:17" ht="23.4">
      <c r="A609" s="44" t="s">
        <v>1888</v>
      </c>
      <c r="B609" s="51" t="s">
        <v>7</v>
      </c>
      <c r="C609" s="52">
        <v>100775</v>
      </c>
      <c r="D609" s="53" t="s">
        <v>1316</v>
      </c>
      <c r="E609" s="47" t="s">
        <v>62</v>
      </c>
      <c r="F609" s="74">
        <v>16388.8</v>
      </c>
      <c r="G609" s="56">
        <v>16388.8</v>
      </c>
      <c r="H609" s="48">
        <f t="shared" si="54"/>
        <v>221740.46399999998</v>
      </c>
      <c r="I609" s="49">
        <f t="shared" si="55"/>
        <v>13.53</v>
      </c>
      <c r="J609" s="49">
        <f t="shared" si="56"/>
        <v>11144.384</v>
      </c>
      <c r="K609" s="49">
        <f t="shared" si="57"/>
        <v>0.68</v>
      </c>
      <c r="L609" s="50">
        <f t="shared" si="58"/>
        <v>232884.84</v>
      </c>
      <c r="M609" s="50">
        <f t="shared" si="59"/>
        <v>232884.84</v>
      </c>
      <c r="P609" s="8">
        <v>15.61</v>
      </c>
      <c r="Q609" s="8">
        <v>0.79</v>
      </c>
    </row>
    <row r="610" spans="1:17">
      <c r="A610" s="40" t="s">
        <v>1889</v>
      </c>
      <c r="B610" s="41"/>
      <c r="C610" s="41"/>
      <c r="D610" s="42" t="s">
        <v>121</v>
      </c>
      <c r="E610" s="41"/>
      <c r="F610" s="92"/>
      <c r="G610" s="41"/>
      <c r="H610" s="55"/>
      <c r="I610" s="55"/>
      <c r="J610" s="55"/>
      <c r="K610" s="55"/>
      <c r="L610" s="55">
        <f>SUM(L611:L613)</f>
        <v>72325.13</v>
      </c>
      <c r="M610" s="55">
        <f>SUM(M611:M613)</f>
        <v>72325.13</v>
      </c>
      <c r="P610" s="4"/>
      <c r="Q610" s="4"/>
    </row>
    <row r="611" spans="1:17">
      <c r="A611" s="44" t="s">
        <v>1890</v>
      </c>
      <c r="B611" s="45" t="s">
        <v>37</v>
      </c>
      <c r="C611" s="46">
        <v>160969</v>
      </c>
      <c r="D611" s="53" t="s">
        <v>1891</v>
      </c>
      <c r="E611" s="47" t="s">
        <v>9</v>
      </c>
      <c r="F611" s="74">
        <v>1061.0999999999999</v>
      </c>
      <c r="G611" s="56">
        <v>1061.0999999999999</v>
      </c>
      <c r="H611" s="48">
        <f t="shared" si="54"/>
        <v>60949.583999999995</v>
      </c>
      <c r="I611" s="49">
        <f t="shared" si="55"/>
        <v>57.44</v>
      </c>
      <c r="J611" s="49">
        <f t="shared" si="56"/>
        <v>5199.3900000000003</v>
      </c>
      <c r="K611" s="49">
        <f t="shared" si="57"/>
        <v>4.9000000000000004</v>
      </c>
      <c r="L611" s="50">
        <f t="shared" si="58"/>
        <v>66148.97</v>
      </c>
      <c r="M611" s="50">
        <f t="shared" si="59"/>
        <v>66148.97</v>
      </c>
      <c r="P611" s="8">
        <v>66.25</v>
      </c>
      <c r="Q611" s="8">
        <v>5.66</v>
      </c>
    </row>
    <row r="612" spans="1:17">
      <c r="A612" s="44" t="s">
        <v>1892</v>
      </c>
      <c r="B612" s="45" t="s">
        <v>37</v>
      </c>
      <c r="C612" s="46">
        <v>160602</v>
      </c>
      <c r="D612" s="53" t="s">
        <v>1893</v>
      </c>
      <c r="E612" s="47" t="s">
        <v>16</v>
      </c>
      <c r="F612" s="54">
        <v>51.46</v>
      </c>
      <c r="G612" s="48">
        <v>51.46</v>
      </c>
      <c r="H612" s="48">
        <f t="shared" si="54"/>
        <v>1014.7912</v>
      </c>
      <c r="I612" s="49">
        <f t="shared" si="55"/>
        <v>19.72</v>
      </c>
      <c r="J612" s="49">
        <f t="shared" si="56"/>
        <v>742.05320000000006</v>
      </c>
      <c r="K612" s="49">
        <f t="shared" si="57"/>
        <v>14.42</v>
      </c>
      <c r="L612" s="50">
        <f t="shared" si="58"/>
        <v>1756.84</v>
      </c>
      <c r="M612" s="50">
        <f t="shared" si="59"/>
        <v>1756.84</v>
      </c>
      <c r="P612" s="8">
        <v>22.75</v>
      </c>
      <c r="Q612" s="8">
        <v>16.64</v>
      </c>
    </row>
    <row r="613" spans="1:17">
      <c r="A613" s="44" t="s">
        <v>1894</v>
      </c>
      <c r="B613" s="45" t="s">
        <v>37</v>
      </c>
      <c r="C613" s="46">
        <v>160601</v>
      </c>
      <c r="D613" s="53" t="s">
        <v>696</v>
      </c>
      <c r="E613" s="47" t="s">
        <v>16</v>
      </c>
      <c r="F613" s="54">
        <v>79.8</v>
      </c>
      <c r="G613" s="48">
        <v>79.8</v>
      </c>
      <c r="H613" s="48">
        <f t="shared" si="54"/>
        <v>2107.518</v>
      </c>
      <c r="I613" s="49">
        <f t="shared" si="55"/>
        <v>26.41</v>
      </c>
      <c r="J613" s="49">
        <f t="shared" si="56"/>
        <v>2311.806</v>
      </c>
      <c r="K613" s="49">
        <f t="shared" si="57"/>
        <v>28.97</v>
      </c>
      <c r="L613" s="50">
        <f t="shared" si="58"/>
        <v>4419.32</v>
      </c>
      <c r="M613" s="50">
        <f t="shared" si="59"/>
        <v>4419.32</v>
      </c>
      <c r="P613" s="8">
        <v>30.47</v>
      </c>
      <c r="Q613" s="8">
        <v>33.42</v>
      </c>
    </row>
    <row r="614" spans="1:17">
      <c r="A614" s="40" t="s">
        <v>1895</v>
      </c>
      <c r="B614" s="41"/>
      <c r="C614" s="41"/>
      <c r="D614" s="42" t="s">
        <v>157</v>
      </c>
      <c r="E614" s="41"/>
      <c r="F614" s="92"/>
      <c r="G614" s="41"/>
      <c r="H614" s="55"/>
      <c r="I614" s="55"/>
      <c r="J614" s="55"/>
      <c r="K614" s="55"/>
      <c r="L614" s="55">
        <f>SUM(L615:L617)</f>
        <v>4408.6399999999994</v>
      </c>
      <c r="M614" s="55">
        <f>SUM(M615:M617)</f>
        <v>4408.6399999999994</v>
      </c>
      <c r="P614" s="4"/>
      <c r="Q614" s="4"/>
    </row>
    <row r="615" spans="1:17">
      <c r="A615" s="44" t="s">
        <v>1896</v>
      </c>
      <c r="B615" s="45" t="s">
        <v>37</v>
      </c>
      <c r="C615" s="46">
        <v>200150</v>
      </c>
      <c r="D615" s="53" t="s">
        <v>1207</v>
      </c>
      <c r="E615" s="47" t="s">
        <v>9</v>
      </c>
      <c r="F615" s="54">
        <v>205.84</v>
      </c>
      <c r="G615" s="48">
        <v>205.84</v>
      </c>
      <c r="H615" s="48">
        <f t="shared" si="54"/>
        <v>617.52</v>
      </c>
      <c r="I615" s="49">
        <f t="shared" si="55"/>
        <v>3</v>
      </c>
      <c r="J615" s="49">
        <f t="shared" si="56"/>
        <v>203.7816</v>
      </c>
      <c r="K615" s="49">
        <f t="shared" si="57"/>
        <v>0.99</v>
      </c>
      <c r="L615" s="50">
        <f t="shared" si="58"/>
        <v>821.3</v>
      </c>
      <c r="M615" s="50">
        <f t="shared" si="59"/>
        <v>821.3</v>
      </c>
      <c r="P615" s="8">
        <v>3.46</v>
      </c>
      <c r="Q615" s="8">
        <v>1.1499999999999999</v>
      </c>
    </row>
    <row r="616" spans="1:17">
      <c r="A616" s="44" t="s">
        <v>1897</v>
      </c>
      <c r="B616" s="45" t="s">
        <v>37</v>
      </c>
      <c r="C616" s="46">
        <v>200403</v>
      </c>
      <c r="D616" s="53" t="s">
        <v>38</v>
      </c>
      <c r="E616" s="47" t="s">
        <v>9</v>
      </c>
      <c r="F616" s="54">
        <v>205.84</v>
      </c>
      <c r="G616" s="48">
        <v>205.84</v>
      </c>
      <c r="H616" s="48">
        <f t="shared" si="54"/>
        <v>512.54160000000002</v>
      </c>
      <c r="I616" s="49">
        <f t="shared" si="55"/>
        <v>2.4900000000000002</v>
      </c>
      <c r="J616" s="49">
        <f t="shared" si="56"/>
        <v>2519.4816000000001</v>
      </c>
      <c r="K616" s="49">
        <f t="shared" si="57"/>
        <v>12.24</v>
      </c>
      <c r="L616" s="50">
        <f t="shared" si="58"/>
        <v>3032.02</v>
      </c>
      <c r="M616" s="50">
        <f t="shared" si="59"/>
        <v>3032.02</v>
      </c>
      <c r="P616" s="8">
        <v>2.88</v>
      </c>
      <c r="Q616" s="8">
        <v>14.12</v>
      </c>
    </row>
    <row r="617" spans="1:17" ht="15.6">
      <c r="A617" s="44" t="s">
        <v>1898</v>
      </c>
      <c r="B617" s="45" t="s">
        <v>37</v>
      </c>
      <c r="C617" s="46">
        <v>201410</v>
      </c>
      <c r="D617" s="53" t="s">
        <v>1899</v>
      </c>
      <c r="E617" s="47" t="s">
        <v>9</v>
      </c>
      <c r="F617" s="54">
        <v>9.77</v>
      </c>
      <c r="G617" s="48">
        <v>9.77</v>
      </c>
      <c r="H617" s="48">
        <f t="shared" si="54"/>
        <v>185.7277</v>
      </c>
      <c r="I617" s="49">
        <f t="shared" si="55"/>
        <v>19.010000000000002</v>
      </c>
      <c r="J617" s="49">
        <f t="shared" si="56"/>
        <v>369.59909999999996</v>
      </c>
      <c r="K617" s="49">
        <f t="shared" si="57"/>
        <v>37.83</v>
      </c>
      <c r="L617" s="50">
        <f t="shared" si="58"/>
        <v>555.32000000000005</v>
      </c>
      <c r="M617" s="50">
        <f t="shared" si="59"/>
        <v>555.32000000000005</v>
      </c>
      <c r="P617" s="8">
        <v>21.93</v>
      </c>
      <c r="Q617" s="8">
        <v>43.64</v>
      </c>
    </row>
    <row r="618" spans="1:17">
      <c r="A618" s="34">
        <v>19</v>
      </c>
      <c r="B618" s="35"/>
      <c r="C618" s="35"/>
      <c r="D618" s="36" t="s">
        <v>1900</v>
      </c>
      <c r="E618" s="37" t="s">
        <v>12</v>
      </c>
      <c r="F618" s="38">
        <v>1</v>
      </c>
      <c r="G618" s="35"/>
      <c r="H618" s="58"/>
      <c r="I618" s="58"/>
      <c r="J618" s="58"/>
      <c r="K618" s="58"/>
      <c r="L618" s="58">
        <f>L619+L621+L623+L626</f>
        <v>12581.76</v>
      </c>
      <c r="M618" s="58">
        <f>M619+M621+M623+M626</f>
        <v>12581.76</v>
      </c>
      <c r="P618" s="5"/>
      <c r="Q618" s="5"/>
    </row>
    <row r="619" spans="1:17">
      <c r="A619" s="40" t="s">
        <v>1901</v>
      </c>
      <c r="B619" s="41"/>
      <c r="C619" s="41"/>
      <c r="D619" s="42" t="s">
        <v>132</v>
      </c>
      <c r="E619" s="41"/>
      <c r="F619" s="92"/>
      <c r="G619" s="41"/>
      <c r="H619" s="55"/>
      <c r="I619" s="55"/>
      <c r="J619" s="55"/>
      <c r="K619" s="55"/>
      <c r="L619" s="55">
        <f>L620</f>
        <v>899.08</v>
      </c>
      <c r="M619" s="55">
        <f>M620</f>
        <v>899.08</v>
      </c>
      <c r="P619" s="4"/>
      <c r="Q619" s="4"/>
    </row>
    <row r="620" spans="1:17">
      <c r="A620" s="44" t="s">
        <v>1902</v>
      </c>
      <c r="B620" s="45" t="s">
        <v>7</v>
      </c>
      <c r="C620" s="46">
        <v>97631</v>
      </c>
      <c r="D620" s="53" t="s">
        <v>1864</v>
      </c>
      <c r="E620" s="47" t="s">
        <v>9</v>
      </c>
      <c r="F620" s="54">
        <v>345.8</v>
      </c>
      <c r="G620" s="48">
        <v>345.8</v>
      </c>
      <c r="H620" s="48">
        <f t="shared" si="54"/>
        <v>245.518</v>
      </c>
      <c r="I620" s="49">
        <f t="shared" si="55"/>
        <v>0.71</v>
      </c>
      <c r="J620" s="49">
        <f t="shared" si="56"/>
        <v>653.56200000000001</v>
      </c>
      <c r="K620" s="49">
        <f t="shared" si="57"/>
        <v>1.89</v>
      </c>
      <c r="L620" s="50">
        <f t="shared" si="58"/>
        <v>899.08</v>
      </c>
      <c r="M620" s="50">
        <f t="shared" si="59"/>
        <v>899.08</v>
      </c>
      <c r="P620" s="8">
        <v>0.82</v>
      </c>
      <c r="Q620" s="8">
        <v>2.1800000000000002</v>
      </c>
    </row>
    <row r="621" spans="1:17">
      <c r="A621" s="40" t="s">
        <v>1903</v>
      </c>
      <c r="B621" s="41"/>
      <c r="C621" s="41"/>
      <c r="D621" s="42" t="s">
        <v>134</v>
      </c>
      <c r="E621" s="41"/>
      <c r="F621" s="92"/>
      <c r="G621" s="41"/>
      <c r="H621" s="55"/>
      <c r="I621" s="55"/>
      <c r="J621" s="55"/>
      <c r="K621" s="55"/>
      <c r="L621" s="55">
        <f>L622</f>
        <v>261.29000000000002</v>
      </c>
      <c r="M621" s="55">
        <f>M622</f>
        <v>261.29000000000002</v>
      </c>
      <c r="P621" s="4"/>
      <c r="Q621" s="4"/>
    </row>
    <row r="622" spans="1:17">
      <c r="A622" s="44" t="s">
        <v>1904</v>
      </c>
      <c r="B622" s="45" t="s">
        <v>37</v>
      </c>
      <c r="C622" s="46">
        <v>30101</v>
      </c>
      <c r="D622" s="53" t="s">
        <v>92</v>
      </c>
      <c r="E622" s="47" t="s">
        <v>17</v>
      </c>
      <c r="F622" s="54">
        <v>6.92</v>
      </c>
      <c r="G622" s="48">
        <v>6.92</v>
      </c>
      <c r="H622" s="48">
        <f t="shared" si="54"/>
        <v>207.4616</v>
      </c>
      <c r="I622" s="49">
        <f t="shared" si="55"/>
        <v>29.98</v>
      </c>
      <c r="J622" s="49">
        <f t="shared" si="56"/>
        <v>53.837600000000002</v>
      </c>
      <c r="K622" s="49">
        <f t="shared" si="57"/>
        <v>7.78</v>
      </c>
      <c r="L622" s="50">
        <f t="shared" si="58"/>
        <v>261.29000000000002</v>
      </c>
      <c r="M622" s="50">
        <f t="shared" si="59"/>
        <v>261.29000000000002</v>
      </c>
      <c r="P622" s="8">
        <v>34.58</v>
      </c>
      <c r="Q622" s="8">
        <v>8.98</v>
      </c>
    </row>
    <row r="623" spans="1:17">
      <c r="A623" s="40" t="s">
        <v>1905</v>
      </c>
      <c r="B623" s="41"/>
      <c r="C623" s="41"/>
      <c r="D623" s="42" t="s">
        <v>157</v>
      </c>
      <c r="E623" s="41"/>
      <c r="F623" s="92"/>
      <c r="G623" s="41"/>
      <c r="H623" s="55"/>
      <c r="I623" s="55"/>
      <c r="J623" s="55"/>
      <c r="K623" s="55"/>
      <c r="L623" s="55">
        <f>SUM(L624:L625)</f>
        <v>5890.52</v>
      </c>
      <c r="M623" s="55">
        <f>SUM(M624:M625)</f>
        <v>5890.52</v>
      </c>
      <c r="P623" s="4"/>
      <c r="Q623" s="4"/>
    </row>
    <row r="624" spans="1:17">
      <c r="A624" s="44" t="s">
        <v>1906</v>
      </c>
      <c r="B624" s="45" t="s">
        <v>37</v>
      </c>
      <c r="C624" s="46">
        <v>200403</v>
      </c>
      <c r="D624" s="53" t="s">
        <v>38</v>
      </c>
      <c r="E624" s="47" t="s">
        <v>9</v>
      </c>
      <c r="F624" s="54">
        <v>345.8</v>
      </c>
      <c r="G624" s="48">
        <v>345.8</v>
      </c>
      <c r="H624" s="48">
        <f t="shared" si="54"/>
        <v>861.04200000000014</v>
      </c>
      <c r="I624" s="49">
        <f t="shared" si="55"/>
        <v>2.4900000000000002</v>
      </c>
      <c r="J624" s="49">
        <f t="shared" si="56"/>
        <v>4232.5920000000006</v>
      </c>
      <c r="K624" s="49">
        <f t="shared" si="57"/>
        <v>12.24</v>
      </c>
      <c r="L624" s="50">
        <f t="shared" si="58"/>
        <v>5093.63</v>
      </c>
      <c r="M624" s="50">
        <f t="shared" si="59"/>
        <v>5093.63</v>
      </c>
      <c r="P624" s="8">
        <v>2.88</v>
      </c>
      <c r="Q624" s="8">
        <v>14.12</v>
      </c>
    </row>
    <row r="625" spans="1:17" ht="15.6">
      <c r="A625" s="44" t="s">
        <v>1907</v>
      </c>
      <c r="B625" s="45" t="s">
        <v>37</v>
      </c>
      <c r="C625" s="46">
        <v>201410</v>
      </c>
      <c r="D625" s="53" t="s">
        <v>1899</v>
      </c>
      <c r="E625" s="47" t="s">
        <v>9</v>
      </c>
      <c r="F625" s="54">
        <v>14.02</v>
      </c>
      <c r="G625" s="48">
        <v>14.02</v>
      </c>
      <c r="H625" s="48">
        <f t="shared" si="54"/>
        <v>266.52019999999999</v>
      </c>
      <c r="I625" s="49">
        <f t="shared" si="55"/>
        <v>19.010000000000002</v>
      </c>
      <c r="J625" s="49">
        <f t="shared" si="56"/>
        <v>530.37659999999994</v>
      </c>
      <c r="K625" s="49">
        <f t="shared" si="57"/>
        <v>37.83</v>
      </c>
      <c r="L625" s="50">
        <f t="shared" si="58"/>
        <v>796.89</v>
      </c>
      <c r="M625" s="50">
        <f t="shared" si="59"/>
        <v>796.89</v>
      </c>
      <c r="P625" s="8">
        <v>21.93</v>
      </c>
      <c r="Q625" s="8">
        <v>43.64</v>
      </c>
    </row>
    <row r="626" spans="1:17">
      <c r="A626" s="40" t="s">
        <v>1908</v>
      </c>
      <c r="B626" s="41"/>
      <c r="C626" s="41"/>
      <c r="D626" s="42" t="s">
        <v>165</v>
      </c>
      <c r="E626" s="41"/>
      <c r="F626" s="92"/>
      <c r="G626" s="41"/>
      <c r="H626" s="55"/>
      <c r="I626" s="55"/>
      <c r="J626" s="55"/>
      <c r="K626" s="55"/>
      <c r="L626" s="55">
        <f>SUM(L627:L628)</f>
        <v>5530.87</v>
      </c>
      <c r="M626" s="55">
        <f>SUM(M627:M628)</f>
        <v>5530.87</v>
      </c>
      <c r="P626" s="4"/>
      <c r="Q626" s="4"/>
    </row>
    <row r="627" spans="1:17">
      <c r="A627" s="44" t="s">
        <v>1909</v>
      </c>
      <c r="B627" s="45" t="s">
        <v>37</v>
      </c>
      <c r="C627" s="46">
        <v>261620</v>
      </c>
      <c r="D627" s="53" t="s">
        <v>1358</v>
      </c>
      <c r="E627" s="47" t="s">
        <v>9</v>
      </c>
      <c r="F627" s="54">
        <v>14.4</v>
      </c>
      <c r="G627" s="48">
        <v>14.4</v>
      </c>
      <c r="H627" s="48">
        <f t="shared" si="54"/>
        <v>30.96</v>
      </c>
      <c r="I627" s="49">
        <f t="shared" si="55"/>
        <v>2.15</v>
      </c>
      <c r="J627" s="49">
        <f t="shared" si="56"/>
        <v>1550.88</v>
      </c>
      <c r="K627" s="49">
        <f t="shared" si="57"/>
        <v>107.7</v>
      </c>
      <c r="L627" s="50">
        <f t="shared" si="58"/>
        <v>1581.84</v>
      </c>
      <c r="M627" s="50">
        <f t="shared" si="59"/>
        <v>1581.84</v>
      </c>
      <c r="P627" s="8">
        <v>2.48</v>
      </c>
      <c r="Q627" s="8">
        <v>124.22</v>
      </c>
    </row>
    <row r="628" spans="1:17">
      <c r="A628" s="44" t="s">
        <v>1910</v>
      </c>
      <c r="B628" s="45" t="s">
        <v>37</v>
      </c>
      <c r="C628" s="46">
        <v>261000</v>
      </c>
      <c r="D628" s="53" t="s">
        <v>40</v>
      </c>
      <c r="E628" s="47" t="s">
        <v>9</v>
      </c>
      <c r="F628" s="54">
        <v>345.8</v>
      </c>
      <c r="G628" s="48">
        <v>345.8</v>
      </c>
      <c r="H628" s="48">
        <f t="shared" si="54"/>
        <v>1708.2520000000002</v>
      </c>
      <c r="I628" s="49">
        <f t="shared" si="55"/>
        <v>4.9400000000000004</v>
      </c>
      <c r="J628" s="49">
        <f t="shared" si="56"/>
        <v>2240.7840000000001</v>
      </c>
      <c r="K628" s="49">
        <f t="shared" si="57"/>
        <v>6.48</v>
      </c>
      <c r="L628" s="50">
        <f t="shared" si="58"/>
        <v>3949.03</v>
      </c>
      <c r="M628" s="50">
        <f t="shared" si="59"/>
        <v>3949.03</v>
      </c>
      <c r="P628" s="8">
        <v>5.7</v>
      </c>
      <c r="Q628" s="8">
        <v>7.48</v>
      </c>
    </row>
    <row r="629" spans="1:17">
      <c r="A629" s="34">
        <v>20</v>
      </c>
      <c r="B629" s="35"/>
      <c r="C629" s="35"/>
      <c r="D629" s="36" t="s">
        <v>1911</v>
      </c>
      <c r="E629" s="37" t="s">
        <v>12</v>
      </c>
      <c r="F629" s="38">
        <v>1</v>
      </c>
      <c r="G629" s="35"/>
      <c r="H629" s="58"/>
      <c r="I629" s="58"/>
      <c r="J629" s="58"/>
      <c r="K629" s="58"/>
      <c r="L629" s="58">
        <f>L630+L635+L637+L639+L642+L646+L651</f>
        <v>19547.96</v>
      </c>
      <c r="M629" s="58">
        <f>M630+M635+M637+M639+M642+M646+M651</f>
        <v>19547.96</v>
      </c>
      <c r="P629" s="5"/>
      <c r="Q629" s="5"/>
    </row>
    <row r="630" spans="1:17">
      <c r="A630" s="40" t="s">
        <v>1912</v>
      </c>
      <c r="B630" s="41"/>
      <c r="C630" s="41"/>
      <c r="D630" s="42" t="s">
        <v>132</v>
      </c>
      <c r="E630" s="41"/>
      <c r="F630" s="92"/>
      <c r="G630" s="41"/>
      <c r="H630" s="55"/>
      <c r="I630" s="55"/>
      <c r="J630" s="55"/>
      <c r="K630" s="55"/>
      <c r="L630" s="55">
        <f>SUM(L631:L634)</f>
        <v>456.67000000000007</v>
      </c>
      <c r="M630" s="55">
        <f>SUM(M631:M634)</f>
        <v>456.67000000000007</v>
      </c>
      <c r="P630" s="4"/>
      <c r="Q630" s="4"/>
    </row>
    <row r="631" spans="1:17">
      <c r="A631" s="44" t="s">
        <v>1913</v>
      </c>
      <c r="B631" s="45" t="s">
        <v>4</v>
      </c>
      <c r="C631" s="57" t="s">
        <v>108</v>
      </c>
      <c r="D631" s="53" t="s">
        <v>1541</v>
      </c>
      <c r="E631" s="47" t="s">
        <v>9</v>
      </c>
      <c r="F631" s="54">
        <v>10.57</v>
      </c>
      <c r="G631" s="48">
        <v>10.57</v>
      </c>
      <c r="H631" s="48">
        <f t="shared" si="54"/>
        <v>53.272800000000004</v>
      </c>
      <c r="I631" s="49">
        <f t="shared" si="55"/>
        <v>5.04</v>
      </c>
      <c r="J631" s="49">
        <f t="shared" si="56"/>
        <v>0</v>
      </c>
      <c r="K631" s="49">
        <f t="shared" si="57"/>
        <v>0</v>
      </c>
      <c r="L631" s="50">
        <f t="shared" si="58"/>
        <v>53.27</v>
      </c>
      <c r="M631" s="50">
        <f t="shared" si="59"/>
        <v>53.27</v>
      </c>
      <c r="P631" s="8">
        <v>5.82</v>
      </c>
      <c r="Q631" s="8">
        <v>0</v>
      </c>
    </row>
    <row r="632" spans="1:17" ht="15.6">
      <c r="A632" s="44" t="s">
        <v>1914</v>
      </c>
      <c r="B632" s="45" t="s">
        <v>37</v>
      </c>
      <c r="C632" s="46">
        <v>20118</v>
      </c>
      <c r="D632" s="53" t="s">
        <v>1422</v>
      </c>
      <c r="E632" s="47" t="s">
        <v>17</v>
      </c>
      <c r="F632" s="54">
        <v>3.28</v>
      </c>
      <c r="G632" s="48">
        <v>3.28</v>
      </c>
      <c r="H632" s="48">
        <f t="shared" si="54"/>
        <v>0</v>
      </c>
      <c r="I632" s="49">
        <f t="shared" si="55"/>
        <v>0</v>
      </c>
      <c r="J632" s="49">
        <f t="shared" si="56"/>
        <v>103.45119999999999</v>
      </c>
      <c r="K632" s="49">
        <f t="shared" si="57"/>
        <v>31.54</v>
      </c>
      <c r="L632" s="50">
        <f t="shared" si="58"/>
        <v>103.45</v>
      </c>
      <c r="M632" s="50">
        <f t="shared" si="59"/>
        <v>103.45</v>
      </c>
      <c r="P632" s="8">
        <v>0</v>
      </c>
      <c r="Q632" s="8">
        <v>36.380000000000003</v>
      </c>
    </row>
    <row r="633" spans="1:17">
      <c r="A633" s="44" t="s">
        <v>1915</v>
      </c>
      <c r="B633" s="45" t="s">
        <v>37</v>
      </c>
      <c r="C633" s="46">
        <v>20106</v>
      </c>
      <c r="D633" s="53" t="s">
        <v>1420</v>
      </c>
      <c r="E633" s="47" t="s">
        <v>9</v>
      </c>
      <c r="F633" s="54">
        <v>21.85</v>
      </c>
      <c r="G633" s="48">
        <v>21.85</v>
      </c>
      <c r="H633" s="48">
        <f t="shared" si="54"/>
        <v>0</v>
      </c>
      <c r="I633" s="49">
        <f t="shared" si="55"/>
        <v>0</v>
      </c>
      <c r="J633" s="49">
        <f t="shared" si="56"/>
        <v>110.12400000000001</v>
      </c>
      <c r="K633" s="49">
        <f t="shared" si="57"/>
        <v>5.04</v>
      </c>
      <c r="L633" s="50">
        <f t="shared" si="58"/>
        <v>110.12</v>
      </c>
      <c r="M633" s="50">
        <f t="shared" si="59"/>
        <v>110.12</v>
      </c>
      <c r="P633" s="8">
        <v>0</v>
      </c>
      <c r="Q633" s="8">
        <v>5.82</v>
      </c>
    </row>
    <row r="634" spans="1:17">
      <c r="A634" s="44" t="s">
        <v>1916</v>
      </c>
      <c r="B634" s="45" t="s">
        <v>7</v>
      </c>
      <c r="C634" s="46">
        <v>102191</v>
      </c>
      <c r="D634" s="53" t="s">
        <v>1917</v>
      </c>
      <c r="E634" s="47" t="s">
        <v>9</v>
      </c>
      <c r="F634" s="54">
        <v>10.57</v>
      </c>
      <c r="G634" s="48">
        <v>10.57</v>
      </c>
      <c r="H634" s="48">
        <f t="shared" si="54"/>
        <v>51.793000000000006</v>
      </c>
      <c r="I634" s="49">
        <f t="shared" si="55"/>
        <v>4.9000000000000004</v>
      </c>
      <c r="J634" s="49">
        <f t="shared" si="56"/>
        <v>138.04420000000002</v>
      </c>
      <c r="K634" s="49">
        <f t="shared" si="57"/>
        <v>13.06</v>
      </c>
      <c r="L634" s="50">
        <f t="shared" si="58"/>
        <v>189.83</v>
      </c>
      <c r="M634" s="50">
        <f t="shared" si="59"/>
        <v>189.83</v>
      </c>
      <c r="P634" s="8">
        <v>5.66</v>
      </c>
      <c r="Q634" s="8">
        <v>15.07</v>
      </c>
    </row>
    <row r="635" spans="1:17">
      <c r="A635" s="40" t="s">
        <v>1918</v>
      </c>
      <c r="B635" s="41"/>
      <c r="C635" s="41"/>
      <c r="D635" s="42" t="s">
        <v>134</v>
      </c>
      <c r="E635" s="41"/>
      <c r="F635" s="92"/>
      <c r="G635" s="41"/>
      <c r="H635" s="55"/>
      <c r="I635" s="55"/>
      <c r="J635" s="55"/>
      <c r="K635" s="55"/>
      <c r="L635" s="55">
        <f>L636</f>
        <v>189.17</v>
      </c>
      <c r="M635" s="55">
        <f>M636</f>
        <v>189.17</v>
      </c>
      <c r="P635" s="4"/>
      <c r="Q635" s="4"/>
    </row>
    <row r="636" spans="1:17">
      <c r="A636" s="44" t="s">
        <v>1919</v>
      </c>
      <c r="B636" s="45" t="s">
        <v>37</v>
      </c>
      <c r="C636" s="46">
        <v>30101</v>
      </c>
      <c r="D636" s="53" t="s">
        <v>92</v>
      </c>
      <c r="E636" s="47" t="s">
        <v>17</v>
      </c>
      <c r="F636" s="54">
        <v>5.01</v>
      </c>
      <c r="G636" s="48">
        <v>5.01</v>
      </c>
      <c r="H636" s="48">
        <f t="shared" si="54"/>
        <v>150.19979999999998</v>
      </c>
      <c r="I636" s="49">
        <f t="shared" si="55"/>
        <v>29.98</v>
      </c>
      <c r="J636" s="49">
        <f t="shared" si="56"/>
        <v>38.977800000000002</v>
      </c>
      <c r="K636" s="49">
        <f t="shared" si="57"/>
        <v>7.78</v>
      </c>
      <c r="L636" s="50">
        <f t="shared" si="58"/>
        <v>189.17</v>
      </c>
      <c r="M636" s="50">
        <f t="shared" si="59"/>
        <v>189.17</v>
      </c>
      <c r="P636" s="8">
        <v>34.58</v>
      </c>
      <c r="Q636" s="8">
        <v>8.98</v>
      </c>
    </row>
    <row r="637" spans="1:17">
      <c r="A637" s="40" t="s">
        <v>1920</v>
      </c>
      <c r="B637" s="41"/>
      <c r="C637" s="41"/>
      <c r="D637" s="42" t="s">
        <v>147</v>
      </c>
      <c r="E637" s="41"/>
      <c r="F637" s="92"/>
      <c r="G637" s="41"/>
      <c r="H637" s="55"/>
      <c r="I637" s="55"/>
      <c r="J637" s="55"/>
      <c r="K637" s="55"/>
      <c r="L637" s="55">
        <f>L638</f>
        <v>407.9</v>
      </c>
      <c r="M637" s="55">
        <f>M638</f>
        <v>407.9</v>
      </c>
      <c r="P637" s="4"/>
      <c r="Q637" s="4"/>
    </row>
    <row r="638" spans="1:17" ht="15.6">
      <c r="A638" s="44" t="s">
        <v>1921</v>
      </c>
      <c r="B638" s="45" t="s">
        <v>37</v>
      </c>
      <c r="C638" s="46">
        <v>100160</v>
      </c>
      <c r="D638" s="32" t="s">
        <v>2559</v>
      </c>
      <c r="E638" s="47" t="s">
        <v>9</v>
      </c>
      <c r="F638" s="54">
        <v>9.6</v>
      </c>
      <c r="G638" s="48">
        <v>9.6</v>
      </c>
      <c r="H638" s="48">
        <f t="shared" si="54"/>
        <v>190.94399999999999</v>
      </c>
      <c r="I638" s="49">
        <f t="shared" si="55"/>
        <v>19.89</v>
      </c>
      <c r="J638" s="49">
        <f t="shared" si="56"/>
        <v>216.96</v>
      </c>
      <c r="K638" s="49">
        <f t="shared" si="57"/>
        <v>22.6</v>
      </c>
      <c r="L638" s="50">
        <f t="shared" si="58"/>
        <v>407.9</v>
      </c>
      <c r="M638" s="50">
        <f t="shared" si="59"/>
        <v>407.9</v>
      </c>
      <c r="P638" s="11">
        <v>22.94</v>
      </c>
      <c r="Q638" s="11">
        <v>26.07</v>
      </c>
    </row>
    <row r="639" spans="1:17">
      <c r="A639" s="40" t="s">
        <v>1763</v>
      </c>
      <c r="B639" s="41"/>
      <c r="C639" s="41"/>
      <c r="D639" s="42" t="s">
        <v>157</v>
      </c>
      <c r="E639" s="41"/>
      <c r="F639" s="92"/>
      <c r="G639" s="41"/>
      <c r="H639" s="55"/>
      <c r="I639" s="55"/>
      <c r="J639" s="55"/>
      <c r="K639" s="55"/>
      <c r="L639" s="55">
        <f>SUM(L640:L641)</f>
        <v>359.40999999999997</v>
      </c>
      <c r="M639" s="55">
        <f>SUM(M640:M641)</f>
        <v>359.40999999999997</v>
      </c>
      <c r="P639" s="4"/>
      <c r="Q639" s="4"/>
    </row>
    <row r="640" spans="1:17">
      <c r="A640" s="44" t="s">
        <v>1764</v>
      </c>
      <c r="B640" s="45" t="s">
        <v>37</v>
      </c>
      <c r="C640" s="46">
        <v>200150</v>
      </c>
      <c r="D640" s="53" t="s">
        <v>1207</v>
      </c>
      <c r="E640" s="47" t="s">
        <v>9</v>
      </c>
      <c r="F640" s="54">
        <v>19.2</v>
      </c>
      <c r="G640" s="48">
        <v>19.2</v>
      </c>
      <c r="H640" s="48">
        <f t="shared" si="54"/>
        <v>57.599999999999994</v>
      </c>
      <c r="I640" s="49">
        <f t="shared" si="55"/>
        <v>3</v>
      </c>
      <c r="J640" s="49">
        <f t="shared" si="56"/>
        <v>19.007999999999999</v>
      </c>
      <c r="K640" s="49">
        <f t="shared" si="57"/>
        <v>0.99</v>
      </c>
      <c r="L640" s="50">
        <f t="shared" si="58"/>
        <v>76.599999999999994</v>
      </c>
      <c r="M640" s="50">
        <f t="shared" si="59"/>
        <v>76.599999999999994</v>
      </c>
      <c r="P640" s="8">
        <v>3.46</v>
      </c>
      <c r="Q640" s="8">
        <v>1.1499999999999999</v>
      </c>
    </row>
    <row r="641" spans="1:17">
      <c r="A641" s="44" t="s">
        <v>1765</v>
      </c>
      <c r="B641" s="45" t="s">
        <v>37</v>
      </c>
      <c r="C641" s="46">
        <v>200403</v>
      </c>
      <c r="D641" s="53" t="s">
        <v>38</v>
      </c>
      <c r="E641" s="47" t="s">
        <v>9</v>
      </c>
      <c r="F641" s="54">
        <v>19.2</v>
      </c>
      <c r="G641" s="48">
        <v>19.2</v>
      </c>
      <c r="H641" s="48">
        <f t="shared" si="54"/>
        <v>47.808</v>
      </c>
      <c r="I641" s="49">
        <f t="shared" si="55"/>
        <v>2.4900000000000002</v>
      </c>
      <c r="J641" s="49">
        <f t="shared" si="56"/>
        <v>235.00799999999998</v>
      </c>
      <c r="K641" s="49">
        <f t="shared" si="57"/>
        <v>12.24</v>
      </c>
      <c r="L641" s="50">
        <f t="shared" si="58"/>
        <v>282.81</v>
      </c>
      <c r="M641" s="50">
        <f t="shared" si="59"/>
        <v>282.81</v>
      </c>
      <c r="P641" s="8">
        <v>2.88</v>
      </c>
      <c r="Q641" s="8">
        <v>14.12</v>
      </c>
    </row>
    <row r="642" spans="1:17">
      <c r="A642" s="40" t="s">
        <v>1766</v>
      </c>
      <c r="B642" s="41"/>
      <c r="C642" s="41"/>
      <c r="D642" s="42" t="s">
        <v>153</v>
      </c>
      <c r="E642" s="41"/>
      <c r="F642" s="92"/>
      <c r="G642" s="41"/>
      <c r="H642" s="55"/>
      <c r="I642" s="55"/>
      <c r="J642" s="55"/>
      <c r="K642" s="55"/>
      <c r="L642" s="55">
        <f>SUM(L643:L645)</f>
        <v>8179.4599999999991</v>
      </c>
      <c r="M642" s="55">
        <f>SUM(M643:M645)</f>
        <v>8179.4599999999991</v>
      </c>
      <c r="P642" s="4"/>
      <c r="Q642" s="4"/>
    </row>
    <row r="643" spans="1:17">
      <c r="A643" s="44" t="s">
        <v>1767</v>
      </c>
      <c r="B643" s="45" t="s">
        <v>37</v>
      </c>
      <c r="C643" s="46">
        <v>180208</v>
      </c>
      <c r="D643" s="53" t="s">
        <v>1768</v>
      </c>
      <c r="E643" s="47" t="s">
        <v>9</v>
      </c>
      <c r="F643" s="54">
        <v>10.57</v>
      </c>
      <c r="G643" s="48">
        <v>10.57</v>
      </c>
      <c r="H643" s="48">
        <f t="shared" si="54"/>
        <v>2265.9965999999999</v>
      </c>
      <c r="I643" s="49">
        <f t="shared" si="55"/>
        <v>214.38</v>
      </c>
      <c r="J643" s="49">
        <f t="shared" si="56"/>
        <v>330.94670000000002</v>
      </c>
      <c r="K643" s="49">
        <f t="shared" si="57"/>
        <v>31.31</v>
      </c>
      <c r="L643" s="50">
        <f t="shared" si="58"/>
        <v>2596.94</v>
      </c>
      <c r="M643" s="50">
        <f t="shared" si="59"/>
        <v>2596.94</v>
      </c>
      <c r="P643" s="8">
        <v>247.25</v>
      </c>
      <c r="Q643" s="8">
        <v>36.119999999999997</v>
      </c>
    </row>
    <row r="644" spans="1:17">
      <c r="A644" s="44" t="s">
        <v>1769</v>
      </c>
      <c r="B644" s="45" t="s">
        <v>37</v>
      </c>
      <c r="C644" s="46">
        <v>180401</v>
      </c>
      <c r="D644" s="53" t="s">
        <v>1731</v>
      </c>
      <c r="E644" s="47" t="s">
        <v>9</v>
      </c>
      <c r="F644" s="54">
        <v>20.65</v>
      </c>
      <c r="G644" s="48">
        <v>20.65</v>
      </c>
      <c r="H644" s="48">
        <f t="shared" si="54"/>
        <v>4238.8254999999999</v>
      </c>
      <c r="I644" s="49">
        <f t="shared" si="55"/>
        <v>205.27</v>
      </c>
      <c r="J644" s="49">
        <f t="shared" si="56"/>
        <v>816.29449999999997</v>
      </c>
      <c r="K644" s="49">
        <f t="shared" si="57"/>
        <v>39.53</v>
      </c>
      <c r="L644" s="50">
        <f t="shared" si="58"/>
        <v>5055.12</v>
      </c>
      <c r="M644" s="50">
        <f t="shared" si="59"/>
        <v>5055.12</v>
      </c>
      <c r="P644" s="8">
        <v>236.75</v>
      </c>
      <c r="Q644" s="8">
        <v>45.6</v>
      </c>
    </row>
    <row r="645" spans="1:17">
      <c r="A645" s="44" t="s">
        <v>1770</v>
      </c>
      <c r="B645" s="45" t="s">
        <v>37</v>
      </c>
      <c r="C645" s="46">
        <v>180381</v>
      </c>
      <c r="D645" s="53" t="s">
        <v>1658</v>
      </c>
      <c r="E645" s="47" t="s">
        <v>9</v>
      </c>
      <c r="F645" s="54">
        <v>1.2</v>
      </c>
      <c r="G645" s="48">
        <v>1.2</v>
      </c>
      <c r="H645" s="48">
        <f t="shared" si="54"/>
        <v>479.964</v>
      </c>
      <c r="I645" s="49">
        <f t="shared" si="55"/>
        <v>399.97</v>
      </c>
      <c r="J645" s="49">
        <f t="shared" si="56"/>
        <v>47.436</v>
      </c>
      <c r="K645" s="49">
        <f t="shared" si="57"/>
        <v>39.53</v>
      </c>
      <c r="L645" s="50">
        <f t="shared" si="58"/>
        <v>527.4</v>
      </c>
      <c r="M645" s="50">
        <f t="shared" si="59"/>
        <v>527.4</v>
      </c>
      <c r="P645" s="8">
        <v>461.29</v>
      </c>
      <c r="Q645" s="8">
        <v>45.6</v>
      </c>
    </row>
    <row r="646" spans="1:17">
      <c r="A646" s="40" t="s">
        <v>1771</v>
      </c>
      <c r="B646" s="41"/>
      <c r="C646" s="41"/>
      <c r="D646" s="42" t="s">
        <v>155</v>
      </c>
      <c r="E646" s="41"/>
      <c r="F646" s="92"/>
      <c r="G646" s="41"/>
      <c r="H646" s="55"/>
      <c r="I646" s="55"/>
      <c r="J646" s="55"/>
      <c r="K646" s="55"/>
      <c r="L646" s="55">
        <f>L647+L649</f>
        <v>5996.72</v>
      </c>
      <c r="M646" s="55">
        <f>M647+M649</f>
        <v>5996.72</v>
      </c>
      <c r="P646" s="4"/>
      <c r="Q646" s="4"/>
    </row>
    <row r="647" spans="1:17">
      <c r="A647" s="59" t="s">
        <v>1772</v>
      </c>
      <c r="B647" s="60"/>
      <c r="C647" s="60"/>
      <c r="D647" s="61" t="s">
        <v>1214</v>
      </c>
      <c r="E647" s="60"/>
      <c r="F647" s="93"/>
      <c r="G647" s="60"/>
      <c r="H647" s="62"/>
      <c r="I647" s="62"/>
      <c r="J647" s="62"/>
      <c r="K647" s="62"/>
      <c r="L647" s="62">
        <f>L648</f>
        <v>4041.59</v>
      </c>
      <c r="M647" s="62">
        <f>M648</f>
        <v>4041.59</v>
      </c>
      <c r="P647" s="3"/>
      <c r="Q647" s="3"/>
    </row>
    <row r="648" spans="1:17">
      <c r="A648" s="44" t="s">
        <v>1773</v>
      </c>
      <c r="B648" s="45" t="s">
        <v>37</v>
      </c>
      <c r="C648" s="46">
        <v>190102</v>
      </c>
      <c r="D648" s="53" t="s">
        <v>1565</v>
      </c>
      <c r="E648" s="47" t="s">
        <v>9</v>
      </c>
      <c r="F648" s="54">
        <v>21.85</v>
      </c>
      <c r="G648" s="48">
        <v>21.85</v>
      </c>
      <c r="H648" s="48">
        <f t="shared" si="54"/>
        <v>4041.5945000000002</v>
      </c>
      <c r="I648" s="49">
        <f t="shared" si="55"/>
        <v>184.97</v>
      </c>
      <c r="J648" s="49">
        <f t="shared" si="56"/>
        <v>0</v>
      </c>
      <c r="K648" s="49">
        <f t="shared" si="57"/>
        <v>0</v>
      </c>
      <c r="L648" s="50">
        <f t="shared" si="58"/>
        <v>4041.59</v>
      </c>
      <c r="M648" s="50">
        <f t="shared" si="59"/>
        <v>4041.59</v>
      </c>
      <c r="P648" s="8">
        <v>213.33</v>
      </c>
      <c r="Q648" s="8">
        <v>0</v>
      </c>
    </row>
    <row r="649" spans="1:17">
      <c r="A649" s="59" t="s">
        <v>1774</v>
      </c>
      <c r="B649" s="60"/>
      <c r="C649" s="60"/>
      <c r="D649" s="61" t="s">
        <v>1344</v>
      </c>
      <c r="E649" s="60"/>
      <c r="F649" s="93"/>
      <c r="G649" s="60"/>
      <c r="H649" s="62"/>
      <c r="I649" s="62"/>
      <c r="J649" s="62"/>
      <c r="K649" s="62"/>
      <c r="L649" s="62">
        <f>L650</f>
        <v>1955.13</v>
      </c>
      <c r="M649" s="62">
        <f>M650</f>
        <v>1955.13</v>
      </c>
      <c r="P649" s="3"/>
      <c r="Q649" s="3"/>
    </row>
    <row r="650" spans="1:17">
      <c r="A650" s="44" t="s">
        <v>1775</v>
      </c>
      <c r="B650" s="45" t="s">
        <v>37</v>
      </c>
      <c r="C650" s="46">
        <v>190102</v>
      </c>
      <c r="D650" s="53" t="s">
        <v>1565</v>
      </c>
      <c r="E650" s="47" t="s">
        <v>9</v>
      </c>
      <c r="F650" s="54">
        <v>10.57</v>
      </c>
      <c r="G650" s="48">
        <v>10.57</v>
      </c>
      <c r="H650" s="48">
        <f t="shared" ref="H650:H712" si="60">G650*I650</f>
        <v>1955.1329000000001</v>
      </c>
      <c r="I650" s="49">
        <f t="shared" ref="I650:I712" si="61">TRUNC(($P$7*P650),2)</f>
        <v>184.97</v>
      </c>
      <c r="J650" s="49">
        <f t="shared" ref="J650:J712" si="62">G650*K650</f>
        <v>0</v>
      </c>
      <c r="K650" s="49">
        <f t="shared" ref="K650:K712" si="63">TRUNC(($P$7*Q650),2)</f>
        <v>0</v>
      </c>
      <c r="L650" s="50">
        <f t="shared" ref="L650:L712" si="64">TRUNC(F650*(I650+K650),2)</f>
        <v>1955.13</v>
      </c>
      <c r="M650" s="50">
        <f t="shared" ref="M650:M712" si="65">TRUNC(G650*(I650+K650),2)</f>
        <v>1955.13</v>
      </c>
      <c r="P650" s="8">
        <v>213.33</v>
      </c>
      <c r="Q650" s="8">
        <v>0</v>
      </c>
    </row>
    <row r="651" spans="1:17">
      <c r="A651" s="40" t="s">
        <v>1776</v>
      </c>
      <c r="B651" s="41"/>
      <c r="C651" s="41"/>
      <c r="D651" s="42" t="s">
        <v>165</v>
      </c>
      <c r="E651" s="41"/>
      <c r="F651" s="92"/>
      <c r="G651" s="41"/>
      <c r="H651" s="55"/>
      <c r="I651" s="55"/>
      <c r="J651" s="55"/>
      <c r="K651" s="55"/>
      <c r="L651" s="55">
        <f>L652+L655+L657+L660+L663</f>
        <v>3958.63</v>
      </c>
      <c r="M651" s="55">
        <f>M652+M655+M657+M660+M663</f>
        <v>3958.63</v>
      </c>
      <c r="P651" s="4"/>
      <c r="Q651" s="4"/>
    </row>
    <row r="652" spans="1:17">
      <c r="A652" s="59" t="s">
        <v>1777</v>
      </c>
      <c r="B652" s="60"/>
      <c r="C652" s="60"/>
      <c r="D652" s="61" t="s">
        <v>1778</v>
      </c>
      <c r="E652" s="60"/>
      <c r="F652" s="93"/>
      <c r="G652" s="60"/>
      <c r="H652" s="62"/>
      <c r="I652" s="62"/>
      <c r="J652" s="62"/>
      <c r="K652" s="62"/>
      <c r="L652" s="62">
        <f>SUM(L653:L654)</f>
        <v>2256.6099999999997</v>
      </c>
      <c r="M652" s="62">
        <f>SUM(M653:M654)</f>
        <v>2256.6099999999997</v>
      </c>
      <c r="P652" s="3"/>
      <c r="Q652" s="3"/>
    </row>
    <row r="653" spans="1:17">
      <c r="A653" s="44" t="s">
        <v>1779</v>
      </c>
      <c r="B653" s="45" t="s">
        <v>37</v>
      </c>
      <c r="C653" s="46">
        <v>260105</v>
      </c>
      <c r="D653" s="53" t="s">
        <v>1348</v>
      </c>
      <c r="E653" s="47" t="s">
        <v>9</v>
      </c>
      <c r="F653" s="54">
        <v>104.28</v>
      </c>
      <c r="G653" s="48">
        <v>104.28</v>
      </c>
      <c r="H653" s="48">
        <f t="shared" si="60"/>
        <v>185.61840000000001</v>
      </c>
      <c r="I653" s="49">
        <f t="shared" si="61"/>
        <v>1.78</v>
      </c>
      <c r="J653" s="49">
        <f t="shared" si="62"/>
        <v>564.15480000000002</v>
      </c>
      <c r="K653" s="49">
        <f t="shared" si="63"/>
        <v>5.41</v>
      </c>
      <c r="L653" s="50">
        <f t="shared" si="64"/>
        <v>749.77</v>
      </c>
      <c r="M653" s="50">
        <f t="shared" si="65"/>
        <v>749.77</v>
      </c>
      <c r="P653" s="8">
        <v>2.06</v>
      </c>
      <c r="Q653" s="8">
        <v>6.24</v>
      </c>
    </row>
    <row r="654" spans="1:17">
      <c r="A654" s="44" t="s">
        <v>1780</v>
      </c>
      <c r="B654" s="45" t="s">
        <v>37</v>
      </c>
      <c r="C654" s="46">
        <v>261503</v>
      </c>
      <c r="D654" s="53" t="s">
        <v>1781</v>
      </c>
      <c r="E654" s="47" t="s">
        <v>9</v>
      </c>
      <c r="F654" s="54">
        <v>104.28</v>
      </c>
      <c r="G654" s="48">
        <v>104.28</v>
      </c>
      <c r="H654" s="48">
        <f t="shared" si="60"/>
        <v>415.03440000000001</v>
      </c>
      <c r="I654" s="49">
        <f t="shared" si="61"/>
        <v>3.98</v>
      </c>
      <c r="J654" s="49">
        <f t="shared" si="62"/>
        <v>1091.8116</v>
      </c>
      <c r="K654" s="49">
        <f t="shared" si="63"/>
        <v>10.47</v>
      </c>
      <c r="L654" s="50">
        <f t="shared" si="64"/>
        <v>1506.84</v>
      </c>
      <c r="M654" s="50">
        <f t="shared" si="65"/>
        <v>1506.84</v>
      </c>
      <c r="P654" s="8">
        <v>4.5999999999999996</v>
      </c>
      <c r="Q654" s="8">
        <v>12.08</v>
      </c>
    </row>
    <row r="655" spans="1:17">
      <c r="A655" s="59" t="s">
        <v>1782</v>
      </c>
      <c r="B655" s="60"/>
      <c r="C655" s="60"/>
      <c r="D655" s="61" t="s">
        <v>1214</v>
      </c>
      <c r="E655" s="60"/>
      <c r="F655" s="93"/>
      <c r="G655" s="60"/>
      <c r="H655" s="62"/>
      <c r="I655" s="62"/>
      <c r="J655" s="62"/>
      <c r="K655" s="62"/>
      <c r="L655" s="62">
        <f>L656</f>
        <v>942.17</v>
      </c>
      <c r="M655" s="62">
        <f>M656</f>
        <v>942.17</v>
      </c>
      <c r="P655" s="3"/>
      <c r="Q655" s="3"/>
    </row>
    <row r="656" spans="1:17">
      <c r="A656" s="44" t="s">
        <v>1783</v>
      </c>
      <c r="B656" s="45" t="s">
        <v>37</v>
      </c>
      <c r="C656" s="46">
        <v>261602</v>
      </c>
      <c r="D656" s="53" t="s">
        <v>75</v>
      </c>
      <c r="E656" s="47" t="s">
        <v>9</v>
      </c>
      <c r="F656" s="54">
        <v>43.7</v>
      </c>
      <c r="G656" s="48">
        <v>43.7</v>
      </c>
      <c r="H656" s="48">
        <f t="shared" si="60"/>
        <v>411.654</v>
      </c>
      <c r="I656" s="49">
        <f t="shared" si="61"/>
        <v>9.42</v>
      </c>
      <c r="J656" s="49">
        <f t="shared" si="62"/>
        <v>530.51800000000003</v>
      </c>
      <c r="K656" s="49">
        <f t="shared" si="63"/>
        <v>12.14</v>
      </c>
      <c r="L656" s="50">
        <f t="shared" si="64"/>
        <v>942.17</v>
      </c>
      <c r="M656" s="50">
        <f t="shared" si="65"/>
        <v>942.17</v>
      </c>
      <c r="P656" s="8">
        <v>10.87</v>
      </c>
      <c r="Q656" s="8">
        <v>14.01</v>
      </c>
    </row>
    <row r="657" spans="1:17">
      <c r="A657" s="59" t="s">
        <v>1784</v>
      </c>
      <c r="B657" s="60"/>
      <c r="C657" s="60"/>
      <c r="D657" s="61" t="s">
        <v>1344</v>
      </c>
      <c r="E657" s="60"/>
      <c r="F657" s="93"/>
      <c r="G657" s="60"/>
      <c r="H657" s="62"/>
      <c r="I657" s="62"/>
      <c r="J657" s="62"/>
      <c r="K657" s="62"/>
      <c r="L657" s="62">
        <f>SUM(L658:L659)</f>
        <v>457.46000000000004</v>
      </c>
      <c r="M657" s="62">
        <f>SUM(M658:M659)</f>
        <v>457.46000000000004</v>
      </c>
      <c r="P657" s="3"/>
      <c r="Q657" s="3"/>
    </row>
    <row r="658" spans="1:17">
      <c r="A658" s="44" t="s">
        <v>1785</v>
      </c>
      <c r="B658" s="45" t="s">
        <v>37</v>
      </c>
      <c r="C658" s="46">
        <v>260105</v>
      </c>
      <c r="D658" s="53" t="s">
        <v>1348</v>
      </c>
      <c r="E658" s="47" t="s">
        <v>9</v>
      </c>
      <c r="F658" s="54">
        <v>21.14</v>
      </c>
      <c r="G658" s="48">
        <v>21.14</v>
      </c>
      <c r="H658" s="48">
        <f t="shared" si="60"/>
        <v>37.629200000000004</v>
      </c>
      <c r="I658" s="49">
        <f t="shared" si="61"/>
        <v>1.78</v>
      </c>
      <c r="J658" s="49">
        <f t="shared" si="62"/>
        <v>114.3674</v>
      </c>
      <c r="K658" s="49">
        <f t="shared" si="63"/>
        <v>5.41</v>
      </c>
      <c r="L658" s="50">
        <f t="shared" si="64"/>
        <v>151.99</v>
      </c>
      <c r="M658" s="50">
        <f t="shared" si="65"/>
        <v>151.99</v>
      </c>
      <c r="P658" s="8">
        <v>2.06</v>
      </c>
      <c r="Q658" s="8">
        <v>6.24</v>
      </c>
    </row>
    <row r="659" spans="1:17">
      <c r="A659" s="44" t="s">
        <v>1786</v>
      </c>
      <c r="B659" s="45" t="s">
        <v>37</v>
      </c>
      <c r="C659" s="46">
        <v>261503</v>
      </c>
      <c r="D659" s="53" t="s">
        <v>1781</v>
      </c>
      <c r="E659" s="47" t="s">
        <v>9</v>
      </c>
      <c r="F659" s="54">
        <v>21.14</v>
      </c>
      <c r="G659" s="48">
        <v>21.14</v>
      </c>
      <c r="H659" s="48">
        <f t="shared" si="60"/>
        <v>84.137200000000007</v>
      </c>
      <c r="I659" s="49">
        <f t="shared" si="61"/>
        <v>3.98</v>
      </c>
      <c r="J659" s="49">
        <f t="shared" si="62"/>
        <v>221.33580000000001</v>
      </c>
      <c r="K659" s="49">
        <f t="shared" si="63"/>
        <v>10.47</v>
      </c>
      <c r="L659" s="50">
        <f t="shared" si="64"/>
        <v>305.47000000000003</v>
      </c>
      <c r="M659" s="50">
        <f t="shared" si="65"/>
        <v>305.47000000000003</v>
      </c>
      <c r="P659" s="8">
        <v>4.5999999999999996</v>
      </c>
      <c r="Q659" s="8">
        <v>12.08</v>
      </c>
    </row>
    <row r="660" spans="1:17">
      <c r="A660" s="59" t="s">
        <v>1787</v>
      </c>
      <c r="B660" s="60"/>
      <c r="C660" s="60"/>
      <c r="D660" s="61" t="s">
        <v>1788</v>
      </c>
      <c r="E660" s="60"/>
      <c r="F660" s="93"/>
      <c r="G660" s="60"/>
      <c r="H660" s="62"/>
      <c r="I660" s="62"/>
      <c r="J660" s="62"/>
      <c r="K660" s="62"/>
      <c r="L660" s="62">
        <f>SUM(L661:L662)</f>
        <v>192.76</v>
      </c>
      <c r="M660" s="62">
        <f>SUM(M661:M662)</f>
        <v>192.76</v>
      </c>
      <c r="P660" s="3"/>
      <c r="Q660" s="3"/>
    </row>
    <row r="661" spans="1:17">
      <c r="A661" s="44" t="s">
        <v>1789</v>
      </c>
      <c r="B661" s="45" t="s">
        <v>37</v>
      </c>
      <c r="C661" s="46">
        <v>261300</v>
      </c>
      <c r="D661" s="53" t="s">
        <v>1404</v>
      </c>
      <c r="E661" s="47" t="s">
        <v>9</v>
      </c>
      <c r="F661" s="54">
        <v>9.6</v>
      </c>
      <c r="G661" s="48">
        <v>9.6</v>
      </c>
      <c r="H661" s="48">
        <f t="shared" si="60"/>
        <v>16.992000000000001</v>
      </c>
      <c r="I661" s="49">
        <f t="shared" si="61"/>
        <v>1.77</v>
      </c>
      <c r="J661" s="49">
        <f t="shared" si="62"/>
        <v>76.128</v>
      </c>
      <c r="K661" s="49">
        <f t="shared" si="63"/>
        <v>7.93</v>
      </c>
      <c r="L661" s="50">
        <f t="shared" si="64"/>
        <v>93.12</v>
      </c>
      <c r="M661" s="50">
        <f t="shared" si="65"/>
        <v>93.12</v>
      </c>
      <c r="P661" s="8">
        <v>2.0499999999999998</v>
      </c>
      <c r="Q661" s="8">
        <v>9.15</v>
      </c>
    </row>
    <row r="662" spans="1:17">
      <c r="A662" s="44" t="s">
        <v>1790</v>
      </c>
      <c r="B662" s="45" t="s">
        <v>37</v>
      </c>
      <c r="C662" s="46">
        <v>261001</v>
      </c>
      <c r="D662" s="53" t="s">
        <v>1406</v>
      </c>
      <c r="E662" s="47" t="s">
        <v>9</v>
      </c>
      <c r="F662" s="54">
        <v>9.6</v>
      </c>
      <c r="G662" s="48">
        <v>9.6</v>
      </c>
      <c r="H662" s="48">
        <f t="shared" si="60"/>
        <v>37.728000000000002</v>
      </c>
      <c r="I662" s="49">
        <f t="shared" si="61"/>
        <v>3.93</v>
      </c>
      <c r="J662" s="49">
        <f t="shared" si="62"/>
        <v>61.92</v>
      </c>
      <c r="K662" s="49">
        <f t="shared" si="63"/>
        <v>6.45</v>
      </c>
      <c r="L662" s="50">
        <f t="shared" si="64"/>
        <v>99.64</v>
      </c>
      <c r="M662" s="50">
        <f t="shared" si="65"/>
        <v>99.64</v>
      </c>
      <c r="P662" s="8">
        <v>4.54</v>
      </c>
      <c r="Q662" s="8">
        <v>7.44</v>
      </c>
    </row>
    <row r="663" spans="1:17">
      <c r="A663" s="59" t="s">
        <v>1791</v>
      </c>
      <c r="B663" s="60"/>
      <c r="C663" s="60"/>
      <c r="D663" s="61" t="s">
        <v>1211</v>
      </c>
      <c r="E663" s="60"/>
      <c r="F663" s="93"/>
      <c r="G663" s="60"/>
      <c r="H663" s="62"/>
      <c r="I663" s="62"/>
      <c r="J663" s="62"/>
      <c r="K663" s="62"/>
      <c r="L663" s="62">
        <f>L664</f>
        <v>109.63</v>
      </c>
      <c r="M663" s="62">
        <f>M664</f>
        <v>109.63</v>
      </c>
      <c r="P663" s="3"/>
      <c r="Q663" s="3"/>
    </row>
    <row r="664" spans="1:17">
      <c r="A664" s="44" t="s">
        <v>1792</v>
      </c>
      <c r="B664" s="45" t="s">
        <v>37</v>
      </c>
      <c r="C664" s="46">
        <v>261000</v>
      </c>
      <c r="D664" s="53" t="s">
        <v>40</v>
      </c>
      <c r="E664" s="47" t="s">
        <v>9</v>
      </c>
      <c r="F664" s="54">
        <v>9.6</v>
      </c>
      <c r="G664" s="48">
        <v>9.6</v>
      </c>
      <c r="H664" s="48">
        <f t="shared" si="60"/>
        <v>47.423999999999999</v>
      </c>
      <c r="I664" s="49">
        <f t="shared" si="61"/>
        <v>4.9400000000000004</v>
      </c>
      <c r="J664" s="49">
        <f t="shared" si="62"/>
        <v>62.207999999999998</v>
      </c>
      <c r="K664" s="49">
        <f t="shared" si="63"/>
        <v>6.48</v>
      </c>
      <c r="L664" s="50">
        <f t="shared" si="64"/>
        <v>109.63</v>
      </c>
      <c r="M664" s="50">
        <f t="shared" si="65"/>
        <v>109.63</v>
      </c>
      <c r="P664" s="8">
        <v>5.7</v>
      </c>
      <c r="Q664" s="8">
        <v>7.48</v>
      </c>
    </row>
    <row r="665" spans="1:17">
      <c r="A665" s="34">
        <v>21</v>
      </c>
      <c r="B665" s="35"/>
      <c r="C665" s="35"/>
      <c r="D665" s="36" t="s">
        <v>1793</v>
      </c>
      <c r="E665" s="37" t="s">
        <v>12</v>
      </c>
      <c r="F665" s="38">
        <v>1</v>
      </c>
      <c r="G665" s="35"/>
      <c r="H665" s="58"/>
      <c r="I665" s="58"/>
      <c r="J665" s="58"/>
      <c r="K665" s="58"/>
      <c r="L665" s="58">
        <f>L666+L668+L670</f>
        <v>15697.86</v>
      </c>
      <c r="M665" s="58">
        <f>M666+M668+M670</f>
        <v>15697.86</v>
      </c>
      <c r="P665" s="5"/>
      <c r="Q665" s="5"/>
    </row>
    <row r="666" spans="1:17">
      <c r="A666" s="40" t="s">
        <v>1794</v>
      </c>
      <c r="B666" s="41"/>
      <c r="C666" s="41"/>
      <c r="D666" s="42" t="s">
        <v>132</v>
      </c>
      <c r="E666" s="41"/>
      <c r="F666" s="92"/>
      <c r="G666" s="41"/>
      <c r="H666" s="55"/>
      <c r="I666" s="55"/>
      <c r="J666" s="55"/>
      <c r="K666" s="55"/>
      <c r="L666" s="55">
        <f>L667</f>
        <v>1062.3599999999999</v>
      </c>
      <c r="M666" s="55">
        <f>M667</f>
        <v>1062.3599999999999</v>
      </c>
      <c r="P666" s="4"/>
      <c r="Q666" s="4"/>
    </row>
    <row r="667" spans="1:17" ht="15.6">
      <c r="A667" s="44" t="s">
        <v>1795</v>
      </c>
      <c r="B667" s="45" t="s">
        <v>37</v>
      </c>
      <c r="C667" s="46">
        <v>20111</v>
      </c>
      <c r="D667" s="32" t="s">
        <v>2560</v>
      </c>
      <c r="E667" s="47" t="s">
        <v>9</v>
      </c>
      <c r="F667" s="54">
        <v>150.69</v>
      </c>
      <c r="G667" s="48">
        <v>150.69</v>
      </c>
      <c r="H667" s="48">
        <f t="shared" si="60"/>
        <v>0</v>
      </c>
      <c r="I667" s="49">
        <f t="shared" si="61"/>
        <v>0</v>
      </c>
      <c r="J667" s="49">
        <f t="shared" si="62"/>
        <v>1062.3644999999999</v>
      </c>
      <c r="K667" s="49">
        <f t="shared" si="63"/>
        <v>7.05</v>
      </c>
      <c r="L667" s="50">
        <f t="shared" si="64"/>
        <v>1062.3599999999999</v>
      </c>
      <c r="M667" s="50">
        <f t="shared" si="65"/>
        <v>1062.3599999999999</v>
      </c>
      <c r="P667" s="8">
        <v>0</v>
      </c>
      <c r="Q667" s="8">
        <v>8.14</v>
      </c>
    </row>
    <row r="668" spans="1:17">
      <c r="A668" s="40" t="s">
        <v>1796</v>
      </c>
      <c r="B668" s="41"/>
      <c r="C668" s="41"/>
      <c r="D668" s="42" t="s">
        <v>134</v>
      </c>
      <c r="E668" s="41"/>
      <c r="F668" s="92"/>
      <c r="G668" s="41"/>
      <c r="H668" s="55"/>
      <c r="I668" s="55"/>
      <c r="J668" s="55"/>
      <c r="K668" s="55"/>
      <c r="L668" s="55">
        <f>L669</f>
        <v>113.65</v>
      </c>
      <c r="M668" s="55">
        <f>M669</f>
        <v>113.65</v>
      </c>
      <c r="P668" s="4"/>
      <c r="Q668" s="4"/>
    </row>
    <row r="669" spans="1:17">
      <c r="A669" s="44" t="s">
        <v>1797</v>
      </c>
      <c r="B669" s="45" t="s">
        <v>37</v>
      </c>
      <c r="C669" s="46">
        <v>30101</v>
      </c>
      <c r="D669" s="53" t="s">
        <v>92</v>
      </c>
      <c r="E669" s="47" t="s">
        <v>17</v>
      </c>
      <c r="F669" s="54">
        <v>3.01</v>
      </c>
      <c r="G669" s="48">
        <v>3.01</v>
      </c>
      <c r="H669" s="48">
        <f t="shared" si="60"/>
        <v>90.239799999999988</v>
      </c>
      <c r="I669" s="49">
        <f t="shared" si="61"/>
        <v>29.98</v>
      </c>
      <c r="J669" s="49">
        <f t="shared" si="62"/>
        <v>23.4178</v>
      </c>
      <c r="K669" s="49">
        <f t="shared" si="63"/>
        <v>7.78</v>
      </c>
      <c r="L669" s="50">
        <f t="shared" si="64"/>
        <v>113.65</v>
      </c>
      <c r="M669" s="50">
        <f t="shared" si="65"/>
        <v>113.65</v>
      </c>
      <c r="P669" s="8">
        <v>34.58</v>
      </c>
      <c r="Q669" s="8">
        <v>8.98</v>
      </c>
    </row>
    <row r="670" spans="1:17">
      <c r="A670" s="40" t="s">
        <v>1798</v>
      </c>
      <c r="B670" s="41"/>
      <c r="C670" s="41"/>
      <c r="D670" s="42" t="s">
        <v>124</v>
      </c>
      <c r="E670" s="41"/>
      <c r="F670" s="92"/>
      <c r="G670" s="41"/>
      <c r="H670" s="55"/>
      <c r="I670" s="55"/>
      <c r="J670" s="55"/>
      <c r="K670" s="55"/>
      <c r="L670" s="55">
        <f>SUM(L671:L673)</f>
        <v>14521.85</v>
      </c>
      <c r="M670" s="55">
        <f>SUM(M671:M673)</f>
        <v>14521.85</v>
      </c>
      <c r="P670" s="4"/>
      <c r="Q670" s="4"/>
    </row>
    <row r="671" spans="1:17">
      <c r="A671" s="44" t="s">
        <v>1799</v>
      </c>
      <c r="B671" s="45" t="s">
        <v>37</v>
      </c>
      <c r="C671" s="46">
        <v>220101</v>
      </c>
      <c r="D671" s="53" t="s">
        <v>1580</v>
      </c>
      <c r="E671" s="47" t="s">
        <v>9</v>
      </c>
      <c r="F671" s="54">
        <v>142.18</v>
      </c>
      <c r="G671" s="48">
        <v>142.18</v>
      </c>
      <c r="H671" s="48">
        <f t="shared" si="60"/>
        <v>3356.8697999999999</v>
      </c>
      <c r="I671" s="49">
        <f t="shared" si="61"/>
        <v>23.61</v>
      </c>
      <c r="J671" s="49">
        <f t="shared" si="62"/>
        <v>1272.511</v>
      </c>
      <c r="K671" s="49">
        <f t="shared" si="63"/>
        <v>8.9499999999999993</v>
      </c>
      <c r="L671" s="50">
        <f t="shared" si="64"/>
        <v>4629.38</v>
      </c>
      <c r="M671" s="50">
        <f t="shared" si="65"/>
        <v>4629.38</v>
      </c>
      <c r="P671" s="8">
        <v>27.24</v>
      </c>
      <c r="Q671" s="8">
        <v>10.33</v>
      </c>
    </row>
    <row r="672" spans="1:17">
      <c r="A672" s="44" t="s">
        <v>1800</v>
      </c>
      <c r="B672" s="45" t="s">
        <v>37</v>
      </c>
      <c r="C672" s="46">
        <v>220309</v>
      </c>
      <c r="D672" s="53" t="s">
        <v>1582</v>
      </c>
      <c r="E672" s="47" t="s">
        <v>9</v>
      </c>
      <c r="F672" s="54">
        <v>142.18</v>
      </c>
      <c r="G672" s="48">
        <v>142.18</v>
      </c>
      <c r="H672" s="48">
        <f t="shared" si="60"/>
        <v>6012.7921999999999</v>
      </c>
      <c r="I672" s="49">
        <f t="shared" si="61"/>
        <v>42.29</v>
      </c>
      <c r="J672" s="49">
        <f t="shared" si="62"/>
        <v>3240.2822000000001</v>
      </c>
      <c r="K672" s="49">
        <f t="shared" si="63"/>
        <v>22.79</v>
      </c>
      <c r="L672" s="50">
        <f t="shared" si="64"/>
        <v>9253.07</v>
      </c>
      <c r="M672" s="50">
        <f t="shared" si="65"/>
        <v>9253.07</v>
      </c>
      <c r="P672" s="8">
        <v>48.78</v>
      </c>
      <c r="Q672" s="8">
        <v>26.29</v>
      </c>
    </row>
    <row r="673" spans="1:17">
      <c r="A673" s="44" t="s">
        <v>1801</v>
      </c>
      <c r="B673" s="45" t="s">
        <v>37</v>
      </c>
      <c r="C673" s="46">
        <v>220310</v>
      </c>
      <c r="D673" s="53" t="s">
        <v>1401</v>
      </c>
      <c r="E673" s="47" t="s">
        <v>16</v>
      </c>
      <c r="F673" s="54">
        <v>85.14</v>
      </c>
      <c r="G673" s="48">
        <v>85.14</v>
      </c>
      <c r="H673" s="48">
        <f t="shared" si="60"/>
        <v>177.09120000000001</v>
      </c>
      <c r="I673" s="49">
        <f t="shared" si="61"/>
        <v>2.08</v>
      </c>
      <c r="J673" s="49">
        <f t="shared" si="62"/>
        <v>462.31019999999995</v>
      </c>
      <c r="K673" s="49">
        <f t="shared" si="63"/>
        <v>5.43</v>
      </c>
      <c r="L673" s="50">
        <f t="shared" si="64"/>
        <v>639.4</v>
      </c>
      <c r="M673" s="50">
        <f t="shared" si="65"/>
        <v>639.4</v>
      </c>
      <c r="P673" s="8">
        <v>2.41</v>
      </c>
      <c r="Q673" s="8">
        <v>6.27</v>
      </c>
    </row>
    <row r="674" spans="1:17">
      <c r="A674" s="34">
        <v>22</v>
      </c>
      <c r="B674" s="35"/>
      <c r="C674" s="35"/>
      <c r="D674" s="36" t="s">
        <v>1802</v>
      </c>
      <c r="E674" s="37" t="s">
        <v>12</v>
      </c>
      <c r="F674" s="38">
        <v>1</v>
      </c>
      <c r="G674" s="35"/>
      <c r="H674" s="58"/>
      <c r="I674" s="58"/>
      <c r="J674" s="58"/>
      <c r="K674" s="58"/>
      <c r="L674" s="58">
        <f>L675+L677+L679+L682</f>
        <v>9214.2799999999988</v>
      </c>
      <c r="M674" s="58">
        <f>M675+M677+M679+M682</f>
        <v>9214.2799999999988</v>
      </c>
      <c r="P674" s="5"/>
      <c r="Q674" s="5"/>
    </row>
    <row r="675" spans="1:17">
      <c r="A675" s="40" t="s">
        <v>1803</v>
      </c>
      <c r="B675" s="41"/>
      <c r="C675" s="41"/>
      <c r="D675" s="42" t="s">
        <v>132</v>
      </c>
      <c r="E675" s="41"/>
      <c r="F675" s="92"/>
      <c r="G675" s="41"/>
      <c r="H675" s="55"/>
      <c r="I675" s="55"/>
      <c r="J675" s="55"/>
      <c r="K675" s="55"/>
      <c r="L675" s="55">
        <f>L676</f>
        <v>50.56</v>
      </c>
      <c r="M675" s="55">
        <f>M676</f>
        <v>50.56</v>
      </c>
      <c r="P675" s="4"/>
      <c r="Q675" s="4"/>
    </row>
    <row r="676" spans="1:17" ht="15.6">
      <c r="A676" s="44" t="s">
        <v>1804</v>
      </c>
      <c r="B676" s="45" t="s">
        <v>4</v>
      </c>
      <c r="C676" s="57" t="s">
        <v>83</v>
      </c>
      <c r="D676" s="32" t="s">
        <v>2571</v>
      </c>
      <c r="E676" s="47" t="s">
        <v>8</v>
      </c>
      <c r="F676" s="54">
        <v>4</v>
      </c>
      <c r="G676" s="48">
        <v>4</v>
      </c>
      <c r="H676" s="48">
        <f t="shared" si="60"/>
        <v>0</v>
      </c>
      <c r="I676" s="49">
        <f t="shared" si="61"/>
        <v>0</v>
      </c>
      <c r="J676" s="49">
        <f t="shared" si="62"/>
        <v>50.56</v>
      </c>
      <c r="K676" s="49">
        <f t="shared" si="63"/>
        <v>12.64</v>
      </c>
      <c r="L676" s="50">
        <f t="shared" si="64"/>
        <v>50.56</v>
      </c>
      <c r="M676" s="50">
        <f t="shared" si="65"/>
        <v>50.56</v>
      </c>
      <c r="P676" s="8">
        <v>0</v>
      </c>
      <c r="Q676" s="8">
        <v>14.58</v>
      </c>
    </row>
    <row r="677" spans="1:17">
      <c r="A677" s="40" t="s">
        <v>1805</v>
      </c>
      <c r="B677" s="41"/>
      <c r="C677" s="41"/>
      <c r="D677" s="42" t="s">
        <v>134</v>
      </c>
      <c r="E677" s="41"/>
      <c r="F677" s="92"/>
      <c r="G677" s="41"/>
      <c r="H677" s="55"/>
      <c r="I677" s="55"/>
      <c r="J677" s="55"/>
      <c r="K677" s="55"/>
      <c r="L677" s="55">
        <f>L678</f>
        <v>75.52</v>
      </c>
      <c r="M677" s="55">
        <f>M678</f>
        <v>75.52</v>
      </c>
      <c r="P677" s="4"/>
      <c r="Q677" s="4"/>
    </row>
    <row r="678" spans="1:17">
      <c r="A678" s="44" t="s">
        <v>1806</v>
      </c>
      <c r="B678" s="45" t="s">
        <v>37</v>
      </c>
      <c r="C678" s="46">
        <v>30101</v>
      </c>
      <c r="D678" s="53" t="s">
        <v>92</v>
      </c>
      <c r="E678" s="47" t="s">
        <v>17</v>
      </c>
      <c r="F678" s="54">
        <v>2</v>
      </c>
      <c r="G678" s="48">
        <v>2</v>
      </c>
      <c r="H678" s="48">
        <f t="shared" si="60"/>
        <v>59.96</v>
      </c>
      <c r="I678" s="49">
        <f t="shared" si="61"/>
        <v>29.98</v>
      </c>
      <c r="J678" s="49">
        <f t="shared" si="62"/>
        <v>15.56</v>
      </c>
      <c r="K678" s="49">
        <f t="shared" si="63"/>
        <v>7.78</v>
      </c>
      <c r="L678" s="50">
        <f t="shared" si="64"/>
        <v>75.52</v>
      </c>
      <c r="M678" s="50">
        <f t="shared" si="65"/>
        <v>75.52</v>
      </c>
      <c r="P678" s="8">
        <v>34.58</v>
      </c>
      <c r="Q678" s="8">
        <v>8.98</v>
      </c>
    </row>
    <row r="679" spans="1:17">
      <c r="A679" s="40" t="s">
        <v>1807</v>
      </c>
      <c r="B679" s="41"/>
      <c r="C679" s="41"/>
      <c r="D679" s="42" t="s">
        <v>124</v>
      </c>
      <c r="E679" s="41"/>
      <c r="F679" s="92"/>
      <c r="G679" s="41"/>
      <c r="H679" s="55"/>
      <c r="I679" s="55"/>
      <c r="J679" s="55"/>
      <c r="K679" s="55"/>
      <c r="L679" s="55">
        <f>SUM(L680:L681)</f>
        <v>3871.29</v>
      </c>
      <c r="M679" s="55">
        <f>SUM(M680:M681)</f>
        <v>3871.29</v>
      </c>
      <c r="P679" s="4"/>
      <c r="Q679" s="4"/>
    </row>
    <row r="680" spans="1:17" ht="15.6">
      <c r="A680" s="44" t="s">
        <v>1808</v>
      </c>
      <c r="B680" s="45" t="s">
        <v>7</v>
      </c>
      <c r="C680" s="46">
        <v>101094</v>
      </c>
      <c r="D680" s="32" t="s">
        <v>2572</v>
      </c>
      <c r="E680" s="47" t="s">
        <v>16</v>
      </c>
      <c r="F680" s="54">
        <v>22.19</v>
      </c>
      <c r="G680" s="48">
        <v>22.19</v>
      </c>
      <c r="H680" s="48">
        <f t="shared" si="60"/>
        <v>2918.2069000000001</v>
      </c>
      <c r="I680" s="49">
        <f t="shared" si="61"/>
        <v>131.51</v>
      </c>
      <c r="J680" s="49">
        <f t="shared" si="62"/>
        <v>232.32930000000002</v>
      </c>
      <c r="K680" s="49">
        <f t="shared" si="63"/>
        <v>10.47</v>
      </c>
      <c r="L680" s="50">
        <f t="shared" si="64"/>
        <v>3150.53</v>
      </c>
      <c r="M680" s="50">
        <f t="shared" si="65"/>
        <v>3150.53</v>
      </c>
      <c r="P680" s="8">
        <v>151.68</v>
      </c>
      <c r="Q680" s="8">
        <v>12.08</v>
      </c>
    </row>
    <row r="681" spans="1:17">
      <c r="A681" s="44" t="s">
        <v>1809</v>
      </c>
      <c r="B681" s="45" t="s">
        <v>7</v>
      </c>
      <c r="C681" s="46">
        <v>98689</v>
      </c>
      <c r="D681" s="53" t="s">
        <v>1371</v>
      </c>
      <c r="E681" s="47" t="s">
        <v>16</v>
      </c>
      <c r="F681" s="54">
        <v>8.6</v>
      </c>
      <c r="G681" s="48">
        <v>8.6</v>
      </c>
      <c r="H681" s="48">
        <f t="shared" si="60"/>
        <v>608.53600000000006</v>
      </c>
      <c r="I681" s="49">
        <f t="shared" si="61"/>
        <v>70.760000000000005</v>
      </c>
      <c r="J681" s="49">
        <f t="shared" si="62"/>
        <v>112.23</v>
      </c>
      <c r="K681" s="49">
        <f t="shared" si="63"/>
        <v>13.05</v>
      </c>
      <c r="L681" s="50">
        <f t="shared" si="64"/>
        <v>720.76</v>
      </c>
      <c r="M681" s="50">
        <f t="shared" si="65"/>
        <v>720.76</v>
      </c>
      <c r="P681" s="8">
        <v>81.61</v>
      </c>
      <c r="Q681" s="8">
        <v>15.06</v>
      </c>
    </row>
    <row r="682" spans="1:17">
      <c r="A682" s="40" t="s">
        <v>1810</v>
      </c>
      <c r="B682" s="41"/>
      <c r="C682" s="41"/>
      <c r="D682" s="42" t="s">
        <v>167</v>
      </c>
      <c r="E682" s="41"/>
      <c r="F682" s="92"/>
      <c r="G682" s="41"/>
      <c r="H682" s="55"/>
      <c r="I682" s="55"/>
      <c r="J682" s="55"/>
      <c r="K682" s="55"/>
      <c r="L682" s="55">
        <f>SUM(L683:L687)</f>
        <v>5216.91</v>
      </c>
      <c r="M682" s="55">
        <f>SUM(M683:M687)</f>
        <v>5216.91</v>
      </c>
      <c r="P682" s="4"/>
      <c r="Q682" s="4"/>
    </row>
    <row r="683" spans="1:17" ht="15.6">
      <c r="A683" s="44" t="s">
        <v>1811</v>
      </c>
      <c r="B683" s="45" t="s">
        <v>4</v>
      </c>
      <c r="C683" s="57" t="s">
        <v>30</v>
      </c>
      <c r="D683" s="32" t="s">
        <v>2573</v>
      </c>
      <c r="E683" s="47" t="s">
        <v>12</v>
      </c>
      <c r="F683" s="54">
        <v>1</v>
      </c>
      <c r="G683" s="48">
        <v>1</v>
      </c>
      <c r="H683" s="48">
        <f t="shared" si="60"/>
        <v>1360.33</v>
      </c>
      <c r="I683" s="49">
        <f t="shared" si="61"/>
        <v>1360.33</v>
      </c>
      <c r="J683" s="49">
        <f t="shared" si="62"/>
        <v>23.18</v>
      </c>
      <c r="K683" s="49">
        <f t="shared" si="63"/>
        <v>23.18</v>
      </c>
      <c r="L683" s="50">
        <f t="shared" si="64"/>
        <v>1383.51</v>
      </c>
      <c r="M683" s="50">
        <f t="shared" si="65"/>
        <v>1383.51</v>
      </c>
      <c r="P683" s="7">
        <v>1568.88</v>
      </c>
      <c r="Q683" s="8">
        <v>26.74</v>
      </c>
    </row>
    <row r="684" spans="1:17" ht="15.6">
      <c r="A684" s="44" t="s">
        <v>1812</v>
      </c>
      <c r="B684" s="51" t="s">
        <v>4</v>
      </c>
      <c r="C684" s="73" t="s">
        <v>42</v>
      </c>
      <c r="D684" s="53" t="s">
        <v>1813</v>
      </c>
      <c r="E684" s="63" t="s">
        <v>12</v>
      </c>
      <c r="F684" s="64">
        <v>24</v>
      </c>
      <c r="G684" s="65">
        <v>24</v>
      </c>
      <c r="H684" s="48">
        <f t="shared" si="60"/>
        <v>974.87999999999988</v>
      </c>
      <c r="I684" s="49">
        <f t="shared" si="61"/>
        <v>40.619999999999997</v>
      </c>
      <c r="J684" s="49">
        <f t="shared" si="62"/>
        <v>236.64</v>
      </c>
      <c r="K684" s="49">
        <f t="shared" si="63"/>
        <v>9.86</v>
      </c>
      <c r="L684" s="50">
        <f t="shared" si="64"/>
        <v>1211.52</v>
      </c>
      <c r="M684" s="50">
        <f t="shared" si="65"/>
        <v>1211.52</v>
      </c>
      <c r="P684" s="9">
        <v>46.85</v>
      </c>
      <c r="Q684" s="9">
        <v>11.38</v>
      </c>
    </row>
    <row r="685" spans="1:17" ht="15.6">
      <c r="A685" s="44" t="s">
        <v>1814</v>
      </c>
      <c r="B685" s="45" t="s">
        <v>4</v>
      </c>
      <c r="C685" s="57" t="s">
        <v>54</v>
      </c>
      <c r="D685" s="53" t="s">
        <v>1815</v>
      </c>
      <c r="E685" s="47" t="s">
        <v>12</v>
      </c>
      <c r="F685" s="54">
        <v>24</v>
      </c>
      <c r="G685" s="48">
        <v>24</v>
      </c>
      <c r="H685" s="48">
        <f t="shared" si="60"/>
        <v>1920.96</v>
      </c>
      <c r="I685" s="49">
        <f t="shared" si="61"/>
        <v>80.040000000000006</v>
      </c>
      <c r="J685" s="49">
        <f t="shared" si="62"/>
        <v>0</v>
      </c>
      <c r="K685" s="49">
        <f t="shared" si="63"/>
        <v>0</v>
      </c>
      <c r="L685" s="50">
        <f t="shared" si="64"/>
        <v>1920.96</v>
      </c>
      <c r="M685" s="50">
        <f t="shared" si="65"/>
        <v>1920.96</v>
      </c>
      <c r="P685" s="8">
        <v>92.32</v>
      </c>
      <c r="Q685" s="8">
        <v>0</v>
      </c>
    </row>
    <row r="686" spans="1:17">
      <c r="A686" s="44" t="s">
        <v>1816</v>
      </c>
      <c r="B686" s="45" t="s">
        <v>4</v>
      </c>
      <c r="C686" s="57" t="s">
        <v>52</v>
      </c>
      <c r="D686" s="53" t="s">
        <v>53</v>
      </c>
      <c r="E686" s="47" t="s">
        <v>12</v>
      </c>
      <c r="F686" s="54">
        <v>16</v>
      </c>
      <c r="G686" s="48">
        <v>16</v>
      </c>
      <c r="H686" s="48">
        <f t="shared" si="60"/>
        <v>385.76</v>
      </c>
      <c r="I686" s="49">
        <f t="shared" si="61"/>
        <v>24.11</v>
      </c>
      <c r="J686" s="49">
        <f t="shared" si="62"/>
        <v>15.52</v>
      </c>
      <c r="K686" s="49">
        <f t="shared" si="63"/>
        <v>0.97</v>
      </c>
      <c r="L686" s="50">
        <f t="shared" si="64"/>
        <v>401.28</v>
      </c>
      <c r="M686" s="50">
        <f t="shared" si="65"/>
        <v>401.28</v>
      </c>
      <c r="P686" s="8">
        <v>27.81</v>
      </c>
      <c r="Q686" s="8">
        <v>1.1200000000000001</v>
      </c>
    </row>
    <row r="687" spans="1:17" ht="15.6">
      <c r="A687" s="44" t="s">
        <v>1817</v>
      </c>
      <c r="B687" s="51" t="s">
        <v>4</v>
      </c>
      <c r="C687" s="73" t="s">
        <v>19</v>
      </c>
      <c r="D687" s="53" t="s">
        <v>1375</v>
      </c>
      <c r="E687" s="63" t="s">
        <v>12</v>
      </c>
      <c r="F687" s="64">
        <v>4</v>
      </c>
      <c r="G687" s="65">
        <v>4</v>
      </c>
      <c r="H687" s="48">
        <f t="shared" si="60"/>
        <v>252.92</v>
      </c>
      <c r="I687" s="49">
        <f t="shared" si="61"/>
        <v>63.23</v>
      </c>
      <c r="J687" s="49">
        <f t="shared" si="62"/>
        <v>46.72</v>
      </c>
      <c r="K687" s="49">
        <f t="shared" si="63"/>
        <v>11.68</v>
      </c>
      <c r="L687" s="50">
        <f t="shared" si="64"/>
        <v>299.64</v>
      </c>
      <c r="M687" s="50">
        <f t="shared" si="65"/>
        <v>299.64</v>
      </c>
      <c r="P687" s="9">
        <v>72.930000000000007</v>
      </c>
      <c r="Q687" s="9">
        <v>13.48</v>
      </c>
    </row>
    <row r="688" spans="1:17">
      <c r="A688" s="34">
        <v>23</v>
      </c>
      <c r="B688" s="35"/>
      <c r="C688" s="35"/>
      <c r="D688" s="36" t="s">
        <v>1818</v>
      </c>
      <c r="E688" s="37" t="s">
        <v>12</v>
      </c>
      <c r="F688" s="38">
        <v>1</v>
      </c>
      <c r="G688" s="35"/>
      <c r="H688" s="58"/>
      <c r="I688" s="58"/>
      <c r="J688" s="58"/>
      <c r="K688" s="58"/>
      <c r="L688" s="58">
        <f>L689+L698+L700+L703+L705+L710+L713+L715+L720+L723+L727+L738</f>
        <v>15330.650000000001</v>
      </c>
      <c r="M688" s="58">
        <f>M689+M698+M700+M703+M705+M710+M713+M715+M720+M723+M727+M738</f>
        <v>15330.650000000001</v>
      </c>
      <c r="P688" s="5"/>
      <c r="Q688" s="5"/>
    </row>
    <row r="689" spans="1:17">
      <c r="A689" s="40" t="s">
        <v>1819</v>
      </c>
      <c r="B689" s="41"/>
      <c r="C689" s="41"/>
      <c r="D689" s="42" t="s">
        <v>132</v>
      </c>
      <c r="E689" s="41"/>
      <c r="F689" s="92"/>
      <c r="G689" s="41"/>
      <c r="H689" s="55"/>
      <c r="I689" s="55"/>
      <c r="J689" s="55"/>
      <c r="K689" s="55"/>
      <c r="L689" s="55">
        <f>SUM(L690:L697)</f>
        <v>544.24</v>
      </c>
      <c r="M689" s="55">
        <f>SUM(M690:M697)</f>
        <v>544.24</v>
      </c>
      <c r="P689" s="4"/>
      <c r="Q689" s="4"/>
    </row>
    <row r="690" spans="1:17" ht="15.6">
      <c r="A690" s="44" t="s">
        <v>1820</v>
      </c>
      <c r="B690" s="45" t="s">
        <v>37</v>
      </c>
      <c r="C690" s="46">
        <v>20111</v>
      </c>
      <c r="D690" s="32" t="s">
        <v>2560</v>
      </c>
      <c r="E690" s="47" t="s">
        <v>9</v>
      </c>
      <c r="F690" s="54">
        <v>22.97</v>
      </c>
      <c r="G690" s="48">
        <v>22.97</v>
      </c>
      <c r="H690" s="48">
        <f t="shared" si="60"/>
        <v>0</v>
      </c>
      <c r="I690" s="49">
        <f t="shared" si="61"/>
        <v>0</v>
      </c>
      <c r="J690" s="49">
        <f t="shared" si="62"/>
        <v>161.93849999999998</v>
      </c>
      <c r="K690" s="49">
        <f t="shared" si="63"/>
        <v>7.05</v>
      </c>
      <c r="L690" s="50">
        <f t="shared" si="64"/>
        <v>161.93</v>
      </c>
      <c r="M690" s="50">
        <f t="shared" si="65"/>
        <v>161.93</v>
      </c>
      <c r="P690" s="8">
        <v>0</v>
      </c>
      <c r="Q690" s="8">
        <v>8.14</v>
      </c>
    </row>
    <row r="691" spans="1:17">
      <c r="A691" s="44" t="s">
        <v>1821</v>
      </c>
      <c r="B691" s="45" t="s">
        <v>37</v>
      </c>
      <c r="C691" s="46">
        <v>20117</v>
      </c>
      <c r="D691" s="53" t="s">
        <v>1762</v>
      </c>
      <c r="E691" s="47" t="s">
        <v>9</v>
      </c>
      <c r="F691" s="54">
        <v>63.86</v>
      </c>
      <c r="G691" s="48">
        <v>63.86</v>
      </c>
      <c r="H691" s="48">
        <f t="shared" si="60"/>
        <v>0</v>
      </c>
      <c r="I691" s="49">
        <f t="shared" si="61"/>
        <v>0</v>
      </c>
      <c r="J691" s="49">
        <f t="shared" si="62"/>
        <v>261.82599999999996</v>
      </c>
      <c r="K691" s="49">
        <f t="shared" si="63"/>
        <v>4.0999999999999996</v>
      </c>
      <c r="L691" s="50">
        <f t="shared" si="64"/>
        <v>261.82</v>
      </c>
      <c r="M691" s="50">
        <f t="shared" si="65"/>
        <v>261.82</v>
      </c>
      <c r="P691" s="8">
        <v>0</v>
      </c>
      <c r="Q691" s="8">
        <v>4.7300000000000004</v>
      </c>
    </row>
    <row r="692" spans="1:17">
      <c r="A692" s="44" t="s">
        <v>1822</v>
      </c>
      <c r="B692" s="45" t="s">
        <v>37</v>
      </c>
      <c r="C692" s="46">
        <v>20137</v>
      </c>
      <c r="D692" s="53" t="s">
        <v>1823</v>
      </c>
      <c r="E692" s="47" t="s">
        <v>12</v>
      </c>
      <c r="F692" s="54">
        <v>2</v>
      </c>
      <c r="G692" s="48">
        <v>2</v>
      </c>
      <c r="H692" s="48">
        <f t="shared" si="60"/>
        <v>0</v>
      </c>
      <c r="I692" s="49">
        <f t="shared" si="61"/>
        <v>0</v>
      </c>
      <c r="J692" s="49">
        <f t="shared" si="62"/>
        <v>6.3</v>
      </c>
      <c r="K692" s="49">
        <f t="shared" si="63"/>
        <v>3.15</v>
      </c>
      <c r="L692" s="50">
        <f t="shared" si="64"/>
        <v>6.3</v>
      </c>
      <c r="M692" s="50">
        <f t="shared" si="65"/>
        <v>6.3</v>
      </c>
      <c r="P692" s="8">
        <v>0</v>
      </c>
      <c r="Q692" s="8">
        <v>3.64</v>
      </c>
    </row>
    <row r="693" spans="1:17">
      <c r="A693" s="44" t="s">
        <v>1824</v>
      </c>
      <c r="B693" s="45" t="s">
        <v>7</v>
      </c>
      <c r="C693" s="46">
        <v>97663</v>
      </c>
      <c r="D693" s="53" t="s">
        <v>1825</v>
      </c>
      <c r="E693" s="47" t="s">
        <v>12</v>
      </c>
      <c r="F693" s="54">
        <v>2</v>
      </c>
      <c r="G693" s="48">
        <v>2</v>
      </c>
      <c r="H693" s="48">
        <f t="shared" si="60"/>
        <v>5.08</v>
      </c>
      <c r="I693" s="49">
        <f t="shared" si="61"/>
        <v>2.54</v>
      </c>
      <c r="J693" s="49">
        <f t="shared" si="62"/>
        <v>14.28</v>
      </c>
      <c r="K693" s="49">
        <f t="shared" si="63"/>
        <v>7.14</v>
      </c>
      <c r="L693" s="50">
        <f t="shared" si="64"/>
        <v>19.36</v>
      </c>
      <c r="M693" s="50">
        <f t="shared" si="65"/>
        <v>19.36</v>
      </c>
      <c r="P693" s="8">
        <v>2.93</v>
      </c>
      <c r="Q693" s="8">
        <v>8.24</v>
      </c>
    </row>
    <row r="694" spans="1:17" ht="15.6">
      <c r="A694" s="44" t="s">
        <v>1826</v>
      </c>
      <c r="B694" s="51" t="s">
        <v>37</v>
      </c>
      <c r="C694" s="52">
        <v>20140</v>
      </c>
      <c r="D694" s="53" t="s">
        <v>1827</v>
      </c>
      <c r="E694" s="63" t="s">
        <v>12</v>
      </c>
      <c r="F694" s="64">
        <v>8</v>
      </c>
      <c r="G694" s="65">
        <v>8</v>
      </c>
      <c r="H694" s="48">
        <f t="shared" si="60"/>
        <v>0</v>
      </c>
      <c r="I694" s="49">
        <f t="shared" si="61"/>
        <v>0</v>
      </c>
      <c r="J694" s="49">
        <f t="shared" si="62"/>
        <v>29.68</v>
      </c>
      <c r="K694" s="49">
        <f t="shared" si="63"/>
        <v>3.71</v>
      </c>
      <c r="L694" s="50">
        <f t="shared" si="64"/>
        <v>29.68</v>
      </c>
      <c r="M694" s="50">
        <f t="shared" si="65"/>
        <v>29.68</v>
      </c>
      <c r="P694" s="9">
        <v>0</v>
      </c>
      <c r="Q694" s="9">
        <v>4.28</v>
      </c>
    </row>
    <row r="695" spans="1:17">
      <c r="A695" s="44" t="s">
        <v>1828</v>
      </c>
      <c r="B695" s="45" t="s">
        <v>37</v>
      </c>
      <c r="C695" s="46">
        <v>20134</v>
      </c>
      <c r="D695" s="53" t="s">
        <v>1538</v>
      </c>
      <c r="E695" s="47" t="s">
        <v>9</v>
      </c>
      <c r="F695" s="54">
        <v>16.05</v>
      </c>
      <c r="G695" s="48">
        <v>16.05</v>
      </c>
      <c r="H695" s="48">
        <f t="shared" si="60"/>
        <v>0</v>
      </c>
      <c r="I695" s="49">
        <f t="shared" si="61"/>
        <v>0</v>
      </c>
      <c r="J695" s="49">
        <f t="shared" si="62"/>
        <v>30.334499999999998</v>
      </c>
      <c r="K695" s="49">
        <f t="shared" si="63"/>
        <v>1.89</v>
      </c>
      <c r="L695" s="50">
        <f t="shared" si="64"/>
        <v>30.33</v>
      </c>
      <c r="M695" s="50">
        <f t="shared" si="65"/>
        <v>30.33</v>
      </c>
      <c r="P695" s="8">
        <v>0</v>
      </c>
      <c r="Q695" s="8">
        <v>2.1800000000000002</v>
      </c>
    </row>
    <row r="696" spans="1:17">
      <c r="A696" s="44" t="s">
        <v>1829</v>
      </c>
      <c r="B696" s="45" t="s">
        <v>37</v>
      </c>
      <c r="C696" s="46">
        <v>20106</v>
      </c>
      <c r="D696" s="53" t="s">
        <v>1420</v>
      </c>
      <c r="E696" s="47" t="s">
        <v>9</v>
      </c>
      <c r="F696" s="54">
        <v>6.66</v>
      </c>
      <c r="G696" s="48">
        <v>6.66</v>
      </c>
      <c r="H696" s="48">
        <f t="shared" si="60"/>
        <v>0</v>
      </c>
      <c r="I696" s="49">
        <f t="shared" si="61"/>
        <v>0</v>
      </c>
      <c r="J696" s="49">
        <f t="shared" si="62"/>
        <v>33.566400000000002</v>
      </c>
      <c r="K696" s="49">
        <f t="shared" si="63"/>
        <v>5.04</v>
      </c>
      <c r="L696" s="50">
        <f t="shared" si="64"/>
        <v>33.56</v>
      </c>
      <c r="M696" s="50">
        <f t="shared" si="65"/>
        <v>33.56</v>
      </c>
      <c r="P696" s="8">
        <v>0</v>
      </c>
      <c r="Q696" s="8">
        <v>5.82</v>
      </c>
    </row>
    <row r="697" spans="1:17" ht="15.6">
      <c r="A697" s="44" t="s">
        <v>1830</v>
      </c>
      <c r="B697" s="45" t="s">
        <v>37</v>
      </c>
      <c r="C697" s="46">
        <v>20118</v>
      </c>
      <c r="D697" s="53" t="s">
        <v>1422</v>
      </c>
      <c r="E697" s="47" t="s">
        <v>17</v>
      </c>
      <c r="F697" s="54">
        <v>0.04</v>
      </c>
      <c r="G697" s="48">
        <v>0.04</v>
      </c>
      <c r="H697" s="48">
        <f t="shared" si="60"/>
        <v>0</v>
      </c>
      <c r="I697" s="49">
        <f t="shared" si="61"/>
        <v>0</v>
      </c>
      <c r="J697" s="49">
        <f t="shared" si="62"/>
        <v>1.2616000000000001</v>
      </c>
      <c r="K697" s="49">
        <f t="shared" si="63"/>
        <v>31.54</v>
      </c>
      <c r="L697" s="50">
        <f t="shared" si="64"/>
        <v>1.26</v>
      </c>
      <c r="M697" s="50">
        <f t="shared" si="65"/>
        <v>1.26</v>
      </c>
      <c r="P697" s="8">
        <v>0</v>
      </c>
      <c r="Q697" s="8">
        <v>36.380000000000003</v>
      </c>
    </row>
    <row r="698" spans="1:17">
      <c r="A698" s="40" t="s">
        <v>1831</v>
      </c>
      <c r="B698" s="41"/>
      <c r="C698" s="41"/>
      <c r="D698" s="42" t="s">
        <v>134</v>
      </c>
      <c r="E698" s="41"/>
      <c r="F698" s="92"/>
      <c r="G698" s="41"/>
      <c r="H698" s="55"/>
      <c r="I698" s="55"/>
      <c r="J698" s="55"/>
      <c r="K698" s="55"/>
      <c r="L698" s="55">
        <f>L699</f>
        <v>144.62</v>
      </c>
      <c r="M698" s="55">
        <f>M699</f>
        <v>144.62</v>
      </c>
      <c r="P698" s="4"/>
      <c r="Q698" s="4"/>
    </row>
    <row r="699" spans="1:17">
      <c r="A699" s="44" t="s">
        <v>1832</v>
      </c>
      <c r="B699" s="45" t="s">
        <v>37</v>
      </c>
      <c r="C699" s="46">
        <v>30101</v>
      </c>
      <c r="D699" s="53" t="s">
        <v>92</v>
      </c>
      <c r="E699" s="47" t="s">
        <v>17</v>
      </c>
      <c r="F699" s="54">
        <v>3.83</v>
      </c>
      <c r="G699" s="48">
        <v>3.83</v>
      </c>
      <c r="H699" s="48">
        <f t="shared" si="60"/>
        <v>114.82340000000001</v>
      </c>
      <c r="I699" s="49">
        <f t="shared" si="61"/>
        <v>29.98</v>
      </c>
      <c r="J699" s="49">
        <f t="shared" si="62"/>
        <v>29.797400000000003</v>
      </c>
      <c r="K699" s="49">
        <f t="shared" si="63"/>
        <v>7.78</v>
      </c>
      <c r="L699" s="50">
        <f t="shared" si="64"/>
        <v>144.62</v>
      </c>
      <c r="M699" s="50">
        <f t="shared" si="65"/>
        <v>144.62</v>
      </c>
      <c r="P699" s="8">
        <v>34.58</v>
      </c>
      <c r="Q699" s="8">
        <v>8.98</v>
      </c>
    </row>
    <row r="700" spans="1:17">
      <c r="A700" s="40" t="s">
        <v>1833</v>
      </c>
      <c r="B700" s="41"/>
      <c r="C700" s="41"/>
      <c r="D700" s="42" t="s">
        <v>140</v>
      </c>
      <c r="E700" s="41"/>
      <c r="F700" s="92"/>
      <c r="G700" s="41"/>
      <c r="H700" s="55"/>
      <c r="I700" s="55"/>
      <c r="J700" s="55"/>
      <c r="K700" s="55"/>
      <c r="L700" s="55">
        <f>L701</f>
        <v>1455.6</v>
      </c>
      <c r="M700" s="55">
        <f>M701</f>
        <v>1455.6</v>
      </c>
      <c r="P700" s="4"/>
      <c r="Q700" s="4"/>
    </row>
    <row r="701" spans="1:17">
      <c r="A701" s="59" t="s">
        <v>1834</v>
      </c>
      <c r="B701" s="60"/>
      <c r="C701" s="60"/>
      <c r="D701" s="61" t="s">
        <v>1607</v>
      </c>
      <c r="E701" s="60"/>
      <c r="F701" s="93"/>
      <c r="G701" s="60"/>
      <c r="H701" s="62"/>
      <c r="I701" s="62"/>
      <c r="J701" s="62"/>
      <c r="K701" s="62"/>
      <c r="L701" s="62">
        <f>L702</f>
        <v>1455.6</v>
      </c>
      <c r="M701" s="62">
        <f>M702</f>
        <v>1455.6</v>
      </c>
      <c r="P701" s="3"/>
      <c r="Q701" s="3"/>
    </row>
    <row r="702" spans="1:17">
      <c r="A702" s="44" t="s">
        <v>1835</v>
      </c>
      <c r="B702" s="45" t="s">
        <v>37</v>
      </c>
      <c r="C702" s="46">
        <v>60010</v>
      </c>
      <c r="D702" s="53" t="s">
        <v>1609</v>
      </c>
      <c r="E702" s="47" t="s">
        <v>17</v>
      </c>
      <c r="F702" s="54">
        <v>0.56000000000000005</v>
      </c>
      <c r="G702" s="48">
        <v>0.56000000000000005</v>
      </c>
      <c r="H702" s="48">
        <f t="shared" si="60"/>
        <v>1112.1992</v>
      </c>
      <c r="I702" s="49">
        <f t="shared" si="61"/>
        <v>1986.07</v>
      </c>
      <c r="J702" s="49">
        <f t="shared" si="62"/>
        <v>343.40880000000004</v>
      </c>
      <c r="K702" s="49">
        <f t="shared" si="63"/>
        <v>613.23</v>
      </c>
      <c r="L702" s="50">
        <f t="shared" si="64"/>
        <v>1455.6</v>
      </c>
      <c r="M702" s="50">
        <f t="shared" si="65"/>
        <v>1455.6</v>
      </c>
      <c r="P702" s="7">
        <v>2290.5500000000002</v>
      </c>
      <c r="Q702" s="8">
        <v>707.25</v>
      </c>
    </row>
    <row r="703" spans="1:17">
      <c r="A703" s="40" t="s">
        <v>1836</v>
      </c>
      <c r="B703" s="41"/>
      <c r="C703" s="41"/>
      <c r="D703" s="42" t="s">
        <v>147</v>
      </c>
      <c r="E703" s="41"/>
      <c r="F703" s="92"/>
      <c r="G703" s="41"/>
      <c r="H703" s="55"/>
      <c r="I703" s="55"/>
      <c r="J703" s="55"/>
      <c r="K703" s="55"/>
      <c r="L703" s="55">
        <f>L704</f>
        <v>68.83</v>
      </c>
      <c r="M703" s="55">
        <f>M704</f>
        <v>68.83</v>
      </c>
      <c r="P703" s="4"/>
      <c r="Q703" s="4"/>
    </row>
    <row r="704" spans="1:17" ht="15.6">
      <c r="A704" s="44" t="s">
        <v>1837</v>
      </c>
      <c r="B704" s="45" t="s">
        <v>37</v>
      </c>
      <c r="C704" s="46">
        <v>100160</v>
      </c>
      <c r="D704" s="32" t="s">
        <v>2559</v>
      </c>
      <c r="E704" s="47" t="s">
        <v>9</v>
      </c>
      <c r="F704" s="54">
        <v>1.62</v>
      </c>
      <c r="G704" s="48">
        <v>1.62</v>
      </c>
      <c r="H704" s="48">
        <f t="shared" si="60"/>
        <v>32.221800000000002</v>
      </c>
      <c r="I704" s="49">
        <f t="shared" si="61"/>
        <v>19.89</v>
      </c>
      <c r="J704" s="49">
        <f t="shared" si="62"/>
        <v>36.612000000000002</v>
      </c>
      <c r="K704" s="49">
        <f t="shared" si="63"/>
        <v>22.6</v>
      </c>
      <c r="L704" s="50">
        <f t="shared" si="64"/>
        <v>68.83</v>
      </c>
      <c r="M704" s="50">
        <f t="shared" si="65"/>
        <v>68.83</v>
      </c>
      <c r="P704" s="8">
        <v>22.94</v>
      </c>
      <c r="Q704" s="8">
        <v>26.07</v>
      </c>
    </row>
    <row r="705" spans="1:17">
      <c r="A705" s="40" t="s">
        <v>1838</v>
      </c>
      <c r="B705" s="41"/>
      <c r="C705" s="41"/>
      <c r="D705" s="42" t="s">
        <v>149</v>
      </c>
      <c r="E705" s="41"/>
      <c r="F705" s="92"/>
      <c r="G705" s="41"/>
      <c r="H705" s="55"/>
      <c r="I705" s="55"/>
      <c r="J705" s="55"/>
      <c r="K705" s="55"/>
      <c r="L705" s="55">
        <f>L706+L708</f>
        <v>906.71</v>
      </c>
      <c r="M705" s="55">
        <f>M706+M708</f>
        <v>906.71</v>
      </c>
      <c r="P705" s="4"/>
      <c r="Q705" s="4"/>
    </row>
    <row r="706" spans="1:17">
      <c r="A706" s="59" t="s">
        <v>1839</v>
      </c>
      <c r="B706" s="60"/>
      <c r="C706" s="60"/>
      <c r="D706" s="61" t="s">
        <v>1840</v>
      </c>
      <c r="E706" s="60"/>
      <c r="F706" s="93"/>
      <c r="G706" s="60"/>
      <c r="H706" s="62"/>
      <c r="I706" s="62"/>
      <c r="J706" s="62"/>
      <c r="K706" s="62"/>
      <c r="L706" s="62">
        <f>L707</f>
        <v>486.73</v>
      </c>
      <c r="M706" s="62">
        <f>M707</f>
        <v>486.73</v>
      </c>
      <c r="P706" s="3"/>
      <c r="Q706" s="3"/>
    </row>
    <row r="707" spans="1:17">
      <c r="A707" s="44" t="s">
        <v>1841</v>
      </c>
      <c r="B707" s="45" t="s">
        <v>37</v>
      </c>
      <c r="C707" s="46">
        <v>120209</v>
      </c>
      <c r="D707" s="53" t="s">
        <v>1201</v>
      </c>
      <c r="E707" s="47" t="s">
        <v>9</v>
      </c>
      <c r="F707" s="54">
        <v>22.97</v>
      </c>
      <c r="G707" s="48">
        <v>22.97</v>
      </c>
      <c r="H707" s="48">
        <f t="shared" si="60"/>
        <v>231.99699999999999</v>
      </c>
      <c r="I707" s="49">
        <f t="shared" si="61"/>
        <v>10.1</v>
      </c>
      <c r="J707" s="49">
        <f t="shared" si="62"/>
        <v>254.73729999999998</v>
      </c>
      <c r="K707" s="49">
        <f t="shared" si="63"/>
        <v>11.09</v>
      </c>
      <c r="L707" s="50">
        <f t="shared" si="64"/>
        <v>486.73</v>
      </c>
      <c r="M707" s="50">
        <f t="shared" si="65"/>
        <v>486.73</v>
      </c>
      <c r="P707" s="11">
        <v>11.65</v>
      </c>
      <c r="Q707" s="11">
        <v>12.8</v>
      </c>
    </row>
    <row r="708" spans="1:17">
      <c r="A708" s="59" t="s">
        <v>1681</v>
      </c>
      <c r="B708" s="60"/>
      <c r="C708" s="60"/>
      <c r="D708" s="61" t="s">
        <v>1682</v>
      </c>
      <c r="E708" s="60"/>
      <c r="F708" s="93"/>
      <c r="G708" s="60"/>
      <c r="H708" s="62"/>
      <c r="I708" s="62"/>
      <c r="J708" s="62"/>
      <c r="K708" s="62"/>
      <c r="L708" s="62">
        <f>L709</f>
        <v>419.98</v>
      </c>
      <c r="M708" s="62">
        <f>M709</f>
        <v>419.98</v>
      </c>
      <c r="P708" s="3"/>
      <c r="Q708" s="3"/>
    </row>
    <row r="709" spans="1:17">
      <c r="A709" s="44" t="s">
        <v>1683</v>
      </c>
      <c r="B709" s="45" t="s">
        <v>37</v>
      </c>
      <c r="C709" s="46">
        <v>120209</v>
      </c>
      <c r="D709" s="53" t="s">
        <v>1201</v>
      </c>
      <c r="E709" s="47" t="s">
        <v>9</v>
      </c>
      <c r="F709" s="54">
        <v>19.82</v>
      </c>
      <c r="G709" s="67">
        <v>19.82</v>
      </c>
      <c r="H709" s="48">
        <f t="shared" si="60"/>
        <v>200.18199999999999</v>
      </c>
      <c r="I709" s="49">
        <f t="shared" si="61"/>
        <v>10.1</v>
      </c>
      <c r="J709" s="49">
        <f t="shared" si="62"/>
        <v>219.8038</v>
      </c>
      <c r="K709" s="49">
        <f t="shared" si="63"/>
        <v>11.09</v>
      </c>
      <c r="L709" s="50">
        <f t="shared" si="64"/>
        <v>419.98</v>
      </c>
      <c r="M709" s="50">
        <f t="shared" si="65"/>
        <v>419.98</v>
      </c>
      <c r="P709" s="8">
        <v>11.65</v>
      </c>
      <c r="Q709" s="8">
        <v>12.8</v>
      </c>
    </row>
    <row r="710" spans="1:17">
      <c r="A710" s="40" t="s">
        <v>1684</v>
      </c>
      <c r="B710" s="41"/>
      <c r="C710" s="41"/>
      <c r="D710" s="42" t="s">
        <v>153</v>
      </c>
      <c r="E710" s="41"/>
      <c r="F710" s="92"/>
      <c r="G710" s="41"/>
      <c r="H710" s="55"/>
      <c r="I710" s="55"/>
      <c r="J710" s="55"/>
      <c r="K710" s="55"/>
      <c r="L710" s="55">
        <f>L711+L712</f>
        <v>3590.75</v>
      </c>
      <c r="M710" s="55">
        <f>M711+M712</f>
        <v>3590.75</v>
      </c>
      <c r="P710" s="4"/>
      <c r="Q710" s="4"/>
    </row>
    <row r="711" spans="1:17">
      <c r="A711" s="44" t="s">
        <v>1685</v>
      </c>
      <c r="B711" s="45" t="s">
        <v>37</v>
      </c>
      <c r="C711" s="46">
        <v>180501</v>
      </c>
      <c r="D711" s="53" t="s">
        <v>1616</v>
      </c>
      <c r="E711" s="47" t="s">
        <v>9</v>
      </c>
      <c r="F711" s="54">
        <v>5.04</v>
      </c>
      <c r="G711" s="67">
        <v>5.04</v>
      </c>
      <c r="H711" s="48">
        <f t="shared" si="60"/>
        <v>3184.5744</v>
      </c>
      <c r="I711" s="49">
        <f t="shared" si="61"/>
        <v>631.86</v>
      </c>
      <c r="J711" s="49">
        <f t="shared" si="62"/>
        <v>186.42960000000002</v>
      </c>
      <c r="K711" s="49">
        <f t="shared" si="63"/>
        <v>36.99</v>
      </c>
      <c r="L711" s="50">
        <f t="shared" si="64"/>
        <v>3371</v>
      </c>
      <c r="M711" s="50">
        <f t="shared" si="65"/>
        <v>3371</v>
      </c>
      <c r="P711" s="8">
        <v>728.74</v>
      </c>
      <c r="Q711" s="8">
        <v>42.67</v>
      </c>
    </row>
    <row r="712" spans="1:17">
      <c r="A712" s="44" t="s">
        <v>1686</v>
      </c>
      <c r="B712" s="45" t="s">
        <v>37</v>
      </c>
      <c r="C712" s="46">
        <v>180381</v>
      </c>
      <c r="D712" s="53" t="s">
        <v>1658</v>
      </c>
      <c r="E712" s="47" t="s">
        <v>9</v>
      </c>
      <c r="F712" s="54">
        <v>0.5</v>
      </c>
      <c r="G712" s="67">
        <v>0.5</v>
      </c>
      <c r="H712" s="48">
        <f t="shared" si="60"/>
        <v>199.98500000000001</v>
      </c>
      <c r="I712" s="49">
        <f t="shared" si="61"/>
        <v>399.97</v>
      </c>
      <c r="J712" s="49">
        <f t="shared" si="62"/>
        <v>19.765000000000001</v>
      </c>
      <c r="K712" s="49">
        <f t="shared" si="63"/>
        <v>39.53</v>
      </c>
      <c r="L712" s="50">
        <f t="shared" si="64"/>
        <v>219.75</v>
      </c>
      <c r="M712" s="50">
        <f t="shared" si="65"/>
        <v>219.75</v>
      </c>
      <c r="P712" s="8">
        <v>461.29</v>
      </c>
      <c r="Q712" s="8">
        <v>45.6</v>
      </c>
    </row>
    <row r="713" spans="1:17">
      <c r="A713" s="40" t="s">
        <v>1687</v>
      </c>
      <c r="B713" s="41"/>
      <c r="C713" s="41"/>
      <c r="D713" s="42" t="s">
        <v>155</v>
      </c>
      <c r="E713" s="41"/>
      <c r="F713" s="92"/>
      <c r="G713" s="41"/>
      <c r="H713" s="55"/>
      <c r="I713" s="55"/>
      <c r="J713" s="55"/>
      <c r="K713" s="55"/>
      <c r="L713" s="55">
        <f>L714</f>
        <v>84.04</v>
      </c>
      <c r="M713" s="55">
        <f>M714</f>
        <v>84.04</v>
      </c>
      <c r="P713" s="4"/>
      <c r="Q713" s="4"/>
    </row>
    <row r="714" spans="1:17">
      <c r="A714" s="44" t="s">
        <v>1688</v>
      </c>
      <c r="B714" s="45" t="s">
        <v>37</v>
      </c>
      <c r="C714" s="46">
        <v>190105</v>
      </c>
      <c r="D714" s="53" t="s">
        <v>1689</v>
      </c>
      <c r="E714" s="47" t="s">
        <v>9</v>
      </c>
      <c r="F714" s="54">
        <v>0.5</v>
      </c>
      <c r="G714" s="67">
        <v>0.5</v>
      </c>
      <c r="H714" s="48">
        <f t="shared" ref="H714:H777" si="66">G714*I714</f>
        <v>84.04</v>
      </c>
      <c r="I714" s="49">
        <f t="shared" ref="I714:I777" si="67">TRUNC(($P$7*P714),2)</f>
        <v>168.08</v>
      </c>
      <c r="J714" s="49">
        <f t="shared" ref="J714:J777" si="68">G714*K714</f>
        <v>0</v>
      </c>
      <c r="K714" s="49">
        <f t="shared" ref="K714:K777" si="69">TRUNC(($P$7*Q714),2)</f>
        <v>0</v>
      </c>
      <c r="L714" s="50">
        <f t="shared" ref="L714:L777" si="70">TRUNC(F714*(I714+K714),2)</f>
        <v>84.04</v>
      </c>
      <c r="M714" s="50">
        <f t="shared" ref="M714:M777" si="71">TRUNC(G714*(I714+K714),2)</f>
        <v>84.04</v>
      </c>
      <c r="P714" s="8">
        <v>193.85</v>
      </c>
      <c r="Q714" s="8">
        <v>0</v>
      </c>
    </row>
    <row r="715" spans="1:17">
      <c r="A715" s="40" t="s">
        <v>1690</v>
      </c>
      <c r="B715" s="41"/>
      <c r="C715" s="41"/>
      <c r="D715" s="42" t="s">
        <v>157</v>
      </c>
      <c r="E715" s="41"/>
      <c r="F715" s="92"/>
      <c r="G715" s="41"/>
      <c r="H715" s="55"/>
      <c r="I715" s="55"/>
      <c r="J715" s="55"/>
      <c r="K715" s="55"/>
      <c r="L715" s="55">
        <f>SUM(L716:L719)</f>
        <v>4649.21</v>
      </c>
      <c r="M715" s="55">
        <f>SUM(M716:M719)</f>
        <v>4649.21</v>
      </c>
      <c r="P715" s="4"/>
      <c r="Q715" s="4"/>
    </row>
    <row r="716" spans="1:17">
      <c r="A716" s="44" t="s">
        <v>1691</v>
      </c>
      <c r="B716" s="45" t="s">
        <v>37</v>
      </c>
      <c r="C716" s="46">
        <v>200150</v>
      </c>
      <c r="D716" s="53" t="s">
        <v>1207</v>
      </c>
      <c r="E716" s="47" t="s">
        <v>9</v>
      </c>
      <c r="F716" s="54">
        <v>3.24</v>
      </c>
      <c r="G716" s="67">
        <v>3.24</v>
      </c>
      <c r="H716" s="48">
        <f t="shared" si="66"/>
        <v>9.7200000000000006</v>
      </c>
      <c r="I716" s="49">
        <f t="shared" si="67"/>
        <v>3</v>
      </c>
      <c r="J716" s="49">
        <f t="shared" si="68"/>
        <v>3.2076000000000002</v>
      </c>
      <c r="K716" s="49">
        <f t="shared" si="69"/>
        <v>0.99</v>
      </c>
      <c r="L716" s="50">
        <f t="shared" si="70"/>
        <v>12.92</v>
      </c>
      <c r="M716" s="50">
        <f t="shared" si="71"/>
        <v>12.92</v>
      </c>
      <c r="P716" s="8">
        <v>3.46</v>
      </c>
      <c r="Q716" s="8">
        <v>1.1499999999999999</v>
      </c>
    </row>
    <row r="717" spans="1:17">
      <c r="A717" s="44" t="s">
        <v>1692</v>
      </c>
      <c r="B717" s="45" t="s">
        <v>37</v>
      </c>
      <c r="C717" s="46">
        <v>200403</v>
      </c>
      <c r="D717" s="53" t="s">
        <v>38</v>
      </c>
      <c r="E717" s="47" t="s">
        <v>9</v>
      </c>
      <c r="F717" s="54">
        <v>1.62</v>
      </c>
      <c r="G717" s="67">
        <v>1.62</v>
      </c>
      <c r="H717" s="48">
        <f t="shared" si="66"/>
        <v>4.0338000000000003</v>
      </c>
      <c r="I717" s="49">
        <f t="shared" si="67"/>
        <v>2.4900000000000002</v>
      </c>
      <c r="J717" s="49">
        <f t="shared" si="68"/>
        <v>19.828800000000001</v>
      </c>
      <c r="K717" s="49">
        <f t="shared" si="69"/>
        <v>12.24</v>
      </c>
      <c r="L717" s="50">
        <f t="shared" si="70"/>
        <v>23.86</v>
      </c>
      <c r="M717" s="50">
        <f t="shared" si="71"/>
        <v>23.86</v>
      </c>
      <c r="P717" s="8">
        <v>2.88</v>
      </c>
      <c r="Q717" s="8">
        <v>14.12</v>
      </c>
    </row>
    <row r="718" spans="1:17">
      <c r="A718" s="44" t="s">
        <v>1693</v>
      </c>
      <c r="B718" s="45" t="s">
        <v>37</v>
      </c>
      <c r="C718" s="46">
        <v>200201</v>
      </c>
      <c r="D718" s="53" t="s">
        <v>1666</v>
      </c>
      <c r="E718" s="47" t="s">
        <v>9</v>
      </c>
      <c r="F718" s="54">
        <v>1.62</v>
      </c>
      <c r="G718" s="67">
        <v>1.62</v>
      </c>
      <c r="H718" s="48">
        <f t="shared" si="66"/>
        <v>13.591800000000001</v>
      </c>
      <c r="I718" s="49">
        <f t="shared" si="67"/>
        <v>8.39</v>
      </c>
      <c r="J718" s="49">
        <f t="shared" si="68"/>
        <v>18.176400000000001</v>
      </c>
      <c r="K718" s="49">
        <f t="shared" si="69"/>
        <v>11.22</v>
      </c>
      <c r="L718" s="50">
        <f t="shared" si="70"/>
        <v>31.76</v>
      </c>
      <c r="M718" s="50">
        <f t="shared" si="71"/>
        <v>31.76</v>
      </c>
      <c r="P718" s="8">
        <v>9.68</v>
      </c>
      <c r="Q718" s="8">
        <v>12.95</v>
      </c>
    </row>
    <row r="719" spans="1:17">
      <c r="A719" s="44" t="s">
        <v>1694</v>
      </c>
      <c r="B719" s="45" t="s">
        <v>37</v>
      </c>
      <c r="C719" s="46">
        <v>201302</v>
      </c>
      <c r="D719" s="53" t="s">
        <v>1668</v>
      </c>
      <c r="E719" s="47" t="s">
        <v>9</v>
      </c>
      <c r="F719" s="54">
        <v>63.86</v>
      </c>
      <c r="G719" s="67">
        <v>63.86</v>
      </c>
      <c r="H719" s="48">
        <f t="shared" si="66"/>
        <v>3253.6670000000004</v>
      </c>
      <c r="I719" s="49">
        <f t="shared" si="67"/>
        <v>50.95</v>
      </c>
      <c r="J719" s="49">
        <f t="shared" si="68"/>
        <v>1327.0108</v>
      </c>
      <c r="K719" s="49">
        <f t="shared" si="69"/>
        <v>20.78</v>
      </c>
      <c r="L719" s="50">
        <f t="shared" si="70"/>
        <v>4580.67</v>
      </c>
      <c r="M719" s="50">
        <f t="shared" si="71"/>
        <v>4580.67</v>
      </c>
      <c r="P719" s="8">
        <v>58.77</v>
      </c>
      <c r="Q719" s="8">
        <v>23.97</v>
      </c>
    </row>
    <row r="720" spans="1:17">
      <c r="A720" s="40" t="s">
        <v>1695</v>
      </c>
      <c r="B720" s="41"/>
      <c r="C720" s="41"/>
      <c r="D720" s="42" t="s">
        <v>159</v>
      </c>
      <c r="E720" s="41"/>
      <c r="F720" s="92"/>
      <c r="G720" s="41"/>
      <c r="H720" s="55"/>
      <c r="I720" s="55"/>
      <c r="J720" s="55"/>
      <c r="K720" s="55"/>
      <c r="L720" s="55">
        <f>SUM(L721:L722)</f>
        <v>566.6099999999999</v>
      </c>
      <c r="M720" s="55">
        <f>SUM(M721:M722)</f>
        <v>566.6099999999999</v>
      </c>
      <c r="P720" s="4"/>
      <c r="Q720" s="4"/>
    </row>
    <row r="721" spans="1:17">
      <c r="A721" s="44" t="s">
        <v>1696</v>
      </c>
      <c r="B721" s="45" t="s">
        <v>7</v>
      </c>
      <c r="C721" s="46">
        <v>96113</v>
      </c>
      <c r="D721" s="53" t="s">
        <v>1575</v>
      </c>
      <c r="E721" s="47" t="s">
        <v>9</v>
      </c>
      <c r="F721" s="54">
        <v>8.17</v>
      </c>
      <c r="G721" s="67">
        <v>8.17</v>
      </c>
      <c r="H721" s="48">
        <f t="shared" si="66"/>
        <v>144.69069999999999</v>
      </c>
      <c r="I721" s="49">
        <f t="shared" si="67"/>
        <v>17.71</v>
      </c>
      <c r="J721" s="49">
        <f t="shared" si="68"/>
        <v>113.88979999999999</v>
      </c>
      <c r="K721" s="49">
        <f t="shared" si="69"/>
        <v>13.94</v>
      </c>
      <c r="L721" s="50">
        <f t="shared" si="70"/>
        <v>258.58</v>
      </c>
      <c r="M721" s="50">
        <f t="shared" si="71"/>
        <v>258.58</v>
      </c>
      <c r="P721" s="8">
        <v>20.43</v>
      </c>
      <c r="Q721" s="8">
        <v>16.079999999999998</v>
      </c>
    </row>
    <row r="722" spans="1:17">
      <c r="A722" s="44" t="s">
        <v>1697</v>
      </c>
      <c r="B722" s="45" t="s">
        <v>37</v>
      </c>
      <c r="C722" s="46">
        <v>210506</v>
      </c>
      <c r="D722" s="53" t="s">
        <v>1577</v>
      </c>
      <c r="E722" s="47" t="s">
        <v>16</v>
      </c>
      <c r="F722" s="54">
        <v>22.37</v>
      </c>
      <c r="G722" s="67">
        <v>22.37</v>
      </c>
      <c r="H722" s="48">
        <f t="shared" si="66"/>
        <v>308.03489999999999</v>
      </c>
      <c r="I722" s="49">
        <f t="shared" si="67"/>
        <v>13.77</v>
      </c>
      <c r="J722" s="49">
        <f t="shared" si="68"/>
        <v>0</v>
      </c>
      <c r="K722" s="49">
        <f t="shared" si="69"/>
        <v>0</v>
      </c>
      <c r="L722" s="50">
        <f t="shared" si="70"/>
        <v>308.02999999999997</v>
      </c>
      <c r="M722" s="50">
        <f t="shared" si="71"/>
        <v>308.02999999999997</v>
      </c>
      <c r="P722" s="8">
        <v>15.89</v>
      </c>
      <c r="Q722" s="8">
        <v>0</v>
      </c>
    </row>
    <row r="723" spans="1:17">
      <c r="A723" s="40" t="s">
        <v>1698</v>
      </c>
      <c r="B723" s="41"/>
      <c r="C723" s="41"/>
      <c r="D723" s="42" t="s">
        <v>124</v>
      </c>
      <c r="E723" s="41"/>
      <c r="F723" s="92"/>
      <c r="G723" s="41"/>
      <c r="H723" s="55"/>
      <c r="I723" s="55"/>
      <c r="J723" s="55"/>
      <c r="K723" s="55"/>
      <c r="L723" s="55">
        <f>SUM(L724:L726)</f>
        <v>2292.1200000000003</v>
      </c>
      <c r="M723" s="55">
        <f>SUM(M724:M726)</f>
        <v>2292.1200000000003</v>
      </c>
      <c r="P723" s="4"/>
      <c r="Q723" s="4"/>
    </row>
    <row r="724" spans="1:17">
      <c r="A724" s="44" t="s">
        <v>1699</v>
      </c>
      <c r="B724" s="45" t="s">
        <v>37</v>
      </c>
      <c r="C724" s="46">
        <v>220101</v>
      </c>
      <c r="D724" s="53" t="s">
        <v>1580</v>
      </c>
      <c r="E724" s="47" t="s">
        <v>9</v>
      </c>
      <c r="F724" s="54">
        <v>22.97</v>
      </c>
      <c r="G724" s="67">
        <v>22.97</v>
      </c>
      <c r="H724" s="48">
        <f t="shared" si="66"/>
        <v>542.32169999999996</v>
      </c>
      <c r="I724" s="49">
        <f t="shared" si="67"/>
        <v>23.61</v>
      </c>
      <c r="J724" s="49">
        <f t="shared" si="68"/>
        <v>205.58149999999998</v>
      </c>
      <c r="K724" s="49">
        <f t="shared" si="69"/>
        <v>8.9499999999999993</v>
      </c>
      <c r="L724" s="50">
        <f t="shared" si="70"/>
        <v>747.9</v>
      </c>
      <c r="M724" s="50">
        <f t="shared" si="71"/>
        <v>747.9</v>
      </c>
      <c r="P724" s="8">
        <v>27.24</v>
      </c>
      <c r="Q724" s="8">
        <v>10.33</v>
      </c>
    </row>
    <row r="725" spans="1:17">
      <c r="A725" s="44" t="s">
        <v>1700</v>
      </c>
      <c r="B725" s="45" t="s">
        <v>37</v>
      </c>
      <c r="C725" s="46">
        <v>220309</v>
      </c>
      <c r="D725" s="53" t="s">
        <v>1582</v>
      </c>
      <c r="E725" s="47" t="s">
        <v>9</v>
      </c>
      <c r="F725" s="54">
        <v>22.97</v>
      </c>
      <c r="G725" s="67">
        <v>22.97</v>
      </c>
      <c r="H725" s="48">
        <f t="shared" si="66"/>
        <v>971.40129999999988</v>
      </c>
      <c r="I725" s="49">
        <f t="shared" si="67"/>
        <v>42.29</v>
      </c>
      <c r="J725" s="49">
        <f t="shared" si="68"/>
        <v>523.48629999999991</v>
      </c>
      <c r="K725" s="49">
        <f t="shared" si="69"/>
        <v>22.79</v>
      </c>
      <c r="L725" s="50">
        <f t="shared" si="70"/>
        <v>1494.88</v>
      </c>
      <c r="M725" s="50">
        <f t="shared" si="71"/>
        <v>1494.88</v>
      </c>
      <c r="P725" s="8">
        <v>48.78</v>
      </c>
      <c r="Q725" s="8">
        <v>26.29</v>
      </c>
    </row>
    <row r="726" spans="1:17">
      <c r="A726" s="44" t="s">
        <v>1701</v>
      </c>
      <c r="B726" s="45" t="s">
        <v>37</v>
      </c>
      <c r="C726" s="46">
        <v>220310</v>
      </c>
      <c r="D726" s="53" t="s">
        <v>1401</v>
      </c>
      <c r="E726" s="47" t="s">
        <v>16</v>
      </c>
      <c r="F726" s="54">
        <v>6.57</v>
      </c>
      <c r="G726" s="67">
        <v>6.57</v>
      </c>
      <c r="H726" s="48">
        <f t="shared" si="66"/>
        <v>13.665600000000001</v>
      </c>
      <c r="I726" s="49">
        <f t="shared" si="67"/>
        <v>2.08</v>
      </c>
      <c r="J726" s="49">
        <f t="shared" si="68"/>
        <v>35.6751</v>
      </c>
      <c r="K726" s="49">
        <f t="shared" si="69"/>
        <v>5.43</v>
      </c>
      <c r="L726" s="50">
        <f t="shared" si="70"/>
        <v>49.34</v>
      </c>
      <c r="M726" s="50">
        <f t="shared" si="71"/>
        <v>49.34</v>
      </c>
      <c r="P726" s="8">
        <v>2.41</v>
      </c>
      <c r="Q726" s="8">
        <v>6.27</v>
      </c>
    </row>
    <row r="727" spans="1:17">
      <c r="A727" s="40" t="s">
        <v>1702</v>
      </c>
      <c r="B727" s="41"/>
      <c r="C727" s="41"/>
      <c r="D727" s="42" t="s">
        <v>165</v>
      </c>
      <c r="E727" s="41"/>
      <c r="F727" s="92"/>
      <c r="G727" s="41"/>
      <c r="H727" s="55"/>
      <c r="I727" s="55"/>
      <c r="J727" s="55"/>
      <c r="K727" s="55"/>
      <c r="L727" s="55">
        <f>L728+L730+L733</f>
        <v>782.32</v>
      </c>
      <c r="M727" s="55">
        <f>M728+M730+M733</f>
        <v>782.32</v>
      </c>
      <c r="P727" s="4"/>
      <c r="Q727" s="4"/>
    </row>
    <row r="728" spans="1:17">
      <c r="A728" s="59" t="s">
        <v>1703</v>
      </c>
      <c r="B728" s="60"/>
      <c r="C728" s="60"/>
      <c r="D728" s="61" t="s">
        <v>1214</v>
      </c>
      <c r="E728" s="60"/>
      <c r="F728" s="93"/>
      <c r="G728" s="60"/>
      <c r="H728" s="62"/>
      <c r="I728" s="62"/>
      <c r="J728" s="62"/>
      <c r="K728" s="62"/>
      <c r="L728" s="62">
        <f>L729</f>
        <v>272.10000000000002</v>
      </c>
      <c r="M728" s="62">
        <f>M729</f>
        <v>272.10000000000002</v>
      </c>
      <c r="P728" s="3"/>
      <c r="Q728" s="3"/>
    </row>
    <row r="729" spans="1:17" ht="15.6">
      <c r="A729" s="44" t="s">
        <v>1704</v>
      </c>
      <c r="B729" s="45" t="s">
        <v>37</v>
      </c>
      <c r="C729" s="46">
        <v>261603</v>
      </c>
      <c r="D729" s="32" t="s">
        <v>2574</v>
      </c>
      <c r="E729" s="47" t="s">
        <v>9</v>
      </c>
      <c r="F729" s="54">
        <v>16.12</v>
      </c>
      <c r="G729" s="67">
        <v>16.12</v>
      </c>
      <c r="H729" s="48">
        <f t="shared" si="66"/>
        <v>76.408800000000014</v>
      </c>
      <c r="I729" s="49">
        <f t="shared" si="67"/>
        <v>4.74</v>
      </c>
      <c r="J729" s="49">
        <f t="shared" si="68"/>
        <v>195.69680000000002</v>
      </c>
      <c r="K729" s="49">
        <f t="shared" si="69"/>
        <v>12.14</v>
      </c>
      <c r="L729" s="50">
        <f t="shared" si="70"/>
        <v>272.10000000000002</v>
      </c>
      <c r="M729" s="50">
        <f t="shared" si="71"/>
        <v>272.10000000000002</v>
      </c>
      <c r="P729" s="8">
        <v>5.47</v>
      </c>
      <c r="Q729" s="8">
        <v>14.01</v>
      </c>
    </row>
    <row r="730" spans="1:17">
      <c r="A730" s="59" t="s">
        <v>1705</v>
      </c>
      <c r="B730" s="60"/>
      <c r="C730" s="60"/>
      <c r="D730" s="61" t="s">
        <v>1510</v>
      </c>
      <c r="E730" s="60"/>
      <c r="F730" s="93"/>
      <c r="G730" s="60"/>
      <c r="H730" s="62"/>
      <c r="I730" s="62"/>
      <c r="J730" s="62"/>
      <c r="K730" s="62"/>
      <c r="L730" s="62">
        <f>SUM(L731:L732)</f>
        <v>146.14999999999998</v>
      </c>
      <c r="M730" s="62">
        <f>SUM(M731:M732)</f>
        <v>146.14999999999998</v>
      </c>
      <c r="P730" s="3"/>
      <c r="Q730" s="3"/>
    </row>
    <row r="731" spans="1:17">
      <c r="A731" s="44" t="s">
        <v>1706</v>
      </c>
      <c r="B731" s="45" t="s">
        <v>37</v>
      </c>
      <c r="C731" s="46">
        <v>261300</v>
      </c>
      <c r="D731" s="53" t="s">
        <v>1404</v>
      </c>
      <c r="E731" s="47" t="s">
        <v>9</v>
      </c>
      <c r="F731" s="54">
        <v>8.17</v>
      </c>
      <c r="G731" s="67">
        <v>8.17</v>
      </c>
      <c r="H731" s="48">
        <f t="shared" si="66"/>
        <v>14.460900000000001</v>
      </c>
      <c r="I731" s="49">
        <f t="shared" si="67"/>
        <v>1.77</v>
      </c>
      <c r="J731" s="49">
        <f t="shared" si="68"/>
        <v>64.7881</v>
      </c>
      <c r="K731" s="49">
        <f t="shared" si="69"/>
        <v>7.93</v>
      </c>
      <c r="L731" s="50">
        <f t="shared" si="70"/>
        <v>79.239999999999995</v>
      </c>
      <c r="M731" s="50">
        <f t="shared" si="71"/>
        <v>79.239999999999995</v>
      </c>
      <c r="P731" s="8">
        <v>2.0499999999999998</v>
      </c>
      <c r="Q731" s="8">
        <v>9.15</v>
      </c>
    </row>
    <row r="732" spans="1:17">
      <c r="A732" s="44" t="s">
        <v>1707</v>
      </c>
      <c r="B732" s="45" t="s">
        <v>37</v>
      </c>
      <c r="C732" s="46">
        <v>261307</v>
      </c>
      <c r="D732" s="53" t="s">
        <v>1415</v>
      </c>
      <c r="E732" s="47" t="s">
        <v>9</v>
      </c>
      <c r="F732" s="54">
        <v>8.17</v>
      </c>
      <c r="G732" s="67">
        <v>8.17</v>
      </c>
      <c r="H732" s="48">
        <f t="shared" si="66"/>
        <v>29.003499999999999</v>
      </c>
      <c r="I732" s="49">
        <f t="shared" si="67"/>
        <v>3.55</v>
      </c>
      <c r="J732" s="49">
        <f t="shared" si="68"/>
        <v>37.908799999999999</v>
      </c>
      <c r="K732" s="49">
        <f t="shared" si="69"/>
        <v>4.6399999999999997</v>
      </c>
      <c r="L732" s="50">
        <f t="shared" si="70"/>
        <v>66.91</v>
      </c>
      <c r="M732" s="50">
        <f t="shared" si="71"/>
        <v>66.91</v>
      </c>
      <c r="P732" s="8">
        <v>4.0999999999999996</v>
      </c>
      <c r="Q732" s="8">
        <v>5.36</v>
      </c>
    </row>
    <row r="733" spans="1:17">
      <c r="A733" s="59" t="s">
        <v>1708</v>
      </c>
      <c r="B733" s="60"/>
      <c r="C733" s="60"/>
      <c r="D733" s="61" t="s">
        <v>1530</v>
      </c>
      <c r="E733" s="60"/>
      <c r="F733" s="93"/>
      <c r="G733" s="60"/>
      <c r="H733" s="62"/>
      <c r="I733" s="62"/>
      <c r="J733" s="62"/>
      <c r="K733" s="62"/>
      <c r="L733" s="62">
        <f>SUM(L734:L737)</f>
        <v>364.07000000000005</v>
      </c>
      <c r="M733" s="62">
        <f>SUM(M734:M737)</f>
        <v>364.07000000000005</v>
      </c>
      <c r="P733" s="3"/>
      <c r="Q733" s="3"/>
    </row>
    <row r="734" spans="1:17">
      <c r="A734" s="44" t="s">
        <v>1709</v>
      </c>
      <c r="B734" s="45" t="s">
        <v>37</v>
      </c>
      <c r="C734" s="46">
        <v>260104</v>
      </c>
      <c r="D734" s="53" t="s">
        <v>1341</v>
      </c>
      <c r="E734" s="47" t="s">
        <v>9</v>
      </c>
      <c r="F734" s="54">
        <v>9.75</v>
      </c>
      <c r="G734" s="67">
        <v>9.75</v>
      </c>
      <c r="H734" s="48">
        <f t="shared" si="66"/>
        <v>0</v>
      </c>
      <c r="I734" s="49">
        <f t="shared" si="67"/>
        <v>0</v>
      </c>
      <c r="J734" s="49">
        <f t="shared" si="68"/>
        <v>42.120000000000005</v>
      </c>
      <c r="K734" s="49">
        <f t="shared" si="69"/>
        <v>4.32</v>
      </c>
      <c r="L734" s="50">
        <f t="shared" si="70"/>
        <v>42.12</v>
      </c>
      <c r="M734" s="50">
        <f t="shared" si="71"/>
        <v>42.12</v>
      </c>
      <c r="P734" s="8">
        <v>0</v>
      </c>
      <c r="Q734" s="8">
        <v>4.99</v>
      </c>
    </row>
    <row r="735" spans="1:17">
      <c r="A735" s="44" t="s">
        <v>1710</v>
      </c>
      <c r="B735" s="45" t="s">
        <v>37</v>
      </c>
      <c r="C735" s="46">
        <v>261300</v>
      </c>
      <c r="D735" s="53" t="s">
        <v>1404</v>
      </c>
      <c r="E735" s="47" t="s">
        <v>9</v>
      </c>
      <c r="F735" s="54">
        <v>9.75</v>
      </c>
      <c r="G735" s="67">
        <v>9.75</v>
      </c>
      <c r="H735" s="48">
        <f t="shared" si="66"/>
        <v>17.2575</v>
      </c>
      <c r="I735" s="49">
        <f t="shared" si="67"/>
        <v>1.77</v>
      </c>
      <c r="J735" s="49">
        <f t="shared" si="68"/>
        <v>77.317499999999995</v>
      </c>
      <c r="K735" s="49">
        <f t="shared" si="69"/>
        <v>7.93</v>
      </c>
      <c r="L735" s="50">
        <f t="shared" si="70"/>
        <v>94.57</v>
      </c>
      <c r="M735" s="50">
        <f t="shared" si="71"/>
        <v>94.57</v>
      </c>
      <c r="P735" s="8">
        <v>2.0499999999999998</v>
      </c>
      <c r="Q735" s="8">
        <v>9.15</v>
      </c>
    </row>
    <row r="736" spans="1:17">
      <c r="A736" s="44" t="s">
        <v>1711</v>
      </c>
      <c r="B736" s="45" t="s">
        <v>37</v>
      </c>
      <c r="C736" s="46">
        <v>261001</v>
      </c>
      <c r="D736" s="53" t="s">
        <v>1406</v>
      </c>
      <c r="E736" s="47" t="s">
        <v>9</v>
      </c>
      <c r="F736" s="54">
        <v>9</v>
      </c>
      <c r="G736" s="67">
        <v>9</v>
      </c>
      <c r="H736" s="48">
        <f t="shared" si="66"/>
        <v>35.370000000000005</v>
      </c>
      <c r="I736" s="49">
        <f t="shared" si="67"/>
        <v>3.93</v>
      </c>
      <c r="J736" s="49">
        <f t="shared" si="68"/>
        <v>58.050000000000004</v>
      </c>
      <c r="K736" s="49">
        <f t="shared" si="69"/>
        <v>6.45</v>
      </c>
      <c r="L736" s="50">
        <f t="shared" si="70"/>
        <v>93.42</v>
      </c>
      <c r="M736" s="50">
        <f t="shared" si="71"/>
        <v>93.42</v>
      </c>
      <c r="P736" s="8">
        <v>4.54</v>
      </c>
      <c r="Q736" s="8">
        <v>7.44</v>
      </c>
    </row>
    <row r="737" spans="1:17">
      <c r="A737" s="44" t="s">
        <v>1712</v>
      </c>
      <c r="B737" s="45" t="s">
        <v>37</v>
      </c>
      <c r="C737" s="46">
        <v>261550</v>
      </c>
      <c r="D737" s="53" t="s">
        <v>1408</v>
      </c>
      <c r="E737" s="47" t="s">
        <v>9</v>
      </c>
      <c r="F737" s="54">
        <v>9.75</v>
      </c>
      <c r="G737" s="67">
        <v>9.75</v>
      </c>
      <c r="H737" s="48">
        <f t="shared" si="66"/>
        <v>62.984999999999999</v>
      </c>
      <c r="I737" s="49">
        <f t="shared" si="67"/>
        <v>6.46</v>
      </c>
      <c r="J737" s="49">
        <f t="shared" si="68"/>
        <v>70.98</v>
      </c>
      <c r="K737" s="49">
        <f t="shared" si="69"/>
        <v>7.28</v>
      </c>
      <c r="L737" s="50">
        <f t="shared" si="70"/>
        <v>133.96</v>
      </c>
      <c r="M737" s="50">
        <f t="shared" si="71"/>
        <v>133.96</v>
      </c>
      <c r="P737" s="8">
        <v>7.46</v>
      </c>
      <c r="Q737" s="8">
        <v>8.4</v>
      </c>
    </row>
    <row r="738" spans="1:17">
      <c r="A738" s="40" t="s">
        <v>1713</v>
      </c>
      <c r="B738" s="41"/>
      <c r="C738" s="41"/>
      <c r="D738" s="42" t="s">
        <v>167</v>
      </c>
      <c r="E738" s="41"/>
      <c r="F738" s="92"/>
      <c r="G738" s="41"/>
      <c r="H738" s="55"/>
      <c r="I738" s="55"/>
      <c r="J738" s="55"/>
      <c r="K738" s="55"/>
      <c r="L738" s="55">
        <f>L739</f>
        <v>245.6</v>
      </c>
      <c r="M738" s="55">
        <f>M739</f>
        <v>245.6</v>
      </c>
      <c r="P738" s="4"/>
      <c r="Q738" s="4"/>
    </row>
    <row r="739" spans="1:17">
      <c r="A739" s="44" t="s">
        <v>1714</v>
      </c>
      <c r="B739" s="45" t="s">
        <v>4</v>
      </c>
      <c r="C739" s="57" t="s">
        <v>80</v>
      </c>
      <c r="D739" s="53" t="s">
        <v>1515</v>
      </c>
      <c r="E739" s="47" t="s">
        <v>9</v>
      </c>
      <c r="F739" s="54">
        <v>0.64</v>
      </c>
      <c r="G739" s="67">
        <v>0.64</v>
      </c>
      <c r="H739" s="48">
        <f t="shared" si="66"/>
        <v>214.63040000000001</v>
      </c>
      <c r="I739" s="49">
        <f t="shared" si="67"/>
        <v>335.36</v>
      </c>
      <c r="J739" s="49">
        <f t="shared" si="68"/>
        <v>30.975999999999999</v>
      </c>
      <c r="K739" s="49">
        <f t="shared" si="69"/>
        <v>48.4</v>
      </c>
      <c r="L739" s="50">
        <f t="shared" si="70"/>
        <v>245.6</v>
      </c>
      <c r="M739" s="50">
        <f t="shared" si="71"/>
        <v>245.6</v>
      </c>
      <c r="P739" s="8">
        <v>386.78</v>
      </c>
      <c r="Q739" s="8">
        <v>55.83</v>
      </c>
    </row>
    <row r="740" spans="1:17">
      <c r="A740" s="34">
        <v>24</v>
      </c>
      <c r="B740" s="35"/>
      <c r="C740" s="35"/>
      <c r="D740" s="36" t="s">
        <v>1715</v>
      </c>
      <c r="E740" s="37" t="s">
        <v>12</v>
      </c>
      <c r="F740" s="38">
        <v>1</v>
      </c>
      <c r="G740" s="35"/>
      <c r="H740" s="58"/>
      <c r="I740" s="58"/>
      <c r="J740" s="58"/>
      <c r="K740" s="58"/>
      <c r="L740" s="58">
        <f>L741+L745+L747+L750+L752+L755+L757+L760+L763+L767+L778</f>
        <v>9870.77</v>
      </c>
      <c r="M740" s="58">
        <f>M741+M745+M747+M750+M752+M755+M757+M760+M763+M767+M778</f>
        <v>9870.77</v>
      </c>
      <c r="P740" s="5"/>
      <c r="Q740" s="5"/>
    </row>
    <row r="741" spans="1:17">
      <c r="A741" s="40" t="s">
        <v>1716</v>
      </c>
      <c r="B741" s="41"/>
      <c r="C741" s="41"/>
      <c r="D741" s="42" t="s">
        <v>132</v>
      </c>
      <c r="E741" s="41"/>
      <c r="F741" s="92"/>
      <c r="G741" s="41"/>
      <c r="H741" s="55"/>
      <c r="I741" s="55"/>
      <c r="J741" s="55"/>
      <c r="K741" s="55"/>
      <c r="L741" s="55">
        <f>SUM(L742:L744)</f>
        <v>323.66000000000003</v>
      </c>
      <c r="M741" s="55">
        <f>SUM(M742:M744)</f>
        <v>323.66000000000003</v>
      </c>
      <c r="P741" s="4"/>
      <c r="Q741" s="4"/>
    </row>
    <row r="742" spans="1:17" ht="15.6">
      <c r="A742" s="44" t="s">
        <v>1717</v>
      </c>
      <c r="B742" s="45" t="s">
        <v>37</v>
      </c>
      <c r="C742" s="46">
        <v>20111</v>
      </c>
      <c r="D742" s="32" t="s">
        <v>2560</v>
      </c>
      <c r="E742" s="47" t="s">
        <v>9</v>
      </c>
      <c r="F742" s="54">
        <v>35.36</v>
      </c>
      <c r="G742" s="67">
        <v>35.36</v>
      </c>
      <c r="H742" s="48">
        <f t="shared" si="66"/>
        <v>0</v>
      </c>
      <c r="I742" s="49">
        <f t="shared" si="67"/>
        <v>0</v>
      </c>
      <c r="J742" s="49">
        <f t="shared" si="68"/>
        <v>249.28799999999998</v>
      </c>
      <c r="K742" s="49">
        <f t="shared" si="69"/>
        <v>7.05</v>
      </c>
      <c r="L742" s="50">
        <f t="shared" si="70"/>
        <v>249.28</v>
      </c>
      <c r="M742" s="50">
        <f t="shared" si="71"/>
        <v>249.28</v>
      </c>
      <c r="P742" s="8">
        <v>0</v>
      </c>
      <c r="Q742" s="8">
        <v>8.14</v>
      </c>
    </row>
    <row r="743" spans="1:17">
      <c r="A743" s="44" t="s">
        <v>1718</v>
      </c>
      <c r="B743" s="45" t="s">
        <v>37</v>
      </c>
      <c r="C743" s="46">
        <v>20134</v>
      </c>
      <c r="D743" s="53" t="s">
        <v>1538</v>
      </c>
      <c r="E743" s="47" t="s">
        <v>9</v>
      </c>
      <c r="F743" s="54">
        <v>33.81</v>
      </c>
      <c r="G743" s="67">
        <v>33.81</v>
      </c>
      <c r="H743" s="48">
        <f t="shared" si="66"/>
        <v>0</v>
      </c>
      <c r="I743" s="49">
        <f t="shared" si="67"/>
        <v>0</v>
      </c>
      <c r="J743" s="49">
        <f t="shared" si="68"/>
        <v>63.9009</v>
      </c>
      <c r="K743" s="49">
        <f t="shared" si="69"/>
        <v>1.89</v>
      </c>
      <c r="L743" s="50">
        <f t="shared" si="70"/>
        <v>63.9</v>
      </c>
      <c r="M743" s="50">
        <f t="shared" si="71"/>
        <v>63.9</v>
      </c>
      <c r="P743" s="8">
        <v>0</v>
      </c>
      <c r="Q743" s="8">
        <v>2.1800000000000002</v>
      </c>
    </row>
    <row r="744" spans="1:17">
      <c r="A744" s="44" t="s">
        <v>1719</v>
      </c>
      <c r="B744" s="45" t="s">
        <v>37</v>
      </c>
      <c r="C744" s="46">
        <v>20106</v>
      </c>
      <c r="D744" s="53" t="s">
        <v>1420</v>
      </c>
      <c r="E744" s="47" t="s">
        <v>9</v>
      </c>
      <c r="F744" s="54">
        <v>2.08</v>
      </c>
      <c r="G744" s="67">
        <v>2.08</v>
      </c>
      <c r="H744" s="48">
        <f t="shared" si="66"/>
        <v>0</v>
      </c>
      <c r="I744" s="49">
        <f t="shared" si="67"/>
        <v>0</v>
      </c>
      <c r="J744" s="49">
        <f t="shared" si="68"/>
        <v>10.4832</v>
      </c>
      <c r="K744" s="49">
        <f t="shared" si="69"/>
        <v>5.04</v>
      </c>
      <c r="L744" s="50">
        <f t="shared" si="70"/>
        <v>10.48</v>
      </c>
      <c r="M744" s="50">
        <f t="shared" si="71"/>
        <v>10.48</v>
      </c>
      <c r="P744" s="8">
        <v>0</v>
      </c>
      <c r="Q744" s="8">
        <v>5.82</v>
      </c>
    </row>
    <row r="745" spans="1:17">
      <c r="A745" s="40" t="s">
        <v>1720</v>
      </c>
      <c r="B745" s="41"/>
      <c r="C745" s="41"/>
      <c r="D745" s="42" t="s">
        <v>134</v>
      </c>
      <c r="E745" s="41"/>
      <c r="F745" s="92"/>
      <c r="G745" s="41"/>
      <c r="H745" s="55"/>
      <c r="I745" s="55"/>
      <c r="J745" s="55"/>
      <c r="K745" s="55"/>
      <c r="L745" s="55">
        <f>L746</f>
        <v>56.26</v>
      </c>
      <c r="M745" s="55">
        <f>M746</f>
        <v>56.26</v>
      </c>
      <c r="P745" s="4"/>
      <c r="Q745" s="4"/>
    </row>
    <row r="746" spans="1:17">
      <c r="A746" s="44" t="s">
        <v>1721</v>
      </c>
      <c r="B746" s="45" t="s">
        <v>37</v>
      </c>
      <c r="C746" s="46">
        <v>30101</v>
      </c>
      <c r="D746" s="53" t="s">
        <v>92</v>
      </c>
      <c r="E746" s="47" t="s">
        <v>17</v>
      </c>
      <c r="F746" s="54">
        <v>1.49</v>
      </c>
      <c r="G746" s="67">
        <v>1.49</v>
      </c>
      <c r="H746" s="48">
        <f t="shared" si="66"/>
        <v>44.670200000000001</v>
      </c>
      <c r="I746" s="49">
        <f t="shared" si="67"/>
        <v>29.98</v>
      </c>
      <c r="J746" s="49">
        <f t="shared" si="68"/>
        <v>11.5922</v>
      </c>
      <c r="K746" s="49">
        <f t="shared" si="69"/>
        <v>7.78</v>
      </c>
      <c r="L746" s="50">
        <f t="shared" si="70"/>
        <v>56.26</v>
      </c>
      <c r="M746" s="50">
        <f t="shared" si="71"/>
        <v>56.26</v>
      </c>
      <c r="P746" s="8">
        <v>34.58</v>
      </c>
      <c r="Q746" s="8">
        <v>8.98</v>
      </c>
    </row>
    <row r="747" spans="1:17">
      <c r="A747" s="40" t="s">
        <v>1722</v>
      </c>
      <c r="B747" s="41"/>
      <c r="C747" s="41"/>
      <c r="D747" s="42" t="s">
        <v>140</v>
      </c>
      <c r="E747" s="41"/>
      <c r="F747" s="92"/>
      <c r="G747" s="41"/>
      <c r="H747" s="55"/>
      <c r="I747" s="55"/>
      <c r="J747" s="55"/>
      <c r="K747" s="55"/>
      <c r="L747" s="55">
        <f>L748</f>
        <v>77.97</v>
      </c>
      <c r="M747" s="55">
        <f>M748</f>
        <v>77.97</v>
      </c>
      <c r="P747" s="4"/>
      <c r="Q747" s="4"/>
    </row>
    <row r="748" spans="1:17">
      <c r="A748" s="59" t="s">
        <v>1723</v>
      </c>
      <c r="B748" s="60"/>
      <c r="C748" s="60"/>
      <c r="D748" s="61" t="s">
        <v>1607</v>
      </c>
      <c r="E748" s="60"/>
      <c r="F748" s="93"/>
      <c r="G748" s="60"/>
      <c r="H748" s="62"/>
      <c r="I748" s="62"/>
      <c r="J748" s="62"/>
      <c r="K748" s="62"/>
      <c r="L748" s="62">
        <f>L749</f>
        <v>77.97</v>
      </c>
      <c r="M748" s="62">
        <f>M749</f>
        <v>77.97</v>
      </c>
      <c r="P748" s="3"/>
      <c r="Q748" s="3"/>
    </row>
    <row r="749" spans="1:17">
      <c r="A749" s="44" t="s">
        <v>1724</v>
      </c>
      <c r="B749" s="45" t="s">
        <v>37</v>
      </c>
      <c r="C749" s="46">
        <v>60010</v>
      </c>
      <c r="D749" s="53" t="s">
        <v>1609</v>
      </c>
      <c r="E749" s="47" t="s">
        <v>17</v>
      </c>
      <c r="F749" s="54">
        <v>0.03</v>
      </c>
      <c r="G749" s="67">
        <v>0.03</v>
      </c>
      <c r="H749" s="48">
        <f t="shared" si="66"/>
        <v>59.582099999999997</v>
      </c>
      <c r="I749" s="49">
        <f t="shared" si="67"/>
        <v>1986.07</v>
      </c>
      <c r="J749" s="49">
        <f t="shared" si="68"/>
        <v>18.396899999999999</v>
      </c>
      <c r="K749" s="49">
        <f t="shared" si="69"/>
        <v>613.23</v>
      </c>
      <c r="L749" s="50">
        <f t="shared" si="70"/>
        <v>77.97</v>
      </c>
      <c r="M749" s="50">
        <f t="shared" si="71"/>
        <v>77.97</v>
      </c>
      <c r="P749" s="7">
        <v>2290.5500000000002</v>
      </c>
      <c r="Q749" s="8">
        <v>707.25</v>
      </c>
    </row>
    <row r="750" spans="1:17">
      <c r="A750" s="40" t="s">
        <v>1725</v>
      </c>
      <c r="B750" s="41"/>
      <c r="C750" s="41"/>
      <c r="D750" s="42" t="s">
        <v>147</v>
      </c>
      <c r="E750" s="41"/>
      <c r="F750" s="92"/>
      <c r="G750" s="41"/>
      <c r="H750" s="55"/>
      <c r="I750" s="55"/>
      <c r="J750" s="55"/>
      <c r="K750" s="55"/>
      <c r="L750" s="55">
        <f>L751</f>
        <v>25.06</v>
      </c>
      <c r="M750" s="55">
        <f>M751</f>
        <v>25.06</v>
      </c>
      <c r="P750" s="4"/>
      <c r="Q750" s="4"/>
    </row>
    <row r="751" spans="1:17" ht="15.6">
      <c r="A751" s="44" t="s">
        <v>1726</v>
      </c>
      <c r="B751" s="45" t="s">
        <v>37</v>
      </c>
      <c r="C751" s="46">
        <v>100160</v>
      </c>
      <c r="D751" s="32" t="s">
        <v>2559</v>
      </c>
      <c r="E751" s="47" t="s">
        <v>9</v>
      </c>
      <c r="F751" s="54">
        <v>0.59</v>
      </c>
      <c r="G751" s="67">
        <v>0.59</v>
      </c>
      <c r="H751" s="48">
        <f t="shared" si="66"/>
        <v>11.735099999999999</v>
      </c>
      <c r="I751" s="49">
        <f t="shared" si="67"/>
        <v>19.89</v>
      </c>
      <c r="J751" s="49">
        <f t="shared" si="68"/>
        <v>13.334</v>
      </c>
      <c r="K751" s="49">
        <f t="shared" si="69"/>
        <v>22.6</v>
      </c>
      <c r="L751" s="50">
        <f t="shared" si="70"/>
        <v>25.06</v>
      </c>
      <c r="M751" s="50">
        <f t="shared" si="71"/>
        <v>25.06</v>
      </c>
      <c r="P751" s="8">
        <v>22.94</v>
      </c>
      <c r="Q751" s="8">
        <v>26.07</v>
      </c>
    </row>
    <row r="752" spans="1:17">
      <c r="A752" s="40" t="s">
        <v>1727</v>
      </c>
      <c r="B752" s="41"/>
      <c r="C752" s="41"/>
      <c r="D752" s="42" t="s">
        <v>153</v>
      </c>
      <c r="E752" s="41"/>
      <c r="F752" s="92"/>
      <c r="G752" s="41"/>
      <c r="H752" s="55"/>
      <c r="I752" s="55"/>
      <c r="J752" s="55"/>
      <c r="K752" s="55"/>
      <c r="L752" s="55">
        <f>SUM(L753:L754)</f>
        <v>998.81000000000006</v>
      </c>
      <c r="M752" s="55">
        <f>SUM(M753:M754)</f>
        <v>998.81000000000006</v>
      </c>
      <c r="P752" s="4"/>
      <c r="Q752" s="4"/>
    </row>
    <row r="753" spans="1:17">
      <c r="A753" s="44" t="s">
        <v>1728</v>
      </c>
      <c r="B753" s="45" t="s">
        <v>37</v>
      </c>
      <c r="C753" s="46">
        <v>180502</v>
      </c>
      <c r="D753" s="53" t="s">
        <v>1729</v>
      </c>
      <c r="E753" s="47" t="s">
        <v>9</v>
      </c>
      <c r="F753" s="54">
        <v>1.68</v>
      </c>
      <c r="G753" s="67">
        <v>1.68</v>
      </c>
      <c r="H753" s="48">
        <f t="shared" si="66"/>
        <v>682.07999999999993</v>
      </c>
      <c r="I753" s="49">
        <f t="shared" si="67"/>
        <v>406</v>
      </c>
      <c r="J753" s="49">
        <f t="shared" si="68"/>
        <v>62.1432</v>
      </c>
      <c r="K753" s="49">
        <f t="shared" si="69"/>
        <v>36.99</v>
      </c>
      <c r="L753" s="50">
        <f t="shared" si="70"/>
        <v>744.22</v>
      </c>
      <c r="M753" s="50">
        <f t="shared" si="71"/>
        <v>744.22</v>
      </c>
      <c r="P753" s="8">
        <v>468.25</v>
      </c>
      <c r="Q753" s="8">
        <v>42.67</v>
      </c>
    </row>
    <row r="754" spans="1:17">
      <c r="A754" s="44" t="s">
        <v>1730</v>
      </c>
      <c r="B754" s="45" t="s">
        <v>37</v>
      </c>
      <c r="C754" s="46">
        <v>180401</v>
      </c>
      <c r="D754" s="53" t="s">
        <v>1731</v>
      </c>
      <c r="E754" s="47" t="s">
        <v>9</v>
      </c>
      <c r="F754" s="54">
        <v>1.04</v>
      </c>
      <c r="G754" s="67">
        <v>1.04</v>
      </c>
      <c r="H754" s="48">
        <f t="shared" si="66"/>
        <v>213.48080000000002</v>
      </c>
      <c r="I754" s="49">
        <f t="shared" si="67"/>
        <v>205.27</v>
      </c>
      <c r="J754" s="49">
        <f t="shared" si="68"/>
        <v>41.111200000000004</v>
      </c>
      <c r="K754" s="49">
        <f t="shared" si="69"/>
        <v>39.53</v>
      </c>
      <c r="L754" s="50">
        <f t="shared" si="70"/>
        <v>254.59</v>
      </c>
      <c r="M754" s="50">
        <f t="shared" si="71"/>
        <v>254.59</v>
      </c>
      <c r="P754" s="8">
        <v>236.75</v>
      </c>
      <c r="Q754" s="8">
        <v>45.6</v>
      </c>
    </row>
    <row r="755" spans="1:17">
      <c r="A755" s="40" t="s">
        <v>1732</v>
      </c>
      <c r="B755" s="41"/>
      <c r="C755" s="41"/>
      <c r="D755" s="42" t="s">
        <v>155</v>
      </c>
      <c r="E755" s="41"/>
      <c r="F755" s="92"/>
      <c r="G755" s="41"/>
      <c r="H755" s="55"/>
      <c r="I755" s="55"/>
      <c r="J755" s="55"/>
      <c r="K755" s="55"/>
      <c r="L755" s="55">
        <f>L756</f>
        <v>503.11</v>
      </c>
      <c r="M755" s="55">
        <f>M756</f>
        <v>503.11</v>
      </c>
      <c r="P755" s="4"/>
      <c r="Q755" s="4"/>
    </row>
    <row r="756" spans="1:17">
      <c r="A756" s="44" t="s">
        <v>1733</v>
      </c>
      <c r="B756" s="45" t="s">
        <v>37</v>
      </c>
      <c r="C756" s="46">
        <v>190102</v>
      </c>
      <c r="D756" s="53" t="s">
        <v>1565</v>
      </c>
      <c r="E756" s="47" t="s">
        <v>9</v>
      </c>
      <c r="F756" s="54">
        <v>2.72</v>
      </c>
      <c r="G756" s="67">
        <v>2.72</v>
      </c>
      <c r="H756" s="48">
        <f t="shared" si="66"/>
        <v>503.11840000000001</v>
      </c>
      <c r="I756" s="49">
        <f t="shared" si="67"/>
        <v>184.97</v>
      </c>
      <c r="J756" s="49">
        <f t="shared" si="68"/>
        <v>0</v>
      </c>
      <c r="K756" s="49">
        <f t="shared" si="69"/>
        <v>0</v>
      </c>
      <c r="L756" s="50">
        <f t="shared" si="70"/>
        <v>503.11</v>
      </c>
      <c r="M756" s="50">
        <f t="shared" si="71"/>
        <v>503.11</v>
      </c>
      <c r="P756" s="8">
        <v>213.33</v>
      </c>
      <c r="Q756" s="8">
        <v>0</v>
      </c>
    </row>
    <row r="757" spans="1:17">
      <c r="A757" s="40" t="s">
        <v>1734</v>
      </c>
      <c r="B757" s="41"/>
      <c r="C757" s="41"/>
      <c r="D757" s="42" t="s">
        <v>157</v>
      </c>
      <c r="E757" s="41"/>
      <c r="F757" s="92"/>
      <c r="G757" s="41"/>
      <c r="H757" s="55"/>
      <c r="I757" s="55"/>
      <c r="J757" s="55"/>
      <c r="K757" s="55"/>
      <c r="L757" s="55">
        <f>SUM(L758:L759)</f>
        <v>22.08</v>
      </c>
      <c r="M757" s="55">
        <f>SUM(M758:M759)</f>
        <v>22.08</v>
      </c>
      <c r="P757" s="4"/>
      <c r="Q757" s="4"/>
    </row>
    <row r="758" spans="1:17">
      <c r="A758" s="44" t="s">
        <v>1735</v>
      </c>
      <c r="B758" s="45" t="s">
        <v>37</v>
      </c>
      <c r="C758" s="46">
        <v>200150</v>
      </c>
      <c r="D758" s="53" t="s">
        <v>1207</v>
      </c>
      <c r="E758" s="47" t="s">
        <v>9</v>
      </c>
      <c r="F758" s="54">
        <v>1.18</v>
      </c>
      <c r="G758" s="67">
        <v>1.18</v>
      </c>
      <c r="H758" s="48">
        <f t="shared" si="66"/>
        <v>3.54</v>
      </c>
      <c r="I758" s="49">
        <f t="shared" si="67"/>
        <v>3</v>
      </c>
      <c r="J758" s="49">
        <f t="shared" si="68"/>
        <v>1.1681999999999999</v>
      </c>
      <c r="K758" s="49">
        <f t="shared" si="69"/>
        <v>0.99</v>
      </c>
      <c r="L758" s="50">
        <f t="shared" si="70"/>
        <v>4.7</v>
      </c>
      <c r="M758" s="50">
        <f t="shared" si="71"/>
        <v>4.7</v>
      </c>
      <c r="P758" s="8">
        <v>3.46</v>
      </c>
      <c r="Q758" s="8">
        <v>1.1499999999999999</v>
      </c>
    </row>
    <row r="759" spans="1:17">
      <c r="A759" s="44" t="s">
        <v>1736</v>
      </c>
      <c r="B759" s="45" t="s">
        <v>37</v>
      </c>
      <c r="C759" s="46">
        <v>200403</v>
      </c>
      <c r="D759" s="53" t="s">
        <v>38</v>
      </c>
      <c r="E759" s="47" t="s">
        <v>9</v>
      </c>
      <c r="F759" s="54">
        <v>1.18</v>
      </c>
      <c r="G759" s="67">
        <v>1.18</v>
      </c>
      <c r="H759" s="48">
        <f t="shared" si="66"/>
        <v>2.9382000000000001</v>
      </c>
      <c r="I759" s="49">
        <f t="shared" si="67"/>
        <v>2.4900000000000002</v>
      </c>
      <c r="J759" s="49">
        <f t="shared" si="68"/>
        <v>14.443199999999999</v>
      </c>
      <c r="K759" s="49">
        <f t="shared" si="69"/>
        <v>12.24</v>
      </c>
      <c r="L759" s="50">
        <f t="shared" si="70"/>
        <v>17.38</v>
      </c>
      <c r="M759" s="50">
        <f t="shared" si="71"/>
        <v>17.38</v>
      </c>
      <c r="P759" s="8">
        <v>2.88</v>
      </c>
      <c r="Q759" s="8">
        <v>14.12</v>
      </c>
    </row>
    <row r="760" spans="1:17">
      <c r="A760" s="40" t="s">
        <v>1737</v>
      </c>
      <c r="B760" s="41"/>
      <c r="C760" s="41"/>
      <c r="D760" s="42" t="s">
        <v>159</v>
      </c>
      <c r="E760" s="41"/>
      <c r="F760" s="92"/>
      <c r="G760" s="41"/>
      <c r="H760" s="55"/>
      <c r="I760" s="55"/>
      <c r="J760" s="55"/>
      <c r="K760" s="55"/>
      <c r="L760" s="55">
        <f>SUM(L761:L762)</f>
        <v>1407.44</v>
      </c>
      <c r="M760" s="55">
        <f>SUM(M761:M762)</f>
        <v>1407.44</v>
      </c>
      <c r="P760" s="4"/>
      <c r="Q760" s="4"/>
    </row>
    <row r="761" spans="1:17">
      <c r="A761" s="44" t="s">
        <v>1738</v>
      </c>
      <c r="B761" s="45" t="s">
        <v>7</v>
      </c>
      <c r="C761" s="46">
        <v>96113</v>
      </c>
      <c r="D761" s="53" t="s">
        <v>1575</v>
      </c>
      <c r="E761" s="47" t="s">
        <v>9</v>
      </c>
      <c r="F761" s="54">
        <v>33.81</v>
      </c>
      <c r="G761" s="67">
        <v>33.81</v>
      </c>
      <c r="H761" s="48">
        <f t="shared" si="66"/>
        <v>598.77510000000007</v>
      </c>
      <c r="I761" s="49">
        <f t="shared" si="67"/>
        <v>17.71</v>
      </c>
      <c r="J761" s="49">
        <f t="shared" si="68"/>
        <v>471.31139999999999</v>
      </c>
      <c r="K761" s="49">
        <f t="shared" si="69"/>
        <v>13.94</v>
      </c>
      <c r="L761" s="50">
        <f t="shared" si="70"/>
        <v>1070.08</v>
      </c>
      <c r="M761" s="50">
        <f t="shared" si="71"/>
        <v>1070.08</v>
      </c>
      <c r="P761" s="8">
        <v>20.43</v>
      </c>
      <c r="Q761" s="8">
        <v>16.079999999999998</v>
      </c>
    </row>
    <row r="762" spans="1:17">
      <c r="A762" s="44" t="s">
        <v>1739</v>
      </c>
      <c r="B762" s="45" t="s">
        <v>37</v>
      </c>
      <c r="C762" s="46">
        <v>210506</v>
      </c>
      <c r="D762" s="53" t="s">
        <v>1577</v>
      </c>
      <c r="E762" s="47" t="s">
        <v>16</v>
      </c>
      <c r="F762" s="54">
        <v>24.5</v>
      </c>
      <c r="G762" s="67">
        <v>24.5</v>
      </c>
      <c r="H762" s="48">
        <f t="shared" si="66"/>
        <v>337.36500000000001</v>
      </c>
      <c r="I762" s="49">
        <f t="shared" si="67"/>
        <v>13.77</v>
      </c>
      <c r="J762" s="49">
        <f t="shared" si="68"/>
        <v>0</v>
      </c>
      <c r="K762" s="49">
        <f t="shared" si="69"/>
        <v>0</v>
      </c>
      <c r="L762" s="50">
        <f t="shared" si="70"/>
        <v>337.36</v>
      </c>
      <c r="M762" s="50">
        <f t="shared" si="71"/>
        <v>337.36</v>
      </c>
      <c r="P762" s="8">
        <v>15.89</v>
      </c>
      <c r="Q762" s="8">
        <v>0</v>
      </c>
    </row>
    <row r="763" spans="1:17">
      <c r="A763" s="40" t="s">
        <v>1740</v>
      </c>
      <c r="B763" s="41"/>
      <c r="C763" s="41"/>
      <c r="D763" s="42" t="s">
        <v>124</v>
      </c>
      <c r="E763" s="41"/>
      <c r="F763" s="92"/>
      <c r="G763" s="41"/>
      <c r="H763" s="55"/>
      <c r="I763" s="55"/>
      <c r="J763" s="55"/>
      <c r="K763" s="55"/>
      <c r="L763" s="55">
        <f>SUM(L764:L766)</f>
        <v>3755.3500000000004</v>
      </c>
      <c r="M763" s="55">
        <f>SUM(M764:M766)</f>
        <v>3755.3500000000004</v>
      </c>
      <c r="P763" s="4"/>
      <c r="Q763" s="4"/>
    </row>
    <row r="764" spans="1:17">
      <c r="A764" s="44" t="s">
        <v>1741</v>
      </c>
      <c r="B764" s="45" t="s">
        <v>37</v>
      </c>
      <c r="C764" s="46">
        <v>220101</v>
      </c>
      <c r="D764" s="53" t="s">
        <v>1580</v>
      </c>
      <c r="E764" s="47" t="s">
        <v>9</v>
      </c>
      <c r="F764" s="54">
        <v>36.11</v>
      </c>
      <c r="G764" s="67">
        <v>36.11</v>
      </c>
      <c r="H764" s="48">
        <f t="shared" si="66"/>
        <v>852.55709999999999</v>
      </c>
      <c r="I764" s="49">
        <f t="shared" si="67"/>
        <v>23.61</v>
      </c>
      <c r="J764" s="49">
        <f t="shared" si="68"/>
        <v>323.18449999999996</v>
      </c>
      <c r="K764" s="49">
        <f t="shared" si="69"/>
        <v>8.9499999999999993</v>
      </c>
      <c r="L764" s="50">
        <f t="shared" si="70"/>
        <v>1175.74</v>
      </c>
      <c r="M764" s="50">
        <f t="shared" si="71"/>
        <v>1175.74</v>
      </c>
      <c r="P764" s="8">
        <v>27.24</v>
      </c>
      <c r="Q764" s="8">
        <v>10.33</v>
      </c>
    </row>
    <row r="765" spans="1:17">
      <c r="A765" s="44" t="s">
        <v>1742</v>
      </c>
      <c r="B765" s="45" t="s">
        <v>37</v>
      </c>
      <c r="C765" s="46">
        <v>220309</v>
      </c>
      <c r="D765" s="53" t="s">
        <v>1582</v>
      </c>
      <c r="E765" s="47" t="s">
        <v>9</v>
      </c>
      <c r="F765" s="54">
        <v>36.11</v>
      </c>
      <c r="G765" s="67">
        <v>36.11</v>
      </c>
      <c r="H765" s="48">
        <f t="shared" si="66"/>
        <v>1527.0918999999999</v>
      </c>
      <c r="I765" s="49">
        <f t="shared" si="67"/>
        <v>42.29</v>
      </c>
      <c r="J765" s="49">
        <f t="shared" si="68"/>
        <v>822.94689999999991</v>
      </c>
      <c r="K765" s="49">
        <f t="shared" si="69"/>
        <v>22.79</v>
      </c>
      <c r="L765" s="50">
        <f t="shared" si="70"/>
        <v>2350.0300000000002</v>
      </c>
      <c r="M765" s="50">
        <f t="shared" si="71"/>
        <v>2350.0300000000002</v>
      </c>
      <c r="P765" s="8">
        <v>48.78</v>
      </c>
      <c r="Q765" s="8">
        <v>26.29</v>
      </c>
    </row>
    <row r="766" spans="1:17">
      <c r="A766" s="44" t="s">
        <v>1743</v>
      </c>
      <c r="B766" s="45" t="s">
        <v>37</v>
      </c>
      <c r="C766" s="46">
        <v>220310</v>
      </c>
      <c r="D766" s="53" t="s">
        <v>1401</v>
      </c>
      <c r="E766" s="47" t="s">
        <v>16</v>
      </c>
      <c r="F766" s="54">
        <v>30.57</v>
      </c>
      <c r="G766" s="67">
        <v>30.57</v>
      </c>
      <c r="H766" s="48">
        <f t="shared" si="66"/>
        <v>63.585599999999999</v>
      </c>
      <c r="I766" s="49">
        <f t="shared" si="67"/>
        <v>2.08</v>
      </c>
      <c r="J766" s="49">
        <f t="shared" si="68"/>
        <v>165.99509999999998</v>
      </c>
      <c r="K766" s="49">
        <f t="shared" si="69"/>
        <v>5.43</v>
      </c>
      <c r="L766" s="50">
        <f t="shared" si="70"/>
        <v>229.58</v>
      </c>
      <c r="M766" s="50">
        <f t="shared" si="71"/>
        <v>229.58</v>
      </c>
      <c r="P766" s="8">
        <v>2.41</v>
      </c>
      <c r="Q766" s="8">
        <v>6.27</v>
      </c>
    </row>
    <row r="767" spans="1:17">
      <c r="A767" s="40" t="s">
        <v>1744</v>
      </c>
      <c r="B767" s="41"/>
      <c r="C767" s="41"/>
      <c r="D767" s="42" t="s">
        <v>165</v>
      </c>
      <c r="E767" s="41"/>
      <c r="F767" s="92"/>
      <c r="G767" s="41"/>
      <c r="H767" s="55"/>
      <c r="I767" s="55"/>
      <c r="J767" s="55"/>
      <c r="K767" s="55"/>
      <c r="L767" s="55">
        <f>L768+L773+L776</f>
        <v>2140.27</v>
      </c>
      <c r="M767" s="55">
        <f>M768+M773+M776</f>
        <v>2140.27</v>
      </c>
      <c r="P767" s="4"/>
      <c r="Q767" s="4"/>
    </row>
    <row r="768" spans="1:17">
      <c r="A768" s="59" t="s">
        <v>1745</v>
      </c>
      <c r="B768" s="60"/>
      <c r="C768" s="60"/>
      <c r="D768" s="61" t="s">
        <v>1530</v>
      </c>
      <c r="E768" s="60"/>
      <c r="F768" s="93"/>
      <c r="G768" s="60"/>
      <c r="H768" s="62"/>
      <c r="I768" s="62"/>
      <c r="J768" s="62"/>
      <c r="K768" s="62"/>
      <c r="L768" s="62">
        <f>SUM(L769:L772)</f>
        <v>1381.92</v>
      </c>
      <c r="M768" s="62">
        <f>SUM(M769:M772)</f>
        <v>1381.92</v>
      </c>
      <c r="P768" s="3"/>
      <c r="Q768" s="3"/>
    </row>
    <row r="769" spans="1:17">
      <c r="A769" s="44" t="s">
        <v>1746</v>
      </c>
      <c r="B769" s="45" t="s">
        <v>37</v>
      </c>
      <c r="C769" s="46">
        <v>260104</v>
      </c>
      <c r="D769" s="53" t="s">
        <v>1341</v>
      </c>
      <c r="E769" s="47" t="s">
        <v>9</v>
      </c>
      <c r="F769" s="54">
        <v>36.75</v>
      </c>
      <c r="G769" s="67">
        <v>36.75</v>
      </c>
      <c r="H769" s="48">
        <f t="shared" si="66"/>
        <v>0</v>
      </c>
      <c r="I769" s="49">
        <f t="shared" si="67"/>
        <v>0</v>
      </c>
      <c r="J769" s="49">
        <f t="shared" si="68"/>
        <v>158.76000000000002</v>
      </c>
      <c r="K769" s="49">
        <f t="shared" si="69"/>
        <v>4.32</v>
      </c>
      <c r="L769" s="50">
        <f t="shared" si="70"/>
        <v>158.76</v>
      </c>
      <c r="M769" s="50">
        <f t="shared" si="71"/>
        <v>158.76</v>
      </c>
      <c r="P769" s="8">
        <v>0</v>
      </c>
      <c r="Q769" s="8">
        <v>4.99</v>
      </c>
    </row>
    <row r="770" spans="1:17">
      <c r="A770" s="44" t="s">
        <v>1747</v>
      </c>
      <c r="B770" s="45" t="s">
        <v>37</v>
      </c>
      <c r="C770" s="46">
        <v>261300</v>
      </c>
      <c r="D770" s="53" t="s">
        <v>1404</v>
      </c>
      <c r="E770" s="47" t="s">
        <v>9</v>
      </c>
      <c r="F770" s="54">
        <v>37.340000000000003</v>
      </c>
      <c r="G770" s="67">
        <v>37.340000000000003</v>
      </c>
      <c r="H770" s="48">
        <f t="shared" si="66"/>
        <v>66.091800000000006</v>
      </c>
      <c r="I770" s="49">
        <f t="shared" si="67"/>
        <v>1.77</v>
      </c>
      <c r="J770" s="49">
        <f t="shared" si="68"/>
        <v>296.1062</v>
      </c>
      <c r="K770" s="49">
        <f t="shared" si="69"/>
        <v>7.93</v>
      </c>
      <c r="L770" s="50">
        <f t="shared" si="70"/>
        <v>362.19</v>
      </c>
      <c r="M770" s="50">
        <f t="shared" si="71"/>
        <v>362.19</v>
      </c>
      <c r="P770" s="8">
        <v>2.0499999999999998</v>
      </c>
      <c r="Q770" s="8">
        <v>9.15</v>
      </c>
    </row>
    <row r="771" spans="1:17">
      <c r="A771" s="44" t="s">
        <v>1748</v>
      </c>
      <c r="B771" s="45" t="s">
        <v>37</v>
      </c>
      <c r="C771" s="46">
        <v>261001</v>
      </c>
      <c r="D771" s="53" t="s">
        <v>1406</v>
      </c>
      <c r="E771" s="47" t="s">
        <v>9</v>
      </c>
      <c r="F771" s="54">
        <v>34.299999999999997</v>
      </c>
      <c r="G771" s="67">
        <v>34.299999999999997</v>
      </c>
      <c r="H771" s="48">
        <f t="shared" si="66"/>
        <v>134.79900000000001</v>
      </c>
      <c r="I771" s="49">
        <f t="shared" si="67"/>
        <v>3.93</v>
      </c>
      <c r="J771" s="49">
        <f t="shared" si="68"/>
        <v>221.23499999999999</v>
      </c>
      <c r="K771" s="49">
        <f t="shared" si="69"/>
        <v>6.45</v>
      </c>
      <c r="L771" s="50">
        <f t="shared" si="70"/>
        <v>356.03</v>
      </c>
      <c r="M771" s="50">
        <f t="shared" si="71"/>
        <v>356.03</v>
      </c>
      <c r="P771" s="8">
        <v>4.54</v>
      </c>
      <c r="Q771" s="8">
        <v>7.44</v>
      </c>
    </row>
    <row r="772" spans="1:17">
      <c r="A772" s="44" t="s">
        <v>1749</v>
      </c>
      <c r="B772" s="45" t="s">
        <v>37</v>
      </c>
      <c r="C772" s="46">
        <v>261550</v>
      </c>
      <c r="D772" s="53" t="s">
        <v>1408</v>
      </c>
      <c r="E772" s="47" t="s">
        <v>9</v>
      </c>
      <c r="F772" s="54">
        <v>36.75</v>
      </c>
      <c r="G772" s="67">
        <v>36.75</v>
      </c>
      <c r="H772" s="48">
        <f t="shared" si="66"/>
        <v>237.405</v>
      </c>
      <c r="I772" s="49">
        <f t="shared" si="67"/>
        <v>6.46</v>
      </c>
      <c r="J772" s="49">
        <f t="shared" si="68"/>
        <v>267.54000000000002</v>
      </c>
      <c r="K772" s="49">
        <f t="shared" si="69"/>
        <v>7.28</v>
      </c>
      <c r="L772" s="50">
        <f t="shared" si="70"/>
        <v>504.94</v>
      </c>
      <c r="M772" s="50">
        <f t="shared" si="71"/>
        <v>504.94</v>
      </c>
      <c r="P772" s="8">
        <v>7.46</v>
      </c>
      <c r="Q772" s="8">
        <v>8.4</v>
      </c>
    </row>
    <row r="773" spans="1:17">
      <c r="A773" s="59" t="s">
        <v>1750</v>
      </c>
      <c r="B773" s="60"/>
      <c r="C773" s="60"/>
      <c r="D773" s="61" t="s">
        <v>1510</v>
      </c>
      <c r="E773" s="60"/>
      <c r="F773" s="93"/>
      <c r="G773" s="60"/>
      <c r="H773" s="62"/>
      <c r="I773" s="62"/>
      <c r="J773" s="62"/>
      <c r="K773" s="62"/>
      <c r="L773" s="62">
        <f>SUM(L774:L775)</f>
        <v>604.84999999999991</v>
      </c>
      <c r="M773" s="62">
        <f>SUM(M774:M775)</f>
        <v>604.84999999999991</v>
      </c>
      <c r="P773" s="3"/>
      <c r="Q773" s="3"/>
    </row>
    <row r="774" spans="1:17">
      <c r="A774" s="44" t="s">
        <v>1751</v>
      </c>
      <c r="B774" s="45" t="s">
        <v>37</v>
      </c>
      <c r="C774" s="46">
        <v>261300</v>
      </c>
      <c r="D774" s="53" t="s">
        <v>1404</v>
      </c>
      <c r="E774" s="47" t="s">
        <v>9</v>
      </c>
      <c r="F774" s="54">
        <v>33.81</v>
      </c>
      <c r="G774" s="67">
        <v>33.81</v>
      </c>
      <c r="H774" s="48">
        <f t="shared" si="66"/>
        <v>59.843700000000005</v>
      </c>
      <c r="I774" s="49">
        <f t="shared" si="67"/>
        <v>1.77</v>
      </c>
      <c r="J774" s="49">
        <f t="shared" si="68"/>
        <v>268.11329999999998</v>
      </c>
      <c r="K774" s="49">
        <f t="shared" si="69"/>
        <v>7.93</v>
      </c>
      <c r="L774" s="50">
        <f t="shared" si="70"/>
        <v>327.95</v>
      </c>
      <c r="M774" s="50">
        <f t="shared" si="71"/>
        <v>327.95</v>
      </c>
      <c r="P774" s="8">
        <v>2.0499999999999998</v>
      </c>
      <c r="Q774" s="8">
        <v>9.15</v>
      </c>
    </row>
    <row r="775" spans="1:17">
      <c r="A775" s="44" t="s">
        <v>1752</v>
      </c>
      <c r="B775" s="45" t="s">
        <v>37</v>
      </c>
      <c r="C775" s="46">
        <v>261307</v>
      </c>
      <c r="D775" s="53" t="s">
        <v>1415</v>
      </c>
      <c r="E775" s="47" t="s">
        <v>9</v>
      </c>
      <c r="F775" s="54">
        <v>33.81</v>
      </c>
      <c r="G775" s="67">
        <v>33.81</v>
      </c>
      <c r="H775" s="48">
        <f t="shared" si="66"/>
        <v>120.02550000000001</v>
      </c>
      <c r="I775" s="49">
        <f t="shared" si="67"/>
        <v>3.55</v>
      </c>
      <c r="J775" s="49">
        <f t="shared" si="68"/>
        <v>156.8784</v>
      </c>
      <c r="K775" s="49">
        <f t="shared" si="69"/>
        <v>4.6399999999999997</v>
      </c>
      <c r="L775" s="50">
        <f t="shared" si="70"/>
        <v>276.89999999999998</v>
      </c>
      <c r="M775" s="50">
        <f t="shared" si="71"/>
        <v>276.89999999999998</v>
      </c>
      <c r="P775" s="8">
        <v>4.0999999999999996</v>
      </c>
      <c r="Q775" s="8">
        <v>5.36</v>
      </c>
    </row>
    <row r="776" spans="1:17">
      <c r="A776" s="59" t="s">
        <v>1753</v>
      </c>
      <c r="B776" s="60"/>
      <c r="C776" s="60"/>
      <c r="D776" s="61" t="s">
        <v>1214</v>
      </c>
      <c r="E776" s="60"/>
      <c r="F776" s="93"/>
      <c r="G776" s="60"/>
      <c r="H776" s="62"/>
      <c r="I776" s="62"/>
      <c r="J776" s="62"/>
      <c r="K776" s="62"/>
      <c r="L776" s="62">
        <f>L777</f>
        <v>153.5</v>
      </c>
      <c r="M776" s="62">
        <f>M777</f>
        <v>153.5</v>
      </c>
      <c r="P776" s="3"/>
      <c r="Q776" s="3"/>
    </row>
    <row r="777" spans="1:17">
      <c r="A777" s="44" t="s">
        <v>1754</v>
      </c>
      <c r="B777" s="45" t="s">
        <v>37</v>
      </c>
      <c r="C777" s="46">
        <v>261602</v>
      </c>
      <c r="D777" s="53" t="s">
        <v>75</v>
      </c>
      <c r="E777" s="47" t="s">
        <v>9</v>
      </c>
      <c r="F777" s="54">
        <v>7.12</v>
      </c>
      <c r="G777" s="67">
        <v>7.12</v>
      </c>
      <c r="H777" s="48">
        <f t="shared" si="66"/>
        <v>67.070400000000006</v>
      </c>
      <c r="I777" s="49">
        <f t="shared" si="67"/>
        <v>9.42</v>
      </c>
      <c r="J777" s="49">
        <f t="shared" si="68"/>
        <v>86.436800000000005</v>
      </c>
      <c r="K777" s="49">
        <f t="shared" si="69"/>
        <v>12.14</v>
      </c>
      <c r="L777" s="50">
        <f t="shared" si="70"/>
        <v>153.5</v>
      </c>
      <c r="M777" s="50">
        <f t="shared" si="71"/>
        <v>153.5</v>
      </c>
      <c r="P777" s="8">
        <v>10.87</v>
      </c>
      <c r="Q777" s="8">
        <v>14.01</v>
      </c>
    </row>
    <row r="778" spans="1:17">
      <c r="A778" s="40" t="s">
        <v>1755</v>
      </c>
      <c r="B778" s="41"/>
      <c r="C778" s="41"/>
      <c r="D778" s="42" t="s">
        <v>167</v>
      </c>
      <c r="E778" s="41"/>
      <c r="F778" s="92"/>
      <c r="G778" s="41"/>
      <c r="H778" s="55"/>
      <c r="I778" s="55"/>
      <c r="J778" s="55"/>
      <c r="K778" s="55"/>
      <c r="L778" s="55">
        <f>L779</f>
        <v>560.76</v>
      </c>
      <c r="M778" s="55">
        <f>M779</f>
        <v>560.76</v>
      </c>
      <c r="P778" s="4"/>
      <c r="Q778" s="4"/>
    </row>
    <row r="779" spans="1:17">
      <c r="A779" s="44" t="s">
        <v>1756</v>
      </c>
      <c r="B779" s="45" t="s">
        <v>37</v>
      </c>
      <c r="C779" s="46">
        <v>271608</v>
      </c>
      <c r="D779" s="53" t="s">
        <v>1757</v>
      </c>
      <c r="E779" s="47" t="s">
        <v>9</v>
      </c>
      <c r="F779" s="54">
        <v>1.32</v>
      </c>
      <c r="G779" s="67">
        <v>1.32</v>
      </c>
      <c r="H779" s="48">
        <f t="shared" ref="H779:H840" si="72">G779*I779</f>
        <v>505.8372</v>
      </c>
      <c r="I779" s="49">
        <f t="shared" ref="I779:I840" si="73">TRUNC(($P$7*P779),2)</f>
        <v>383.21</v>
      </c>
      <c r="J779" s="49">
        <f t="shared" ref="J779:J840" si="74">G779*K779</f>
        <v>54.925200000000004</v>
      </c>
      <c r="K779" s="49">
        <f t="shared" ref="K779:K840" si="75">TRUNC(($P$7*Q779),2)</f>
        <v>41.61</v>
      </c>
      <c r="L779" s="50">
        <f t="shared" ref="L779:L840" si="76">TRUNC(F779*(I779+K779),2)</f>
        <v>560.76</v>
      </c>
      <c r="M779" s="50">
        <f t="shared" ref="M779:M840" si="77">TRUNC(G779*(I779+K779),2)</f>
        <v>560.76</v>
      </c>
      <c r="P779" s="8">
        <v>441.97</v>
      </c>
      <c r="Q779" s="8">
        <v>47.99</v>
      </c>
    </row>
    <row r="780" spans="1:17">
      <c r="A780" s="34">
        <v>25</v>
      </c>
      <c r="B780" s="35"/>
      <c r="C780" s="35"/>
      <c r="D780" s="36" t="s">
        <v>1758</v>
      </c>
      <c r="E780" s="37" t="s">
        <v>12</v>
      </c>
      <c r="F780" s="38">
        <v>1</v>
      </c>
      <c r="G780" s="35"/>
      <c r="H780" s="58"/>
      <c r="I780" s="58"/>
      <c r="J780" s="58"/>
      <c r="K780" s="58"/>
      <c r="L780" s="58">
        <f>L781+L789+L791+L794+L797+L799+L802+L805+L809</f>
        <v>11885.720000000001</v>
      </c>
      <c r="M780" s="58">
        <f>M781+M789+M791+M794+M797+M799+M802+M805+M809</f>
        <v>11885.720000000001</v>
      </c>
      <c r="P780" s="5"/>
      <c r="Q780" s="5"/>
    </row>
    <row r="781" spans="1:17">
      <c r="A781" s="40" t="s">
        <v>1759</v>
      </c>
      <c r="B781" s="41"/>
      <c r="C781" s="41"/>
      <c r="D781" s="42" t="s">
        <v>132</v>
      </c>
      <c r="E781" s="41"/>
      <c r="F781" s="92"/>
      <c r="G781" s="41"/>
      <c r="H781" s="55"/>
      <c r="I781" s="55"/>
      <c r="J781" s="55"/>
      <c r="K781" s="55"/>
      <c r="L781" s="55">
        <f>SUM(L782:L788)</f>
        <v>529.96999999999991</v>
      </c>
      <c r="M781" s="55">
        <f>SUM(M782:M788)</f>
        <v>529.96999999999991</v>
      </c>
      <c r="P781" s="4"/>
      <c r="Q781" s="4"/>
    </row>
    <row r="782" spans="1:17">
      <c r="A782" s="44" t="s">
        <v>1760</v>
      </c>
      <c r="B782" s="45" t="s">
        <v>37</v>
      </c>
      <c r="C782" s="46">
        <v>20134</v>
      </c>
      <c r="D782" s="53" t="s">
        <v>1538</v>
      </c>
      <c r="E782" s="47" t="s">
        <v>9</v>
      </c>
      <c r="F782" s="54">
        <v>61.93</v>
      </c>
      <c r="G782" s="67">
        <v>61.93</v>
      </c>
      <c r="H782" s="48">
        <f t="shared" si="72"/>
        <v>0</v>
      </c>
      <c r="I782" s="49">
        <f t="shared" si="73"/>
        <v>0</v>
      </c>
      <c r="J782" s="49">
        <f t="shared" si="74"/>
        <v>117.04769999999999</v>
      </c>
      <c r="K782" s="49">
        <f t="shared" si="75"/>
        <v>1.89</v>
      </c>
      <c r="L782" s="50">
        <f t="shared" si="76"/>
        <v>117.04</v>
      </c>
      <c r="M782" s="50">
        <f t="shared" si="77"/>
        <v>117.04</v>
      </c>
      <c r="P782" s="8">
        <v>0</v>
      </c>
      <c r="Q782" s="8">
        <v>2.1800000000000002</v>
      </c>
    </row>
    <row r="783" spans="1:17">
      <c r="A783" s="44" t="s">
        <v>1761</v>
      </c>
      <c r="B783" s="45" t="s">
        <v>37</v>
      </c>
      <c r="C783" s="46">
        <v>20117</v>
      </c>
      <c r="D783" s="53" t="s">
        <v>1762</v>
      </c>
      <c r="E783" s="47" t="s">
        <v>9</v>
      </c>
      <c r="F783" s="54">
        <v>11.43</v>
      </c>
      <c r="G783" s="67">
        <v>11.43</v>
      </c>
      <c r="H783" s="48">
        <f t="shared" si="72"/>
        <v>0</v>
      </c>
      <c r="I783" s="49">
        <f t="shared" si="73"/>
        <v>0</v>
      </c>
      <c r="J783" s="49">
        <f t="shared" si="74"/>
        <v>46.862999999999992</v>
      </c>
      <c r="K783" s="49">
        <f t="shared" si="75"/>
        <v>4.0999999999999996</v>
      </c>
      <c r="L783" s="50">
        <f t="shared" si="76"/>
        <v>46.86</v>
      </c>
      <c r="M783" s="50">
        <f t="shared" si="77"/>
        <v>46.86</v>
      </c>
      <c r="P783" s="8">
        <v>0</v>
      </c>
      <c r="Q783" s="8">
        <v>4.7300000000000004</v>
      </c>
    </row>
    <row r="784" spans="1:17" ht="15.6">
      <c r="A784" s="44" t="s">
        <v>1597</v>
      </c>
      <c r="B784" s="45" t="s">
        <v>37</v>
      </c>
      <c r="C784" s="46">
        <v>20111</v>
      </c>
      <c r="D784" s="53" t="s">
        <v>1543</v>
      </c>
      <c r="E784" s="47" t="s">
        <v>9</v>
      </c>
      <c r="F784" s="54">
        <v>46.99</v>
      </c>
      <c r="G784" s="67">
        <v>46.99</v>
      </c>
      <c r="H784" s="48">
        <f t="shared" si="72"/>
        <v>0</v>
      </c>
      <c r="I784" s="49">
        <f t="shared" si="73"/>
        <v>0</v>
      </c>
      <c r="J784" s="49">
        <f t="shared" si="74"/>
        <v>331.27949999999998</v>
      </c>
      <c r="K784" s="49">
        <f t="shared" si="75"/>
        <v>7.05</v>
      </c>
      <c r="L784" s="50">
        <f t="shared" si="76"/>
        <v>331.27</v>
      </c>
      <c r="M784" s="50">
        <f t="shared" si="77"/>
        <v>331.27</v>
      </c>
      <c r="P784" s="8">
        <v>0</v>
      </c>
      <c r="Q784" s="8">
        <v>8.14</v>
      </c>
    </row>
    <row r="785" spans="1:17">
      <c r="A785" s="44" t="s">
        <v>1598</v>
      </c>
      <c r="B785" s="45" t="s">
        <v>4</v>
      </c>
      <c r="C785" s="57" t="s">
        <v>108</v>
      </c>
      <c r="D785" s="53" t="s">
        <v>1541</v>
      </c>
      <c r="E785" s="47" t="s">
        <v>9</v>
      </c>
      <c r="F785" s="54">
        <v>1.5</v>
      </c>
      <c r="G785" s="67">
        <v>1.5</v>
      </c>
      <c r="H785" s="48">
        <f t="shared" si="72"/>
        <v>7.5600000000000005</v>
      </c>
      <c r="I785" s="49">
        <f t="shared" si="73"/>
        <v>5.04</v>
      </c>
      <c r="J785" s="49">
        <f t="shared" si="74"/>
        <v>0</v>
      </c>
      <c r="K785" s="49">
        <f t="shared" si="75"/>
        <v>0</v>
      </c>
      <c r="L785" s="50">
        <f t="shared" si="76"/>
        <v>7.56</v>
      </c>
      <c r="M785" s="50">
        <f t="shared" si="77"/>
        <v>7.56</v>
      </c>
      <c r="P785" s="8">
        <v>5.82</v>
      </c>
      <c r="Q785" s="8">
        <v>0</v>
      </c>
    </row>
    <row r="786" spans="1:17">
      <c r="A786" s="44" t="s">
        <v>1599</v>
      </c>
      <c r="B786" s="45" t="s">
        <v>37</v>
      </c>
      <c r="C786" s="46">
        <v>20106</v>
      </c>
      <c r="D786" s="53" t="s">
        <v>1420</v>
      </c>
      <c r="E786" s="47" t="s">
        <v>9</v>
      </c>
      <c r="F786" s="54">
        <v>3.78</v>
      </c>
      <c r="G786" s="67">
        <v>3.78</v>
      </c>
      <c r="H786" s="48">
        <f t="shared" si="72"/>
        <v>0</v>
      </c>
      <c r="I786" s="49">
        <f t="shared" si="73"/>
        <v>0</v>
      </c>
      <c r="J786" s="49">
        <f t="shared" si="74"/>
        <v>19.051199999999998</v>
      </c>
      <c r="K786" s="49">
        <f t="shared" si="75"/>
        <v>5.04</v>
      </c>
      <c r="L786" s="50">
        <f t="shared" si="76"/>
        <v>19.05</v>
      </c>
      <c r="M786" s="50">
        <f t="shared" si="77"/>
        <v>19.05</v>
      </c>
      <c r="P786" s="8">
        <v>0</v>
      </c>
      <c r="Q786" s="8">
        <v>5.82</v>
      </c>
    </row>
    <row r="787" spans="1:17">
      <c r="A787" s="44" t="s">
        <v>1600</v>
      </c>
      <c r="B787" s="45" t="s">
        <v>37</v>
      </c>
      <c r="C787" s="46">
        <v>20139</v>
      </c>
      <c r="D787" s="53" t="s">
        <v>1601</v>
      </c>
      <c r="E787" s="47" t="s">
        <v>9</v>
      </c>
      <c r="F787" s="54">
        <v>1</v>
      </c>
      <c r="G787" s="67">
        <v>1</v>
      </c>
      <c r="H787" s="48">
        <f t="shared" si="72"/>
        <v>0</v>
      </c>
      <c r="I787" s="49">
        <f t="shared" si="73"/>
        <v>0</v>
      </c>
      <c r="J787" s="49">
        <f t="shared" si="74"/>
        <v>3.15</v>
      </c>
      <c r="K787" s="49">
        <f t="shared" si="75"/>
        <v>3.15</v>
      </c>
      <c r="L787" s="50">
        <f t="shared" si="76"/>
        <v>3.15</v>
      </c>
      <c r="M787" s="50">
        <f t="shared" si="77"/>
        <v>3.15</v>
      </c>
      <c r="P787" s="8">
        <v>0</v>
      </c>
      <c r="Q787" s="8">
        <v>3.64</v>
      </c>
    </row>
    <row r="788" spans="1:17" ht="15.6">
      <c r="A788" s="44" t="s">
        <v>1602</v>
      </c>
      <c r="B788" s="45" t="s">
        <v>37</v>
      </c>
      <c r="C788" s="46">
        <v>20118</v>
      </c>
      <c r="D788" s="53" t="s">
        <v>1422</v>
      </c>
      <c r="E788" s="47" t="s">
        <v>17</v>
      </c>
      <c r="F788" s="54">
        <v>0.16</v>
      </c>
      <c r="G788" s="67">
        <v>0.16</v>
      </c>
      <c r="H788" s="48">
        <f t="shared" si="72"/>
        <v>0</v>
      </c>
      <c r="I788" s="49">
        <f t="shared" si="73"/>
        <v>0</v>
      </c>
      <c r="J788" s="49">
        <f t="shared" si="74"/>
        <v>5.0464000000000002</v>
      </c>
      <c r="K788" s="49">
        <f t="shared" si="75"/>
        <v>31.54</v>
      </c>
      <c r="L788" s="50">
        <f t="shared" si="76"/>
        <v>5.04</v>
      </c>
      <c r="M788" s="50">
        <f t="shared" si="77"/>
        <v>5.04</v>
      </c>
      <c r="P788" s="8">
        <v>0</v>
      </c>
      <c r="Q788" s="8">
        <v>36.380000000000003</v>
      </c>
    </row>
    <row r="789" spans="1:17">
      <c r="A789" s="40" t="s">
        <v>1603</v>
      </c>
      <c r="B789" s="41"/>
      <c r="C789" s="41"/>
      <c r="D789" s="42" t="s">
        <v>134</v>
      </c>
      <c r="E789" s="41"/>
      <c r="F789" s="92"/>
      <c r="G789" s="41"/>
      <c r="H789" s="55"/>
      <c r="I789" s="55"/>
      <c r="J789" s="55"/>
      <c r="K789" s="55"/>
      <c r="L789" s="55">
        <f>L790</f>
        <v>107.61</v>
      </c>
      <c r="M789" s="55">
        <f>M790</f>
        <v>107.61</v>
      </c>
      <c r="P789" s="4"/>
      <c r="Q789" s="4"/>
    </row>
    <row r="790" spans="1:17">
      <c r="A790" s="44" t="s">
        <v>1604</v>
      </c>
      <c r="B790" s="45" t="s">
        <v>37</v>
      </c>
      <c r="C790" s="46">
        <v>30101</v>
      </c>
      <c r="D790" s="53" t="s">
        <v>92</v>
      </c>
      <c r="E790" s="47" t="s">
        <v>17</v>
      </c>
      <c r="F790" s="54">
        <v>2.85</v>
      </c>
      <c r="G790" s="67">
        <v>2.85</v>
      </c>
      <c r="H790" s="48">
        <f t="shared" si="72"/>
        <v>85.442999999999998</v>
      </c>
      <c r="I790" s="49">
        <f t="shared" si="73"/>
        <v>29.98</v>
      </c>
      <c r="J790" s="49">
        <f t="shared" si="74"/>
        <v>22.173000000000002</v>
      </c>
      <c r="K790" s="49">
        <f t="shared" si="75"/>
        <v>7.78</v>
      </c>
      <c r="L790" s="50">
        <f t="shared" si="76"/>
        <v>107.61</v>
      </c>
      <c r="M790" s="50">
        <f t="shared" si="77"/>
        <v>107.61</v>
      </c>
      <c r="P790" s="8">
        <v>34.58</v>
      </c>
      <c r="Q790" s="8">
        <v>8.98</v>
      </c>
    </row>
    <row r="791" spans="1:17">
      <c r="A791" s="40" t="s">
        <v>1605</v>
      </c>
      <c r="B791" s="41"/>
      <c r="C791" s="41"/>
      <c r="D791" s="42" t="s">
        <v>140</v>
      </c>
      <c r="E791" s="41"/>
      <c r="F791" s="92"/>
      <c r="G791" s="41"/>
      <c r="H791" s="55"/>
      <c r="I791" s="55"/>
      <c r="J791" s="55"/>
      <c r="K791" s="55"/>
      <c r="L791" s="55">
        <f>L792</f>
        <v>103.97</v>
      </c>
      <c r="M791" s="55">
        <f>M792</f>
        <v>103.97</v>
      </c>
      <c r="P791" s="4"/>
      <c r="Q791" s="4"/>
    </row>
    <row r="792" spans="1:17">
      <c r="A792" s="59" t="s">
        <v>1606</v>
      </c>
      <c r="B792" s="60"/>
      <c r="C792" s="60"/>
      <c r="D792" s="61" t="s">
        <v>1607</v>
      </c>
      <c r="E792" s="60"/>
      <c r="F792" s="93"/>
      <c r="G792" s="60"/>
      <c r="H792" s="62"/>
      <c r="I792" s="62"/>
      <c r="J792" s="62"/>
      <c r="K792" s="62"/>
      <c r="L792" s="62">
        <f>L793</f>
        <v>103.97</v>
      </c>
      <c r="M792" s="62">
        <f>M793</f>
        <v>103.97</v>
      </c>
      <c r="P792" s="3"/>
      <c r="Q792" s="3"/>
    </row>
    <row r="793" spans="1:17">
      <c r="A793" s="44" t="s">
        <v>1608</v>
      </c>
      <c r="B793" s="45" t="s">
        <v>37</v>
      </c>
      <c r="C793" s="46">
        <v>60010</v>
      </c>
      <c r="D793" s="53" t="s">
        <v>1609</v>
      </c>
      <c r="E793" s="47" t="s">
        <v>17</v>
      </c>
      <c r="F793" s="54">
        <v>0.04</v>
      </c>
      <c r="G793" s="67">
        <v>0.04</v>
      </c>
      <c r="H793" s="48">
        <f t="shared" si="72"/>
        <v>79.442800000000005</v>
      </c>
      <c r="I793" s="49">
        <f t="shared" si="73"/>
        <v>1986.07</v>
      </c>
      <c r="J793" s="49">
        <f t="shared" si="74"/>
        <v>24.529200000000003</v>
      </c>
      <c r="K793" s="49">
        <f t="shared" si="75"/>
        <v>613.23</v>
      </c>
      <c r="L793" s="50">
        <f t="shared" si="76"/>
        <v>103.97</v>
      </c>
      <c r="M793" s="50">
        <f t="shared" si="77"/>
        <v>103.97</v>
      </c>
      <c r="P793" s="7">
        <v>2290.5500000000002</v>
      </c>
      <c r="Q793" s="8">
        <v>707.25</v>
      </c>
    </row>
    <row r="794" spans="1:17">
      <c r="A794" s="40" t="s">
        <v>1610</v>
      </c>
      <c r="B794" s="41"/>
      <c r="C794" s="41"/>
      <c r="D794" s="42" t="s">
        <v>147</v>
      </c>
      <c r="E794" s="41"/>
      <c r="F794" s="92"/>
      <c r="G794" s="41"/>
      <c r="H794" s="55"/>
      <c r="I794" s="55"/>
      <c r="J794" s="55"/>
      <c r="K794" s="55"/>
      <c r="L794" s="55">
        <f>L795+L796</f>
        <v>423.98</v>
      </c>
      <c r="M794" s="55">
        <f>M795+M796</f>
        <v>423.98</v>
      </c>
      <c r="P794" s="4"/>
      <c r="Q794" s="4"/>
    </row>
    <row r="795" spans="1:17" ht="15.6">
      <c r="A795" s="44" t="s">
        <v>1611</v>
      </c>
      <c r="B795" s="45" t="s">
        <v>37</v>
      </c>
      <c r="C795" s="46">
        <v>100160</v>
      </c>
      <c r="D795" s="32" t="s">
        <v>2559</v>
      </c>
      <c r="E795" s="47" t="s">
        <v>9</v>
      </c>
      <c r="F795" s="54">
        <v>9.51</v>
      </c>
      <c r="G795" s="67">
        <v>9.51</v>
      </c>
      <c r="H795" s="48">
        <f t="shared" si="72"/>
        <v>189.15389999999999</v>
      </c>
      <c r="I795" s="49">
        <f t="shared" si="73"/>
        <v>19.89</v>
      </c>
      <c r="J795" s="49">
        <f t="shared" si="74"/>
        <v>214.92600000000002</v>
      </c>
      <c r="K795" s="49">
        <f t="shared" si="75"/>
        <v>22.6</v>
      </c>
      <c r="L795" s="50">
        <f t="shared" si="76"/>
        <v>404.07</v>
      </c>
      <c r="M795" s="50">
        <f t="shared" si="77"/>
        <v>404.07</v>
      </c>
      <c r="P795" s="8">
        <v>22.94</v>
      </c>
      <c r="Q795" s="8">
        <v>26.07</v>
      </c>
    </row>
    <row r="796" spans="1:17" ht="15.6">
      <c r="A796" s="44" t="s">
        <v>1612</v>
      </c>
      <c r="B796" s="45" t="s">
        <v>7</v>
      </c>
      <c r="C796" s="46">
        <v>93201</v>
      </c>
      <c r="D796" s="53" t="s">
        <v>1613</v>
      </c>
      <c r="E796" s="47" t="s">
        <v>16</v>
      </c>
      <c r="F796" s="54">
        <v>3.5</v>
      </c>
      <c r="G796" s="67">
        <v>3.5</v>
      </c>
      <c r="H796" s="48">
        <f t="shared" si="72"/>
        <v>8.2949999999999999</v>
      </c>
      <c r="I796" s="49">
        <f t="shared" si="73"/>
        <v>2.37</v>
      </c>
      <c r="J796" s="49">
        <f t="shared" si="74"/>
        <v>11.62</v>
      </c>
      <c r="K796" s="49">
        <f t="shared" si="75"/>
        <v>3.32</v>
      </c>
      <c r="L796" s="50">
        <f t="shared" si="76"/>
        <v>19.91</v>
      </c>
      <c r="M796" s="50">
        <f t="shared" si="77"/>
        <v>19.91</v>
      </c>
      <c r="P796" s="8">
        <v>2.74</v>
      </c>
      <c r="Q796" s="8">
        <v>3.84</v>
      </c>
    </row>
    <row r="797" spans="1:17">
      <c r="A797" s="40" t="s">
        <v>1614</v>
      </c>
      <c r="B797" s="41"/>
      <c r="C797" s="41"/>
      <c r="D797" s="42" t="s">
        <v>153</v>
      </c>
      <c r="E797" s="41"/>
      <c r="F797" s="92"/>
      <c r="G797" s="41"/>
      <c r="H797" s="55"/>
      <c r="I797" s="55"/>
      <c r="J797" s="55"/>
      <c r="K797" s="55"/>
      <c r="L797" s="55">
        <f>L798</f>
        <v>1792.51</v>
      </c>
      <c r="M797" s="55">
        <f>M798</f>
        <v>1792.51</v>
      </c>
      <c r="P797" s="4"/>
      <c r="Q797" s="4"/>
    </row>
    <row r="798" spans="1:17">
      <c r="A798" s="44" t="s">
        <v>1615</v>
      </c>
      <c r="B798" s="45" t="s">
        <v>37</v>
      </c>
      <c r="C798" s="46">
        <v>180501</v>
      </c>
      <c r="D798" s="53" t="s">
        <v>1616</v>
      </c>
      <c r="E798" s="47" t="s">
        <v>9</v>
      </c>
      <c r="F798" s="54">
        <v>2.68</v>
      </c>
      <c r="G798" s="67">
        <v>2.68</v>
      </c>
      <c r="H798" s="48">
        <f t="shared" si="72"/>
        <v>1693.3848</v>
      </c>
      <c r="I798" s="49">
        <f t="shared" si="73"/>
        <v>631.86</v>
      </c>
      <c r="J798" s="49">
        <f t="shared" si="74"/>
        <v>99.133200000000016</v>
      </c>
      <c r="K798" s="49">
        <f t="shared" si="75"/>
        <v>36.99</v>
      </c>
      <c r="L798" s="50">
        <f t="shared" si="76"/>
        <v>1792.51</v>
      </c>
      <c r="M798" s="50">
        <f t="shared" si="77"/>
        <v>1792.51</v>
      </c>
      <c r="P798" s="8">
        <v>728.74</v>
      </c>
      <c r="Q798" s="8">
        <v>42.67</v>
      </c>
    </row>
    <row r="799" spans="1:17">
      <c r="A799" s="40" t="s">
        <v>1617</v>
      </c>
      <c r="B799" s="41"/>
      <c r="C799" s="41"/>
      <c r="D799" s="42" t="s">
        <v>157</v>
      </c>
      <c r="E799" s="41"/>
      <c r="F799" s="92"/>
      <c r="G799" s="41"/>
      <c r="H799" s="55"/>
      <c r="I799" s="55"/>
      <c r="J799" s="55"/>
      <c r="K799" s="55"/>
      <c r="L799" s="55">
        <f>SUM(L800:L801)</f>
        <v>356.04</v>
      </c>
      <c r="M799" s="55">
        <f>SUM(M800:M801)</f>
        <v>356.04</v>
      </c>
      <c r="P799" s="4"/>
      <c r="Q799" s="4"/>
    </row>
    <row r="800" spans="1:17">
      <c r="A800" s="44" t="s">
        <v>1618</v>
      </c>
      <c r="B800" s="45" t="s">
        <v>37</v>
      </c>
      <c r="C800" s="46">
        <v>200150</v>
      </c>
      <c r="D800" s="53" t="s">
        <v>1207</v>
      </c>
      <c r="E800" s="47" t="s">
        <v>9</v>
      </c>
      <c r="F800" s="54">
        <v>19.02</v>
      </c>
      <c r="G800" s="67">
        <v>19.02</v>
      </c>
      <c r="H800" s="48">
        <f t="shared" si="72"/>
        <v>57.06</v>
      </c>
      <c r="I800" s="49">
        <f t="shared" si="73"/>
        <v>3</v>
      </c>
      <c r="J800" s="49">
        <f t="shared" si="74"/>
        <v>18.829799999999999</v>
      </c>
      <c r="K800" s="49">
        <f t="shared" si="75"/>
        <v>0.99</v>
      </c>
      <c r="L800" s="50">
        <f t="shared" si="76"/>
        <v>75.88</v>
      </c>
      <c r="M800" s="50">
        <f t="shared" si="77"/>
        <v>75.88</v>
      </c>
      <c r="P800" s="8">
        <v>3.46</v>
      </c>
      <c r="Q800" s="8">
        <v>1.1499999999999999</v>
      </c>
    </row>
    <row r="801" spans="1:17">
      <c r="A801" s="44" t="s">
        <v>1619</v>
      </c>
      <c r="B801" s="45" t="s">
        <v>37</v>
      </c>
      <c r="C801" s="46">
        <v>200403</v>
      </c>
      <c r="D801" s="53" t="s">
        <v>38</v>
      </c>
      <c r="E801" s="47" t="s">
        <v>9</v>
      </c>
      <c r="F801" s="54">
        <v>19.02</v>
      </c>
      <c r="G801" s="67">
        <v>19.02</v>
      </c>
      <c r="H801" s="48">
        <f t="shared" si="72"/>
        <v>47.3598</v>
      </c>
      <c r="I801" s="49">
        <f t="shared" si="73"/>
        <v>2.4900000000000002</v>
      </c>
      <c r="J801" s="49">
        <f t="shared" si="74"/>
        <v>232.8048</v>
      </c>
      <c r="K801" s="49">
        <f t="shared" si="75"/>
        <v>12.24</v>
      </c>
      <c r="L801" s="50">
        <f t="shared" si="76"/>
        <v>280.16000000000003</v>
      </c>
      <c r="M801" s="50">
        <f t="shared" si="77"/>
        <v>280.16000000000003</v>
      </c>
      <c r="P801" s="8">
        <v>2.88</v>
      </c>
      <c r="Q801" s="8">
        <v>14.12</v>
      </c>
    </row>
    <row r="802" spans="1:17">
      <c r="A802" s="40" t="s">
        <v>1620</v>
      </c>
      <c r="B802" s="41"/>
      <c r="C802" s="41"/>
      <c r="D802" s="42" t="s">
        <v>159</v>
      </c>
      <c r="E802" s="41"/>
      <c r="F802" s="92"/>
      <c r="G802" s="41"/>
      <c r="H802" s="55"/>
      <c r="I802" s="55"/>
      <c r="J802" s="55"/>
      <c r="K802" s="55"/>
      <c r="L802" s="55">
        <f>SUM(L803:L804)</f>
        <v>1212.3200000000002</v>
      </c>
      <c r="M802" s="55">
        <f>SUM(M803:M804)</f>
        <v>1212.3200000000002</v>
      </c>
      <c r="P802" s="4"/>
      <c r="Q802" s="4"/>
    </row>
    <row r="803" spans="1:17">
      <c r="A803" s="44" t="s">
        <v>1621</v>
      </c>
      <c r="B803" s="45" t="s">
        <v>7</v>
      </c>
      <c r="C803" s="46">
        <v>96113</v>
      </c>
      <c r="D803" s="53" t="s">
        <v>1575</v>
      </c>
      <c r="E803" s="47" t="s">
        <v>9</v>
      </c>
      <c r="F803" s="54">
        <v>24.73</v>
      </c>
      <c r="G803" s="67">
        <v>24.73</v>
      </c>
      <c r="H803" s="48">
        <f t="shared" si="72"/>
        <v>437.96830000000006</v>
      </c>
      <c r="I803" s="49">
        <f t="shared" si="73"/>
        <v>17.71</v>
      </c>
      <c r="J803" s="49">
        <f t="shared" si="74"/>
        <v>344.7362</v>
      </c>
      <c r="K803" s="49">
        <f t="shared" si="75"/>
        <v>13.94</v>
      </c>
      <c r="L803" s="50">
        <f t="shared" si="76"/>
        <v>782.7</v>
      </c>
      <c r="M803" s="50">
        <f t="shared" si="77"/>
        <v>782.7</v>
      </c>
      <c r="P803" s="8">
        <v>20.43</v>
      </c>
      <c r="Q803" s="8">
        <v>16.079999999999998</v>
      </c>
    </row>
    <row r="804" spans="1:17">
      <c r="A804" s="44" t="s">
        <v>1622</v>
      </c>
      <c r="B804" s="45" t="s">
        <v>37</v>
      </c>
      <c r="C804" s="46">
        <v>210506</v>
      </c>
      <c r="D804" s="53" t="s">
        <v>1577</v>
      </c>
      <c r="E804" s="47" t="s">
        <v>16</v>
      </c>
      <c r="F804" s="54">
        <v>31.2</v>
      </c>
      <c r="G804" s="67">
        <v>31.2</v>
      </c>
      <c r="H804" s="48">
        <f t="shared" si="72"/>
        <v>429.62399999999997</v>
      </c>
      <c r="I804" s="49">
        <f t="shared" si="73"/>
        <v>13.77</v>
      </c>
      <c r="J804" s="49">
        <f t="shared" si="74"/>
        <v>0</v>
      </c>
      <c r="K804" s="49">
        <f t="shared" si="75"/>
        <v>0</v>
      </c>
      <c r="L804" s="50">
        <f t="shared" si="76"/>
        <v>429.62</v>
      </c>
      <c r="M804" s="50">
        <f t="shared" si="77"/>
        <v>429.62</v>
      </c>
      <c r="P804" s="8">
        <v>15.89</v>
      </c>
      <c r="Q804" s="8">
        <v>0</v>
      </c>
    </row>
    <row r="805" spans="1:17">
      <c r="A805" s="40" t="s">
        <v>1623</v>
      </c>
      <c r="B805" s="41"/>
      <c r="C805" s="41"/>
      <c r="D805" s="42" t="s">
        <v>124</v>
      </c>
      <c r="E805" s="41"/>
      <c r="F805" s="92"/>
      <c r="G805" s="41"/>
      <c r="H805" s="55"/>
      <c r="I805" s="55"/>
      <c r="J805" s="55"/>
      <c r="K805" s="55"/>
      <c r="L805" s="55">
        <f>SUM(L806:L808)</f>
        <v>4609.0999999999995</v>
      </c>
      <c r="M805" s="55">
        <f>SUM(M806:M808)</f>
        <v>4609.0999999999995</v>
      </c>
      <c r="P805" s="4"/>
      <c r="Q805" s="4"/>
    </row>
    <row r="806" spans="1:17">
      <c r="A806" s="44" t="s">
        <v>1624</v>
      </c>
      <c r="B806" s="45" t="s">
        <v>37</v>
      </c>
      <c r="C806" s="46">
        <v>220101</v>
      </c>
      <c r="D806" s="53" t="s">
        <v>1580</v>
      </c>
      <c r="E806" s="47" t="s">
        <v>9</v>
      </c>
      <c r="F806" s="54">
        <v>44.81</v>
      </c>
      <c r="G806" s="67">
        <v>44.81</v>
      </c>
      <c r="H806" s="48">
        <f t="shared" si="72"/>
        <v>1057.9640999999999</v>
      </c>
      <c r="I806" s="49">
        <f t="shared" si="73"/>
        <v>23.61</v>
      </c>
      <c r="J806" s="49">
        <f t="shared" si="74"/>
        <v>401.04949999999997</v>
      </c>
      <c r="K806" s="49">
        <f t="shared" si="75"/>
        <v>8.9499999999999993</v>
      </c>
      <c r="L806" s="50">
        <f t="shared" si="76"/>
        <v>1459.01</v>
      </c>
      <c r="M806" s="50">
        <f t="shared" si="77"/>
        <v>1459.01</v>
      </c>
      <c r="P806" s="8">
        <v>27.24</v>
      </c>
      <c r="Q806" s="8">
        <v>10.33</v>
      </c>
    </row>
    <row r="807" spans="1:17">
      <c r="A807" s="44" t="s">
        <v>1625</v>
      </c>
      <c r="B807" s="45" t="s">
        <v>37</v>
      </c>
      <c r="C807" s="46">
        <v>220309</v>
      </c>
      <c r="D807" s="53" t="s">
        <v>1582</v>
      </c>
      <c r="E807" s="47" t="s">
        <v>9</v>
      </c>
      <c r="F807" s="54">
        <v>44.81</v>
      </c>
      <c r="G807" s="67">
        <v>44.81</v>
      </c>
      <c r="H807" s="48">
        <f t="shared" si="72"/>
        <v>1895.0149000000001</v>
      </c>
      <c r="I807" s="49">
        <f t="shared" si="73"/>
        <v>42.29</v>
      </c>
      <c r="J807" s="49">
        <f t="shared" si="74"/>
        <v>1021.2199000000001</v>
      </c>
      <c r="K807" s="49">
        <f t="shared" si="75"/>
        <v>22.79</v>
      </c>
      <c r="L807" s="50">
        <f t="shared" si="76"/>
        <v>2916.23</v>
      </c>
      <c r="M807" s="50">
        <f t="shared" si="77"/>
        <v>2916.23</v>
      </c>
      <c r="P807" s="8">
        <v>48.78</v>
      </c>
      <c r="Q807" s="8">
        <v>26.29</v>
      </c>
    </row>
    <row r="808" spans="1:17">
      <c r="A808" s="44" t="s">
        <v>1626</v>
      </c>
      <c r="B808" s="45" t="s">
        <v>37</v>
      </c>
      <c r="C808" s="46">
        <v>220310</v>
      </c>
      <c r="D808" s="53" t="s">
        <v>1401</v>
      </c>
      <c r="E808" s="47" t="s">
        <v>16</v>
      </c>
      <c r="F808" s="54">
        <v>31.14</v>
      </c>
      <c r="G808" s="67">
        <v>31.14</v>
      </c>
      <c r="H808" s="48">
        <f t="shared" si="72"/>
        <v>64.771200000000007</v>
      </c>
      <c r="I808" s="49">
        <f t="shared" si="73"/>
        <v>2.08</v>
      </c>
      <c r="J808" s="49">
        <f t="shared" si="74"/>
        <v>169.09019999999998</v>
      </c>
      <c r="K808" s="49">
        <f t="shared" si="75"/>
        <v>5.43</v>
      </c>
      <c r="L808" s="50">
        <f t="shared" si="76"/>
        <v>233.86</v>
      </c>
      <c r="M808" s="50">
        <f t="shared" si="77"/>
        <v>233.86</v>
      </c>
      <c r="P808" s="8">
        <v>2.41</v>
      </c>
      <c r="Q808" s="8">
        <v>6.27</v>
      </c>
    </row>
    <row r="809" spans="1:17">
      <c r="A809" s="40" t="s">
        <v>1627</v>
      </c>
      <c r="B809" s="41"/>
      <c r="C809" s="41"/>
      <c r="D809" s="42" t="s">
        <v>165</v>
      </c>
      <c r="E809" s="41"/>
      <c r="F809" s="92"/>
      <c r="G809" s="41"/>
      <c r="H809" s="55"/>
      <c r="I809" s="55"/>
      <c r="J809" s="55"/>
      <c r="K809" s="55"/>
      <c r="L809" s="55">
        <f>L810+L812+L817</f>
        <v>2750.2200000000003</v>
      </c>
      <c r="M809" s="55">
        <f>M810+M812+M817</f>
        <v>2750.2200000000003</v>
      </c>
      <c r="P809" s="4"/>
      <c r="Q809" s="4"/>
    </row>
    <row r="810" spans="1:17">
      <c r="A810" s="59" t="s">
        <v>1628</v>
      </c>
      <c r="B810" s="60"/>
      <c r="C810" s="60"/>
      <c r="D810" s="61" t="s">
        <v>1629</v>
      </c>
      <c r="E810" s="60"/>
      <c r="F810" s="93"/>
      <c r="G810" s="60"/>
      <c r="H810" s="62"/>
      <c r="I810" s="62"/>
      <c r="J810" s="62"/>
      <c r="K810" s="62"/>
      <c r="L810" s="62">
        <f>L811</f>
        <v>173.34</v>
      </c>
      <c r="M810" s="62">
        <f>M811</f>
        <v>173.34</v>
      </c>
      <c r="P810" s="3"/>
      <c r="Q810" s="3"/>
    </row>
    <row r="811" spans="1:17">
      <c r="A811" s="44" t="s">
        <v>1630</v>
      </c>
      <c r="B811" s="45" t="s">
        <v>37</v>
      </c>
      <c r="C811" s="46">
        <v>261602</v>
      </c>
      <c r="D811" s="53" t="s">
        <v>75</v>
      </c>
      <c r="E811" s="47" t="s">
        <v>9</v>
      </c>
      <c r="F811" s="54">
        <v>8.0399999999999991</v>
      </c>
      <c r="G811" s="67">
        <v>8.0399999999999991</v>
      </c>
      <c r="H811" s="48">
        <f t="shared" si="72"/>
        <v>75.736799999999988</v>
      </c>
      <c r="I811" s="49">
        <f t="shared" si="73"/>
        <v>9.42</v>
      </c>
      <c r="J811" s="49">
        <f t="shared" si="74"/>
        <v>97.605599999999995</v>
      </c>
      <c r="K811" s="49">
        <f t="shared" si="75"/>
        <v>12.14</v>
      </c>
      <c r="L811" s="50">
        <f t="shared" si="76"/>
        <v>173.34</v>
      </c>
      <c r="M811" s="50">
        <f t="shared" si="77"/>
        <v>173.34</v>
      </c>
      <c r="P811" s="8">
        <v>10.87</v>
      </c>
      <c r="Q811" s="8">
        <v>14.01</v>
      </c>
    </row>
    <row r="812" spans="1:17">
      <c r="A812" s="59" t="s">
        <v>1631</v>
      </c>
      <c r="B812" s="60"/>
      <c r="C812" s="60"/>
      <c r="D812" s="61" t="s">
        <v>1530</v>
      </c>
      <c r="E812" s="60"/>
      <c r="F812" s="93"/>
      <c r="G812" s="60"/>
      <c r="H812" s="62"/>
      <c r="I812" s="62"/>
      <c r="J812" s="62"/>
      <c r="K812" s="62"/>
      <c r="L812" s="62">
        <f>SUM(L813:L816)</f>
        <v>2134.4700000000003</v>
      </c>
      <c r="M812" s="62">
        <f>SUM(M813:M816)</f>
        <v>2134.4700000000003</v>
      </c>
      <c r="P812" s="3"/>
      <c r="Q812" s="3"/>
    </row>
    <row r="813" spans="1:17">
      <c r="A813" s="44" t="s">
        <v>1632</v>
      </c>
      <c r="B813" s="45" t="s">
        <v>37</v>
      </c>
      <c r="C813" s="46">
        <v>260104</v>
      </c>
      <c r="D813" s="53" t="s">
        <v>1341</v>
      </c>
      <c r="E813" s="47" t="s">
        <v>9</v>
      </c>
      <c r="F813" s="54">
        <v>46.8</v>
      </c>
      <c r="G813" s="67">
        <v>46.8</v>
      </c>
      <c r="H813" s="48">
        <f t="shared" si="72"/>
        <v>0</v>
      </c>
      <c r="I813" s="49">
        <f t="shared" si="73"/>
        <v>0</v>
      </c>
      <c r="J813" s="49">
        <f t="shared" si="74"/>
        <v>202.17599999999999</v>
      </c>
      <c r="K813" s="49">
        <f t="shared" si="75"/>
        <v>4.32</v>
      </c>
      <c r="L813" s="50">
        <f t="shared" si="76"/>
        <v>202.17</v>
      </c>
      <c r="M813" s="50">
        <f t="shared" si="77"/>
        <v>202.17</v>
      </c>
      <c r="P813" s="8">
        <v>0</v>
      </c>
      <c r="Q813" s="8">
        <v>4.99</v>
      </c>
    </row>
    <row r="814" spans="1:17">
      <c r="A814" s="44" t="s">
        <v>1633</v>
      </c>
      <c r="B814" s="45" t="s">
        <v>37</v>
      </c>
      <c r="C814" s="46">
        <v>261300</v>
      </c>
      <c r="D814" s="53" t="s">
        <v>1404</v>
      </c>
      <c r="E814" s="47" t="s">
        <v>9</v>
      </c>
      <c r="F814" s="54">
        <v>65.819999999999993</v>
      </c>
      <c r="G814" s="67">
        <v>65.819999999999993</v>
      </c>
      <c r="H814" s="48">
        <f t="shared" si="72"/>
        <v>116.50139999999999</v>
      </c>
      <c r="I814" s="49">
        <f t="shared" si="73"/>
        <v>1.77</v>
      </c>
      <c r="J814" s="49">
        <f t="shared" si="74"/>
        <v>521.95259999999996</v>
      </c>
      <c r="K814" s="49">
        <f t="shared" si="75"/>
        <v>7.93</v>
      </c>
      <c r="L814" s="50">
        <f t="shared" si="76"/>
        <v>638.45000000000005</v>
      </c>
      <c r="M814" s="50">
        <f t="shared" si="77"/>
        <v>638.45000000000005</v>
      </c>
      <c r="P814" s="8">
        <v>2.0499999999999998</v>
      </c>
      <c r="Q814" s="8">
        <v>9.15</v>
      </c>
    </row>
    <row r="815" spans="1:17">
      <c r="A815" s="44" t="s">
        <v>1634</v>
      </c>
      <c r="B815" s="45" t="s">
        <v>37</v>
      </c>
      <c r="C815" s="46">
        <v>261001</v>
      </c>
      <c r="D815" s="53" t="s">
        <v>1406</v>
      </c>
      <c r="E815" s="47" t="s">
        <v>9</v>
      </c>
      <c r="F815" s="54">
        <v>62.7</v>
      </c>
      <c r="G815" s="67">
        <v>62.7</v>
      </c>
      <c r="H815" s="48">
        <f t="shared" si="72"/>
        <v>246.41100000000003</v>
      </c>
      <c r="I815" s="49">
        <f t="shared" si="73"/>
        <v>3.93</v>
      </c>
      <c r="J815" s="49">
        <f t="shared" si="74"/>
        <v>404.41500000000002</v>
      </c>
      <c r="K815" s="49">
        <f t="shared" si="75"/>
        <v>6.45</v>
      </c>
      <c r="L815" s="50">
        <f t="shared" si="76"/>
        <v>650.82000000000005</v>
      </c>
      <c r="M815" s="50">
        <f t="shared" si="77"/>
        <v>650.82000000000005</v>
      </c>
      <c r="P815" s="8">
        <v>4.54</v>
      </c>
      <c r="Q815" s="8">
        <v>7.44</v>
      </c>
    </row>
    <row r="816" spans="1:17">
      <c r="A816" s="44" t="s">
        <v>1635</v>
      </c>
      <c r="B816" s="45" t="s">
        <v>37</v>
      </c>
      <c r="C816" s="46">
        <v>261550</v>
      </c>
      <c r="D816" s="53" t="s">
        <v>1408</v>
      </c>
      <c r="E816" s="47" t="s">
        <v>9</v>
      </c>
      <c r="F816" s="54">
        <v>46.8</v>
      </c>
      <c r="G816" s="67">
        <v>46.8</v>
      </c>
      <c r="H816" s="48">
        <f t="shared" si="72"/>
        <v>302.32799999999997</v>
      </c>
      <c r="I816" s="49">
        <f t="shared" si="73"/>
        <v>6.46</v>
      </c>
      <c r="J816" s="49">
        <f t="shared" si="74"/>
        <v>340.70400000000001</v>
      </c>
      <c r="K816" s="49">
        <f t="shared" si="75"/>
        <v>7.28</v>
      </c>
      <c r="L816" s="50">
        <f t="shared" si="76"/>
        <v>643.03</v>
      </c>
      <c r="M816" s="50">
        <f t="shared" si="77"/>
        <v>643.03</v>
      </c>
      <c r="P816" s="8">
        <v>7.46</v>
      </c>
      <c r="Q816" s="8">
        <v>8.4</v>
      </c>
    </row>
    <row r="817" spans="1:17">
      <c r="A817" s="59" t="s">
        <v>1636</v>
      </c>
      <c r="B817" s="60"/>
      <c r="C817" s="60"/>
      <c r="D817" s="61" t="s">
        <v>1510</v>
      </c>
      <c r="E817" s="60"/>
      <c r="F817" s="93"/>
      <c r="G817" s="60"/>
      <c r="H817" s="62"/>
      <c r="I817" s="62"/>
      <c r="J817" s="62"/>
      <c r="K817" s="62"/>
      <c r="L817" s="62">
        <f>SUM(L818:L819)</f>
        <v>442.40999999999997</v>
      </c>
      <c r="M817" s="62">
        <f>SUM(M818:M819)</f>
        <v>442.40999999999997</v>
      </c>
      <c r="P817" s="3"/>
      <c r="Q817" s="3"/>
    </row>
    <row r="818" spans="1:17">
      <c r="A818" s="44" t="s">
        <v>1637</v>
      </c>
      <c r="B818" s="45" t="s">
        <v>37</v>
      </c>
      <c r="C818" s="46">
        <v>261300</v>
      </c>
      <c r="D818" s="53" t="s">
        <v>1404</v>
      </c>
      <c r="E818" s="47" t="s">
        <v>9</v>
      </c>
      <c r="F818" s="54">
        <v>24.73</v>
      </c>
      <c r="G818" s="67">
        <v>24.73</v>
      </c>
      <c r="H818" s="48">
        <f t="shared" si="72"/>
        <v>43.772100000000002</v>
      </c>
      <c r="I818" s="49">
        <f t="shared" si="73"/>
        <v>1.77</v>
      </c>
      <c r="J818" s="49">
        <f t="shared" si="74"/>
        <v>196.10890000000001</v>
      </c>
      <c r="K818" s="49">
        <f t="shared" si="75"/>
        <v>7.93</v>
      </c>
      <c r="L818" s="50">
        <f t="shared" si="76"/>
        <v>239.88</v>
      </c>
      <c r="M818" s="50">
        <f t="shared" si="77"/>
        <v>239.88</v>
      </c>
      <c r="P818" s="8">
        <v>2.0499999999999998</v>
      </c>
      <c r="Q818" s="8">
        <v>9.15</v>
      </c>
    </row>
    <row r="819" spans="1:17">
      <c r="A819" s="44" t="s">
        <v>1638</v>
      </c>
      <c r="B819" s="45" t="s">
        <v>37</v>
      </c>
      <c r="C819" s="46">
        <v>261307</v>
      </c>
      <c r="D819" s="53" t="s">
        <v>1415</v>
      </c>
      <c r="E819" s="47" t="s">
        <v>9</v>
      </c>
      <c r="F819" s="54">
        <v>24.73</v>
      </c>
      <c r="G819" s="67">
        <v>24.73</v>
      </c>
      <c r="H819" s="48">
        <f t="shared" si="72"/>
        <v>87.791499999999999</v>
      </c>
      <c r="I819" s="49">
        <f t="shared" si="73"/>
        <v>3.55</v>
      </c>
      <c r="J819" s="49">
        <f t="shared" si="74"/>
        <v>114.74719999999999</v>
      </c>
      <c r="K819" s="49">
        <f t="shared" si="75"/>
        <v>4.6399999999999997</v>
      </c>
      <c r="L819" s="50">
        <f t="shared" si="76"/>
        <v>202.53</v>
      </c>
      <c r="M819" s="50">
        <f t="shared" si="77"/>
        <v>202.53</v>
      </c>
      <c r="P819" s="8">
        <v>4.0999999999999996</v>
      </c>
      <c r="Q819" s="8">
        <v>5.36</v>
      </c>
    </row>
    <row r="820" spans="1:17">
      <c r="A820" s="34">
        <v>26</v>
      </c>
      <c r="B820" s="35"/>
      <c r="C820" s="35"/>
      <c r="D820" s="36" t="s">
        <v>1639</v>
      </c>
      <c r="E820" s="37" t="s">
        <v>12</v>
      </c>
      <c r="F820" s="38">
        <v>1</v>
      </c>
      <c r="G820" s="35"/>
      <c r="H820" s="35"/>
      <c r="I820" s="35"/>
      <c r="J820" s="35"/>
      <c r="K820" s="35"/>
      <c r="L820" s="58">
        <f>L821+L825+L827+L830+L833+L835+L839+L841+L846+L849+L853+L864</f>
        <v>21953.039999999997</v>
      </c>
      <c r="M820" s="58">
        <f>M821+M825+M827+M830+M833+M835+M839+M841+M846+M849+M853+M864</f>
        <v>21953.039999999997</v>
      </c>
      <c r="P820" s="5"/>
      <c r="Q820" s="5"/>
    </row>
    <row r="821" spans="1:17">
      <c r="A821" s="40" t="s">
        <v>1640</v>
      </c>
      <c r="B821" s="41"/>
      <c r="C821" s="41"/>
      <c r="D821" s="42" t="s">
        <v>132</v>
      </c>
      <c r="E821" s="41"/>
      <c r="F821" s="92"/>
      <c r="G821" s="41"/>
      <c r="H821" s="55"/>
      <c r="I821" s="55"/>
      <c r="J821" s="55"/>
      <c r="K821" s="55"/>
      <c r="L821" s="55">
        <f>SUM(L822:L824)</f>
        <v>451.41999999999996</v>
      </c>
      <c r="M821" s="55">
        <f>SUM(M822:M824)</f>
        <v>451.41999999999996</v>
      </c>
      <c r="P821" s="4"/>
      <c r="Q821" s="4"/>
    </row>
    <row r="822" spans="1:17">
      <c r="A822" s="44" t="s">
        <v>1641</v>
      </c>
      <c r="B822" s="45" t="s">
        <v>37</v>
      </c>
      <c r="C822" s="46">
        <v>20106</v>
      </c>
      <c r="D822" s="53" t="s">
        <v>1420</v>
      </c>
      <c r="E822" s="47" t="s">
        <v>9</v>
      </c>
      <c r="F822" s="54">
        <v>10.68</v>
      </c>
      <c r="G822" s="67">
        <v>10.68</v>
      </c>
      <c r="H822" s="48">
        <f t="shared" si="72"/>
        <v>0</v>
      </c>
      <c r="I822" s="49">
        <f t="shared" si="73"/>
        <v>0</v>
      </c>
      <c r="J822" s="49">
        <f t="shared" si="74"/>
        <v>53.827199999999998</v>
      </c>
      <c r="K822" s="49">
        <f t="shared" si="75"/>
        <v>5.04</v>
      </c>
      <c r="L822" s="50">
        <f t="shared" si="76"/>
        <v>53.82</v>
      </c>
      <c r="M822" s="50">
        <f t="shared" si="77"/>
        <v>53.82</v>
      </c>
      <c r="P822" s="8">
        <v>0</v>
      </c>
      <c r="Q822" s="8">
        <v>5.82</v>
      </c>
    </row>
    <row r="823" spans="1:17" ht="15.6">
      <c r="A823" s="44" t="s">
        <v>1642</v>
      </c>
      <c r="B823" s="45" t="s">
        <v>37</v>
      </c>
      <c r="C823" s="46">
        <v>20111</v>
      </c>
      <c r="D823" s="53" t="s">
        <v>1543</v>
      </c>
      <c r="E823" s="47" t="s">
        <v>9</v>
      </c>
      <c r="F823" s="54">
        <v>45.02</v>
      </c>
      <c r="G823" s="67">
        <v>45.02</v>
      </c>
      <c r="H823" s="48">
        <f t="shared" si="72"/>
        <v>0</v>
      </c>
      <c r="I823" s="49">
        <f t="shared" si="73"/>
        <v>0</v>
      </c>
      <c r="J823" s="49">
        <f t="shared" si="74"/>
        <v>317.39100000000002</v>
      </c>
      <c r="K823" s="49">
        <f t="shared" si="75"/>
        <v>7.05</v>
      </c>
      <c r="L823" s="50">
        <f t="shared" si="76"/>
        <v>317.39</v>
      </c>
      <c r="M823" s="50">
        <f t="shared" si="77"/>
        <v>317.39</v>
      </c>
      <c r="P823" s="8">
        <v>0</v>
      </c>
      <c r="Q823" s="8">
        <v>8.14</v>
      </c>
    </row>
    <row r="824" spans="1:17">
      <c r="A824" s="44" t="s">
        <v>1643</v>
      </c>
      <c r="B824" s="45" t="s">
        <v>37</v>
      </c>
      <c r="C824" s="46">
        <v>20134</v>
      </c>
      <c r="D824" s="53" t="s">
        <v>1538</v>
      </c>
      <c r="E824" s="47" t="s">
        <v>9</v>
      </c>
      <c r="F824" s="54">
        <v>42.44</v>
      </c>
      <c r="G824" s="67">
        <v>42.44</v>
      </c>
      <c r="H824" s="48">
        <f t="shared" si="72"/>
        <v>0</v>
      </c>
      <c r="I824" s="49">
        <f t="shared" si="73"/>
        <v>0</v>
      </c>
      <c r="J824" s="49">
        <f t="shared" si="74"/>
        <v>80.21159999999999</v>
      </c>
      <c r="K824" s="49">
        <f t="shared" si="75"/>
        <v>1.89</v>
      </c>
      <c r="L824" s="50">
        <f t="shared" si="76"/>
        <v>80.209999999999994</v>
      </c>
      <c r="M824" s="50">
        <f t="shared" si="77"/>
        <v>80.209999999999994</v>
      </c>
      <c r="P824" s="8">
        <v>0</v>
      </c>
      <c r="Q824" s="8">
        <v>2.1800000000000002</v>
      </c>
    </row>
    <row r="825" spans="1:17">
      <c r="A825" s="40" t="s">
        <v>1644</v>
      </c>
      <c r="B825" s="41"/>
      <c r="C825" s="41"/>
      <c r="D825" s="42" t="s">
        <v>134</v>
      </c>
      <c r="E825" s="41"/>
      <c r="F825" s="92"/>
      <c r="G825" s="41"/>
      <c r="H825" s="55"/>
      <c r="I825" s="55"/>
      <c r="J825" s="55"/>
      <c r="K825" s="55"/>
      <c r="L825" s="55">
        <f>L826</f>
        <v>86.09</v>
      </c>
      <c r="M825" s="55">
        <f>M826</f>
        <v>86.09</v>
      </c>
      <c r="P825" s="4"/>
      <c r="Q825" s="4"/>
    </row>
    <row r="826" spans="1:17">
      <c r="A826" s="44" t="s">
        <v>1645</v>
      </c>
      <c r="B826" s="45" t="s">
        <v>37</v>
      </c>
      <c r="C826" s="46">
        <v>30101</v>
      </c>
      <c r="D826" s="53" t="s">
        <v>92</v>
      </c>
      <c r="E826" s="47" t="s">
        <v>17</v>
      </c>
      <c r="F826" s="54">
        <v>2.2799999999999998</v>
      </c>
      <c r="G826" s="67">
        <v>2.2799999999999998</v>
      </c>
      <c r="H826" s="48">
        <f t="shared" si="72"/>
        <v>68.354399999999998</v>
      </c>
      <c r="I826" s="49">
        <f t="shared" si="73"/>
        <v>29.98</v>
      </c>
      <c r="J826" s="49">
        <f t="shared" si="74"/>
        <v>17.738399999999999</v>
      </c>
      <c r="K826" s="49">
        <f t="shared" si="75"/>
        <v>7.78</v>
      </c>
      <c r="L826" s="50">
        <f t="shared" si="76"/>
        <v>86.09</v>
      </c>
      <c r="M826" s="50">
        <f t="shared" si="77"/>
        <v>86.09</v>
      </c>
      <c r="P826" s="8">
        <v>34.58</v>
      </c>
      <c r="Q826" s="8">
        <v>8.98</v>
      </c>
    </row>
    <row r="827" spans="1:17">
      <c r="A827" s="40" t="s">
        <v>1646</v>
      </c>
      <c r="B827" s="41"/>
      <c r="C827" s="41"/>
      <c r="D827" s="42" t="s">
        <v>140</v>
      </c>
      <c r="E827" s="41"/>
      <c r="F827" s="92"/>
      <c r="G827" s="41"/>
      <c r="H827" s="55"/>
      <c r="I827" s="55"/>
      <c r="J827" s="55"/>
      <c r="K827" s="55"/>
      <c r="L827" s="55">
        <f>L828</f>
        <v>103.97</v>
      </c>
      <c r="M827" s="55">
        <f>M828</f>
        <v>103.97</v>
      </c>
      <c r="P827" s="4"/>
      <c r="Q827" s="4"/>
    </row>
    <row r="828" spans="1:17">
      <c r="A828" s="59" t="s">
        <v>1647</v>
      </c>
      <c r="B828" s="60"/>
      <c r="C828" s="60"/>
      <c r="D828" s="61" t="s">
        <v>1607</v>
      </c>
      <c r="E828" s="60"/>
      <c r="F828" s="93"/>
      <c r="G828" s="60"/>
      <c r="H828" s="62"/>
      <c r="I828" s="62"/>
      <c r="J828" s="62"/>
      <c r="K828" s="62"/>
      <c r="L828" s="62">
        <f>L829</f>
        <v>103.97</v>
      </c>
      <c r="M828" s="62">
        <f>M829</f>
        <v>103.97</v>
      </c>
      <c r="P828" s="3"/>
      <c r="Q828" s="3"/>
    </row>
    <row r="829" spans="1:17">
      <c r="A829" s="44" t="s">
        <v>1648</v>
      </c>
      <c r="B829" s="45" t="s">
        <v>37</v>
      </c>
      <c r="C829" s="46">
        <v>60010</v>
      </c>
      <c r="D829" s="53" t="s">
        <v>1609</v>
      </c>
      <c r="E829" s="47" t="s">
        <v>17</v>
      </c>
      <c r="F829" s="54">
        <v>0.04</v>
      </c>
      <c r="G829" s="67">
        <v>0.04</v>
      </c>
      <c r="H829" s="48">
        <f t="shared" si="72"/>
        <v>79.442800000000005</v>
      </c>
      <c r="I829" s="49">
        <f t="shared" si="73"/>
        <v>1986.07</v>
      </c>
      <c r="J829" s="49">
        <f t="shared" si="74"/>
        <v>24.529200000000003</v>
      </c>
      <c r="K829" s="49">
        <f t="shared" si="75"/>
        <v>613.23</v>
      </c>
      <c r="L829" s="50">
        <f t="shared" si="76"/>
        <v>103.97</v>
      </c>
      <c r="M829" s="50">
        <f t="shared" si="77"/>
        <v>103.97</v>
      </c>
      <c r="P829" s="7">
        <v>2290.5500000000002</v>
      </c>
      <c r="Q829" s="8">
        <v>707.25</v>
      </c>
    </row>
    <row r="830" spans="1:17">
      <c r="A830" s="40" t="s">
        <v>1649</v>
      </c>
      <c r="B830" s="41"/>
      <c r="C830" s="41"/>
      <c r="D830" s="42" t="s">
        <v>147</v>
      </c>
      <c r="E830" s="41"/>
      <c r="F830" s="92"/>
      <c r="G830" s="41"/>
      <c r="H830" s="55"/>
      <c r="I830" s="55"/>
      <c r="J830" s="55"/>
      <c r="K830" s="55"/>
      <c r="L830" s="55">
        <f>SUM(L831:L832)</f>
        <v>1112.6400000000001</v>
      </c>
      <c r="M830" s="55">
        <f>SUM(M831:M832)</f>
        <v>1112.6400000000001</v>
      </c>
      <c r="P830" s="4"/>
      <c r="Q830" s="4"/>
    </row>
    <row r="831" spans="1:17" ht="15.6">
      <c r="A831" s="44" t="s">
        <v>1650</v>
      </c>
      <c r="B831" s="45" t="s">
        <v>37</v>
      </c>
      <c r="C831" s="46">
        <v>100160</v>
      </c>
      <c r="D831" s="32" t="s">
        <v>2559</v>
      </c>
      <c r="E831" s="47" t="s">
        <v>9</v>
      </c>
      <c r="F831" s="54">
        <v>24.8</v>
      </c>
      <c r="G831" s="67">
        <v>24.8</v>
      </c>
      <c r="H831" s="48">
        <f t="shared" si="72"/>
        <v>493.27200000000005</v>
      </c>
      <c r="I831" s="49">
        <f t="shared" si="73"/>
        <v>19.89</v>
      </c>
      <c r="J831" s="49">
        <f t="shared" si="74"/>
        <v>560.48</v>
      </c>
      <c r="K831" s="49">
        <f t="shared" si="75"/>
        <v>22.6</v>
      </c>
      <c r="L831" s="50">
        <f t="shared" si="76"/>
        <v>1053.75</v>
      </c>
      <c r="M831" s="50">
        <f t="shared" si="77"/>
        <v>1053.75</v>
      </c>
      <c r="P831" s="8">
        <v>22.94</v>
      </c>
      <c r="Q831" s="8">
        <v>26.07</v>
      </c>
    </row>
    <row r="832" spans="1:17" ht="15.6">
      <c r="A832" s="44" t="s">
        <v>1651</v>
      </c>
      <c r="B832" s="45" t="s">
        <v>7</v>
      </c>
      <c r="C832" s="46">
        <v>93201</v>
      </c>
      <c r="D832" s="53" t="s">
        <v>1613</v>
      </c>
      <c r="E832" s="47" t="s">
        <v>16</v>
      </c>
      <c r="F832" s="54">
        <v>10.35</v>
      </c>
      <c r="G832" s="67">
        <v>10.35</v>
      </c>
      <c r="H832" s="48">
        <f t="shared" si="72"/>
        <v>24.529499999999999</v>
      </c>
      <c r="I832" s="49">
        <f t="shared" si="73"/>
        <v>2.37</v>
      </c>
      <c r="J832" s="49">
        <f t="shared" si="74"/>
        <v>34.361999999999995</v>
      </c>
      <c r="K832" s="49">
        <f t="shared" si="75"/>
        <v>3.32</v>
      </c>
      <c r="L832" s="50">
        <f t="shared" si="76"/>
        <v>58.89</v>
      </c>
      <c r="M832" s="50">
        <f t="shared" si="77"/>
        <v>58.89</v>
      </c>
      <c r="P832" s="8">
        <v>2.74</v>
      </c>
      <c r="Q832" s="8">
        <v>3.84</v>
      </c>
    </row>
    <row r="833" spans="1:17">
      <c r="A833" s="40" t="s">
        <v>1652</v>
      </c>
      <c r="B833" s="41"/>
      <c r="C833" s="41"/>
      <c r="D833" s="42" t="s">
        <v>149</v>
      </c>
      <c r="E833" s="41"/>
      <c r="F833" s="92"/>
      <c r="G833" s="41"/>
      <c r="H833" s="55"/>
      <c r="I833" s="55"/>
      <c r="J833" s="55"/>
      <c r="K833" s="55"/>
      <c r="L833" s="55">
        <f>L834</f>
        <v>521.9</v>
      </c>
      <c r="M833" s="55">
        <f>M834</f>
        <v>521.9</v>
      </c>
      <c r="P833" s="4"/>
      <c r="Q833" s="4"/>
    </row>
    <row r="834" spans="1:17">
      <c r="A834" s="44" t="s">
        <v>1653</v>
      </c>
      <c r="B834" s="45" t="s">
        <v>37</v>
      </c>
      <c r="C834" s="46">
        <v>120209</v>
      </c>
      <c r="D834" s="53" t="s">
        <v>1201</v>
      </c>
      <c r="E834" s="47" t="s">
        <v>9</v>
      </c>
      <c r="F834" s="54">
        <v>24.63</v>
      </c>
      <c r="G834" s="67">
        <v>24.63</v>
      </c>
      <c r="H834" s="48">
        <f t="shared" si="72"/>
        <v>248.76299999999998</v>
      </c>
      <c r="I834" s="49">
        <f t="shared" si="73"/>
        <v>10.1</v>
      </c>
      <c r="J834" s="49">
        <f t="shared" si="74"/>
        <v>273.14670000000001</v>
      </c>
      <c r="K834" s="49">
        <f t="shared" si="75"/>
        <v>11.09</v>
      </c>
      <c r="L834" s="50">
        <f t="shared" si="76"/>
        <v>521.9</v>
      </c>
      <c r="M834" s="50">
        <f t="shared" si="77"/>
        <v>521.9</v>
      </c>
      <c r="P834" s="8">
        <v>11.65</v>
      </c>
      <c r="Q834" s="8">
        <v>12.8</v>
      </c>
    </row>
    <row r="835" spans="1:17">
      <c r="A835" s="40" t="s">
        <v>1654</v>
      </c>
      <c r="B835" s="41"/>
      <c r="C835" s="41"/>
      <c r="D835" s="42" t="s">
        <v>153</v>
      </c>
      <c r="E835" s="41"/>
      <c r="F835" s="92"/>
      <c r="G835" s="41"/>
      <c r="H835" s="55"/>
      <c r="I835" s="55"/>
      <c r="J835" s="55"/>
      <c r="K835" s="55"/>
      <c r="L835" s="55">
        <f>SUM(L836:L838)</f>
        <v>6543.0999999999995</v>
      </c>
      <c r="M835" s="55">
        <f>SUM(M836:M838)</f>
        <v>6543.0999999999995</v>
      </c>
      <c r="P835" s="4"/>
      <c r="Q835" s="4"/>
    </row>
    <row r="836" spans="1:17">
      <c r="A836" s="44" t="s">
        <v>1655</v>
      </c>
      <c r="B836" s="45" t="s">
        <v>37</v>
      </c>
      <c r="C836" s="46">
        <v>180402</v>
      </c>
      <c r="D836" s="53" t="s">
        <v>1656</v>
      </c>
      <c r="E836" s="47" t="s">
        <v>9</v>
      </c>
      <c r="F836" s="54">
        <v>6</v>
      </c>
      <c r="G836" s="67">
        <v>6</v>
      </c>
      <c r="H836" s="48">
        <f t="shared" si="72"/>
        <v>3948.7200000000003</v>
      </c>
      <c r="I836" s="49">
        <f t="shared" si="73"/>
        <v>658.12</v>
      </c>
      <c r="J836" s="49">
        <f t="shared" si="74"/>
        <v>237.18</v>
      </c>
      <c r="K836" s="49">
        <f t="shared" si="75"/>
        <v>39.53</v>
      </c>
      <c r="L836" s="50">
        <f t="shared" si="76"/>
        <v>4185.8999999999996</v>
      </c>
      <c r="M836" s="50">
        <f t="shared" si="77"/>
        <v>4185.8999999999996</v>
      </c>
      <c r="P836" s="8">
        <v>759.02</v>
      </c>
      <c r="Q836" s="8">
        <v>45.6</v>
      </c>
    </row>
    <row r="837" spans="1:17">
      <c r="A837" s="44" t="s">
        <v>1657</v>
      </c>
      <c r="B837" s="45" t="s">
        <v>37</v>
      </c>
      <c r="C837" s="46">
        <v>180381</v>
      </c>
      <c r="D837" s="53" t="s">
        <v>1658</v>
      </c>
      <c r="E837" s="47" t="s">
        <v>9</v>
      </c>
      <c r="F837" s="54">
        <v>0.25</v>
      </c>
      <c r="G837" s="67">
        <v>0.25</v>
      </c>
      <c r="H837" s="48">
        <f t="shared" si="72"/>
        <v>99.992500000000007</v>
      </c>
      <c r="I837" s="49">
        <f t="shared" si="73"/>
        <v>399.97</v>
      </c>
      <c r="J837" s="49">
        <f t="shared" si="74"/>
        <v>9.8825000000000003</v>
      </c>
      <c r="K837" s="49">
        <f t="shared" si="75"/>
        <v>39.53</v>
      </c>
      <c r="L837" s="50">
        <f t="shared" si="76"/>
        <v>109.87</v>
      </c>
      <c r="M837" s="50">
        <f t="shared" si="77"/>
        <v>109.87</v>
      </c>
      <c r="P837" s="8">
        <v>461.29</v>
      </c>
      <c r="Q837" s="8">
        <v>45.6</v>
      </c>
    </row>
    <row r="838" spans="1:17">
      <c r="A838" s="44" t="s">
        <v>1659</v>
      </c>
      <c r="B838" s="45" t="s">
        <v>37</v>
      </c>
      <c r="C838" s="46">
        <v>180501</v>
      </c>
      <c r="D838" s="53" t="s">
        <v>1616</v>
      </c>
      <c r="E838" s="47" t="s">
        <v>9</v>
      </c>
      <c r="F838" s="54">
        <v>3.36</v>
      </c>
      <c r="G838" s="67">
        <v>3.36</v>
      </c>
      <c r="H838" s="48">
        <f t="shared" si="72"/>
        <v>2123.0495999999998</v>
      </c>
      <c r="I838" s="49">
        <f t="shared" si="73"/>
        <v>631.86</v>
      </c>
      <c r="J838" s="49">
        <f t="shared" si="74"/>
        <v>124.2864</v>
      </c>
      <c r="K838" s="49">
        <f t="shared" si="75"/>
        <v>36.99</v>
      </c>
      <c r="L838" s="50">
        <f t="shared" si="76"/>
        <v>2247.33</v>
      </c>
      <c r="M838" s="50">
        <f t="shared" si="77"/>
        <v>2247.33</v>
      </c>
      <c r="P838" s="8">
        <v>728.74</v>
      </c>
      <c r="Q838" s="8">
        <v>42.67</v>
      </c>
    </row>
    <row r="839" spans="1:17">
      <c r="A839" s="40" t="s">
        <v>1660</v>
      </c>
      <c r="B839" s="41"/>
      <c r="C839" s="41"/>
      <c r="D839" s="42" t="s">
        <v>155</v>
      </c>
      <c r="E839" s="41"/>
      <c r="F839" s="92"/>
      <c r="G839" s="41"/>
      <c r="H839" s="55"/>
      <c r="I839" s="55"/>
      <c r="J839" s="55"/>
      <c r="K839" s="55"/>
      <c r="L839" s="55">
        <f>L840</f>
        <v>1156.06</v>
      </c>
      <c r="M839" s="55">
        <f>M840</f>
        <v>1156.06</v>
      </c>
      <c r="P839" s="4"/>
      <c r="Q839" s="4"/>
    </row>
    <row r="840" spans="1:17">
      <c r="A840" s="44" t="s">
        <v>1661</v>
      </c>
      <c r="B840" s="45" t="s">
        <v>37</v>
      </c>
      <c r="C840" s="46">
        <v>190102</v>
      </c>
      <c r="D840" s="53" t="s">
        <v>1565</v>
      </c>
      <c r="E840" s="47" t="s">
        <v>9</v>
      </c>
      <c r="F840" s="54">
        <v>6.25</v>
      </c>
      <c r="G840" s="67">
        <v>6.25</v>
      </c>
      <c r="H840" s="48">
        <f t="shared" si="72"/>
        <v>1156.0625</v>
      </c>
      <c r="I840" s="49">
        <f t="shared" si="73"/>
        <v>184.97</v>
      </c>
      <c r="J840" s="49">
        <f t="shared" si="74"/>
        <v>0</v>
      </c>
      <c r="K840" s="49">
        <f t="shared" si="75"/>
        <v>0</v>
      </c>
      <c r="L840" s="50">
        <f t="shared" si="76"/>
        <v>1156.06</v>
      </c>
      <c r="M840" s="50">
        <f t="shared" si="77"/>
        <v>1156.06</v>
      </c>
      <c r="P840" s="8">
        <v>213.33</v>
      </c>
      <c r="Q840" s="8">
        <v>0</v>
      </c>
    </row>
    <row r="841" spans="1:17">
      <c r="A841" s="40" t="s">
        <v>1662</v>
      </c>
      <c r="B841" s="41"/>
      <c r="C841" s="41"/>
      <c r="D841" s="42" t="s">
        <v>157</v>
      </c>
      <c r="E841" s="41"/>
      <c r="F841" s="92"/>
      <c r="G841" s="41"/>
      <c r="H841" s="55"/>
      <c r="I841" s="55"/>
      <c r="J841" s="55"/>
      <c r="K841" s="55"/>
      <c r="L841" s="55">
        <f>SUM(L842:L845)</f>
        <v>2520.0299999999997</v>
      </c>
      <c r="M841" s="55">
        <f>SUM(M842:M845)</f>
        <v>2520.0299999999997</v>
      </c>
      <c r="P841" s="4"/>
      <c r="Q841" s="4"/>
    </row>
    <row r="842" spans="1:17">
      <c r="A842" s="44" t="s">
        <v>1663</v>
      </c>
      <c r="B842" s="45" t="s">
        <v>37</v>
      </c>
      <c r="C842" s="46">
        <v>200150</v>
      </c>
      <c r="D842" s="53" t="s">
        <v>1207</v>
      </c>
      <c r="E842" s="47" t="s">
        <v>9</v>
      </c>
      <c r="F842" s="54">
        <v>49.6</v>
      </c>
      <c r="G842" s="67">
        <v>49.6</v>
      </c>
      <c r="H842" s="48">
        <f t="shared" ref="H842:H904" si="78">G842*I842</f>
        <v>148.80000000000001</v>
      </c>
      <c r="I842" s="49">
        <f t="shared" ref="I842:I904" si="79">TRUNC(($P$7*P842),2)</f>
        <v>3</v>
      </c>
      <c r="J842" s="49">
        <f t="shared" ref="J842:J904" si="80">G842*K842</f>
        <v>49.103999999999999</v>
      </c>
      <c r="K842" s="49">
        <f t="shared" ref="K842:K904" si="81">TRUNC(($P$7*Q842),2)</f>
        <v>0.99</v>
      </c>
      <c r="L842" s="50">
        <f t="shared" ref="L842:L904" si="82">TRUNC(F842*(I842+K842),2)</f>
        <v>197.9</v>
      </c>
      <c r="M842" s="50">
        <f t="shared" ref="M842:M904" si="83">TRUNC(G842*(I842+K842),2)</f>
        <v>197.9</v>
      </c>
      <c r="P842" s="8">
        <v>3.46</v>
      </c>
      <c r="Q842" s="8">
        <v>1.1499999999999999</v>
      </c>
    </row>
    <row r="843" spans="1:17">
      <c r="A843" s="44" t="s">
        <v>1664</v>
      </c>
      <c r="B843" s="45" t="s">
        <v>37</v>
      </c>
      <c r="C843" s="46">
        <v>200403</v>
      </c>
      <c r="D843" s="53" t="s">
        <v>38</v>
      </c>
      <c r="E843" s="47" t="s">
        <v>9</v>
      </c>
      <c r="F843" s="54">
        <v>38.86</v>
      </c>
      <c r="G843" s="67">
        <v>38.86</v>
      </c>
      <c r="H843" s="48">
        <f t="shared" si="78"/>
        <v>96.761400000000009</v>
      </c>
      <c r="I843" s="49">
        <f t="shared" si="79"/>
        <v>2.4900000000000002</v>
      </c>
      <c r="J843" s="49">
        <f t="shared" si="80"/>
        <v>475.64640000000003</v>
      </c>
      <c r="K843" s="49">
        <f t="shared" si="81"/>
        <v>12.24</v>
      </c>
      <c r="L843" s="50">
        <f t="shared" si="82"/>
        <v>572.4</v>
      </c>
      <c r="M843" s="50">
        <f t="shared" si="83"/>
        <v>572.4</v>
      </c>
      <c r="P843" s="8">
        <v>2.88</v>
      </c>
      <c r="Q843" s="8">
        <v>14.12</v>
      </c>
    </row>
    <row r="844" spans="1:17">
      <c r="A844" s="44" t="s">
        <v>1665</v>
      </c>
      <c r="B844" s="45" t="s">
        <v>37</v>
      </c>
      <c r="C844" s="46">
        <v>200201</v>
      </c>
      <c r="D844" s="53" t="s">
        <v>1666</v>
      </c>
      <c r="E844" s="47" t="s">
        <v>9</v>
      </c>
      <c r="F844" s="54">
        <v>10.73</v>
      </c>
      <c r="G844" s="67">
        <v>10.73</v>
      </c>
      <c r="H844" s="48">
        <f t="shared" si="78"/>
        <v>90.02470000000001</v>
      </c>
      <c r="I844" s="49">
        <f t="shared" si="79"/>
        <v>8.39</v>
      </c>
      <c r="J844" s="49">
        <f t="shared" si="80"/>
        <v>120.39060000000001</v>
      </c>
      <c r="K844" s="49">
        <f t="shared" si="81"/>
        <v>11.22</v>
      </c>
      <c r="L844" s="50">
        <f t="shared" si="82"/>
        <v>210.41</v>
      </c>
      <c r="M844" s="50">
        <f t="shared" si="83"/>
        <v>210.41</v>
      </c>
      <c r="P844" s="8">
        <v>9.68</v>
      </c>
      <c r="Q844" s="8">
        <v>12.95</v>
      </c>
    </row>
    <row r="845" spans="1:17">
      <c r="A845" s="44" t="s">
        <v>1667</v>
      </c>
      <c r="B845" s="45" t="s">
        <v>37</v>
      </c>
      <c r="C845" s="46">
        <v>201302</v>
      </c>
      <c r="D845" s="53" t="s">
        <v>1668</v>
      </c>
      <c r="E845" s="47" t="s">
        <v>9</v>
      </c>
      <c r="F845" s="54">
        <v>21.46</v>
      </c>
      <c r="G845" s="67">
        <v>21.46</v>
      </c>
      <c r="H845" s="48">
        <f t="shared" si="78"/>
        <v>1093.3870000000002</v>
      </c>
      <c r="I845" s="49">
        <f t="shared" si="79"/>
        <v>50.95</v>
      </c>
      <c r="J845" s="49">
        <f t="shared" si="80"/>
        <v>445.93880000000001</v>
      </c>
      <c r="K845" s="49">
        <f t="shared" si="81"/>
        <v>20.78</v>
      </c>
      <c r="L845" s="50">
        <f t="shared" si="82"/>
        <v>1539.32</v>
      </c>
      <c r="M845" s="50">
        <f t="shared" si="83"/>
        <v>1539.32</v>
      </c>
      <c r="P845" s="8">
        <v>58.77</v>
      </c>
      <c r="Q845" s="8">
        <v>23.97</v>
      </c>
    </row>
    <row r="846" spans="1:17">
      <c r="A846" s="40" t="s">
        <v>1669</v>
      </c>
      <c r="B846" s="41"/>
      <c r="C846" s="41"/>
      <c r="D846" s="42" t="s">
        <v>159</v>
      </c>
      <c r="E846" s="41"/>
      <c r="F846" s="92"/>
      <c r="G846" s="41"/>
      <c r="H846" s="55"/>
      <c r="I846" s="55"/>
      <c r="J846" s="55"/>
      <c r="K846" s="55"/>
      <c r="L846" s="55">
        <f>SUM(L847:L848)</f>
        <v>1752.6</v>
      </c>
      <c r="M846" s="55">
        <f>SUM(M847:M848)</f>
        <v>1752.6</v>
      </c>
      <c r="P846" s="4"/>
      <c r="Q846" s="4"/>
    </row>
    <row r="847" spans="1:17">
      <c r="A847" s="44" t="s">
        <v>1670</v>
      </c>
      <c r="B847" s="45" t="s">
        <v>7</v>
      </c>
      <c r="C847" s="46">
        <v>96113</v>
      </c>
      <c r="D847" s="53" t="s">
        <v>1575</v>
      </c>
      <c r="E847" s="47" t="s">
        <v>9</v>
      </c>
      <c r="F847" s="54">
        <v>42.44</v>
      </c>
      <c r="G847" s="67">
        <v>42.44</v>
      </c>
      <c r="H847" s="48">
        <f t="shared" si="78"/>
        <v>751.61239999999998</v>
      </c>
      <c r="I847" s="49">
        <f t="shared" si="79"/>
        <v>17.71</v>
      </c>
      <c r="J847" s="49">
        <f t="shared" si="80"/>
        <v>591.61359999999991</v>
      </c>
      <c r="K847" s="49">
        <f t="shared" si="81"/>
        <v>13.94</v>
      </c>
      <c r="L847" s="50">
        <f t="shared" si="82"/>
        <v>1343.22</v>
      </c>
      <c r="M847" s="50">
        <f t="shared" si="83"/>
        <v>1343.22</v>
      </c>
      <c r="P847" s="8">
        <v>20.43</v>
      </c>
      <c r="Q847" s="8">
        <v>16.079999999999998</v>
      </c>
    </row>
    <row r="848" spans="1:17">
      <c r="A848" s="44" t="s">
        <v>1671</v>
      </c>
      <c r="B848" s="45" t="s">
        <v>37</v>
      </c>
      <c r="C848" s="46">
        <v>210506</v>
      </c>
      <c r="D848" s="53" t="s">
        <v>1577</v>
      </c>
      <c r="E848" s="47" t="s">
        <v>16</v>
      </c>
      <c r="F848" s="54">
        <v>29.73</v>
      </c>
      <c r="G848" s="67">
        <v>29.73</v>
      </c>
      <c r="H848" s="48">
        <f t="shared" si="78"/>
        <v>409.38209999999998</v>
      </c>
      <c r="I848" s="49">
        <f t="shared" si="79"/>
        <v>13.77</v>
      </c>
      <c r="J848" s="49">
        <f t="shared" si="80"/>
        <v>0</v>
      </c>
      <c r="K848" s="49">
        <f t="shared" si="81"/>
        <v>0</v>
      </c>
      <c r="L848" s="50">
        <f t="shared" si="82"/>
        <v>409.38</v>
      </c>
      <c r="M848" s="50">
        <f t="shared" si="83"/>
        <v>409.38</v>
      </c>
      <c r="P848" s="8">
        <v>15.89</v>
      </c>
      <c r="Q848" s="8">
        <v>0</v>
      </c>
    </row>
    <row r="849" spans="1:17">
      <c r="A849" s="40" t="s">
        <v>1672</v>
      </c>
      <c r="B849" s="41"/>
      <c r="C849" s="41"/>
      <c r="D849" s="42" t="s">
        <v>124</v>
      </c>
      <c r="E849" s="41"/>
      <c r="F849" s="92"/>
      <c r="G849" s="41"/>
      <c r="H849" s="55"/>
      <c r="I849" s="55"/>
      <c r="J849" s="55"/>
      <c r="K849" s="55"/>
      <c r="L849" s="55">
        <f>SUM(L850:L852)</f>
        <v>4316.5599999999995</v>
      </c>
      <c r="M849" s="55">
        <f>SUM(M850:M852)</f>
        <v>4316.5599999999995</v>
      </c>
      <c r="P849" s="4"/>
      <c r="Q849" s="4"/>
    </row>
    <row r="850" spans="1:17">
      <c r="A850" s="44" t="s">
        <v>1673</v>
      </c>
      <c r="B850" s="45" t="s">
        <v>37</v>
      </c>
      <c r="C850" s="46">
        <v>220101</v>
      </c>
      <c r="D850" s="53" t="s">
        <v>1580</v>
      </c>
      <c r="E850" s="47" t="s">
        <v>9</v>
      </c>
      <c r="F850" s="54">
        <v>42.44</v>
      </c>
      <c r="G850" s="67">
        <v>42.44</v>
      </c>
      <c r="H850" s="48">
        <f t="shared" si="78"/>
        <v>1002.0083999999999</v>
      </c>
      <c r="I850" s="49">
        <f t="shared" si="79"/>
        <v>23.61</v>
      </c>
      <c r="J850" s="49">
        <f t="shared" si="80"/>
        <v>379.83799999999997</v>
      </c>
      <c r="K850" s="49">
        <f t="shared" si="81"/>
        <v>8.9499999999999993</v>
      </c>
      <c r="L850" s="50">
        <f t="shared" si="82"/>
        <v>1381.84</v>
      </c>
      <c r="M850" s="50">
        <f t="shared" si="83"/>
        <v>1381.84</v>
      </c>
      <c r="P850" s="8">
        <v>27.24</v>
      </c>
      <c r="Q850" s="8">
        <v>10.33</v>
      </c>
    </row>
    <row r="851" spans="1:17">
      <c r="A851" s="44" t="s">
        <v>1674</v>
      </c>
      <c r="B851" s="45" t="s">
        <v>37</v>
      </c>
      <c r="C851" s="46">
        <v>220309</v>
      </c>
      <c r="D851" s="53" t="s">
        <v>1582</v>
      </c>
      <c r="E851" s="47" t="s">
        <v>9</v>
      </c>
      <c r="F851" s="54">
        <v>42.44</v>
      </c>
      <c r="G851" s="67">
        <v>42.44</v>
      </c>
      <c r="H851" s="48">
        <f t="shared" si="78"/>
        <v>1794.7875999999999</v>
      </c>
      <c r="I851" s="49">
        <f t="shared" si="79"/>
        <v>42.29</v>
      </c>
      <c r="J851" s="49">
        <f t="shared" si="80"/>
        <v>967.20759999999996</v>
      </c>
      <c r="K851" s="49">
        <f t="shared" si="81"/>
        <v>22.79</v>
      </c>
      <c r="L851" s="50">
        <f t="shared" si="82"/>
        <v>2761.99</v>
      </c>
      <c r="M851" s="50">
        <f t="shared" si="83"/>
        <v>2761.99</v>
      </c>
      <c r="P851" s="8">
        <v>48.78</v>
      </c>
      <c r="Q851" s="8">
        <v>26.29</v>
      </c>
    </row>
    <row r="852" spans="1:17">
      <c r="A852" s="44" t="s">
        <v>1675</v>
      </c>
      <c r="B852" s="45" t="s">
        <v>37</v>
      </c>
      <c r="C852" s="46">
        <v>220310</v>
      </c>
      <c r="D852" s="53" t="s">
        <v>1401</v>
      </c>
      <c r="E852" s="47" t="s">
        <v>16</v>
      </c>
      <c r="F852" s="54">
        <v>23</v>
      </c>
      <c r="G852" s="67">
        <v>23</v>
      </c>
      <c r="H852" s="48">
        <f t="shared" si="78"/>
        <v>47.84</v>
      </c>
      <c r="I852" s="49">
        <f t="shared" si="79"/>
        <v>2.08</v>
      </c>
      <c r="J852" s="49">
        <f t="shared" si="80"/>
        <v>124.88999999999999</v>
      </c>
      <c r="K852" s="49">
        <f t="shared" si="81"/>
        <v>5.43</v>
      </c>
      <c r="L852" s="50">
        <f t="shared" si="82"/>
        <v>172.73</v>
      </c>
      <c r="M852" s="50">
        <f t="shared" si="83"/>
        <v>172.73</v>
      </c>
      <c r="P852" s="8">
        <v>2.41</v>
      </c>
      <c r="Q852" s="8">
        <v>6.27</v>
      </c>
    </row>
    <row r="853" spans="1:17">
      <c r="A853" s="40" t="s">
        <v>1676</v>
      </c>
      <c r="B853" s="41"/>
      <c r="C853" s="41"/>
      <c r="D853" s="42" t="s">
        <v>165</v>
      </c>
      <c r="E853" s="41"/>
      <c r="F853" s="92"/>
      <c r="G853" s="41"/>
      <c r="H853" s="55"/>
      <c r="I853" s="55"/>
      <c r="J853" s="55"/>
      <c r="K853" s="55"/>
      <c r="L853" s="55">
        <f>L854+L856+L861</f>
        <v>3265.87</v>
      </c>
      <c r="M853" s="55">
        <f>M854+M856+M861</f>
        <v>3265.87</v>
      </c>
      <c r="P853" s="4"/>
      <c r="Q853" s="4"/>
    </row>
    <row r="854" spans="1:17">
      <c r="A854" s="59" t="s">
        <v>1677</v>
      </c>
      <c r="B854" s="60"/>
      <c r="C854" s="60"/>
      <c r="D854" s="61" t="s">
        <v>1214</v>
      </c>
      <c r="E854" s="60"/>
      <c r="F854" s="93"/>
      <c r="G854" s="60"/>
      <c r="H854" s="62"/>
      <c r="I854" s="62"/>
      <c r="J854" s="62"/>
      <c r="K854" s="62"/>
      <c r="L854" s="62">
        <f>L855</f>
        <v>486.82</v>
      </c>
      <c r="M854" s="62">
        <f>M855</f>
        <v>486.82</v>
      </c>
      <c r="P854" s="3"/>
      <c r="Q854" s="3"/>
    </row>
    <row r="855" spans="1:17">
      <c r="A855" s="44" t="s">
        <v>1678</v>
      </c>
      <c r="B855" s="45" t="s">
        <v>37</v>
      </c>
      <c r="C855" s="46">
        <v>261602</v>
      </c>
      <c r="D855" s="53" t="s">
        <v>75</v>
      </c>
      <c r="E855" s="47" t="s">
        <v>9</v>
      </c>
      <c r="F855" s="54">
        <v>22.58</v>
      </c>
      <c r="G855" s="67">
        <v>22.58</v>
      </c>
      <c r="H855" s="48">
        <f t="shared" si="78"/>
        <v>212.70359999999999</v>
      </c>
      <c r="I855" s="49">
        <f t="shared" si="79"/>
        <v>9.42</v>
      </c>
      <c r="J855" s="49">
        <f t="shared" si="80"/>
        <v>274.12119999999999</v>
      </c>
      <c r="K855" s="49">
        <f t="shared" si="81"/>
        <v>12.14</v>
      </c>
      <c r="L855" s="50">
        <f t="shared" si="82"/>
        <v>486.82</v>
      </c>
      <c r="M855" s="50">
        <f t="shared" si="83"/>
        <v>486.82</v>
      </c>
      <c r="P855" s="8">
        <v>10.87</v>
      </c>
      <c r="Q855" s="8">
        <v>14.01</v>
      </c>
    </row>
    <row r="856" spans="1:17">
      <c r="A856" s="59" t="s">
        <v>1679</v>
      </c>
      <c r="B856" s="60"/>
      <c r="C856" s="60"/>
      <c r="D856" s="61" t="s">
        <v>1530</v>
      </c>
      <c r="E856" s="60"/>
      <c r="F856" s="93"/>
      <c r="G856" s="60"/>
      <c r="H856" s="62"/>
      <c r="I856" s="62"/>
      <c r="J856" s="62"/>
      <c r="K856" s="62"/>
      <c r="L856" s="62">
        <f>SUM(L857:L860)</f>
        <v>2019.81</v>
      </c>
      <c r="M856" s="62">
        <f>SUM(M857:M860)</f>
        <v>2019.81</v>
      </c>
      <c r="P856" s="3"/>
      <c r="Q856" s="3"/>
    </row>
    <row r="857" spans="1:17">
      <c r="A857" s="44" t="s">
        <v>1680</v>
      </c>
      <c r="B857" s="45" t="s">
        <v>37</v>
      </c>
      <c r="C857" s="46">
        <v>260104</v>
      </c>
      <c r="D857" s="53" t="s">
        <v>1341</v>
      </c>
      <c r="E857" s="47" t="s">
        <v>9</v>
      </c>
      <c r="F857" s="54">
        <v>34.35</v>
      </c>
      <c r="G857" s="67">
        <v>34.35</v>
      </c>
      <c r="H857" s="48">
        <f t="shared" si="78"/>
        <v>0</v>
      </c>
      <c r="I857" s="49">
        <f t="shared" si="79"/>
        <v>0</v>
      </c>
      <c r="J857" s="49">
        <f t="shared" si="80"/>
        <v>148.39200000000002</v>
      </c>
      <c r="K857" s="49">
        <f t="shared" si="81"/>
        <v>4.32</v>
      </c>
      <c r="L857" s="50">
        <f t="shared" si="82"/>
        <v>148.38999999999999</v>
      </c>
      <c r="M857" s="50">
        <f t="shared" si="83"/>
        <v>148.38999999999999</v>
      </c>
      <c r="P857" s="8">
        <v>0</v>
      </c>
      <c r="Q857" s="8">
        <v>4.99</v>
      </c>
    </row>
    <row r="858" spans="1:17">
      <c r="A858" s="44" t="s">
        <v>1506</v>
      </c>
      <c r="B858" s="45" t="s">
        <v>37</v>
      </c>
      <c r="C858" s="46">
        <v>261300</v>
      </c>
      <c r="D858" s="53" t="s">
        <v>1404</v>
      </c>
      <c r="E858" s="47" t="s">
        <v>9</v>
      </c>
      <c r="F858" s="54">
        <v>73.209999999999994</v>
      </c>
      <c r="G858" s="67">
        <v>73.209999999999994</v>
      </c>
      <c r="H858" s="48">
        <f t="shared" si="78"/>
        <v>129.58169999999998</v>
      </c>
      <c r="I858" s="49">
        <f t="shared" si="79"/>
        <v>1.77</v>
      </c>
      <c r="J858" s="49">
        <f t="shared" si="80"/>
        <v>580.55529999999987</v>
      </c>
      <c r="K858" s="49">
        <f t="shared" si="81"/>
        <v>7.93</v>
      </c>
      <c r="L858" s="50">
        <f t="shared" si="82"/>
        <v>710.13</v>
      </c>
      <c r="M858" s="50">
        <f t="shared" si="83"/>
        <v>710.13</v>
      </c>
      <c r="P858" s="8">
        <v>2.0499999999999998</v>
      </c>
      <c r="Q858" s="8">
        <v>9.15</v>
      </c>
    </row>
    <row r="859" spans="1:17">
      <c r="A859" s="44" t="s">
        <v>1507</v>
      </c>
      <c r="B859" s="45" t="s">
        <v>37</v>
      </c>
      <c r="C859" s="46">
        <v>261001</v>
      </c>
      <c r="D859" s="53" t="s">
        <v>1406</v>
      </c>
      <c r="E859" s="47" t="s">
        <v>9</v>
      </c>
      <c r="F859" s="54">
        <v>66.41</v>
      </c>
      <c r="G859" s="67">
        <v>66.41</v>
      </c>
      <c r="H859" s="48">
        <f t="shared" si="78"/>
        <v>260.99130000000002</v>
      </c>
      <c r="I859" s="49">
        <f t="shared" si="79"/>
        <v>3.93</v>
      </c>
      <c r="J859" s="49">
        <f t="shared" si="80"/>
        <v>428.34449999999998</v>
      </c>
      <c r="K859" s="49">
        <f t="shared" si="81"/>
        <v>6.45</v>
      </c>
      <c r="L859" s="50">
        <f t="shared" si="82"/>
        <v>689.33</v>
      </c>
      <c r="M859" s="50">
        <f t="shared" si="83"/>
        <v>689.33</v>
      </c>
      <c r="P859" s="8">
        <v>4.54</v>
      </c>
      <c r="Q859" s="8">
        <v>7.44</v>
      </c>
    </row>
    <row r="860" spans="1:17">
      <c r="A860" s="44" t="s">
        <v>1508</v>
      </c>
      <c r="B860" s="45" t="s">
        <v>37</v>
      </c>
      <c r="C860" s="46">
        <v>261550</v>
      </c>
      <c r="D860" s="53" t="s">
        <v>1408</v>
      </c>
      <c r="E860" s="47" t="s">
        <v>9</v>
      </c>
      <c r="F860" s="54">
        <v>34.35</v>
      </c>
      <c r="G860" s="67">
        <v>34.35</v>
      </c>
      <c r="H860" s="48">
        <f t="shared" si="78"/>
        <v>221.90100000000001</v>
      </c>
      <c r="I860" s="49">
        <f t="shared" si="79"/>
        <v>6.46</v>
      </c>
      <c r="J860" s="49">
        <f t="shared" si="80"/>
        <v>250.06800000000001</v>
      </c>
      <c r="K860" s="49">
        <f t="shared" si="81"/>
        <v>7.28</v>
      </c>
      <c r="L860" s="50">
        <f t="shared" si="82"/>
        <v>471.96</v>
      </c>
      <c r="M860" s="50">
        <f t="shared" si="83"/>
        <v>471.96</v>
      </c>
      <c r="P860" s="8">
        <v>7.46</v>
      </c>
      <c r="Q860" s="8">
        <v>8.4</v>
      </c>
    </row>
    <row r="861" spans="1:17">
      <c r="A861" s="59" t="s">
        <v>1509</v>
      </c>
      <c r="B861" s="60"/>
      <c r="C861" s="60"/>
      <c r="D861" s="61" t="s">
        <v>1510</v>
      </c>
      <c r="E861" s="60"/>
      <c r="F861" s="93"/>
      <c r="G861" s="60"/>
      <c r="H861" s="62"/>
      <c r="I861" s="62"/>
      <c r="J861" s="62"/>
      <c r="K861" s="62"/>
      <c r="L861" s="62">
        <f>SUM(L862:L863)</f>
        <v>759.24</v>
      </c>
      <c r="M861" s="62">
        <f>SUM(M862:M863)</f>
        <v>759.24</v>
      </c>
      <c r="P861" s="3"/>
      <c r="Q861" s="3"/>
    </row>
    <row r="862" spans="1:17">
      <c r="A862" s="44" t="s">
        <v>1511</v>
      </c>
      <c r="B862" s="45" t="s">
        <v>37</v>
      </c>
      <c r="C862" s="46">
        <v>261300</v>
      </c>
      <c r="D862" s="53" t="s">
        <v>1404</v>
      </c>
      <c r="E862" s="47" t="s">
        <v>9</v>
      </c>
      <c r="F862" s="54">
        <v>42.44</v>
      </c>
      <c r="G862" s="67">
        <v>42.44</v>
      </c>
      <c r="H862" s="48">
        <f t="shared" si="78"/>
        <v>75.118799999999993</v>
      </c>
      <c r="I862" s="49">
        <f t="shared" si="79"/>
        <v>1.77</v>
      </c>
      <c r="J862" s="49">
        <f t="shared" si="80"/>
        <v>336.54919999999998</v>
      </c>
      <c r="K862" s="49">
        <f t="shared" si="81"/>
        <v>7.93</v>
      </c>
      <c r="L862" s="50">
        <f t="shared" si="82"/>
        <v>411.66</v>
      </c>
      <c r="M862" s="50">
        <f t="shared" si="83"/>
        <v>411.66</v>
      </c>
      <c r="P862" s="8">
        <v>2.0499999999999998</v>
      </c>
      <c r="Q862" s="8">
        <v>9.15</v>
      </c>
    </row>
    <row r="863" spans="1:17">
      <c r="A863" s="44" t="s">
        <v>1512</v>
      </c>
      <c r="B863" s="45" t="s">
        <v>37</v>
      </c>
      <c r="C863" s="46">
        <v>261307</v>
      </c>
      <c r="D863" s="53" t="s">
        <v>1415</v>
      </c>
      <c r="E863" s="47" t="s">
        <v>9</v>
      </c>
      <c r="F863" s="54">
        <v>42.44</v>
      </c>
      <c r="G863" s="67">
        <v>42.44</v>
      </c>
      <c r="H863" s="48">
        <f t="shared" si="78"/>
        <v>150.66199999999998</v>
      </c>
      <c r="I863" s="49">
        <f t="shared" si="79"/>
        <v>3.55</v>
      </c>
      <c r="J863" s="49">
        <f t="shared" si="80"/>
        <v>196.92159999999998</v>
      </c>
      <c r="K863" s="49">
        <f t="shared" si="81"/>
        <v>4.6399999999999997</v>
      </c>
      <c r="L863" s="50">
        <f t="shared" si="82"/>
        <v>347.58</v>
      </c>
      <c r="M863" s="50">
        <f t="shared" si="83"/>
        <v>347.58</v>
      </c>
      <c r="P863" s="8">
        <v>4.0999999999999996</v>
      </c>
      <c r="Q863" s="8">
        <v>5.36</v>
      </c>
    </row>
    <row r="864" spans="1:17">
      <c r="A864" s="40" t="s">
        <v>1513</v>
      </c>
      <c r="B864" s="41"/>
      <c r="C864" s="41"/>
      <c r="D864" s="42" t="s">
        <v>167</v>
      </c>
      <c r="E864" s="41"/>
      <c r="F864" s="92"/>
      <c r="G864" s="41"/>
      <c r="H864" s="55"/>
      <c r="I864" s="55"/>
      <c r="J864" s="55"/>
      <c r="K864" s="55"/>
      <c r="L864" s="55">
        <f>L865</f>
        <v>122.8</v>
      </c>
      <c r="M864" s="55">
        <f>M865</f>
        <v>122.8</v>
      </c>
      <c r="P864" s="4"/>
      <c r="Q864" s="4"/>
    </row>
    <row r="865" spans="1:17">
      <c r="A865" s="44" t="s">
        <v>1514</v>
      </c>
      <c r="B865" s="45" t="s">
        <v>4</v>
      </c>
      <c r="C865" s="57" t="s">
        <v>80</v>
      </c>
      <c r="D865" s="53" t="s">
        <v>1515</v>
      </c>
      <c r="E865" s="47" t="s">
        <v>9</v>
      </c>
      <c r="F865" s="54">
        <v>0.32</v>
      </c>
      <c r="G865" s="67">
        <v>0.32</v>
      </c>
      <c r="H865" s="48">
        <f t="shared" si="78"/>
        <v>107.3152</v>
      </c>
      <c r="I865" s="49">
        <f t="shared" si="79"/>
        <v>335.36</v>
      </c>
      <c r="J865" s="49">
        <f t="shared" si="80"/>
        <v>15.488</v>
      </c>
      <c r="K865" s="49">
        <f t="shared" si="81"/>
        <v>48.4</v>
      </c>
      <c r="L865" s="50">
        <f t="shared" si="82"/>
        <v>122.8</v>
      </c>
      <c r="M865" s="50">
        <f t="shared" si="83"/>
        <v>122.8</v>
      </c>
      <c r="P865" s="8">
        <v>386.78</v>
      </c>
      <c r="Q865" s="8">
        <v>55.83</v>
      </c>
    </row>
    <row r="866" spans="1:17">
      <c r="A866" s="34">
        <v>27</v>
      </c>
      <c r="B866" s="35"/>
      <c r="C866" s="35"/>
      <c r="D866" s="36" t="s">
        <v>1516</v>
      </c>
      <c r="E866" s="37" t="s">
        <v>12</v>
      </c>
      <c r="F866" s="38">
        <v>1</v>
      </c>
      <c r="G866" s="35"/>
      <c r="H866" s="35"/>
      <c r="I866" s="35"/>
      <c r="J866" s="35"/>
      <c r="K866" s="35"/>
      <c r="L866" s="58">
        <f>L867+L870+L872+L875+L877</f>
        <v>4591.1500000000005</v>
      </c>
      <c r="M866" s="58">
        <f>M867+M870+M872+M875+M877</f>
        <v>4591.1500000000005</v>
      </c>
      <c r="P866" s="5"/>
      <c r="Q866" s="5"/>
    </row>
    <row r="867" spans="1:17">
      <c r="A867" s="40" t="s">
        <v>1517</v>
      </c>
      <c r="B867" s="41"/>
      <c r="C867" s="41"/>
      <c r="D867" s="42" t="s">
        <v>132</v>
      </c>
      <c r="E867" s="41"/>
      <c r="F867" s="92"/>
      <c r="G867" s="41"/>
      <c r="H867" s="55"/>
      <c r="I867" s="55"/>
      <c r="J867" s="55"/>
      <c r="K867" s="55"/>
      <c r="L867" s="55">
        <f>SUM(L868:L869)</f>
        <v>696.6</v>
      </c>
      <c r="M867" s="55">
        <f>SUM(M868:M869)</f>
        <v>696.6</v>
      </c>
      <c r="P867" s="4"/>
      <c r="Q867" s="4"/>
    </row>
    <row r="868" spans="1:17">
      <c r="A868" s="44" t="s">
        <v>1518</v>
      </c>
      <c r="B868" s="45" t="s">
        <v>37</v>
      </c>
      <c r="C868" s="46">
        <v>20121</v>
      </c>
      <c r="D868" s="53" t="s">
        <v>965</v>
      </c>
      <c r="E868" s="47" t="s">
        <v>17</v>
      </c>
      <c r="F868" s="54">
        <v>4.37</v>
      </c>
      <c r="G868" s="67">
        <v>4.37</v>
      </c>
      <c r="H868" s="48">
        <f t="shared" si="78"/>
        <v>0</v>
      </c>
      <c r="I868" s="49">
        <f t="shared" si="79"/>
        <v>0</v>
      </c>
      <c r="J868" s="49">
        <f t="shared" si="80"/>
        <v>573.34399999999994</v>
      </c>
      <c r="K868" s="49">
        <f t="shared" si="81"/>
        <v>131.19999999999999</v>
      </c>
      <c r="L868" s="50">
        <f t="shared" si="82"/>
        <v>573.34</v>
      </c>
      <c r="M868" s="50">
        <f t="shared" si="83"/>
        <v>573.34</v>
      </c>
      <c r="P868" s="8">
        <v>0</v>
      </c>
      <c r="Q868" s="8">
        <v>151.32</v>
      </c>
    </row>
    <row r="869" spans="1:17">
      <c r="A869" s="44" t="s">
        <v>1519</v>
      </c>
      <c r="B869" s="45" t="s">
        <v>37</v>
      </c>
      <c r="C869" s="46">
        <v>20203</v>
      </c>
      <c r="D869" s="53" t="s">
        <v>1520</v>
      </c>
      <c r="E869" s="47" t="s">
        <v>9</v>
      </c>
      <c r="F869" s="54">
        <v>87.42</v>
      </c>
      <c r="G869" s="67">
        <v>87.42</v>
      </c>
      <c r="H869" s="48">
        <f t="shared" si="78"/>
        <v>0</v>
      </c>
      <c r="I869" s="49">
        <f t="shared" si="79"/>
        <v>0</v>
      </c>
      <c r="J869" s="49">
        <f t="shared" si="80"/>
        <v>123.26219999999999</v>
      </c>
      <c r="K869" s="49">
        <f t="shared" si="81"/>
        <v>1.41</v>
      </c>
      <c r="L869" s="50">
        <f t="shared" si="82"/>
        <v>123.26</v>
      </c>
      <c r="M869" s="50">
        <f t="shared" si="83"/>
        <v>123.26</v>
      </c>
      <c r="P869" s="8">
        <v>0</v>
      </c>
      <c r="Q869" s="8">
        <v>1.63</v>
      </c>
    </row>
    <row r="870" spans="1:17">
      <c r="A870" s="40" t="s">
        <v>1521</v>
      </c>
      <c r="B870" s="41"/>
      <c r="C870" s="41"/>
      <c r="D870" s="42" t="s">
        <v>134</v>
      </c>
      <c r="E870" s="41"/>
      <c r="F870" s="92"/>
      <c r="G870" s="41"/>
      <c r="H870" s="55"/>
      <c r="I870" s="55"/>
      <c r="J870" s="55"/>
      <c r="K870" s="55"/>
      <c r="L870" s="55">
        <f>L871</f>
        <v>231.09</v>
      </c>
      <c r="M870" s="55">
        <f>M871</f>
        <v>231.09</v>
      </c>
      <c r="P870" s="4"/>
      <c r="Q870" s="4"/>
    </row>
    <row r="871" spans="1:17">
      <c r="A871" s="44" t="s">
        <v>1522</v>
      </c>
      <c r="B871" s="45" t="s">
        <v>37</v>
      </c>
      <c r="C871" s="46">
        <v>30101</v>
      </c>
      <c r="D871" s="53" t="s">
        <v>92</v>
      </c>
      <c r="E871" s="47" t="s">
        <v>17</v>
      </c>
      <c r="F871" s="54">
        <v>6.12</v>
      </c>
      <c r="G871" s="67">
        <v>6.12</v>
      </c>
      <c r="H871" s="48">
        <f t="shared" si="78"/>
        <v>183.4776</v>
      </c>
      <c r="I871" s="49">
        <f t="shared" si="79"/>
        <v>29.98</v>
      </c>
      <c r="J871" s="49">
        <f t="shared" si="80"/>
        <v>47.613600000000005</v>
      </c>
      <c r="K871" s="49">
        <f t="shared" si="81"/>
        <v>7.78</v>
      </c>
      <c r="L871" s="50">
        <f t="shared" si="82"/>
        <v>231.09</v>
      </c>
      <c r="M871" s="50">
        <f t="shared" si="83"/>
        <v>231.09</v>
      </c>
      <c r="P871" s="8">
        <v>34.58</v>
      </c>
      <c r="Q871" s="8">
        <v>8.98</v>
      </c>
    </row>
    <row r="872" spans="1:17">
      <c r="A872" s="40" t="s">
        <v>1523</v>
      </c>
      <c r="B872" s="41"/>
      <c r="C872" s="41"/>
      <c r="D872" s="42" t="s">
        <v>136</v>
      </c>
      <c r="E872" s="41"/>
      <c r="F872" s="92"/>
      <c r="G872" s="41"/>
      <c r="H872" s="55"/>
      <c r="I872" s="55"/>
      <c r="J872" s="55"/>
      <c r="K872" s="55"/>
      <c r="L872" s="55">
        <f>SUM(L873:L874)</f>
        <v>222.91</v>
      </c>
      <c r="M872" s="55">
        <f>SUM(M873:M874)</f>
        <v>222.91</v>
      </c>
      <c r="P872" s="4"/>
      <c r="Q872" s="4"/>
    </row>
    <row r="873" spans="1:17" ht="15.6">
      <c r="A873" s="44" t="s">
        <v>1524</v>
      </c>
      <c r="B873" s="45" t="s">
        <v>37</v>
      </c>
      <c r="C873" s="46">
        <v>41140</v>
      </c>
      <c r="D873" s="32" t="s">
        <v>2564</v>
      </c>
      <c r="E873" s="47" t="s">
        <v>9</v>
      </c>
      <c r="F873" s="54">
        <v>87.42</v>
      </c>
      <c r="G873" s="67">
        <v>87.42</v>
      </c>
      <c r="H873" s="48">
        <f t="shared" si="78"/>
        <v>0</v>
      </c>
      <c r="I873" s="49">
        <f t="shared" si="79"/>
        <v>0</v>
      </c>
      <c r="J873" s="49">
        <f t="shared" si="80"/>
        <v>192.32400000000001</v>
      </c>
      <c r="K873" s="49">
        <f t="shared" si="81"/>
        <v>2.2000000000000002</v>
      </c>
      <c r="L873" s="50">
        <f t="shared" si="82"/>
        <v>192.32</v>
      </c>
      <c r="M873" s="50">
        <f t="shared" si="83"/>
        <v>192.32</v>
      </c>
      <c r="P873" s="8">
        <v>0</v>
      </c>
      <c r="Q873" s="8">
        <v>2.54</v>
      </c>
    </row>
    <row r="874" spans="1:17">
      <c r="A874" s="44" t="s">
        <v>1525</v>
      </c>
      <c r="B874" s="45" t="s">
        <v>37</v>
      </c>
      <c r="C874" s="46">
        <v>40905</v>
      </c>
      <c r="D874" s="53" t="s">
        <v>1436</v>
      </c>
      <c r="E874" s="47" t="s">
        <v>9</v>
      </c>
      <c r="F874" s="54">
        <v>87.42</v>
      </c>
      <c r="G874" s="67">
        <v>87.42</v>
      </c>
      <c r="H874" s="48">
        <f t="shared" si="78"/>
        <v>7.8677999999999999</v>
      </c>
      <c r="I874" s="49">
        <f t="shared" si="79"/>
        <v>0.09</v>
      </c>
      <c r="J874" s="49">
        <f t="shared" si="80"/>
        <v>22.729200000000002</v>
      </c>
      <c r="K874" s="49">
        <f t="shared" si="81"/>
        <v>0.26</v>
      </c>
      <c r="L874" s="50">
        <f t="shared" si="82"/>
        <v>30.59</v>
      </c>
      <c r="M874" s="50">
        <f t="shared" si="83"/>
        <v>30.59</v>
      </c>
      <c r="P874" s="8">
        <v>0.11</v>
      </c>
      <c r="Q874" s="8">
        <v>0.31</v>
      </c>
    </row>
    <row r="875" spans="1:17">
      <c r="A875" s="40" t="s">
        <v>1526</v>
      </c>
      <c r="B875" s="41"/>
      <c r="C875" s="41"/>
      <c r="D875" s="42" t="s">
        <v>124</v>
      </c>
      <c r="E875" s="41"/>
      <c r="F875" s="92"/>
      <c r="G875" s="41"/>
      <c r="H875" s="55"/>
      <c r="I875" s="55"/>
      <c r="J875" s="55"/>
      <c r="K875" s="55"/>
      <c r="L875" s="55">
        <f>L876</f>
        <v>3054.45</v>
      </c>
      <c r="M875" s="55">
        <f>M876</f>
        <v>3054.45</v>
      </c>
      <c r="P875" s="4"/>
      <c r="Q875" s="4"/>
    </row>
    <row r="876" spans="1:17">
      <c r="A876" s="44" t="s">
        <v>1527</v>
      </c>
      <c r="B876" s="45" t="s">
        <v>37</v>
      </c>
      <c r="C876" s="46">
        <v>220059</v>
      </c>
      <c r="D876" s="53" t="s">
        <v>1457</v>
      </c>
      <c r="E876" s="47" t="s">
        <v>9</v>
      </c>
      <c r="F876" s="54">
        <v>87.42</v>
      </c>
      <c r="G876" s="67">
        <v>87.42</v>
      </c>
      <c r="H876" s="48">
        <f t="shared" si="78"/>
        <v>2348.1012000000001</v>
      </c>
      <c r="I876" s="49">
        <f t="shared" si="79"/>
        <v>26.86</v>
      </c>
      <c r="J876" s="49">
        <f t="shared" si="80"/>
        <v>706.35360000000003</v>
      </c>
      <c r="K876" s="49">
        <f t="shared" si="81"/>
        <v>8.08</v>
      </c>
      <c r="L876" s="50">
        <f t="shared" si="82"/>
        <v>3054.45</v>
      </c>
      <c r="M876" s="50">
        <f t="shared" si="83"/>
        <v>3054.45</v>
      </c>
      <c r="P876" s="8">
        <v>30.98</v>
      </c>
      <c r="Q876" s="8">
        <v>9.33</v>
      </c>
    </row>
    <row r="877" spans="1:17">
      <c r="A877" s="40" t="s">
        <v>1528</v>
      </c>
      <c r="B877" s="41"/>
      <c r="C877" s="41"/>
      <c r="D877" s="42" t="s">
        <v>165</v>
      </c>
      <c r="E877" s="41"/>
      <c r="F877" s="92"/>
      <c r="G877" s="41"/>
      <c r="H877" s="55"/>
      <c r="I877" s="55"/>
      <c r="J877" s="55"/>
      <c r="K877" s="55"/>
      <c r="L877" s="55">
        <f>L878</f>
        <v>386.1</v>
      </c>
      <c r="M877" s="55">
        <f>M878</f>
        <v>386.1</v>
      </c>
      <c r="P877" s="4"/>
      <c r="Q877" s="4"/>
    </row>
    <row r="878" spans="1:17">
      <c r="A878" s="59" t="s">
        <v>1529</v>
      </c>
      <c r="B878" s="60"/>
      <c r="C878" s="60"/>
      <c r="D878" s="61" t="s">
        <v>1530</v>
      </c>
      <c r="E878" s="60"/>
      <c r="F878" s="93"/>
      <c r="G878" s="60"/>
      <c r="H878" s="62"/>
      <c r="I878" s="62"/>
      <c r="J878" s="62"/>
      <c r="K878" s="62"/>
      <c r="L878" s="62">
        <f>SUM(L879:L882)</f>
        <v>386.1</v>
      </c>
      <c r="M878" s="62">
        <f>SUM(M879:M882)</f>
        <v>386.1</v>
      </c>
      <c r="P878" s="3"/>
      <c r="Q878" s="3"/>
    </row>
    <row r="879" spans="1:17">
      <c r="A879" s="44" t="s">
        <v>1531</v>
      </c>
      <c r="B879" s="45" t="s">
        <v>37</v>
      </c>
      <c r="C879" s="46">
        <v>260104</v>
      </c>
      <c r="D879" s="53" t="s">
        <v>1341</v>
      </c>
      <c r="E879" s="47" t="s">
        <v>9</v>
      </c>
      <c r="F879" s="54">
        <v>10.17</v>
      </c>
      <c r="G879" s="67">
        <v>10.17</v>
      </c>
      <c r="H879" s="48">
        <f t="shared" si="78"/>
        <v>0</v>
      </c>
      <c r="I879" s="49">
        <f t="shared" si="79"/>
        <v>0</v>
      </c>
      <c r="J879" s="49">
        <f t="shared" si="80"/>
        <v>43.934400000000004</v>
      </c>
      <c r="K879" s="49">
        <f t="shared" si="81"/>
        <v>4.32</v>
      </c>
      <c r="L879" s="50">
        <f t="shared" si="82"/>
        <v>43.93</v>
      </c>
      <c r="M879" s="50">
        <f t="shared" si="83"/>
        <v>43.93</v>
      </c>
      <c r="P879" s="8">
        <v>0</v>
      </c>
      <c r="Q879" s="8">
        <v>4.99</v>
      </c>
    </row>
    <row r="880" spans="1:17">
      <c r="A880" s="44" t="s">
        <v>1532</v>
      </c>
      <c r="B880" s="45" t="s">
        <v>37</v>
      </c>
      <c r="C880" s="46">
        <v>261300</v>
      </c>
      <c r="D880" s="53" t="s">
        <v>1404</v>
      </c>
      <c r="E880" s="47" t="s">
        <v>9</v>
      </c>
      <c r="F880" s="54">
        <v>10.17</v>
      </c>
      <c r="G880" s="67">
        <v>10.17</v>
      </c>
      <c r="H880" s="48">
        <f t="shared" si="78"/>
        <v>18.000900000000001</v>
      </c>
      <c r="I880" s="49">
        <f t="shared" si="79"/>
        <v>1.77</v>
      </c>
      <c r="J880" s="49">
        <f t="shared" si="80"/>
        <v>80.648099999999999</v>
      </c>
      <c r="K880" s="49">
        <f t="shared" si="81"/>
        <v>7.93</v>
      </c>
      <c r="L880" s="50">
        <f t="shared" si="82"/>
        <v>98.64</v>
      </c>
      <c r="M880" s="50">
        <f t="shared" si="83"/>
        <v>98.64</v>
      </c>
      <c r="P880" s="8">
        <v>2.0499999999999998</v>
      </c>
      <c r="Q880" s="8">
        <v>9.15</v>
      </c>
    </row>
    <row r="881" spans="1:17">
      <c r="A881" s="44" t="s">
        <v>1533</v>
      </c>
      <c r="B881" s="45" t="s">
        <v>37</v>
      </c>
      <c r="C881" s="46">
        <v>261001</v>
      </c>
      <c r="D881" s="53" t="s">
        <v>1406</v>
      </c>
      <c r="E881" s="47" t="s">
        <v>9</v>
      </c>
      <c r="F881" s="54">
        <v>10</v>
      </c>
      <c r="G881" s="67">
        <v>10</v>
      </c>
      <c r="H881" s="48">
        <f t="shared" si="78"/>
        <v>39.300000000000004</v>
      </c>
      <c r="I881" s="49">
        <f t="shared" si="79"/>
        <v>3.93</v>
      </c>
      <c r="J881" s="49">
        <f t="shared" si="80"/>
        <v>64.5</v>
      </c>
      <c r="K881" s="49">
        <f t="shared" si="81"/>
        <v>6.45</v>
      </c>
      <c r="L881" s="50">
        <f t="shared" si="82"/>
        <v>103.8</v>
      </c>
      <c r="M881" s="50">
        <f t="shared" si="83"/>
        <v>103.8</v>
      </c>
      <c r="P881" s="8">
        <v>4.54</v>
      </c>
      <c r="Q881" s="8">
        <v>7.44</v>
      </c>
    </row>
    <row r="882" spans="1:17">
      <c r="A882" s="44" t="s">
        <v>1534</v>
      </c>
      <c r="B882" s="45" t="s">
        <v>37</v>
      </c>
      <c r="C882" s="46">
        <v>261550</v>
      </c>
      <c r="D882" s="53" t="s">
        <v>1408</v>
      </c>
      <c r="E882" s="47" t="s">
        <v>9</v>
      </c>
      <c r="F882" s="54">
        <v>10.17</v>
      </c>
      <c r="G882" s="67">
        <v>10.17</v>
      </c>
      <c r="H882" s="48">
        <f t="shared" si="78"/>
        <v>65.6982</v>
      </c>
      <c r="I882" s="49">
        <f t="shared" si="79"/>
        <v>6.46</v>
      </c>
      <c r="J882" s="49">
        <f t="shared" si="80"/>
        <v>74.037599999999998</v>
      </c>
      <c r="K882" s="49">
        <f t="shared" si="81"/>
        <v>7.28</v>
      </c>
      <c r="L882" s="50">
        <f t="shared" si="82"/>
        <v>139.72999999999999</v>
      </c>
      <c r="M882" s="50">
        <f t="shared" si="83"/>
        <v>139.72999999999999</v>
      </c>
      <c r="P882" s="8">
        <v>7.46</v>
      </c>
      <c r="Q882" s="8">
        <v>8.4</v>
      </c>
    </row>
    <row r="883" spans="1:17">
      <c r="A883" s="34">
        <v>28</v>
      </c>
      <c r="B883" s="35"/>
      <c r="C883" s="35"/>
      <c r="D883" s="36" t="s">
        <v>1535</v>
      </c>
      <c r="E883" s="37" t="s">
        <v>12</v>
      </c>
      <c r="F883" s="38">
        <v>1</v>
      </c>
      <c r="G883" s="35"/>
      <c r="H883" s="58"/>
      <c r="I883" s="58"/>
      <c r="J883" s="58"/>
      <c r="K883" s="58"/>
      <c r="L883" s="58">
        <f>L884+L890+L892+L895+L900+L905+L907+L914+L917+L922</f>
        <v>27088.55</v>
      </c>
      <c r="M883" s="58">
        <f>M884+M890+M892+M895+M900+M905+M907+M914+M917+M922</f>
        <v>27088.55</v>
      </c>
      <c r="P883" s="5"/>
      <c r="Q883" s="5"/>
    </row>
    <row r="884" spans="1:17">
      <c r="A884" s="40" t="s">
        <v>1536</v>
      </c>
      <c r="B884" s="41"/>
      <c r="C884" s="41"/>
      <c r="D884" s="42" t="s">
        <v>132</v>
      </c>
      <c r="E884" s="41"/>
      <c r="F884" s="92"/>
      <c r="G884" s="41"/>
      <c r="H884" s="55"/>
      <c r="I884" s="55"/>
      <c r="J884" s="55"/>
      <c r="K884" s="55"/>
      <c r="L884" s="55">
        <f>SUM(L885:L889)</f>
        <v>731.67</v>
      </c>
      <c r="M884" s="55">
        <f>SUM(M885:M889)</f>
        <v>731.67</v>
      </c>
      <c r="P884" s="4"/>
      <c r="Q884" s="4"/>
    </row>
    <row r="885" spans="1:17">
      <c r="A885" s="44" t="s">
        <v>1537</v>
      </c>
      <c r="B885" s="45" t="s">
        <v>37</v>
      </c>
      <c r="C885" s="46">
        <v>20134</v>
      </c>
      <c r="D885" s="53" t="s">
        <v>1538</v>
      </c>
      <c r="E885" s="47" t="s">
        <v>9</v>
      </c>
      <c r="F885" s="54">
        <v>31.2</v>
      </c>
      <c r="G885" s="67">
        <v>31.2</v>
      </c>
      <c r="H885" s="48">
        <f t="shared" si="78"/>
        <v>0</v>
      </c>
      <c r="I885" s="49">
        <f t="shared" si="79"/>
        <v>0</v>
      </c>
      <c r="J885" s="49">
        <f t="shared" si="80"/>
        <v>58.967999999999996</v>
      </c>
      <c r="K885" s="49">
        <f t="shared" si="81"/>
        <v>1.89</v>
      </c>
      <c r="L885" s="50">
        <f t="shared" si="82"/>
        <v>58.96</v>
      </c>
      <c r="M885" s="50">
        <f t="shared" si="83"/>
        <v>58.96</v>
      </c>
      <c r="P885" s="8">
        <v>0</v>
      </c>
      <c r="Q885" s="8">
        <v>2.1800000000000002</v>
      </c>
    </row>
    <row r="886" spans="1:17">
      <c r="A886" s="44" t="s">
        <v>1539</v>
      </c>
      <c r="B886" s="45" t="s">
        <v>37</v>
      </c>
      <c r="C886" s="46">
        <v>20121</v>
      </c>
      <c r="D886" s="53" t="s">
        <v>965</v>
      </c>
      <c r="E886" s="47" t="s">
        <v>17</v>
      </c>
      <c r="F886" s="54">
        <v>2.4</v>
      </c>
      <c r="G886" s="67">
        <v>2.4</v>
      </c>
      <c r="H886" s="48">
        <f t="shared" si="78"/>
        <v>0</v>
      </c>
      <c r="I886" s="49">
        <f t="shared" si="79"/>
        <v>0</v>
      </c>
      <c r="J886" s="49">
        <f t="shared" si="80"/>
        <v>314.87999999999994</v>
      </c>
      <c r="K886" s="49">
        <f t="shared" si="81"/>
        <v>131.19999999999999</v>
      </c>
      <c r="L886" s="50">
        <f t="shared" si="82"/>
        <v>314.88</v>
      </c>
      <c r="M886" s="50">
        <f t="shared" si="83"/>
        <v>314.88</v>
      </c>
      <c r="P886" s="8">
        <v>0</v>
      </c>
      <c r="Q886" s="8">
        <v>151.32</v>
      </c>
    </row>
    <row r="887" spans="1:17">
      <c r="A887" s="44" t="s">
        <v>1540</v>
      </c>
      <c r="B887" s="45" t="s">
        <v>4</v>
      </c>
      <c r="C887" s="57" t="s">
        <v>108</v>
      </c>
      <c r="D887" s="53" t="s">
        <v>1541</v>
      </c>
      <c r="E887" s="47" t="s">
        <v>9</v>
      </c>
      <c r="F887" s="54">
        <v>8.0500000000000007</v>
      </c>
      <c r="G887" s="67">
        <v>8.0500000000000007</v>
      </c>
      <c r="H887" s="48">
        <f t="shared" si="78"/>
        <v>40.572000000000003</v>
      </c>
      <c r="I887" s="49">
        <f t="shared" si="79"/>
        <v>5.04</v>
      </c>
      <c r="J887" s="49">
        <f t="shared" si="80"/>
        <v>0</v>
      </c>
      <c r="K887" s="49">
        <f t="shared" si="81"/>
        <v>0</v>
      </c>
      <c r="L887" s="50">
        <f t="shared" si="82"/>
        <v>40.57</v>
      </c>
      <c r="M887" s="50">
        <f t="shared" si="83"/>
        <v>40.57</v>
      </c>
      <c r="P887" s="8">
        <v>5.82</v>
      </c>
      <c r="Q887" s="8">
        <v>0</v>
      </c>
    </row>
    <row r="888" spans="1:17" ht="15.6">
      <c r="A888" s="44" t="s">
        <v>1542</v>
      </c>
      <c r="B888" s="45" t="s">
        <v>37</v>
      </c>
      <c r="C888" s="46">
        <v>20111</v>
      </c>
      <c r="D888" s="53" t="s">
        <v>1543</v>
      </c>
      <c r="E888" s="47" t="s">
        <v>9</v>
      </c>
      <c r="F888" s="54">
        <v>33.58</v>
      </c>
      <c r="G888" s="67">
        <v>33.58</v>
      </c>
      <c r="H888" s="48">
        <f t="shared" si="78"/>
        <v>0</v>
      </c>
      <c r="I888" s="49">
        <f t="shared" si="79"/>
        <v>0</v>
      </c>
      <c r="J888" s="49">
        <f t="shared" si="80"/>
        <v>236.73899999999998</v>
      </c>
      <c r="K888" s="49">
        <f t="shared" si="81"/>
        <v>7.05</v>
      </c>
      <c r="L888" s="50">
        <f t="shared" si="82"/>
        <v>236.73</v>
      </c>
      <c r="M888" s="50">
        <f t="shared" si="83"/>
        <v>236.73</v>
      </c>
      <c r="P888" s="8">
        <v>0</v>
      </c>
      <c r="Q888" s="8">
        <v>8.14</v>
      </c>
    </row>
    <row r="889" spans="1:17">
      <c r="A889" s="44" t="s">
        <v>1544</v>
      </c>
      <c r="B889" s="45" t="s">
        <v>37</v>
      </c>
      <c r="C889" s="46">
        <v>20106</v>
      </c>
      <c r="D889" s="53" t="s">
        <v>1420</v>
      </c>
      <c r="E889" s="47" t="s">
        <v>9</v>
      </c>
      <c r="F889" s="54">
        <v>15.98</v>
      </c>
      <c r="G889" s="67">
        <v>15.98</v>
      </c>
      <c r="H889" s="48">
        <f t="shared" si="78"/>
        <v>0</v>
      </c>
      <c r="I889" s="49">
        <f t="shared" si="79"/>
        <v>0</v>
      </c>
      <c r="J889" s="49">
        <f t="shared" si="80"/>
        <v>80.539200000000008</v>
      </c>
      <c r="K889" s="49">
        <f t="shared" si="81"/>
        <v>5.04</v>
      </c>
      <c r="L889" s="50">
        <f t="shared" si="82"/>
        <v>80.53</v>
      </c>
      <c r="M889" s="50">
        <f t="shared" si="83"/>
        <v>80.53</v>
      </c>
      <c r="P889" s="8">
        <v>0</v>
      </c>
      <c r="Q889" s="8">
        <v>5.82</v>
      </c>
    </row>
    <row r="890" spans="1:17">
      <c r="A890" s="40" t="s">
        <v>1545</v>
      </c>
      <c r="B890" s="41"/>
      <c r="C890" s="41"/>
      <c r="D890" s="42" t="s">
        <v>134</v>
      </c>
      <c r="E890" s="41"/>
      <c r="F890" s="92"/>
      <c r="G890" s="41"/>
      <c r="H890" s="55"/>
      <c r="I890" s="55"/>
      <c r="J890" s="55"/>
      <c r="K890" s="55"/>
      <c r="L890" s="55">
        <f>L891</f>
        <v>185.02</v>
      </c>
      <c r="M890" s="55">
        <f>M891</f>
        <v>185.02</v>
      </c>
      <c r="P890" s="4"/>
      <c r="Q890" s="4"/>
    </row>
    <row r="891" spans="1:17">
      <c r="A891" s="44" t="s">
        <v>1546</v>
      </c>
      <c r="B891" s="45" t="s">
        <v>37</v>
      </c>
      <c r="C891" s="46">
        <v>30101</v>
      </c>
      <c r="D891" s="53" t="s">
        <v>92</v>
      </c>
      <c r="E891" s="47" t="s">
        <v>17</v>
      </c>
      <c r="F891" s="54">
        <v>4.9000000000000004</v>
      </c>
      <c r="G891" s="67">
        <v>4.9000000000000004</v>
      </c>
      <c r="H891" s="48">
        <f t="shared" si="78"/>
        <v>146.90200000000002</v>
      </c>
      <c r="I891" s="49">
        <f t="shared" si="79"/>
        <v>29.98</v>
      </c>
      <c r="J891" s="49">
        <f t="shared" si="80"/>
        <v>38.122000000000007</v>
      </c>
      <c r="K891" s="49">
        <f t="shared" si="81"/>
        <v>7.78</v>
      </c>
      <c r="L891" s="50">
        <f t="shared" si="82"/>
        <v>185.02</v>
      </c>
      <c r="M891" s="50">
        <f t="shared" si="83"/>
        <v>185.02</v>
      </c>
      <c r="P891" s="8">
        <v>34.58</v>
      </c>
      <c r="Q891" s="8">
        <v>8.98</v>
      </c>
    </row>
    <row r="892" spans="1:17">
      <c r="A892" s="40" t="s">
        <v>1547</v>
      </c>
      <c r="B892" s="41"/>
      <c r="C892" s="41"/>
      <c r="D892" s="42" t="s">
        <v>136</v>
      </c>
      <c r="E892" s="41"/>
      <c r="F892" s="92"/>
      <c r="G892" s="41"/>
      <c r="H892" s="55"/>
      <c r="I892" s="55"/>
      <c r="J892" s="55"/>
      <c r="K892" s="55"/>
      <c r="L892" s="55">
        <f>L893</f>
        <v>3.56</v>
      </c>
      <c r="M892" s="55">
        <f>M893</f>
        <v>3.56</v>
      </c>
      <c r="P892" s="4"/>
      <c r="Q892" s="4"/>
    </row>
    <row r="893" spans="1:17">
      <c r="A893" s="59" t="s">
        <v>1548</v>
      </c>
      <c r="B893" s="60"/>
      <c r="C893" s="60"/>
      <c r="D893" s="61" t="s">
        <v>1549</v>
      </c>
      <c r="E893" s="60"/>
      <c r="F893" s="93"/>
      <c r="G893" s="60"/>
      <c r="H893" s="62"/>
      <c r="I893" s="62"/>
      <c r="J893" s="62"/>
      <c r="K893" s="62"/>
      <c r="L893" s="62">
        <f>L894</f>
        <v>3.56</v>
      </c>
      <c r="M893" s="62">
        <f>M894</f>
        <v>3.56</v>
      </c>
      <c r="P893" s="3"/>
      <c r="Q893" s="3"/>
    </row>
    <row r="894" spans="1:17">
      <c r="A894" s="44" t="s">
        <v>1550</v>
      </c>
      <c r="B894" s="45" t="s">
        <v>37</v>
      </c>
      <c r="C894" s="46">
        <v>41009</v>
      </c>
      <c r="D894" s="53" t="s">
        <v>1432</v>
      </c>
      <c r="E894" s="47" t="s">
        <v>17</v>
      </c>
      <c r="F894" s="54">
        <v>2.19</v>
      </c>
      <c r="G894" s="67">
        <v>2.19</v>
      </c>
      <c r="H894" s="48">
        <f t="shared" si="78"/>
        <v>3.5696999999999997</v>
      </c>
      <c r="I894" s="49">
        <f t="shared" si="79"/>
        <v>1.63</v>
      </c>
      <c r="J894" s="49">
        <f t="shared" si="80"/>
        <v>0</v>
      </c>
      <c r="K894" s="49">
        <f t="shared" si="81"/>
        <v>0</v>
      </c>
      <c r="L894" s="50">
        <f t="shared" si="82"/>
        <v>3.56</v>
      </c>
      <c r="M894" s="50">
        <f t="shared" si="83"/>
        <v>3.56</v>
      </c>
      <c r="P894" s="8">
        <v>1.88</v>
      </c>
      <c r="Q894" s="8">
        <v>0</v>
      </c>
    </row>
    <row r="895" spans="1:17">
      <c r="A895" s="40" t="s">
        <v>1551</v>
      </c>
      <c r="B895" s="41"/>
      <c r="C895" s="41"/>
      <c r="D895" s="42" t="s">
        <v>147</v>
      </c>
      <c r="E895" s="41"/>
      <c r="F895" s="92"/>
      <c r="G895" s="41"/>
      <c r="H895" s="55"/>
      <c r="I895" s="55"/>
      <c r="J895" s="55"/>
      <c r="K895" s="55"/>
      <c r="L895" s="55">
        <f>L896+L898</f>
        <v>85.82</v>
      </c>
      <c r="M895" s="55">
        <f>M896+M898</f>
        <v>85.82</v>
      </c>
      <c r="P895" s="4"/>
      <c r="Q895" s="4"/>
    </row>
    <row r="896" spans="1:17">
      <c r="A896" s="59" t="s">
        <v>1552</v>
      </c>
      <c r="B896" s="60"/>
      <c r="C896" s="60"/>
      <c r="D896" s="61" t="s">
        <v>287</v>
      </c>
      <c r="E896" s="60"/>
      <c r="F896" s="93"/>
      <c r="G896" s="60"/>
      <c r="H896" s="62"/>
      <c r="I896" s="62"/>
      <c r="J896" s="62"/>
      <c r="K896" s="62"/>
      <c r="L896" s="62">
        <f>L897</f>
        <v>81.58</v>
      </c>
      <c r="M896" s="62">
        <f>M897</f>
        <v>81.58</v>
      </c>
      <c r="P896" s="3"/>
      <c r="Q896" s="3"/>
    </row>
    <row r="897" spans="1:17" ht="15.6">
      <c r="A897" s="44" t="s">
        <v>1553</v>
      </c>
      <c r="B897" s="45" t="s">
        <v>37</v>
      </c>
      <c r="C897" s="46">
        <v>100160</v>
      </c>
      <c r="D897" s="32" t="s">
        <v>2559</v>
      </c>
      <c r="E897" s="47" t="s">
        <v>9</v>
      </c>
      <c r="F897" s="54">
        <v>1.92</v>
      </c>
      <c r="G897" s="67">
        <v>1.92</v>
      </c>
      <c r="H897" s="48">
        <f t="shared" si="78"/>
        <v>38.188800000000001</v>
      </c>
      <c r="I897" s="49">
        <f t="shared" si="79"/>
        <v>19.89</v>
      </c>
      <c r="J897" s="49">
        <f t="shared" si="80"/>
        <v>43.392000000000003</v>
      </c>
      <c r="K897" s="49">
        <f t="shared" si="81"/>
        <v>22.6</v>
      </c>
      <c r="L897" s="50">
        <f t="shared" si="82"/>
        <v>81.58</v>
      </c>
      <c r="M897" s="50">
        <f t="shared" si="83"/>
        <v>81.58</v>
      </c>
      <c r="P897" s="8">
        <v>22.94</v>
      </c>
      <c r="Q897" s="8">
        <v>26.07</v>
      </c>
    </row>
    <row r="898" spans="1:17">
      <c r="A898" s="59" t="s">
        <v>1554</v>
      </c>
      <c r="B898" s="60"/>
      <c r="C898" s="60"/>
      <c r="D898" s="61" t="s">
        <v>1219</v>
      </c>
      <c r="E898" s="60"/>
      <c r="F898" s="93"/>
      <c r="G898" s="60"/>
      <c r="H898" s="62"/>
      <c r="I898" s="62"/>
      <c r="J898" s="62"/>
      <c r="K898" s="62"/>
      <c r="L898" s="62">
        <f>L899</f>
        <v>4.24</v>
      </c>
      <c r="M898" s="62">
        <f>M899</f>
        <v>4.24</v>
      </c>
      <c r="P898" s="3"/>
      <c r="Q898" s="3"/>
    </row>
    <row r="899" spans="1:17" ht="15.6">
      <c r="A899" s="44" t="s">
        <v>1555</v>
      </c>
      <c r="B899" s="45" t="s">
        <v>37</v>
      </c>
      <c r="C899" s="46">
        <v>100160</v>
      </c>
      <c r="D899" s="32" t="s">
        <v>2559</v>
      </c>
      <c r="E899" s="47" t="s">
        <v>9</v>
      </c>
      <c r="F899" s="54">
        <v>0.1</v>
      </c>
      <c r="G899" s="67">
        <v>0.1</v>
      </c>
      <c r="H899" s="48">
        <f t="shared" si="78"/>
        <v>1.9890000000000001</v>
      </c>
      <c r="I899" s="49">
        <f t="shared" si="79"/>
        <v>19.89</v>
      </c>
      <c r="J899" s="49">
        <f t="shared" si="80"/>
        <v>2.2600000000000002</v>
      </c>
      <c r="K899" s="49">
        <f t="shared" si="81"/>
        <v>22.6</v>
      </c>
      <c r="L899" s="50">
        <f t="shared" si="82"/>
        <v>4.24</v>
      </c>
      <c r="M899" s="50">
        <f t="shared" si="83"/>
        <v>4.24</v>
      </c>
      <c r="P899" s="8">
        <v>22.94</v>
      </c>
      <c r="Q899" s="8">
        <v>26.07</v>
      </c>
    </row>
    <row r="900" spans="1:17">
      <c r="A900" s="40" t="s">
        <v>1556</v>
      </c>
      <c r="B900" s="41"/>
      <c r="C900" s="41"/>
      <c r="D900" s="42" t="s">
        <v>153</v>
      </c>
      <c r="E900" s="41"/>
      <c r="F900" s="92"/>
      <c r="G900" s="41"/>
      <c r="H900" s="55"/>
      <c r="I900" s="55"/>
      <c r="J900" s="55"/>
      <c r="K900" s="55"/>
      <c r="L900" s="55">
        <f>SUM(L901:L904)</f>
        <v>12012.560000000001</v>
      </c>
      <c r="M900" s="55">
        <f>SUM(M901:M904)</f>
        <v>12012.560000000001</v>
      </c>
      <c r="P900" s="4"/>
      <c r="Q900" s="4"/>
    </row>
    <row r="901" spans="1:17">
      <c r="A901" s="44" t="s">
        <v>1557</v>
      </c>
      <c r="B901" s="45" t="s">
        <v>37</v>
      </c>
      <c r="C901" s="46">
        <v>180403</v>
      </c>
      <c r="D901" s="53" t="s">
        <v>1558</v>
      </c>
      <c r="E901" s="47" t="s">
        <v>9</v>
      </c>
      <c r="F901" s="54">
        <v>15.98</v>
      </c>
      <c r="G901" s="67">
        <v>15.98</v>
      </c>
      <c r="H901" s="48">
        <f t="shared" si="78"/>
        <v>3104.9140000000002</v>
      </c>
      <c r="I901" s="49">
        <f t="shared" si="79"/>
        <v>194.3</v>
      </c>
      <c r="J901" s="49">
        <f t="shared" si="80"/>
        <v>631.68940000000009</v>
      </c>
      <c r="K901" s="49">
        <f t="shared" si="81"/>
        <v>39.53</v>
      </c>
      <c r="L901" s="50">
        <f t="shared" si="82"/>
        <v>3736.6</v>
      </c>
      <c r="M901" s="50">
        <f t="shared" si="83"/>
        <v>3736.6</v>
      </c>
      <c r="P901" s="8">
        <v>224.09</v>
      </c>
      <c r="Q901" s="8">
        <v>45.6</v>
      </c>
    </row>
    <row r="902" spans="1:17">
      <c r="A902" s="44" t="s">
        <v>1559</v>
      </c>
      <c r="B902" s="45" t="s">
        <v>37</v>
      </c>
      <c r="C902" s="46">
        <v>180515</v>
      </c>
      <c r="D902" s="53" t="s">
        <v>1560</v>
      </c>
      <c r="E902" s="47" t="s">
        <v>9</v>
      </c>
      <c r="F902" s="54">
        <v>7.56</v>
      </c>
      <c r="G902" s="67">
        <v>7.56</v>
      </c>
      <c r="H902" s="48">
        <f t="shared" si="78"/>
        <v>3306.9708000000001</v>
      </c>
      <c r="I902" s="49">
        <f t="shared" si="79"/>
        <v>437.43</v>
      </c>
      <c r="J902" s="49">
        <f t="shared" si="80"/>
        <v>279.64440000000002</v>
      </c>
      <c r="K902" s="49">
        <f t="shared" si="81"/>
        <v>36.99</v>
      </c>
      <c r="L902" s="50">
        <f t="shared" si="82"/>
        <v>3586.61</v>
      </c>
      <c r="M902" s="50">
        <f t="shared" si="83"/>
        <v>3586.61</v>
      </c>
      <c r="P902" s="8">
        <v>504.5</v>
      </c>
      <c r="Q902" s="8">
        <v>42.67</v>
      </c>
    </row>
    <row r="903" spans="1:17">
      <c r="A903" s="44" t="s">
        <v>1561</v>
      </c>
      <c r="B903" s="45" t="s">
        <v>4</v>
      </c>
      <c r="C903" s="57" t="s">
        <v>74</v>
      </c>
      <c r="D903" s="53" t="s">
        <v>1446</v>
      </c>
      <c r="E903" s="47" t="s">
        <v>16</v>
      </c>
      <c r="F903" s="54">
        <v>5.05</v>
      </c>
      <c r="G903" s="67">
        <v>5.05</v>
      </c>
      <c r="H903" s="48">
        <f t="shared" si="78"/>
        <v>1615.7979999999998</v>
      </c>
      <c r="I903" s="49">
        <f t="shared" si="79"/>
        <v>319.95999999999998</v>
      </c>
      <c r="J903" s="49">
        <f t="shared" si="80"/>
        <v>171.59899999999999</v>
      </c>
      <c r="K903" s="49">
        <f t="shared" si="81"/>
        <v>33.979999999999997</v>
      </c>
      <c r="L903" s="50">
        <f t="shared" si="82"/>
        <v>1787.39</v>
      </c>
      <c r="M903" s="50">
        <f t="shared" si="83"/>
        <v>1787.39</v>
      </c>
      <c r="P903" s="8">
        <v>369.02</v>
      </c>
      <c r="Q903" s="8">
        <v>39.200000000000003</v>
      </c>
    </row>
    <row r="904" spans="1:17">
      <c r="A904" s="44" t="s">
        <v>1562</v>
      </c>
      <c r="B904" s="45" t="s">
        <v>4</v>
      </c>
      <c r="C904" s="57" t="s">
        <v>76</v>
      </c>
      <c r="D904" s="53" t="s">
        <v>77</v>
      </c>
      <c r="E904" s="47" t="s">
        <v>16</v>
      </c>
      <c r="F904" s="54">
        <v>8.89</v>
      </c>
      <c r="G904" s="67">
        <v>8.89</v>
      </c>
      <c r="H904" s="48">
        <f t="shared" si="78"/>
        <v>2599.8805000000002</v>
      </c>
      <c r="I904" s="49">
        <f t="shared" si="79"/>
        <v>292.45</v>
      </c>
      <c r="J904" s="49">
        <f t="shared" si="80"/>
        <v>302.0822</v>
      </c>
      <c r="K904" s="49">
        <f t="shared" si="81"/>
        <v>33.979999999999997</v>
      </c>
      <c r="L904" s="50">
        <f t="shared" si="82"/>
        <v>2901.96</v>
      </c>
      <c r="M904" s="50">
        <f t="shared" si="83"/>
        <v>2901.96</v>
      </c>
      <c r="P904" s="8">
        <v>337.29</v>
      </c>
      <c r="Q904" s="8">
        <v>39.200000000000003</v>
      </c>
    </row>
    <row r="905" spans="1:17">
      <c r="A905" s="40" t="s">
        <v>1563</v>
      </c>
      <c r="B905" s="41"/>
      <c r="C905" s="41"/>
      <c r="D905" s="42" t="s">
        <v>155</v>
      </c>
      <c r="E905" s="41"/>
      <c r="F905" s="92"/>
      <c r="G905" s="41"/>
      <c r="H905" s="55"/>
      <c r="I905" s="55"/>
      <c r="J905" s="55"/>
      <c r="K905" s="55"/>
      <c r="L905" s="55">
        <f>L906</f>
        <v>4354.1899999999996</v>
      </c>
      <c r="M905" s="55">
        <f>M906</f>
        <v>4354.1899999999996</v>
      </c>
      <c r="P905" s="4"/>
      <c r="Q905" s="4"/>
    </row>
    <row r="906" spans="1:17">
      <c r="A906" s="44" t="s">
        <v>1564</v>
      </c>
      <c r="B906" s="45" t="s">
        <v>37</v>
      </c>
      <c r="C906" s="46">
        <v>190102</v>
      </c>
      <c r="D906" s="53" t="s">
        <v>1565</v>
      </c>
      <c r="E906" s="47" t="s">
        <v>9</v>
      </c>
      <c r="F906" s="54">
        <v>23.54</v>
      </c>
      <c r="G906" s="67">
        <v>23.54</v>
      </c>
      <c r="H906" s="48">
        <f t="shared" ref="H906:H968" si="84">G906*I906</f>
        <v>4354.1938</v>
      </c>
      <c r="I906" s="49">
        <f t="shared" ref="I906:I968" si="85">TRUNC(($P$7*P906),2)</f>
        <v>184.97</v>
      </c>
      <c r="J906" s="49">
        <f t="shared" ref="J906:J968" si="86">G906*K906</f>
        <v>0</v>
      </c>
      <c r="K906" s="49">
        <f t="shared" ref="K906:K968" si="87">TRUNC(($P$7*Q906),2)</f>
        <v>0</v>
      </c>
      <c r="L906" s="50">
        <f t="shared" ref="L906:L968" si="88">TRUNC(F906*(I906+K906),2)</f>
        <v>4354.1899999999996</v>
      </c>
      <c r="M906" s="50">
        <f t="shared" ref="M906:M968" si="89">TRUNC(G906*(I906+K906),2)</f>
        <v>4354.1899999999996</v>
      </c>
      <c r="P906" s="8">
        <v>213.33</v>
      </c>
      <c r="Q906" s="8">
        <v>0</v>
      </c>
    </row>
    <row r="907" spans="1:17">
      <c r="A907" s="40" t="s">
        <v>1566</v>
      </c>
      <c r="B907" s="41"/>
      <c r="C907" s="41"/>
      <c r="D907" s="42" t="s">
        <v>157</v>
      </c>
      <c r="E907" s="41"/>
      <c r="F907" s="92"/>
      <c r="G907" s="41"/>
      <c r="H907" s="55"/>
      <c r="I907" s="55"/>
      <c r="J907" s="55"/>
      <c r="K907" s="55"/>
      <c r="L907" s="55">
        <f>L908+L911</f>
        <v>75.61</v>
      </c>
      <c r="M907" s="55">
        <f>M908+M911</f>
        <v>75.61</v>
      </c>
      <c r="P907" s="4"/>
      <c r="Q907" s="4"/>
    </row>
    <row r="908" spans="1:17">
      <c r="A908" s="59" t="s">
        <v>1567</v>
      </c>
      <c r="B908" s="60"/>
      <c r="C908" s="60"/>
      <c r="D908" s="61" t="s">
        <v>287</v>
      </c>
      <c r="E908" s="60"/>
      <c r="F908" s="93"/>
      <c r="G908" s="60"/>
      <c r="H908" s="62"/>
      <c r="I908" s="62"/>
      <c r="J908" s="62"/>
      <c r="K908" s="62"/>
      <c r="L908" s="62">
        <f>SUM(L909:L910)</f>
        <v>71.88</v>
      </c>
      <c r="M908" s="62">
        <f>SUM(M909:M910)</f>
        <v>71.88</v>
      </c>
      <c r="P908" s="3"/>
      <c r="Q908" s="3"/>
    </row>
    <row r="909" spans="1:17">
      <c r="A909" s="44" t="s">
        <v>1568</v>
      </c>
      <c r="B909" s="45" t="s">
        <v>37</v>
      </c>
      <c r="C909" s="46">
        <v>200150</v>
      </c>
      <c r="D909" s="53" t="s">
        <v>1207</v>
      </c>
      <c r="E909" s="47" t="s">
        <v>9</v>
      </c>
      <c r="F909" s="54">
        <v>3.84</v>
      </c>
      <c r="G909" s="67">
        <v>3.84</v>
      </c>
      <c r="H909" s="48">
        <f t="shared" si="84"/>
        <v>11.52</v>
      </c>
      <c r="I909" s="49">
        <f t="shared" si="85"/>
        <v>3</v>
      </c>
      <c r="J909" s="49">
        <f t="shared" si="86"/>
        <v>3.8015999999999996</v>
      </c>
      <c r="K909" s="49">
        <f t="shared" si="87"/>
        <v>0.99</v>
      </c>
      <c r="L909" s="50">
        <f t="shared" si="88"/>
        <v>15.32</v>
      </c>
      <c r="M909" s="50">
        <f t="shared" si="89"/>
        <v>15.32</v>
      </c>
      <c r="P909" s="8">
        <v>3.46</v>
      </c>
      <c r="Q909" s="8">
        <v>1.1499999999999999</v>
      </c>
    </row>
    <row r="910" spans="1:17">
      <c r="A910" s="44" t="s">
        <v>1569</v>
      </c>
      <c r="B910" s="45" t="s">
        <v>37</v>
      </c>
      <c r="C910" s="46">
        <v>200403</v>
      </c>
      <c r="D910" s="53" t="s">
        <v>38</v>
      </c>
      <c r="E910" s="47" t="s">
        <v>9</v>
      </c>
      <c r="F910" s="54">
        <v>3.84</v>
      </c>
      <c r="G910" s="67">
        <v>3.84</v>
      </c>
      <c r="H910" s="48">
        <f t="shared" si="84"/>
        <v>9.5616000000000003</v>
      </c>
      <c r="I910" s="49">
        <f t="shared" si="85"/>
        <v>2.4900000000000002</v>
      </c>
      <c r="J910" s="49">
        <f t="shared" si="86"/>
        <v>47.001599999999996</v>
      </c>
      <c r="K910" s="49">
        <f t="shared" si="87"/>
        <v>12.24</v>
      </c>
      <c r="L910" s="50">
        <f t="shared" si="88"/>
        <v>56.56</v>
      </c>
      <c r="M910" s="50">
        <f t="shared" si="89"/>
        <v>56.56</v>
      </c>
      <c r="P910" s="8">
        <v>2.88</v>
      </c>
      <c r="Q910" s="8">
        <v>14.12</v>
      </c>
    </row>
    <row r="911" spans="1:17">
      <c r="A911" s="59" t="s">
        <v>1570</v>
      </c>
      <c r="B911" s="60"/>
      <c r="C911" s="60"/>
      <c r="D911" s="61" t="s">
        <v>1219</v>
      </c>
      <c r="E911" s="60"/>
      <c r="F911" s="93"/>
      <c r="G911" s="60"/>
      <c r="H911" s="62"/>
      <c r="I911" s="62"/>
      <c r="J911" s="62"/>
      <c r="K911" s="62"/>
      <c r="L911" s="62">
        <f>SUM(L912:L913)</f>
        <v>3.73</v>
      </c>
      <c r="M911" s="62">
        <f>SUM(M912:M913)</f>
        <v>3.73</v>
      </c>
      <c r="P911" s="3"/>
      <c r="Q911" s="3"/>
    </row>
    <row r="912" spans="1:17">
      <c r="A912" s="44" t="s">
        <v>1571</v>
      </c>
      <c r="B912" s="45" t="s">
        <v>37</v>
      </c>
      <c r="C912" s="46">
        <v>200150</v>
      </c>
      <c r="D912" s="53" t="s">
        <v>1207</v>
      </c>
      <c r="E912" s="47" t="s">
        <v>9</v>
      </c>
      <c r="F912" s="54">
        <v>0.2</v>
      </c>
      <c r="G912" s="67">
        <v>0.2</v>
      </c>
      <c r="H912" s="48">
        <f t="shared" si="84"/>
        <v>0.60000000000000009</v>
      </c>
      <c r="I912" s="49">
        <f t="shared" si="85"/>
        <v>3</v>
      </c>
      <c r="J912" s="49">
        <f t="shared" si="86"/>
        <v>0.19800000000000001</v>
      </c>
      <c r="K912" s="49">
        <f t="shared" si="87"/>
        <v>0.99</v>
      </c>
      <c r="L912" s="50">
        <f t="shared" si="88"/>
        <v>0.79</v>
      </c>
      <c r="M912" s="50">
        <f t="shared" si="89"/>
        <v>0.79</v>
      </c>
      <c r="P912" s="8">
        <v>3.46</v>
      </c>
      <c r="Q912" s="8">
        <v>1.1499999999999999</v>
      </c>
    </row>
    <row r="913" spans="1:17">
      <c r="A913" s="44" t="s">
        <v>1572</v>
      </c>
      <c r="B913" s="45" t="s">
        <v>37</v>
      </c>
      <c r="C913" s="46">
        <v>200403</v>
      </c>
      <c r="D913" s="53" t="s">
        <v>38</v>
      </c>
      <c r="E913" s="47" t="s">
        <v>9</v>
      </c>
      <c r="F913" s="54">
        <v>0.2</v>
      </c>
      <c r="G913" s="67">
        <v>0.2</v>
      </c>
      <c r="H913" s="48">
        <f t="shared" si="84"/>
        <v>0.49800000000000005</v>
      </c>
      <c r="I913" s="49">
        <f t="shared" si="85"/>
        <v>2.4900000000000002</v>
      </c>
      <c r="J913" s="49">
        <f t="shared" si="86"/>
        <v>2.4480000000000004</v>
      </c>
      <c r="K913" s="49">
        <f t="shared" si="87"/>
        <v>12.24</v>
      </c>
      <c r="L913" s="50">
        <f t="shared" si="88"/>
        <v>2.94</v>
      </c>
      <c r="M913" s="50">
        <f t="shared" si="89"/>
        <v>2.94</v>
      </c>
      <c r="P913" s="8">
        <v>2.88</v>
      </c>
      <c r="Q913" s="8">
        <v>14.12</v>
      </c>
    </row>
    <row r="914" spans="1:17">
      <c r="A914" s="40" t="s">
        <v>1573</v>
      </c>
      <c r="B914" s="41"/>
      <c r="C914" s="41"/>
      <c r="D914" s="42" t="s">
        <v>159</v>
      </c>
      <c r="E914" s="41"/>
      <c r="F914" s="92"/>
      <c r="G914" s="41"/>
      <c r="H914" s="55"/>
      <c r="I914" s="55"/>
      <c r="J914" s="55"/>
      <c r="K914" s="55"/>
      <c r="L914" s="55">
        <f>SUM(L915:L916)</f>
        <v>1315.2</v>
      </c>
      <c r="M914" s="55">
        <f>SUM(M915:M916)</f>
        <v>1315.2</v>
      </c>
      <c r="P914" s="4"/>
      <c r="Q914" s="4"/>
    </row>
    <row r="915" spans="1:17">
      <c r="A915" s="44" t="s">
        <v>1574</v>
      </c>
      <c r="B915" s="45" t="s">
        <v>7</v>
      </c>
      <c r="C915" s="46">
        <v>96113</v>
      </c>
      <c r="D915" s="53" t="s">
        <v>1575</v>
      </c>
      <c r="E915" s="47" t="s">
        <v>9</v>
      </c>
      <c r="F915" s="54">
        <v>31.2</v>
      </c>
      <c r="G915" s="67">
        <v>31.2</v>
      </c>
      <c r="H915" s="48">
        <f t="shared" si="84"/>
        <v>552.55200000000002</v>
      </c>
      <c r="I915" s="49">
        <f t="shared" si="85"/>
        <v>17.71</v>
      </c>
      <c r="J915" s="49">
        <f t="shared" si="86"/>
        <v>434.928</v>
      </c>
      <c r="K915" s="49">
        <f t="shared" si="87"/>
        <v>13.94</v>
      </c>
      <c r="L915" s="50">
        <f t="shared" si="88"/>
        <v>987.48</v>
      </c>
      <c r="M915" s="50">
        <f t="shared" si="89"/>
        <v>987.48</v>
      </c>
      <c r="P915" s="8">
        <v>20.43</v>
      </c>
      <c r="Q915" s="8">
        <v>16.079999999999998</v>
      </c>
    </row>
    <row r="916" spans="1:17">
      <c r="A916" s="44" t="s">
        <v>1576</v>
      </c>
      <c r="B916" s="45" t="s">
        <v>37</v>
      </c>
      <c r="C916" s="46">
        <v>210506</v>
      </c>
      <c r="D916" s="53" t="s">
        <v>1577</v>
      </c>
      <c r="E916" s="47" t="s">
        <v>16</v>
      </c>
      <c r="F916" s="54">
        <v>23.8</v>
      </c>
      <c r="G916" s="67">
        <v>23.8</v>
      </c>
      <c r="H916" s="48">
        <f t="shared" si="84"/>
        <v>327.726</v>
      </c>
      <c r="I916" s="49">
        <f t="shared" si="85"/>
        <v>13.77</v>
      </c>
      <c r="J916" s="49">
        <f t="shared" si="86"/>
        <v>0</v>
      </c>
      <c r="K916" s="49">
        <f t="shared" si="87"/>
        <v>0</v>
      </c>
      <c r="L916" s="50">
        <f t="shared" si="88"/>
        <v>327.72</v>
      </c>
      <c r="M916" s="50">
        <f t="shared" si="89"/>
        <v>327.72</v>
      </c>
      <c r="P916" s="8">
        <v>15.89</v>
      </c>
      <c r="Q916" s="8">
        <v>0</v>
      </c>
    </row>
    <row r="917" spans="1:17">
      <c r="A917" s="40" t="s">
        <v>1578</v>
      </c>
      <c r="B917" s="41"/>
      <c r="C917" s="41"/>
      <c r="D917" s="42" t="s">
        <v>124</v>
      </c>
      <c r="E917" s="41"/>
      <c r="F917" s="92"/>
      <c r="G917" s="41"/>
      <c r="H917" s="55"/>
      <c r="I917" s="55"/>
      <c r="J917" s="55"/>
      <c r="K917" s="55"/>
      <c r="L917" s="55">
        <f>SUM(L918:L921)</f>
        <v>5263.07</v>
      </c>
      <c r="M917" s="55">
        <f>SUM(M918:M921)</f>
        <v>5263.07</v>
      </c>
      <c r="P917" s="4"/>
      <c r="Q917" s="4"/>
    </row>
    <row r="918" spans="1:17">
      <c r="A918" s="44" t="s">
        <v>1579</v>
      </c>
      <c r="B918" s="45" t="s">
        <v>37</v>
      </c>
      <c r="C918" s="46">
        <v>220101</v>
      </c>
      <c r="D918" s="53" t="s">
        <v>1580</v>
      </c>
      <c r="E918" s="47" t="s">
        <v>9</v>
      </c>
      <c r="F918" s="54">
        <v>48.92</v>
      </c>
      <c r="G918" s="67">
        <v>48.92</v>
      </c>
      <c r="H918" s="48">
        <f t="shared" si="84"/>
        <v>1155.0011999999999</v>
      </c>
      <c r="I918" s="49">
        <f t="shared" si="85"/>
        <v>23.61</v>
      </c>
      <c r="J918" s="49">
        <f t="shared" si="86"/>
        <v>437.834</v>
      </c>
      <c r="K918" s="49">
        <f t="shared" si="87"/>
        <v>8.9499999999999993</v>
      </c>
      <c r="L918" s="50">
        <f t="shared" si="88"/>
        <v>1592.83</v>
      </c>
      <c r="M918" s="50">
        <f t="shared" si="89"/>
        <v>1592.83</v>
      </c>
      <c r="P918" s="8">
        <v>27.24</v>
      </c>
      <c r="Q918" s="8">
        <v>10.33</v>
      </c>
    </row>
    <row r="919" spans="1:17">
      <c r="A919" s="44" t="s">
        <v>1581</v>
      </c>
      <c r="B919" s="45" t="s">
        <v>37</v>
      </c>
      <c r="C919" s="46">
        <v>220309</v>
      </c>
      <c r="D919" s="53" t="s">
        <v>1582</v>
      </c>
      <c r="E919" s="47" t="s">
        <v>9</v>
      </c>
      <c r="F919" s="54">
        <v>48.92</v>
      </c>
      <c r="G919" s="67">
        <v>48.92</v>
      </c>
      <c r="H919" s="48">
        <f t="shared" si="84"/>
        <v>2068.8267999999998</v>
      </c>
      <c r="I919" s="49">
        <f t="shared" si="85"/>
        <v>42.29</v>
      </c>
      <c r="J919" s="49">
        <f t="shared" si="86"/>
        <v>1114.8868</v>
      </c>
      <c r="K919" s="49">
        <f t="shared" si="87"/>
        <v>22.79</v>
      </c>
      <c r="L919" s="50">
        <f t="shared" si="88"/>
        <v>3183.71</v>
      </c>
      <c r="M919" s="50">
        <f t="shared" si="89"/>
        <v>3183.71</v>
      </c>
      <c r="P919" s="8">
        <v>48.78</v>
      </c>
      <c r="Q919" s="8">
        <v>26.29</v>
      </c>
    </row>
    <row r="920" spans="1:17">
      <c r="A920" s="44" t="s">
        <v>1583</v>
      </c>
      <c r="B920" s="45" t="s">
        <v>37</v>
      </c>
      <c r="C920" s="46">
        <v>220310</v>
      </c>
      <c r="D920" s="53" t="s">
        <v>1401</v>
      </c>
      <c r="E920" s="47" t="s">
        <v>16</v>
      </c>
      <c r="F920" s="54">
        <v>45.85</v>
      </c>
      <c r="G920" s="67">
        <v>45.85</v>
      </c>
      <c r="H920" s="48">
        <f t="shared" si="84"/>
        <v>95.368000000000009</v>
      </c>
      <c r="I920" s="49">
        <f t="shared" si="85"/>
        <v>2.08</v>
      </c>
      <c r="J920" s="49">
        <f t="shared" si="86"/>
        <v>248.96549999999999</v>
      </c>
      <c r="K920" s="49">
        <f t="shared" si="87"/>
        <v>5.43</v>
      </c>
      <c r="L920" s="50">
        <f t="shared" si="88"/>
        <v>344.33</v>
      </c>
      <c r="M920" s="50">
        <f t="shared" si="89"/>
        <v>344.33</v>
      </c>
      <c r="P920" s="8">
        <v>2.41</v>
      </c>
      <c r="Q920" s="8">
        <v>6.27</v>
      </c>
    </row>
    <row r="921" spans="1:17">
      <c r="A921" s="44" t="s">
        <v>1584</v>
      </c>
      <c r="B921" s="45" t="s">
        <v>37</v>
      </c>
      <c r="C921" s="46">
        <v>220059</v>
      </c>
      <c r="D921" s="53" t="s">
        <v>1457</v>
      </c>
      <c r="E921" s="47" t="s">
        <v>9</v>
      </c>
      <c r="F921" s="54">
        <v>4.07</v>
      </c>
      <c r="G921" s="67">
        <v>4.07</v>
      </c>
      <c r="H921" s="48">
        <f t="shared" si="84"/>
        <v>109.3202</v>
      </c>
      <c r="I921" s="49">
        <f t="shared" si="85"/>
        <v>26.86</v>
      </c>
      <c r="J921" s="49">
        <f t="shared" si="86"/>
        <v>32.885600000000004</v>
      </c>
      <c r="K921" s="49">
        <f t="shared" si="87"/>
        <v>8.08</v>
      </c>
      <c r="L921" s="50">
        <f t="shared" si="88"/>
        <v>142.19999999999999</v>
      </c>
      <c r="M921" s="50">
        <f t="shared" si="89"/>
        <v>142.19999999999999</v>
      </c>
      <c r="P921" s="8">
        <v>30.98</v>
      </c>
      <c r="Q921" s="8">
        <v>9.33</v>
      </c>
    </row>
    <row r="922" spans="1:17">
      <c r="A922" s="40" t="s">
        <v>1585</v>
      </c>
      <c r="B922" s="41"/>
      <c r="C922" s="41"/>
      <c r="D922" s="42" t="s">
        <v>165</v>
      </c>
      <c r="E922" s="41"/>
      <c r="F922" s="92"/>
      <c r="G922" s="41"/>
      <c r="H922" s="55"/>
      <c r="I922" s="55"/>
      <c r="J922" s="55"/>
      <c r="K922" s="55"/>
      <c r="L922" s="55">
        <f>L923+L925+L930+L932</f>
        <v>3061.85</v>
      </c>
      <c r="M922" s="55">
        <f>M923+M925+M930+M932</f>
        <v>3061.85</v>
      </c>
      <c r="P922" s="4"/>
      <c r="Q922" s="4"/>
    </row>
    <row r="923" spans="1:17">
      <c r="A923" s="59" t="s">
        <v>1586</v>
      </c>
      <c r="B923" s="60"/>
      <c r="C923" s="60"/>
      <c r="D923" s="61" t="s">
        <v>1214</v>
      </c>
      <c r="E923" s="60"/>
      <c r="F923" s="93"/>
      <c r="G923" s="60"/>
      <c r="H923" s="62"/>
      <c r="I923" s="62"/>
      <c r="J923" s="62"/>
      <c r="K923" s="62"/>
      <c r="L923" s="62">
        <f>L924</f>
        <v>1178.03</v>
      </c>
      <c r="M923" s="62">
        <f>M924</f>
        <v>1178.03</v>
      </c>
      <c r="P923" s="3"/>
      <c r="Q923" s="3"/>
    </row>
    <row r="924" spans="1:17">
      <c r="A924" s="44" t="s">
        <v>1587</v>
      </c>
      <c r="B924" s="45" t="s">
        <v>37</v>
      </c>
      <c r="C924" s="46">
        <v>261602</v>
      </c>
      <c r="D924" s="53" t="s">
        <v>75</v>
      </c>
      <c r="E924" s="47" t="s">
        <v>9</v>
      </c>
      <c r="F924" s="54">
        <v>54.64</v>
      </c>
      <c r="G924" s="67">
        <v>54.64</v>
      </c>
      <c r="H924" s="48">
        <f t="shared" si="84"/>
        <v>514.7088</v>
      </c>
      <c r="I924" s="49">
        <f t="shared" si="85"/>
        <v>9.42</v>
      </c>
      <c r="J924" s="49">
        <f t="shared" si="86"/>
        <v>663.32960000000003</v>
      </c>
      <c r="K924" s="49">
        <f t="shared" si="87"/>
        <v>12.14</v>
      </c>
      <c r="L924" s="50">
        <f t="shared" si="88"/>
        <v>1178.03</v>
      </c>
      <c r="M924" s="50">
        <f t="shared" si="89"/>
        <v>1178.03</v>
      </c>
      <c r="P924" s="8">
        <v>10.87</v>
      </c>
      <c r="Q924" s="8">
        <v>14.01</v>
      </c>
    </row>
    <row r="925" spans="1:17">
      <c r="A925" s="59" t="s">
        <v>1588</v>
      </c>
      <c r="B925" s="60"/>
      <c r="C925" s="60"/>
      <c r="D925" s="61" t="s">
        <v>1530</v>
      </c>
      <c r="E925" s="60"/>
      <c r="F925" s="93"/>
      <c r="G925" s="60"/>
      <c r="H925" s="62"/>
      <c r="I925" s="62"/>
      <c r="J925" s="62"/>
      <c r="K925" s="62"/>
      <c r="L925" s="62">
        <f>SUM(L926:L929)</f>
        <v>1324.52</v>
      </c>
      <c r="M925" s="62">
        <f>SUM(M926:M929)</f>
        <v>1324.52</v>
      </c>
      <c r="P925" s="3"/>
      <c r="Q925" s="3"/>
    </row>
    <row r="926" spans="1:17">
      <c r="A926" s="44" t="s">
        <v>1589</v>
      </c>
      <c r="B926" s="45" t="s">
        <v>37</v>
      </c>
      <c r="C926" s="46">
        <v>260104</v>
      </c>
      <c r="D926" s="53" t="s">
        <v>1341</v>
      </c>
      <c r="E926" s="47" t="s">
        <v>9</v>
      </c>
      <c r="F926" s="54">
        <v>35.700000000000003</v>
      </c>
      <c r="G926" s="67">
        <v>35.700000000000003</v>
      </c>
      <c r="H926" s="48">
        <f t="shared" si="84"/>
        <v>0</v>
      </c>
      <c r="I926" s="49">
        <f t="shared" si="85"/>
        <v>0</v>
      </c>
      <c r="J926" s="49">
        <f t="shared" si="86"/>
        <v>154.22400000000002</v>
      </c>
      <c r="K926" s="49">
        <f t="shared" si="87"/>
        <v>4.32</v>
      </c>
      <c r="L926" s="50">
        <f t="shared" si="88"/>
        <v>154.22</v>
      </c>
      <c r="M926" s="50">
        <f t="shared" si="89"/>
        <v>154.22</v>
      </c>
      <c r="P926" s="8">
        <v>0</v>
      </c>
      <c r="Q926" s="8">
        <v>4.99</v>
      </c>
    </row>
    <row r="927" spans="1:17">
      <c r="A927" s="44" t="s">
        <v>1590</v>
      </c>
      <c r="B927" s="45" t="s">
        <v>37</v>
      </c>
      <c r="C927" s="46">
        <v>261300</v>
      </c>
      <c r="D927" s="53" t="s">
        <v>1404</v>
      </c>
      <c r="E927" s="47" t="s">
        <v>9</v>
      </c>
      <c r="F927" s="54">
        <v>35.700000000000003</v>
      </c>
      <c r="G927" s="67">
        <v>35.700000000000003</v>
      </c>
      <c r="H927" s="48">
        <f t="shared" si="84"/>
        <v>63.189000000000007</v>
      </c>
      <c r="I927" s="49">
        <f t="shared" si="85"/>
        <v>1.77</v>
      </c>
      <c r="J927" s="49">
        <f t="shared" si="86"/>
        <v>283.101</v>
      </c>
      <c r="K927" s="49">
        <f t="shared" si="87"/>
        <v>7.93</v>
      </c>
      <c r="L927" s="50">
        <f t="shared" si="88"/>
        <v>346.29</v>
      </c>
      <c r="M927" s="50">
        <f t="shared" si="89"/>
        <v>346.29</v>
      </c>
      <c r="P927" s="8">
        <v>2.0499999999999998</v>
      </c>
      <c r="Q927" s="8">
        <v>9.15</v>
      </c>
    </row>
    <row r="928" spans="1:17">
      <c r="A928" s="44" t="s">
        <v>1591</v>
      </c>
      <c r="B928" s="45" t="s">
        <v>37</v>
      </c>
      <c r="C928" s="46">
        <v>261001</v>
      </c>
      <c r="D928" s="53" t="s">
        <v>1406</v>
      </c>
      <c r="E928" s="47" t="s">
        <v>9</v>
      </c>
      <c r="F928" s="54">
        <v>32.130000000000003</v>
      </c>
      <c r="G928" s="67">
        <v>32.130000000000003</v>
      </c>
      <c r="H928" s="48">
        <f t="shared" si="84"/>
        <v>126.27090000000001</v>
      </c>
      <c r="I928" s="49">
        <f t="shared" si="85"/>
        <v>3.93</v>
      </c>
      <c r="J928" s="49">
        <f t="shared" si="86"/>
        <v>207.23850000000002</v>
      </c>
      <c r="K928" s="49">
        <f t="shared" si="87"/>
        <v>6.45</v>
      </c>
      <c r="L928" s="50">
        <f t="shared" si="88"/>
        <v>333.5</v>
      </c>
      <c r="M928" s="50">
        <f t="shared" si="89"/>
        <v>333.5</v>
      </c>
      <c r="P928" s="8">
        <v>4.54</v>
      </c>
      <c r="Q928" s="8">
        <v>7.44</v>
      </c>
    </row>
    <row r="929" spans="1:17">
      <c r="A929" s="44" t="s">
        <v>1592</v>
      </c>
      <c r="B929" s="45" t="s">
        <v>37</v>
      </c>
      <c r="C929" s="46">
        <v>261550</v>
      </c>
      <c r="D929" s="53" t="s">
        <v>1408</v>
      </c>
      <c r="E929" s="47" t="s">
        <v>9</v>
      </c>
      <c r="F929" s="54">
        <v>35.700000000000003</v>
      </c>
      <c r="G929" s="67">
        <v>35.700000000000003</v>
      </c>
      <c r="H929" s="48">
        <f t="shared" si="84"/>
        <v>230.62200000000001</v>
      </c>
      <c r="I929" s="49">
        <f t="shared" si="85"/>
        <v>6.46</v>
      </c>
      <c r="J929" s="49">
        <f t="shared" si="86"/>
        <v>259.89600000000002</v>
      </c>
      <c r="K929" s="49">
        <f t="shared" si="87"/>
        <v>7.28</v>
      </c>
      <c r="L929" s="50">
        <f t="shared" si="88"/>
        <v>490.51</v>
      </c>
      <c r="M929" s="50">
        <f t="shared" si="89"/>
        <v>490.51</v>
      </c>
      <c r="P929" s="8">
        <v>7.46</v>
      </c>
      <c r="Q929" s="8">
        <v>8.4</v>
      </c>
    </row>
    <row r="930" spans="1:17">
      <c r="A930" s="59" t="s">
        <v>1593</v>
      </c>
      <c r="B930" s="60"/>
      <c r="C930" s="60"/>
      <c r="D930" s="61" t="s">
        <v>287</v>
      </c>
      <c r="E930" s="60"/>
      <c r="F930" s="93"/>
      <c r="G930" s="60"/>
      <c r="H930" s="62"/>
      <c r="I930" s="62"/>
      <c r="J930" s="62"/>
      <c r="K930" s="62"/>
      <c r="L930" s="62">
        <f>L931</f>
        <v>1.1399999999999999</v>
      </c>
      <c r="M930" s="62">
        <f>M931</f>
        <v>1.1399999999999999</v>
      </c>
      <c r="P930" s="3"/>
      <c r="Q930" s="3"/>
    </row>
    <row r="931" spans="1:17">
      <c r="A931" s="44" t="s">
        <v>1594</v>
      </c>
      <c r="B931" s="45" t="s">
        <v>37</v>
      </c>
      <c r="C931" s="46">
        <v>261000</v>
      </c>
      <c r="D931" s="53" t="s">
        <v>40</v>
      </c>
      <c r="E931" s="47" t="s">
        <v>9</v>
      </c>
      <c r="F931" s="54">
        <v>0.1</v>
      </c>
      <c r="G931" s="67">
        <v>0.1</v>
      </c>
      <c r="H931" s="48">
        <f t="shared" si="84"/>
        <v>0.49400000000000005</v>
      </c>
      <c r="I931" s="49">
        <f t="shared" si="85"/>
        <v>4.9400000000000004</v>
      </c>
      <c r="J931" s="49">
        <f t="shared" si="86"/>
        <v>0.64800000000000013</v>
      </c>
      <c r="K931" s="49">
        <f t="shared" si="87"/>
        <v>6.48</v>
      </c>
      <c r="L931" s="50">
        <f t="shared" si="88"/>
        <v>1.1399999999999999</v>
      </c>
      <c r="M931" s="50">
        <f t="shared" si="89"/>
        <v>1.1399999999999999</v>
      </c>
      <c r="P931" s="8">
        <v>5.7</v>
      </c>
      <c r="Q931" s="8">
        <v>7.48</v>
      </c>
    </row>
    <row r="932" spans="1:17">
      <c r="A932" s="59" t="s">
        <v>1595</v>
      </c>
      <c r="B932" s="60"/>
      <c r="C932" s="60"/>
      <c r="D932" s="61" t="s">
        <v>1510</v>
      </c>
      <c r="E932" s="60"/>
      <c r="F932" s="93"/>
      <c r="G932" s="60"/>
      <c r="H932" s="62"/>
      <c r="I932" s="62"/>
      <c r="J932" s="62"/>
      <c r="K932" s="62"/>
      <c r="L932" s="62">
        <f>SUM(L933:L934)</f>
        <v>558.16</v>
      </c>
      <c r="M932" s="62">
        <f>SUM(M933:M934)</f>
        <v>558.16</v>
      </c>
      <c r="P932" s="3"/>
      <c r="Q932" s="3"/>
    </row>
    <row r="933" spans="1:17">
      <c r="A933" s="44" t="s">
        <v>1596</v>
      </c>
      <c r="B933" s="45" t="s">
        <v>37</v>
      </c>
      <c r="C933" s="46">
        <v>261300</v>
      </c>
      <c r="D933" s="53" t="s">
        <v>1404</v>
      </c>
      <c r="E933" s="47" t="s">
        <v>9</v>
      </c>
      <c r="F933" s="54">
        <v>31.2</v>
      </c>
      <c r="G933" s="67">
        <v>31.2</v>
      </c>
      <c r="H933" s="48">
        <f t="shared" si="84"/>
        <v>55.223999999999997</v>
      </c>
      <c r="I933" s="49">
        <f t="shared" si="85"/>
        <v>1.77</v>
      </c>
      <c r="J933" s="49">
        <f t="shared" si="86"/>
        <v>247.416</v>
      </c>
      <c r="K933" s="49">
        <f t="shared" si="87"/>
        <v>7.93</v>
      </c>
      <c r="L933" s="50">
        <f t="shared" si="88"/>
        <v>302.64</v>
      </c>
      <c r="M933" s="50">
        <f t="shared" si="89"/>
        <v>302.64</v>
      </c>
      <c r="P933" s="8">
        <v>2.0499999999999998</v>
      </c>
      <c r="Q933" s="8">
        <v>9.15</v>
      </c>
    </row>
    <row r="934" spans="1:17">
      <c r="A934" s="44" t="s">
        <v>1414</v>
      </c>
      <c r="B934" s="45" t="s">
        <v>37</v>
      </c>
      <c r="C934" s="46">
        <v>261307</v>
      </c>
      <c r="D934" s="53" t="s">
        <v>1415</v>
      </c>
      <c r="E934" s="47" t="s">
        <v>9</v>
      </c>
      <c r="F934" s="54">
        <v>31.2</v>
      </c>
      <c r="G934" s="48">
        <v>31.2</v>
      </c>
      <c r="H934" s="48">
        <f t="shared" si="84"/>
        <v>110.75999999999999</v>
      </c>
      <c r="I934" s="49">
        <f t="shared" si="85"/>
        <v>3.55</v>
      </c>
      <c r="J934" s="49">
        <f t="shared" si="86"/>
        <v>144.768</v>
      </c>
      <c r="K934" s="49">
        <f t="shared" si="87"/>
        <v>4.6399999999999997</v>
      </c>
      <c r="L934" s="50">
        <f t="shared" si="88"/>
        <v>255.52</v>
      </c>
      <c r="M934" s="50">
        <f t="shared" si="89"/>
        <v>255.52</v>
      </c>
      <c r="P934" s="8">
        <v>4.0999999999999996</v>
      </c>
      <c r="Q934" s="8">
        <v>5.36</v>
      </c>
    </row>
    <row r="935" spans="1:17">
      <c r="A935" s="34">
        <v>29</v>
      </c>
      <c r="B935" s="35"/>
      <c r="C935" s="35"/>
      <c r="D935" s="36" t="s">
        <v>1416</v>
      </c>
      <c r="E935" s="37" t="s">
        <v>12</v>
      </c>
      <c r="F935" s="38">
        <v>1</v>
      </c>
      <c r="G935" s="35"/>
      <c r="H935" s="58"/>
      <c r="I935" s="58"/>
      <c r="J935" s="58"/>
      <c r="K935" s="58"/>
      <c r="L935" s="58">
        <f>L936+L940+L942+L949+L951+L953+L957+L960+L964+L971</f>
        <v>61687.35</v>
      </c>
      <c r="M935" s="58">
        <f>M936+M940+M942+M949+M951+M953+M957+M960+M964+M971</f>
        <v>61687.35</v>
      </c>
      <c r="P935" s="5"/>
      <c r="Q935" s="5"/>
    </row>
    <row r="936" spans="1:17">
      <c r="A936" s="40" t="s">
        <v>1417</v>
      </c>
      <c r="B936" s="41"/>
      <c r="C936" s="41"/>
      <c r="D936" s="42" t="s">
        <v>132</v>
      </c>
      <c r="E936" s="41"/>
      <c r="F936" s="92"/>
      <c r="G936" s="41"/>
      <c r="H936" s="55"/>
      <c r="I936" s="55"/>
      <c r="J936" s="55"/>
      <c r="K936" s="55"/>
      <c r="L936" s="55">
        <f>SUM(L937:L939)</f>
        <v>293.43</v>
      </c>
      <c r="M936" s="55">
        <f>SUM(M937:M939)</f>
        <v>293.43</v>
      </c>
      <c r="P936" s="4"/>
      <c r="Q936" s="4"/>
    </row>
    <row r="937" spans="1:17">
      <c r="A937" s="44" t="s">
        <v>1418</v>
      </c>
      <c r="B937" s="45" t="s">
        <v>37</v>
      </c>
      <c r="C937" s="46">
        <v>20121</v>
      </c>
      <c r="D937" s="53" t="s">
        <v>965</v>
      </c>
      <c r="E937" s="47" t="s">
        <v>17</v>
      </c>
      <c r="F937" s="54">
        <v>1.66</v>
      </c>
      <c r="G937" s="48">
        <v>1.66</v>
      </c>
      <c r="H937" s="48">
        <f t="shared" si="84"/>
        <v>0</v>
      </c>
      <c r="I937" s="49">
        <f t="shared" si="85"/>
        <v>0</v>
      </c>
      <c r="J937" s="49">
        <f t="shared" si="86"/>
        <v>217.79199999999997</v>
      </c>
      <c r="K937" s="49">
        <f t="shared" si="87"/>
        <v>131.19999999999999</v>
      </c>
      <c r="L937" s="50">
        <f t="shared" si="88"/>
        <v>217.79</v>
      </c>
      <c r="M937" s="50">
        <f t="shared" si="89"/>
        <v>217.79</v>
      </c>
      <c r="P937" s="8">
        <v>0</v>
      </c>
      <c r="Q937" s="8">
        <v>151.32</v>
      </c>
    </row>
    <row r="938" spans="1:17">
      <c r="A938" s="44" t="s">
        <v>1419</v>
      </c>
      <c r="B938" s="45" t="s">
        <v>37</v>
      </c>
      <c r="C938" s="46">
        <v>20106</v>
      </c>
      <c r="D938" s="53" t="s">
        <v>1420</v>
      </c>
      <c r="E938" s="47" t="s">
        <v>9</v>
      </c>
      <c r="F938" s="54">
        <v>8.19</v>
      </c>
      <c r="G938" s="48">
        <v>8.19</v>
      </c>
      <c r="H938" s="48">
        <f t="shared" si="84"/>
        <v>0</v>
      </c>
      <c r="I938" s="49">
        <f t="shared" si="85"/>
        <v>0</v>
      </c>
      <c r="J938" s="49">
        <f t="shared" si="86"/>
        <v>41.2776</v>
      </c>
      <c r="K938" s="49">
        <f t="shared" si="87"/>
        <v>5.04</v>
      </c>
      <c r="L938" s="50">
        <f t="shared" si="88"/>
        <v>41.27</v>
      </c>
      <c r="M938" s="50">
        <f t="shared" si="89"/>
        <v>41.27</v>
      </c>
      <c r="P938" s="8">
        <v>0</v>
      </c>
      <c r="Q938" s="8">
        <v>5.82</v>
      </c>
    </row>
    <row r="939" spans="1:17" ht="15.6">
      <c r="A939" s="44" t="s">
        <v>1421</v>
      </c>
      <c r="B939" s="45" t="s">
        <v>37</v>
      </c>
      <c r="C939" s="46">
        <v>20118</v>
      </c>
      <c r="D939" s="53" t="s">
        <v>1422</v>
      </c>
      <c r="E939" s="47" t="s">
        <v>17</v>
      </c>
      <c r="F939" s="54">
        <v>1.0900000000000001</v>
      </c>
      <c r="G939" s="48">
        <v>1.0900000000000001</v>
      </c>
      <c r="H939" s="48">
        <f t="shared" si="84"/>
        <v>0</v>
      </c>
      <c r="I939" s="49">
        <f t="shared" si="85"/>
        <v>0</v>
      </c>
      <c r="J939" s="49">
        <f t="shared" si="86"/>
        <v>34.378599999999999</v>
      </c>
      <c r="K939" s="49">
        <f t="shared" si="87"/>
        <v>31.54</v>
      </c>
      <c r="L939" s="50">
        <f t="shared" si="88"/>
        <v>34.369999999999997</v>
      </c>
      <c r="M939" s="50">
        <f t="shared" si="89"/>
        <v>34.369999999999997</v>
      </c>
      <c r="P939" s="8">
        <v>0</v>
      </c>
      <c r="Q939" s="8">
        <v>36.380000000000003</v>
      </c>
    </row>
    <row r="940" spans="1:17">
      <c r="A940" s="40" t="s">
        <v>1423</v>
      </c>
      <c r="B940" s="41"/>
      <c r="C940" s="41"/>
      <c r="D940" s="42" t="s">
        <v>134</v>
      </c>
      <c r="E940" s="41"/>
      <c r="F940" s="92"/>
      <c r="G940" s="41"/>
      <c r="H940" s="55"/>
      <c r="I940" s="55"/>
      <c r="J940" s="55"/>
      <c r="K940" s="55"/>
      <c r="L940" s="55">
        <f>L941</f>
        <v>119.32</v>
      </c>
      <c r="M940" s="55">
        <f>M941</f>
        <v>119.32</v>
      </c>
      <c r="P940" s="4"/>
      <c r="Q940" s="4"/>
    </row>
    <row r="941" spans="1:17">
      <c r="A941" s="44" t="s">
        <v>1424</v>
      </c>
      <c r="B941" s="45" t="s">
        <v>37</v>
      </c>
      <c r="C941" s="46">
        <v>30101</v>
      </c>
      <c r="D941" s="53" t="s">
        <v>92</v>
      </c>
      <c r="E941" s="47" t="s">
        <v>17</v>
      </c>
      <c r="F941" s="54">
        <v>3.16</v>
      </c>
      <c r="G941" s="48">
        <v>3.16</v>
      </c>
      <c r="H941" s="48">
        <f t="shared" si="84"/>
        <v>94.736800000000002</v>
      </c>
      <c r="I941" s="49">
        <f t="shared" si="85"/>
        <v>29.98</v>
      </c>
      <c r="J941" s="49">
        <f t="shared" si="86"/>
        <v>24.584800000000001</v>
      </c>
      <c r="K941" s="49">
        <f t="shared" si="87"/>
        <v>7.78</v>
      </c>
      <c r="L941" s="50">
        <f t="shared" si="88"/>
        <v>119.32</v>
      </c>
      <c r="M941" s="50">
        <f t="shared" si="89"/>
        <v>119.32</v>
      </c>
      <c r="P941" s="8">
        <v>34.58</v>
      </c>
      <c r="Q941" s="8">
        <v>8.98</v>
      </c>
    </row>
    <row r="942" spans="1:17">
      <c r="A942" s="40" t="s">
        <v>1425</v>
      </c>
      <c r="B942" s="41"/>
      <c r="C942" s="41"/>
      <c r="D942" s="42" t="s">
        <v>136</v>
      </c>
      <c r="E942" s="41"/>
      <c r="F942" s="92"/>
      <c r="G942" s="41"/>
      <c r="H942" s="55"/>
      <c r="I942" s="55"/>
      <c r="J942" s="55"/>
      <c r="K942" s="55"/>
      <c r="L942" s="55">
        <f>L943</f>
        <v>736.96</v>
      </c>
      <c r="M942" s="55">
        <f>M943</f>
        <v>736.96</v>
      </c>
      <c r="P942" s="4"/>
      <c r="Q942" s="4"/>
    </row>
    <row r="943" spans="1:17" ht="15.6">
      <c r="A943" s="59" t="s">
        <v>1426</v>
      </c>
      <c r="B943" s="68"/>
      <c r="C943" s="68"/>
      <c r="D943" s="61" t="s">
        <v>1427</v>
      </c>
      <c r="E943" s="68"/>
      <c r="F943" s="94"/>
      <c r="G943" s="68"/>
      <c r="H943" s="62"/>
      <c r="I943" s="62"/>
      <c r="J943" s="62"/>
      <c r="K943" s="62"/>
      <c r="L943" s="62">
        <f>SUM(L944:L948)</f>
        <v>736.96</v>
      </c>
      <c r="M943" s="62">
        <f>SUM(M944:M948)</f>
        <v>736.96</v>
      </c>
      <c r="P943" s="6"/>
      <c r="Q943" s="6"/>
    </row>
    <row r="944" spans="1:17">
      <c r="A944" s="44" t="s">
        <v>1428</v>
      </c>
      <c r="B944" s="45" t="s">
        <v>37</v>
      </c>
      <c r="C944" s="46">
        <v>41004</v>
      </c>
      <c r="D944" s="53" t="s">
        <v>1387</v>
      </c>
      <c r="E944" s="47" t="s">
        <v>17</v>
      </c>
      <c r="F944" s="54">
        <v>59.93</v>
      </c>
      <c r="G944" s="48">
        <v>59.93</v>
      </c>
      <c r="H944" s="48">
        <f t="shared" si="84"/>
        <v>97.086600000000004</v>
      </c>
      <c r="I944" s="49">
        <f t="shared" si="85"/>
        <v>1.62</v>
      </c>
      <c r="J944" s="49">
        <f t="shared" si="86"/>
        <v>0</v>
      </c>
      <c r="K944" s="49">
        <f t="shared" si="87"/>
        <v>0</v>
      </c>
      <c r="L944" s="50">
        <f t="shared" si="88"/>
        <v>97.08</v>
      </c>
      <c r="M944" s="50">
        <f t="shared" si="89"/>
        <v>97.08</v>
      </c>
      <c r="P944" s="8">
        <v>1.87</v>
      </c>
      <c r="Q944" s="8">
        <v>0</v>
      </c>
    </row>
    <row r="945" spans="1:17">
      <c r="A945" s="44" t="s">
        <v>1429</v>
      </c>
      <c r="B945" s="45" t="s">
        <v>37</v>
      </c>
      <c r="C945" s="46">
        <v>41010</v>
      </c>
      <c r="D945" s="53" t="s">
        <v>1430</v>
      </c>
      <c r="E945" s="47" t="s">
        <v>17</v>
      </c>
      <c r="F945" s="54">
        <v>59.93</v>
      </c>
      <c r="G945" s="48">
        <v>59.93</v>
      </c>
      <c r="H945" s="48">
        <f t="shared" si="84"/>
        <v>72.515299999999996</v>
      </c>
      <c r="I945" s="49">
        <f t="shared" si="85"/>
        <v>1.21</v>
      </c>
      <c r="J945" s="49">
        <f t="shared" si="86"/>
        <v>0</v>
      </c>
      <c r="K945" s="49">
        <f t="shared" si="87"/>
        <v>0</v>
      </c>
      <c r="L945" s="50">
        <f t="shared" si="88"/>
        <v>72.510000000000005</v>
      </c>
      <c r="M945" s="50">
        <f t="shared" si="89"/>
        <v>72.510000000000005</v>
      </c>
      <c r="P945" s="8">
        <v>1.4</v>
      </c>
      <c r="Q945" s="8">
        <v>0</v>
      </c>
    </row>
    <row r="946" spans="1:17">
      <c r="A946" s="44" t="s">
        <v>1431</v>
      </c>
      <c r="B946" s="45" t="s">
        <v>37</v>
      </c>
      <c r="C946" s="46">
        <v>41009</v>
      </c>
      <c r="D946" s="53" t="s">
        <v>1432</v>
      </c>
      <c r="E946" s="47" t="s">
        <v>17</v>
      </c>
      <c r="F946" s="54">
        <v>54.35</v>
      </c>
      <c r="G946" s="48">
        <v>54.35</v>
      </c>
      <c r="H946" s="48">
        <f t="shared" si="84"/>
        <v>88.590499999999992</v>
      </c>
      <c r="I946" s="49">
        <f t="shared" si="85"/>
        <v>1.63</v>
      </c>
      <c r="J946" s="49">
        <f t="shared" si="86"/>
        <v>0</v>
      </c>
      <c r="K946" s="49">
        <f t="shared" si="87"/>
        <v>0</v>
      </c>
      <c r="L946" s="50">
        <f t="shared" si="88"/>
        <v>88.59</v>
      </c>
      <c r="M946" s="50">
        <f t="shared" si="89"/>
        <v>88.59</v>
      </c>
      <c r="P946" s="8">
        <v>1.88</v>
      </c>
      <c r="Q946" s="8">
        <v>0</v>
      </c>
    </row>
    <row r="947" spans="1:17">
      <c r="A947" s="44" t="s">
        <v>1433</v>
      </c>
      <c r="B947" s="45" t="s">
        <v>37</v>
      </c>
      <c r="C947" s="46">
        <v>41140</v>
      </c>
      <c r="D947" s="53" t="s">
        <v>1434</v>
      </c>
      <c r="E947" s="47" t="s">
        <v>9</v>
      </c>
      <c r="F947" s="54">
        <v>187.76</v>
      </c>
      <c r="G947" s="48">
        <v>187.76</v>
      </c>
      <c r="H947" s="48">
        <f t="shared" si="84"/>
        <v>0</v>
      </c>
      <c r="I947" s="49">
        <f t="shared" si="85"/>
        <v>0</v>
      </c>
      <c r="J947" s="49">
        <f t="shared" si="86"/>
        <v>413.072</v>
      </c>
      <c r="K947" s="49">
        <f t="shared" si="87"/>
        <v>2.2000000000000002</v>
      </c>
      <c r="L947" s="50">
        <f t="shared" si="88"/>
        <v>413.07</v>
      </c>
      <c r="M947" s="50">
        <f t="shared" si="89"/>
        <v>413.07</v>
      </c>
      <c r="P947" s="8">
        <v>0</v>
      </c>
      <c r="Q947" s="8">
        <v>2.54</v>
      </c>
    </row>
    <row r="948" spans="1:17">
      <c r="A948" s="44" t="s">
        <v>1435</v>
      </c>
      <c r="B948" s="45" t="s">
        <v>37</v>
      </c>
      <c r="C948" s="46">
        <v>40905</v>
      </c>
      <c r="D948" s="53" t="s">
        <v>1436</v>
      </c>
      <c r="E948" s="47" t="s">
        <v>9</v>
      </c>
      <c r="F948" s="54">
        <v>187.76</v>
      </c>
      <c r="G948" s="48">
        <v>187.76</v>
      </c>
      <c r="H948" s="48">
        <f t="shared" si="84"/>
        <v>16.898399999999999</v>
      </c>
      <c r="I948" s="49">
        <f t="shared" si="85"/>
        <v>0.09</v>
      </c>
      <c r="J948" s="49">
        <f t="shared" si="86"/>
        <v>48.817599999999999</v>
      </c>
      <c r="K948" s="49">
        <f t="shared" si="87"/>
        <v>0.26</v>
      </c>
      <c r="L948" s="50">
        <f t="shared" si="88"/>
        <v>65.709999999999994</v>
      </c>
      <c r="M948" s="50">
        <f t="shared" si="89"/>
        <v>65.709999999999994</v>
      </c>
      <c r="P948" s="8">
        <v>0.11</v>
      </c>
      <c r="Q948" s="8">
        <v>0.31</v>
      </c>
    </row>
    <row r="949" spans="1:17">
      <c r="A949" s="40" t="s">
        <v>1437</v>
      </c>
      <c r="B949" s="41"/>
      <c r="C949" s="41"/>
      <c r="D949" s="42" t="s">
        <v>140</v>
      </c>
      <c r="E949" s="41"/>
      <c r="F949" s="92"/>
      <c r="G949" s="41"/>
      <c r="H949" s="55"/>
      <c r="I949" s="55"/>
      <c r="J949" s="55"/>
      <c r="K949" s="55"/>
      <c r="L949" s="55">
        <f>L950</f>
        <v>18957.14</v>
      </c>
      <c r="M949" s="55">
        <f>M950</f>
        <v>18957.14</v>
      </c>
      <c r="P949" s="4"/>
      <c r="Q949" s="4"/>
    </row>
    <row r="950" spans="1:17" ht="15.6">
      <c r="A950" s="44" t="s">
        <v>1438</v>
      </c>
      <c r="B950" s="45" t="s">
        <v>4</v>
      </c>
      <c r="C950" s="57" t="s">
        <v>15</v>
      </c>
      <c r="D950" s="32" t="s">
        <v>2565</v>
      </c>
      <c r="E950" s="47" t="s">
        <v>9</v>
      </c>
      <c r="F950" s="54">
        <v>44.31</v>
      </c>
      <c r="G950" s="48">
        <v>44.31</v>
      </c>
      <c r="H950" s="48">
        <f t="shared" si="84"/>
        <v>13407.7629</v>
      </c>
      <c r="I950" s="49">
        <f t="shared" si="85"/>
        <v>302.58999999999997</v>
      </c>
      <c r="J950" s="49">
        <f t="shared" si="86"/>
        <v>5549.3843999999999</v>
      </c>
      <c r="K950" s="49">
        <f t="shared" si="87"/>
        <v>125.24</v>
      </c>
      <c r="L950" s="50">
        <f t="shared" si="88"/>
        <v>18957.14</v>
      </c>
      <c r="M950" s="50">
        <f t="shared" si="89"/>
        <v>18957.14</v>
      </c>
      <c r="P950" s="8">
        <v>348.99</v>
      </c>
      <c r="Q950" s="8">
        <v>144.44999999999999</v>
      </c>
    </row>
    <row r="951" spans="1:17">
      <c r="A951" s="40" t="s">
        <v>1439</v>
      </c>
      <c r="B951" s="41"/>
      <c r="C951" s="41"/>
      <c r="D951" s="42" t="s">
        <v>149</v>
      </c>
      <c r="E951" s="41"/>
      <c r="F951" s="92"/>
      <c r="G951" s="41"/>
      <c r="H951" s="55"/>
      <c r="I951" s="55"/>
      <c r="J951" s="55"/>
      <c r="K951" s="55"/>
      <c r="L951" s="55">
        <f>L952</f>
        <v>706.3</v>
      </c>
      <c r="M951" s="55">
        <f>M952</f>
        <v>706.3</v>
      </c>
      <c r="P951" s="4"/>
      <c r="Q951" s="4"/>
    </row>
    <row r="952" spans="1:17">
      <c r="A952" s="44" t="s">
        <v>1440</v>
      </c>
      <c r="B952" s="45" t="s">
        <v>37</v>
      </c>
      <c r="C952" s="46">
        <v>121101</v>
      </c>
      <c r="D952" s="53" t="s">
        <v>1441</v>
      </c>
      <c r="E952" s="47" t="s">
        <v>9</v>
      </c>
      <c r="F952" s="54">
        <v>44.31</v>
      </c>
      <c r="G952" s="48">
        <v>44.31</v>
      </c>
      <c r="H952" s="48">
        <f t="shared" si="84"/>
        <v>610.59180000000003</v>
      </c>
      <c r="I952" s="49">
        <f t="shared" si="85"/>
        <v>13.78</v>
      </c>
      <c r="J952" s="49">
        <f t="shared" si="86"/>
        <v>95.709600000000009</v>
      </c>
      <c r="K952" s="49">
        <f t="shared" si="87"/>
        <v>2.16</v>
      </c>
      <c r="L952" s="50">
        <f t="shared" si="88"/>
        <v>706.3</v>
      </c>
      <c r="M952" s="50">
        <f t="shared" si="89"/>
        <v>706.3</v>
      </c>
      <c r="P952" s="8">
        <v>15.9</v>
      </c>
      <c r="Q952" s="8">
        <v>2.5</v>
      </c>
    </row>
    <row r="953" spans="1:17">
      <c r="A953" s="40" t="s">
        <v>1442</v>
      </c>
      <c r="B953" s="41"/>
      <c r="C953" s="41"/>
      <c r="D953" s="42" t="s">
        <v>153</v>
      </c>
      <c r="E953" s="41"/>
      <c r="F953" s="92"/>
      <c r="G953" s="41"/>
      <c r="H953" s="55"/>
      <c r="I953" s="55"/>
      <c r="J953" s="55"/>
      <c r="K953" s="55"/>
      <c r="L953" s="55">
        <f>SUM(L954:L956)</f>
        <v>31863.16</v>
      </c>
      <c r="M953" s="55">
        <f>SUM(M954:M956)</f>
        <v>31863.16</v>
      </c>
      <c r="P953" s="4"/>
      <c r="Q953" s="4"/>
    </row>
    <row r="954" spans="1:17">
      <c r="A954" s="44" t="s">
        <v>1443</v>
      </c>
      <c r="B954" s="45" t="s">
        <v>37</v>
      </c>
      <c r="C954" s="46">
        <v>180309</v>
      </c>
      <c r="D954" s="53" t="s">
        <v>1444</v>
      </c>
      <c r="E954" s="47" t="s">
        <v>9</v>
      </c>
      <c r="F954" s="54">
        <v>8.19</v>
      </c>
      <c r="G954" s="48">
        <v>8.19</v>
      </c>
      <c r="H954" s="48">
        <f t="shared" si="84"/>
        <v>3078.4571999999998</v>
      </c>
      <c r="I954" s="49">
        <f t="shared" si="85"/>
        <v>375.88</v>
      </c>
      <c r="J954" s="49">
        <f t="shared" si="86"/>
        <v>290.58119999999997</v>
      </c>
      <c r="K954" s="49">
        <f t="shared" si="87"/>
        <v>35.479999999999997</v>
      </c>
      <c r="L954" s="50">
        <f t="shared" si="88"/>
        <v>3369.03</v>
      </c>
      <c r="M954" s="50">
        <f t="shared" si="89"/>
        <v>3369.03</v>
      </c>
      <c r="P954" s="8">
        <v>433.51</v>
      </c>
      <c r="Q954" s="8">
        <v>40.92</v>
      </c>
    </row>
    <row r="955" spans="1:17">
      <c r="A955" s="44" t="s">
        <v>1445</v>
      </c>
      <c r="B955" s="45" t="s">
        <v>4</v>
      </c>
      <c r="C955" s="57" t="s">
        <v>74</v>
      </c>
      <c r="D955" s="53" t="s">
        <v>1446</v>
      </c>
      <c r="E955" s="47" t="s">
        <v>16</v>
      </c>
      <c r="F955" s="54">
        <v>72.739999999999995</v>
      </c>
      <c r="G955" s="48">
        <v>72.739999999999995</v>
      </c>
      <c r="H955" s="48">
        <f t="shared" si="84"/>
        <v>23273.890399999997</v>
      </c>
      <c r="I955" s="49">
        <f t="shared" si="85"/>
        <v>319.95999999999998</v>
      </c>
      <c r="J955" s="49">
        <f t="shared" si="86"/>
        <v>2471.7051999999994</v>
      </c>
      <c r="K955" s="49">
        <f t="shared" si="87"/>
        <v>33.979999999999997</v>
      </c>
      <c r="L955" s="50">
        <f t="shared" si="88"/>
        <v>25745.59</v>
      </c>
      <c r="M955" s="50">
        <f t="shared" si="89"/>
        <v>25745.59</v>
      </c>
      <c r="P955" s="8">
        <v>369.02</v>
      </c>
      <c r="Q955" s="8">
        <v>39.200000000000003</v>
      </c>
    </row>
    <row r="956" spans="1:17">
      <c r="A956" s="44" t="s">
        <v>1447</v>
      </c>
      <c r="B956" s="45" t="s">
        <v>4</v>
      </c>
      <c r="C956" s="57" t="s">
        <v>76</v>
      </c>
      <c r="D956" s="53" t="s">
        <v>77</v>
      </c>
      <c r="E956" s="47" t="s">
        <v>16</v>
      </c>
      <c r="F956" s="54">
        <v>8.42</v>
      </c>
      <c r="G956" s="48">
        <v>8.42</v>
      </c>
      <c r="H956" s="48">
        <f t="shared" si="84"/>
        <v>2462.4290000000001</v>
      </c>
      <c r="I956" s="49">
        <f t="shared" si="85"/>
        <v>292.45</v>
      </c>
      <c r="J956" s="49">
        <f t="shared" si="86"/>
        <v>286.11159999999995</v>
      </c>
      <c r="K956" s="49">
        <f t="shared" si="87"/>
        <v>33.979999999999997</v>
      </c>
      <c r="L956" s="50">
        <f t="shared" si="88"/>
        <v>2748.54</v>
      </c>
      <c r="M956" s="50">
        <f t="shared" si="89"/>
        <v>2748.54</v>
      </c>
      <c r="P956" s="8">
        <v>337.29</v>
      </c>
      <c r="Q956" s="8">
        <v>39.200000000000003</v>
      </c>
    </row>
    <row r="957" spans="1:17">
      <c r="A957" s="40" t="s">
        <v>1448</v>
      </c>
      <c r="B957" s="41"/>
      <c r="C957" s="41"/>
      <c r="D957" s="42" t="s">
        <v>157</v>
      </c>
      <c r="E957" s="41"/>
      <c r="F957" s="92"/>
      <c r="G957" s="41"/>
      <c r="H957" s="55"/>
      <c r="I957" s="55"/>
      <c r="J957" s="55"/>
      <c r="K957" s="55"/>
      <c r="L957" s="55">
        <f>SUM(L958:L959)</f>
        <v>829.46999999999991</v>
      </c>
      <c r="M957" s="55">
        <f>SUM(M958:M959)</f>
        <v>829.46999999999991</v>
      </c>
      <c r="P957" s="4"/>
      <c r="Q957" s="4"/>
    </row>
    <row r="958" spans="1:17">
      <c r="A958" s="44" t="s">
        <v>1449</v>
      </c>
      <c r="B958" s="45" t="s">
        <v>37</v>
      </c>
      <c r="C958" s="46">
        <v>200150</v>
      </c>
      <c r="D958" s="53" t="s">
        <v>1207</v>
      </c>
      <c r="E958" s="47" t="s">
        <v>9</v>
      </c>
      <c r="F958" s="54">
        <v>44.31</v>
      </c>
      <c r="G958" s="48">
        <v>44.31</v>
      </c>
      <c r="H958" s="48">
        <f t="shared" si="84"/>
        <v>132.93</v>
      </c>
      <c r="I958" s="49">
        <f t="shared" si="85"/>
        <v>3</v>
      </c>
      <c r="J958" s="49">
        <f t="shared" si="86"/>
        <v>43.866900000000001</v>
      </c>
      <c r="K958" s="49">
        <f t="shared" si="87"/>
        <v>0.99</v>
      </c>
      <c r="L958" s="50">
        <f t="shared" si="88"/>
        <v>176.79</v>
      </c>
      <c r="M958" s="50">
        <f t="shared" si="89"/>
        <v>176.79</v>
      </c>
      <c r="P958" s="8">
        <v>3.46</v>
      </c>
      <c r="Q958" s="8">
        <v>1.1499999999999999</v>
      </c>
    </row>
    <row r="959" spans="1:17">
      <c r="A959" s="44" t="s">
        <v>1450</v>
      </c>
      <c r="B959" s="45" t="s">
        <v>37</v>
      </c>
      <c r="C959" s="46">
        <v>200403</v>
      </c>
      <c r="D959" s="53" t="s">
        <v>38</v>
      </c>
      <c r="E959" s="47" t="s">
        <v>9</v>
      </c>
      <c r="F959" s="54">
        <v>44.31</v>
      </c>
      <c r="G959" s="48">
        <v>44.31</v>
      </c>
      <c r="H959" s="48">
        <f t="shared" si="84"/>
        <v>110.33190000000002</v>
      </c>
      <c r="I959" s="49">
        <f t="shared" si="85"/>
        <v>2.4900000000000002</v>
      </c>
      <c r="J959" s="49">
        <f t="shared" si="86"/>
        <v>542.35440000000006</v>
      </c>
      <c r="K959" s="49">
        <f t="shared" si="87"/>
        <v>12.24</v>
      </c>
      <c r="L959" s="50">
        <f t="shared" si="88"/>
        <v>652.67999999999995</v>
      </c>
      <c r="M959" s="50">
        <f t="shared" si="89"/>
        <v>652.67999999999995</v>
      </c>
      <c r="P959" s="8">
        <v>2.88</v>
      </c>
      <c r="Q959" s="8">
        <v>14.12</v>
      </c>
    </row>
    <row r="960" spans="1:17">
      <c r="A960" s="40" t="s">
        <v>1451</v>
      </c>
      <c r="B960" s="41"/>
      <c r="C960" s="41"/>
      <c r="D960" s="42" t="s">
        <v>124</v>
      </c>
      <c r="E960" s="41"/>
      <c r="F960" s="92"/>
      <c r="G960" s="41"/>
      <c r="H960" s="55"/>
      <c r="I960" s="55"/>
      <c r="J960" s="55"/>
      <c r="K960" s="55"/>
      <c r="L960" s="55">
        <f>SUM(L961:L963)</f>
        <v>5320.1</v>
      </c>
      <c r="M960" s="55">
        <f>SUM(M961:M963)</f>
        <v>5320.1</v>
      </c>
      <c r="P960" s="4"/>
      <c r="Q960" s="4"/>
    </row>
    <row r="961" spans="1:17">
      <c r="A961" s="44" t="s">
        <v>1452</v>
      </c>
      <c r="B961" s="45" t="s">
        <v>37</v>
      </c>
      <c r="C961" s="46">
        <v>220061</v>
      </c>
      <c r="D961" s="53" t="s">
        <v>1453</v>
      </c>
      <c r="E961" s="47" t="s">
        <v>9</v>
      </c>
      <c r="F961" s="54">
        <v>59.61</v>
      </c>
      <c r="G961" s="48">
        <v>59.61</v>
      </c>
      <c r="H961" s="48">
        <f t="shared" si="84"/>
        <v>2194.2440999999999</v>
      </c>
      <c r="I961" s="49">
        <f t="shared" si="85"/>
        <v>36.81</v>
      </c>
      <c r="J961" s="49">
        <f t="shared" si="86"/>
        <v>555.5652</v>
      </c>
      <c r="K961" s="49">
        <f t="shared" si="87"/>
        <v>9.32</v>
      </c>
      <c r="L961" s="50">
        <f t="shared" si="88"/>
        <v>2749.8</v>
      </c>
      <c r="M961" s="50">
        <f t="shared" si="89"/>
        <v>2749.8</v>
      </c>
      <c r="P961" s="8">
        <v>42.46</v>
      </c>
      <c r="Q961" s="8">
        <v>10.76</v>
      </c>
    </row>
    <row r="962" spans="1:17" ht="15.6">
      <c r="A962" s="44" t="s">
        <v>1454</v>
      </c>
      <c r="B962" s="45" t="s">
        <v>4</v>
      </c>
      <c r="C962" s="57" t="s">
        <v>107</v>
      </c>
      <c r="D962" s="53" t="s">
        <v>1455</v>
      </c>
      <c r="E962" s="47" t="s">
        <v>9</v>
      </c>
      <c r="F962" s="54">
        <v>59.61</v>
      </c>
      <c r="G962" s="48">
        <v>59.61</v>
      </c>
      <c r="H962" s="48">
        <f t="shared" si="84"/>
        <v>729.03030000000001</v>
      </c>
      <c r="I962" s="49">
        <f t="shared" si="85"/>
        <v>12.23</v>
      </c>
      <c r="J962" s="49">
        <f t="shared" si="86"/>
        <v>53.052900000000001</v>
      </c>
      <c r="K962" s="49">
        <f t="shared" si="87"/>
        <v>0.89</v>
      </c>
      <c r="L962" s="50">
        <f t="shared" si="88"/>
        <v>782.08</v>
      </c>
      <c r="M962" s="50">
        <f t="shared" si="89"/>
        <v>782.08</v>
      </c>
      <c r="P962" s="8">
        <v>14.11</v>
      </c>
      <c r="Q962" s="8">
        <v>1.03</v>
      </c>
    </row>
    <row r="963" spans="1:17">
      <c r="A963" s="44" t="s">
        <v>1456</v>
      </c>
      <c r="B963" s="45" t="s">
        <v>37</v>
      </c>
      <c r="C963" s="46">
        <v>220059</v>
      </c>
      <c r="D963" s="53" t="s">
        <v>1457</v>
      </c>
      <c r="E963" s="47" t="s">
        <v>9</v>
      </c>
      <c r="F963" s="54">
        <v>51.18</v>
      </c>
      <c r="G963" s="48">
        <v>51.18</v>
      </c>
      <c r="H963" s="48">
        <f t="shared" si="84"/>
        <v>1374.6948</v>
      </c>
      <c r="I963" s="49">
        <f t="shared" si="85"/>
        <v>26.86</v>
      </c>
      <c r="J963" s="49">
        <f t="shared" si="86"/>
        <v>413.53440000000001</v>
      </c>
      <c r="K963" s="49">
        <f t="shared" si="87"/>
        <v>8.08</v>
      </c>
      <c r="L963" s="50">
        <f t="shared" si="88"/>
        <v>1788.22</v>
      </c>
      <c r="M963" s="50">
        <f t="shared" si="89"/>
        <v>1788.22</v>
      </c>
      <c r="P963" s="8">
        <v>30.98</v>
      </c>
      <c r="Q963" s="8">
        <v>9.33</v>
      </c>
    </row>
    <row r="964" spans="1:17">
      <c r="A964" s="40" t="s">
        <v>1458</v>
      </c>
      <c r="B964" s="41"/>
      <c r="C964" s="41"/>
      <c r="D964" s="42" t="s">
        <v>165</v>
      </c>
      <c r="E964" s="41"/>
      <c r="F964" s="92"/>
      <c r="G964" s="41"/>
      <c r="H964" s="55"/>
      <c r="I964" s="55"/>
      <c r="J964" s="55"/>
      <c r="K964" s="55"/>
      <c r="L964" s="55">
        <f>L965+L967+L969</f>
        <v>1554.5</v>
      </c>
      <c r="M964" s="55">
        <f>M965+M967+M969</f>
        <v>1554.5</v>
      </c>
      <c r="P964" s="4"/>
      <c r="Q964" s="4"/>
    </row>
    <row r="965" spans="1:17">
      <c r="A965" s="59" t="s">
        <v>1459</v>
      </c>
      <c r="B965" s="60"/>
      <c r="C965" s="60"/>
      <c r="D965" s="61" t="s">
        <v>1460</v>
      </c>
      <c r="E965" s="60"/>
      <c r="F965" s="93"/>
      <c r="G965" s="60"/>
      <c r="H965" s="62"/>
      <c r="I965" s="62"/>
      <c r="J965" s="62"/>
      <c r="K965" s="62"/>
      <c r="L965" s="62">
        <f>L966</f>
        <v>506.02</v>
      </c>
      <c r="M965" s="62">
        <f>M966</f>
        <v>506.02</v>
      </c>
      <c r="P965" s="3"/>
      <c r="Q965" s="3"/>
    </row>
    <row r="966" spans="1:17">
      <c r="A966" s="44" t="s">
        <v>1461</v>
      </c>
      <c r="B966" s="45" t="s">
        <v>37</v>
      </c>
      <c r="C966" s="46">
        <v>261000</v>
      </c>
      <c r="D966" s="53" t="s">
        <v>40</v>
      </c>
      <c r="E966" s="47" t="s">
        <v>9</v>
      </c>
      <c r="F966" s="54">
        <v>44.31</v>
      </c>
      <c r="G966" s="48">
        <v>44.31</v>
      </c>
      <c r="H966" s="48">
        <f t="shared" si="84"/>
        <v>218.89140000000003</v>
      </c>
      <c r="I966" s="49">
        <f t="shared" si="85"/>
        <v>4.9400000000000004</v>
      </c>
      <c r="J966" s="49">
        <f t="shared" si="86"/>
        <v>287.12880000000001</v>
      </c>
      <c r="K966" s="49">
        <f t="shared" si="87"/>
        <v>6.48</v>
      </c>
      <c r="L966" s="50">
        <f t="shared" si="88"/>
        <v>506.02</v>
      </c>
      <c r="M966" s="50">
        <f t="shared" si="89"/>
        <v>506.02</v>
      </c>
      <c r="P966" s="8">
        <v>5.7</v>
      </c>
      <c r="Q966" s="8">
        <v>7.48</v>
      </c>
    </row>
    <row r="967" spans="1:17">
      <c r="A967" s="59" t="s">
        <v>1462</v>
      </c>
      <c r="B967" s="60"/>
      <c r="C967" s="60"/>
      <c r="D967" s="61" t="s">
        <v>1463</v>
      </c>
      <c r="E967" s="60"/>
      <c r="F967" s="93"/>
      <c r="G967" s="60"/>
      <c r="H967" s="62"/>
      <c r="I967" s="62"/>
      <c r="J967" s="62"/>
      <c r="K967" s="62"/>
      <c r="L967" s="62">
        <f>L968</f>
        <v>529.72</v>
      </c>
      <c r="M967" s="62">
        <f>M968</f>
        <v>529.72</v>
      </c>
      <c r="P967" s="3"/>
      <c r="Q967" s="3"/>
    </row>
    <row r="968" spans="1:17">
      <c r="A968" s="44" t="s">
        <v>1464</v>
      </c>
      <c r="B968" s="45" t="s">
        <v>37</v>
      </c>
      <c r="C968" s="46">
        <v>261602</v>
      </c>
      <c r="D968" s="53" t="s">
        <v>75</v>
      </c>
      <c r="E968" s="47" t="s">
        <v>9</v>
      </c>
      <c r="F968" s="54">
        <v>24.57</v>
      </c>
      <c r="G968" s="48">
        <v>24.57</v>
      </c>
      <c r="H968" s="48">
        <f t="shared" si="84"/>
        <v>231.4494</v>
      </c>
      <c r="I968" s="49">
        <f t="shared" si="85"/>
        <v>9.42</v>
      </c>
      <c r="J968" s="49">
        <f t="shared" si="86"/>
        <v>298.27980000000002</v>
      </c>
      <c r="K968" s="49">
        <f t="shared" si="87"/>
        <v>12.14</v>
      </c>
      <c r="L968" s="50">
        <f t="shared" si="88"/>
        <v>529.72</v>
      </c>
      <c r="M968" s="50">
        <f t="shared" si="89"/>
        <v>529.72</v>
      </c>
      <c r="P968" s="8">
        <v>10.87</v>
      </c>
      <c r="Q968" s="8">
        <v>14.01</v>
      </c>
    </row>
    <row r="969" spans="1:17">
      <c r="A969" s="59" t="s">
        <v>1465</v>
      </c>
      <c r="B969" s="60"/>
      <c r="C969" s="60"/>
      <c r="D969" s="61" t="s">
        <v>1466</v>
      </c>
      <c r="E969" s="60"/>
      <c r="F969" s="93"/>
      <c r="G969" s="60"/>
      <c r="H969" s="62"/>
      <c r="I969" s="62"/>
      <c r="J969" s="62"/>
      <c r="K969" s="62"/>
      <c r="L969" s="62">
        <f>L970</f>
        <v>518.76</v>
      </c>
      <c r="M969" s="62">
        <f>M970</f>
        <v>518.76</v>
      </c>
      <c r="P969" s="3"/>
      <c r="Q969" s="3"/>
    </row>
    <row r="970" spans="1:17" ht="15.6">
      <c r="A970" s="44" t="s">
        <v>1467</v>
      </c>
      <c r="B970" s="45" t="s">
        <v>7</v>
      </c>
      <c r="C970" s="46">
        <v>102507</v>
      </c>
      <c r="D970" s="32" t="s">
        <v>2575</v>
      </c>
      <c r="E970" s="47" t="s">
        <v>16</v>
      </c>
      <c r="F970" s="54">
        <v>99</v>
      </c>
      <c r="G970" s="48">
        <v>99</v>
      </c>
      <c r="H970" s="48">
        <f t="shared" ref="H970:H1032" si="90">G970*I970</f>
        <v>330.65999999999997</v>
      </c>
      <c r="I970" s="49">
        <f t="shared" ref="I970:I1032" si="91">TRUNC(($P$7*P970),2)</f>
        <v>3.34</v>
      </c>
      <c r="J970" s="49">
        <f t="shared" ref="J970:J1032" si="92">G970*K970</f>
        <v>188.1</v>
      </c>
      <c r="K970" s="49">
        <f t="shared" ref="K970:K1032" si="93">TRUNC(($P$7*Q970),2)</f>
        <v>1.9</v>
      </c>
      <c r="L970" s="50">
        <f t="shared" ref="L970:L1032" si="94">TRUNC(F970*(I970+K970),2)</f>
        <v>518.76</v>
      </c>
      <c r="M970" s="50">
        <f t="shared" ref="M970:M1032" si="95">TRUNC(G970*(I970+K970),2)</f>
        <v>518.76</v>
      </c>
      <c r="P970" s="8">
        <v>3.86</v>
      </c>
      <c r="Q970" s="8">
        <v>2.2000000000000002</v>
      </c>
    </row>
    <row r="971" spans="1:17">
      <c r="A971" s="40" t="s">
        <v>1468</v>
      </c>
      <c r="B971" s="41"/>
      <c r="C971" s="41"/>
      <c r="D971" s="42" t="s">
        <v>167</v>
      </c>
      <c r="E971" s="41"/>
      <c r="F971" s="92"/>
      <c r="G971" s="41"/>
      <c r="H971" s="55"/>
      <c r="I971" s="55"/>
      <c r="J971" s="55"/>
      <c r="K971" s="55"/>
      <c r="L971" s="55">
        <f>L972</f>
        <v>1306.97</v>
      </c>
      <c r="M971" s="55">
        <f>M972</f>
        <v>1306.97</v>
      </c>
      <c r="P971" s="4"/>
      <c r="Q971" s="4"/>
    </row>
    <row r="972" spans="1:17" ht="15.6">
      <c r="A972" s="44" t="s">
        <v>1469</v>
      </c>
      <c r="B972" s="45" t="s">
        <v>7</v>
      </c>
      <c r="C972" s="46">
        <v>103946</v>
      </c>
      <c r="D972" s="32" t="s">
        <v>2568</v>
      </c>
      <c r="E972" s="47" t="s">
        <v>9</v>
      </c>
      <c r="F972" s="54">
        <v>77.75</v>
      </c>
      <c r="G972" s="48">
        <v>77.75</v>
      </c>
      <c r="H972" s="48">
        <f t="shared" si="90"/>
        <v>1122.71</v>
      </c>
      <c r="I972" s="49">
        <f t="shared" si="91"/>
        <v>14.44</v>
      </c>
      <c r="J972" s="49">
        <f t="shared" si="92"/>
        <v>184.26750000000001</v>
      </c>
      <c r="K972" s="49">
        <f t="shared" si="93"/>
        <v>2.37</v>
      </c>
      <c r="L972" s="50">
        <f t="shared" si="94"/>
        <v>1306.97</v>
      </c>
      <c r="M972" s="50">
        <f t="shared" si="95"/>
        <v>1306.97</v>
      </c>
      <c r="P972" s="8">
        <v>16.66</v>
      </c>
      <c r="Q972" s="8">
        <v>2.74</v>
      </c>
    </row>
    <row r="973" spans="1:17">
      <c r="A973" s="34">
        <v>30</v>
      </c>
      <c r="B973" s="35"/>
      <c r="C973" s="35"/>
      <c r="D973" s="36" t="s">
        <v>1470</v>
      </c>
      <c r="E973" s="37" t="s">
        <v>12</v>
      </c>
      <c r="F973" s="38">
        <v>1</v>
      </c>
      <c r="G973" s="35"/>
      <c r="H973" s="58"/>
      <c r="I973" s="58"/>
      <c r="J973" s="58"/>
      <c r="K973" s="58"/>
      <c r="L973" s="58">
        <f>L974+L977+L979+L985+L987+L989+L992+L994</f>
        <v>17942.329999999998</v>
      </c>
      <c r="M973" s="58">
        <f>M974+M977+M979+M985+M987+M989+M992+M994</f>
        <v>17942.329999999998</v>
      </c>
      <c r="P973" s="5"/>
      <c r="Q973" s="5"/>
    </row>
    <row r="974" spans="1:17">
      <c r="A974" s="40" t="s">
        <v>1471</v>
      </c>
      <c r="B974" s="41"/>
      <c r="C974" s="41"/>
      <c r="D974" s="42" t="s">
        <v>132</v>
      </c>
      <c r="E974" s="41"/>
      <c r="F974" s="92"/>
      <c r="G974" s="41"/>
      <c r="H974" s="55"/>
      <c r="I974" s="55"/>
      <c r="J974" s="55"/>
      <c r="K974" s="55"/>
      <c r="L974" s="55">
        <f>SUM(L975:L976)</f>
        <v>791.8</v>
      </c>
      <c r="M974" s="55">
        <f>SUM(M975:M976)</f>
        <v>791.8</v>
      </c>
      <c r="P974" s="4"/>
      <c r="Q974" s="4"/>
    </row>
    <row r="975" spans="1:17">
      <c r="A975" s="44" t="s">
        <v>1472</v>
      </c>
      <c r="B975" s="45" t="s">
        <v>37</v>
      </c>
      <c r="C975" s="46">
        <v>20121</v>
      </c>
      <c r="D975" s="53" t="s">
        <v>965</v>
      </c>
      <c r="E975" s="47" t="s">
        <v>17</v>
      </c>
      <c r="F975" s="54">
        <v>3.66</v>
      </c>
      <c r="G975" s="48">
        <v>3.66</v>
      </c>
      <c r="H975" s="48">
        <f t="shared" si="90"/>
        <v>0</v>
      </c>
      <c r="I975" s="49">
        <f t="shared" si="91"/>
        <v>0</v>
      </c>
      <c r="J975" s="49">
        <f t="shared" si="92"/>
        <v>480.19199999999995</v>
      </c>
      <c r="K975" s="49">
        <f t="shared" si="93"/>
        <v>131.19999999999999</v>
      </c>
      <c r="L975" s="50">
        <f t="shared" si="94"/>
        <v>480.19</v>
      </c>
      <c r="M975" s="50">
        <f t="shared" si="95"/>
        <v>480.19</v>
      </c>
      <c r="P975" s="8">
        <v>0</v>
      </c>
      <c r="Q975" s="8">
        <v>151.32</v>
      </c>
    </row>
    <row r="976" spans="1:17" ht="15.6">
      <c r="A976" s="44" t="s">
        <v>1473</v>
      </c>
      <c r="B976" s="45" t="s">
        <v>37</v>
      </c>
      <c r="C976" s="46">
        <v>20118</v>
      </c>
      <c r="D976" s="53" t="s">
        <v>1422</v>
      </c>
      <c r="E976" s="47" t="s">
        <v>17</v>
      </c>
      <c r="F976" s="54">
        <v>9.8800000000000008</v>
      </c>
      <c r="G976" s="48">
        <v>9.8800000000000008</v>
      </c>
      <c r="H976" s="48">
        <f t="shared" si="90"/>
        <v>0</v>
      </c>
      <c r="I976" s="49">
        <f t="shared" si="91"/>
        <v>0</v>
      </c>
      <c r="J976" s="49">
        <f t="shared" si="92"/>
        <v>311.61520000000002</v>
      </c>
      <c r="K976" s="49">
        <f t="shared" si="93"/>
        <v>31.54</v>
      </c>
      <c r="L976" s="50">
        <f t="shared" si="94"/>
        <v>311.61</v>
      </c>
      <c r="M976" s="50">
        <f t="shared" si="95"/>
        <v>311.61</v>
      </c>
      <c r="P976" s="8">
        <v>0</v>
      </c>
      <c r="Q976" s="8">
        <v>36.380000000000003</v>
      </c>
    </row>
    <row r="977" spans="1:17">
      <c r="A977" s="40" t="s">
        <v>1474</v>
      </c>
      <c r="B977" s="41"/>
      <c r="C977" s="41"/>
      <c r="D977" s="42" t="s">
        <v>134</v>
      </c>
      <c r="E977" s="41"/>
      <c r="F977" s="92"/>
      <c r="G977" s="41"/>
      <c r="H977" s="55"/>
      <c r="I977" s="55"/>
      <c r="J977" s="55"/>
      <c r="K977" s="55"/>
      <c r="L977" s="55">
        <f>L978</f>
        <v>511.27</v>
      </c>
      <c r="M977" s="55">
        <f>M978</f>
        <v>511.27</v>
      </c>
      <c r="P977" s="4"/>
      <c r="Q977" s="4"/>
    </row>
    <row r="978" spans="1:17">
      <c r="A978" s="44" t="s">
        <v>1475</v>
      </c>
      <c r="B978" s="45" t="s">
        <v>37</v>
      </c>
      <c r="C978" s="46">
        <v>30101</v>
      </c>
      <c r="D978" s="53" t="s">
        <v>92</v>
      </c>
      <c r="E978" s="47" t="s">
        <v>17</v>
      </c>
      <c r="F978" s="54">
        <v>13.54</v>
      </c>
      <c r="G978" s="48">
        <v>13.54</v>
      </c>
      <c r="H978" s="48">
        <f t="shared" si="90"/>
        <v>405.92919999999998</v>
      </c>
      <c r="I978" s="49">
        <f t="shared" si="91"/>
        <v>29.98</v>
      </c>
      <c r="J978" s="49">
        <f t="shared" si="92"/>
        <v>105.3412</v>
      </c>
      <c r="K978" s="49">
        <f t="shared" si="93"/>
        <v>7.78</v>
      </c>
      <c r="L978" s="50">
        <f t="shared" si="94"/>
        <v>511.27</v>
      </c>
      <c r="M978" s="50">
        <f t="shared" si="95"/>
        <v>511.27</v>
      </c>
      <c r="P978" s="8">
        <v>34.58</v>
      </c>
      <c r="Q978" s="8">
        <v>8.98</v>
      </c>
    </row>
    <row r="979" spans="1:17">
      <c r="A979" s="40" t="s">
        <v>1476</v>
      </c>
      <c r="B979" s="41"/>
      <c r="C979" s="41"/>
      <c r="D979" s="42" t="s">
        <v>136</v>
      </c>
      <c r="E979" s="41"/>
      <c r="F979" s="92"/>
      <c r="G979" s="41"/>
      <c r="H979" s="55"/>
      <c r="I979" s="55"/>
      <c r="J979" s="55"/>
      <c r="K979" s="55"/>
      <c r="L979" s="55">
        <f>L980+L983</f>
        <v>345.3</v>
      </c>
      <c r="M979" s="55">
        <f>M980+M983</f>
        <v>345.3</v>
      </c>
      <c r="P979" s="4"/>
      <c r="Q979" s="4"/>
    </row>
    <row r="980" spans="1:17">
      <c r="A980" s="59" t="s">
        <v>1477</v>
      </c>
      <c r="B980" s="60"/>
      <c r="C980" s="60"/>
      <c r="D980" s="61" t="s">
        <v>1478</v>
      </c>
      <c r="E980" s="60"/>
      <c r="F980" s="93"/>
      <c r="G980" s="60"/>
      <c r="H980" s="62"/>
      <c r="I980" s="62"/>
      <c r="J980" s="62"/>
      <c r="K980" s="62"/>
      <c r="L980" s="62">
        <f>SUM(L981:L982)</f>
        <v>327.7</v>
      </c>
      <c r="M980" s="62">
        <f>SUM(M981:M982)</f>
        <v>327.7</v>
      </c>
      <c r="P980" s="3"/>
      <c r="Q980" s="3"/>
    </row>
    <row r="981" spans="1:17">
      <c r="A981" s="44" t="s">
        <v>1479</v>
      </c>
      <c r="B981" s="45" t="s">
        <v>37</v>
      </c>
      <c r="C981" s="46">
        <v>40101</v>
      </c>
      <c r="D981" s="53" t="s">
        <v>93</v>
      </c>
      <c r="E981" s="47" t="s">
        <v>17</v>
      </c>
      <c r="F981" s="54">
        <v>11.32</v>
      </c>
      <c r="G981" s="48">
        <v>11.32</v>
      </c>
      <c r="H981" s="48">
        <f t="shared" si="90"/>
        <v>0</v>
      </c>
      <c r="I981" s="49">
        <f t="shared" si="91"/>
        <v>0</v>
      </c>
      <c r="J981" s="49">
        <f t="shared" si="92"/>
        <v>314.01679999999999</v>
      </c>
      <c r="K981" s="49">
        <f t="shared" si="93"/>
        <v>27.74</v>
      </c>
      <c r="L981" s="50">
        <f t="shared" si="94"/>
        <v>314.01</v>
      </c>
      <c r="M981" s="50">
        <f t="shared" si="95"/>
        <v>314.01</v>
      </c>
      <c r="P981" s="8">
        <v>0</v>
      </c>
      <c r="Q981" s="8">
        <v>32</v>
      </c>
    </row>
    <row r="982" spans="1:17">
      <c r="A982" s="44" t="s">
        <v>1480</v>
      </c>
      <c r="B982" s="45" t="s">
        <v>37</v>
      </c>
      <c r="C982" s="46">
        <v>41010</v>
      </c>
      <c r="D982" s="53" t="s">
        <v>1430</v>
      </c>
      <c r="E982" s="47" t="s">
        <v>17</v>
      </c>
      <c r="F982" s="54">
        <v>11.32</v>
      </c>
      <c r="G982" s="48">
        <v>11.32</v>
      </c>
      <c r="H982" s="48">
        <f t="shared" si="90"/>
        <v>13.6972</v>
      </c>
      <c r="I982" s="49">
        <f t="shared" si="91"/>
        <v>1.21</v>
      </c>
      <c r="J982" s="49">
        <f t="shared" si="92"/>
        <v>0</v>
      </c>
      <c r="K982" s="49">
        <f t="shared" si="93"/>
        <v>0</v>
      </c>
      <c r="L982" s="50">
        <f t="shared" si="94"/>
        <v>13.69</v>
      </c>
      <c r="M982" s="50">
        <f t="shared" si="95"/>
        <v>13.69</v>
      </c>
      <c r="P982" s="8">
        <v>1.4</v>
      </c>
      <c r="Q982" s="8">
        <v>0</v>
      </c>
    </row>
    <row r="983" spans="1:17" ht="15.6">
      <c r="A983" s="59" t="s">
        <v>1481</v>
      </c>
      <c r="B983" s="68"/>
      <c r="C983" s="68"/>
      <c r="D983" s="61" t="s">
        <v>1482</v>
      </c>
      <c r="E983" s="68"/>
      <c r="F983" s="94"/>
      <c r="G983" s="68"/>
      <c r="H983" s="62"/>
      <c r="I983" s="62"/>
      <c r="J983" s="62"/>
      <c r="K983" s="62"/>
      <c r="L983" s="62">
        <f>L984</f>
        <v>17.600000000000001</v>
      </c>
      <c r="M983" s="62">
        <f>M984</f>
        <v>17.600000000000001</v>
      </c>
      <c r="P983" s="6"/>
      <c r="Q983" s="6"/>
    </row>
    <row r="984" spans="1:17">
      <c r="A984" s="44" t="s">
        <v>1483</v>
      </c>
      <c r="B984" s="45" t="s">
        <v>37</v>
      </c>
      <c r="C984" s="46">
        <v>41009</v>
      </c>
      <c r="D984" s="53" t="s">
        <v>1432</v>
      </c>
      <c r="E984" s="47" t="s">
        <v>17</v>
      </c>
      <c r="F984" s="54">
        <v>10.8</v>
      </c>
      <c r="G984" s="48">
        <v>10.8</v>
      </c>
      <c r="H984" s="48">
        <f t="shared" si="90"/>
        <v>17.603999999999999</v>
      </c>
      <c r="I984" s="49">
        <f t="shared" si="91"/>
        <v>1.63</v>
      </c>
      <c r="J984" s="49">
        <f t="shared" si="92"/>
        <v>0</v>
      </c>
      <c r="K984" s="49">
        <f t="shared" si="93"/>
        <v>0</v>
      </c>
      <c r="L984" s="50">
        <f t="shared" si="94"/>
        <v>17.600000000000001</v>
      </c>
      <c r="M984" s="50">
        <f t="shared" si="95"/>
        <v>17.600000000000001</v>
      </c>
      <c r="P984" s="8">
        <v>1.88</v>
      </c>
      <c r="Q984" s="8">
        <v>0</v>
      </c>
    </row>
    <row r="985" spans="1:17">
      <c r="A985" s="40" t="s">
        <v>1484</v>
      </c>
      <c r="B985" s="41"/>
      <c r="C985" s="41"/>
      <c r="D985" s="42" t="s">
        <v>147</v>
      </c>
      <c r="E985" s="41"/>
      <c r="F985" s="92"/>
      <c r="G985" s="41"/>
      <c r="H985" s="55"/>
      <c r="I985" s="55"/>
      <c r="J985" s="55"/>
      <c r="K985" s="55"/>
      <c r="L985" s="55">
        <f>L986</f>
        <v>753.03</v>
      </c>
      <c r="M985" s="55">
        <f>M986</f>
        <v>753.03</v>
      </c>
      <c r="P985" s="4"/>
      <c r="Q985" s="4"/>
    </row>
    <row r="986" spans="1:17" ht="15.6">
      <c r="A986" s="44" t="s">
        <v>1485</v>
      </c>
      <c r="B986" s="51" t="s">
        <v>7</v>
      </c>
      <c r="C986" s="52">
        <v>103318</v>
      </c>
      <c r="D986" s="53" t="s">
        <v>1486</v>
      </c>
      <c r="E986" s="63" t="s">
        <v>9</v>
      </c>
      <c r="F986" s="64">
        <v>9</v>
      </c>
      <c r="G986" s="65">
        <v>9</v>
      </c>
      <c r="H986" s="48">
        <f t="shared" si="90"/>
        <v>531.54</v>
      </c>
      <c r="I986" s="49">
        <f t="shared" si="91"/>
        <v>59.06</v>
      </c>
      <c r="J986" s="49">
        <f t="shared" si="92"/>
        <v>221.49</v>
      </c>
      <c r="K986" s="49">
        <f t="shared" si="93"/>
        <v>24.61</v>
      </c>
      <c r="L986" s="50">
        <f t="shared" si="94"/>
        <v>753.03</v>
      </c>
      <c r="M986" s="50">
        <f t="shared" si="95"/>
        <v>753.03</v>
      </c>
      <c r="P986" s="9">
        <v>68.12</v>
      </c>
      <c r="Q986" s="9">
        <v>28.39</v>
      </c>
    </row>
    <row r="987" spans="1:17">
      <c r="A987" s="40" t="s">
        <v>1487</v>
      </c>
      <c r="B987" s="41"/>
      <c r="C987" s="41"/>
      <c r="D987" s="42" t="s">
        <v>153</v>
      </c>
      <c r="E987" s="41"/>
      <c r="F987" s="92"/>
      <c r="G987" s="41"/>
      <c r="H987" s="55"/>
      <c r="I987" s="55"/>
      <c r="J987" s="55"/>
      <c r="K987" s="55"/>
      <c r="L987" s="55">
        <f>L988</f>
        <v>12540.09</v>
      </c>
      <c r="M987" s="55">
        <f>M988</f>
        <v>12540.09</v>
      </c>
      <c r="P987" s="4"/>
      <c r="Q987" s="4"/>
    </row>
    <row r="988" spans="1:17">
      <c r="A988" s="44" t="s">
        <v>1488</v>
      </c>
      <c r="B988" s="45" t="s">
        <v>4</v>
      </c>
      <c r="C988" s="57" t="s">
        <v>74</v>
      </c>
      <c r="D988" s="53" t="s">
        <v>1446</v>
      </c>
      <c r="E988" s="47" t="s">
        <v>16</v>
      </c>
      <c r="F988" s="54">
        <v>35.43</v>
      </c>
      <c r="G988" s="48">
        <v>35.43</v>
      </c>
      <c r="H988" s="48">
        <f t="shared" si="90"/>
        <v>11336.182799999999</v>
      </c>
      <c r="I988" s="49">
        <f t="shared" si="91"/>
        <v>319.95999999999998</v>
      </c>
      <c r="J988" s="49">
        <f t="shared" si="92"/>
        <v>1203.9114</v>
      </c>
      <c r="K988" s="49">
        <f t="shared" si="93"/>
        <v>33.979999999999997</v>
      </c>
      <c r="L988" s="50">
        <f t="shared" si="94"/>
        <v>12540.09</v>
      </c>
      <c r="M988" s="50">
        <f t="shared" si="95"/>
        <v>12540.09</v>
      </c>
      <c r="P988" s="8">
        <v>369.02</v>
      </c>
      <c r="Q988" s="8">
        <v>39.200000000000003</v>
      </c>
    </row>
    <row r="989" spans="1:17">
      <c r="A989" s="40" t="s">
        <v>1489</v>
      </c>
      <c r="B989" s="41"/>
      <c r="C989" s="41"/>
      <c r="D989" s="42" t="s">
        <v>157</v>
      </c>
      <c r="E989" s="41"/>
      <c r="F989" s="92"/>
      <c r="G989" s="41"/>
      <c r="H989" s="55"/>
      <c r="I989" s="55"/>
      <c r="J989" s="55"/>
      <c r="K989" s="55"/>
      <c r="L989" s="55">
        <f>SUM(L990:L991)</f>
        <v>336.96</v>
      </c>
      <c r="M989" s="55">
        <f>SUM(M990:M991)</f>
        <v>336.96</v>
      </c>
      <c r="P989" s="4"/>
      <c r="Q989" s="4"/>
    </row>
    <row r="990" spans="1:17">
      <c r="A990" s="44" t="s">
        <v>1490</v>
      </c>
      <c r="B990" s="45" t="s">
        <v>37</v>
      </c>
      <c r="C990" s="46">
        <v>200150</v>
      </c>
      <c r="D990" s="53" t="s">
        <v>1207</v>
      </c>
      <c r="E990" s="47" t="s">
        <v>9</v>
      </c>
      <c r="F990" s="54">
        <v>18</v>
      </c>
      <c r="G990" s="48">
        <v>18</v>
      </c>
      <c r="H990" s="48">
        <f t="shared" si="90"/>
        <v>54</v>
      </c>
      <c r="I990" s="49">
        <f t="shared" si="91"/>
        <v>3</v>
      </c>
      <c r="J990" s="49">
        <f t="shared" si="92"/>
        <v>17.82</v>
      </c>
      <c r="K990" s="49">
        <f t="shared" si="93"/>
        <v>0.99</v>
      </c>
      <c r="L990" s="50">
        <f t="shared" si="94"/>
        <v>71.819999999999993</v>
      </c>
      <c r="M990" s="50">
        <f t="shared" si="95"/>
        <v>71.819999999999993</v>
      </c>
      <c r="P990" s="8">
        <v>3.46</v>
      </c>
      <c r="Q990" s="8">
        <v>1.1499999999999999</v>
      </c>
    </row>
    <row r="991" spans="1:17">
      <c r="A991" s="44" t="s">
        <v>1491</v>
      </c>
      <c r="B991" s="45" t="s">
        <v>37</v>
      </c>
      <c r="C991" s="46">
        <v>200403</v>
      </c>
      <c r="D991" s="53" t="s">
        <v>38</v>
      </c>
      <c r="E991" s="47" t="s">
        <v>9</v>
      </c>
      <c r="F991" s="54">
        <v>18</v>
      </c>
      <c r="G991" s="48">
        <v>18</v>
      </c>
      <c r="H991" s="48">
        <f t="shared" si="90"/>
        <v>44.820000000000007</v>
      </c>
      <c r="I991" s="49">
        <f t="shared" si="91"/>
        <v>2.4900000000000002</v>
      </c>
      <c r="J991" s="49">
        <f t="shared" si="92"/>
        <v>220.32</v>
      </c>
      <c r="K991" s="49">
        <f t="shared" si="93"/>
        <v>12.24</v>
      </c>
      <c r="L991" s="50">
        <f t="shared" si="94"/>
        <v>265.14</v>
      </c>
      <c r="M991" s="50">
        <f t="shared" si="95"/>
        <v>265.14</v>
      </c>
      <c r="P991" s="8">
        <v>2.88</v>
      </c>
      <c r="Q991" s="8">
        <v>14.12</v>
      </c>
    </row>
    <row r="992" spans="1:17">
      <c r="A992" s="40" t="s">
        <v>1492</v>
      </c>
      <c r="B992" s="41"/>
      <c r="C992" s="41"/>
      <c r="D992" s="42" t="s">
        <v>124</v>
      </c>
      <c r="E992" s="41"/>
      <c r="F992" s="92"/>
      <c r="G992" s="41"/>
      <c r="H992" s="55"/>
      <c r="I992" s="55"/>
      <c r="J992" s="55"/>
      <c r="K992" s="55"/>
      <c r="L992" s="55">
        <f>L993</f>
        <v>2561.1</v>
      </c>
      <c r="M992" s="55">
        <f>M993</f>
        <v>2561.1</v>
      </c>
      <c r="P992" s="4"/>
      <c r="Q992" s="4"/>
    </row>
    <row r="993" spans="1:17">
      <c r="A993" s="44" t="s">
        <v>1493</v>
      </c>
      <c r="B993" s="45" t="s">
        <v>37</v>
      </c>
      <c r="C993" s="46">
        <v>220059</v>
      </c>
      <c r="D993" s="53" t="s">
        <v>1457</v>
      </c>
      <c r="E993" s="47" t="s">
        <v>9</v>
      </c>
      <c r="F993" s="54">
        <v>73.3</v>
      </c>
      <c r="G993" s="48">
        <v>73.3</v>
      </c>
      <c r="H993" s="48">
        <f t="shared" si="90"/>
        <v>1968.838</v>
      </c>
      <c r="I993" s="49">
        <f t="shared" si="91"/>
        <v>26.86</v>
      </c>
      <c r="J993" s="49">
        <f t="shared" si="92"/>
        <v>592.26400000000001</v>
      </c>
      <c r="K993" s="49">
        <f t="shared" si="93"/>
        <v>8.08</v>
      </c>
      <c r="L993" s="50">
        <f t="shared" si="94"/>
        <v>2561.1</v>
      </c>
      <c r="M993" s="50">
        <f t="shared" si="95"/>
        <v>2561.1</v>
      </c>
      <c r="P993" s="8">
        <v>30.98</v>
      </c>
      <c r="Q993" s="8">
        <v>9.33</v>
      </c>
    </row>
    <row r="994" spans="1:17">
      <c r="A994" s="40" t="s">
        <v>1494</v>
      </c>
      <c r="B994" s="41"/>
      <c r="C994" s="41"/>
      <c r="D994" s="42" t="s">
        <v>165</v>
      </c>
      <c r="E994" s="41"/>
      <c r="F994" s="92"/>
      <c r="G994" s="41"/>
      <c r="H994" s="55"/>
      <c r="I994" s="55"/>
      <c r="J994" s="55"/>
      <c r="K994" s="55"/>
      <c r="L994" s="55">
        <f>L995</f>
        <v>102.78</v>
      </c>
      <c r="M994" s="55">
        <f>M995</f>
        <v>102.78</v>
      </c>
      <c r="P994" s="4"/>
      <c r="Q994" s="4"/>
    </row>
    <row r="995" spans="1:17">
      <c r="A995" s="59" t="s">
        <v>1495</v>
      </c>
      <c r="B995" s="60"/>
      <c r="C995" s="60"/>
      <c r="D995" s="61" t="s">
        <v>1211</v>
      </c>
      <c r="E995" s="60"/>
      <c r="F995" s="93"/>
      <c r="G995" s="60"/>
      <c r="H995" s="62"/>
      <c r="I995" s="62"/>
      <c r="J995" s="62"/>
      <c r="K995" s="62"/>
      <c r="L995" s="62">
        <f>L996</f>
        <v>102.78</v>
      </c>
      <c r="M995" s="62">
        <f>M996</f>
        <v>102.78</v>
      </c>
      <c r="P995" s="3"/>
      <c r="Q995" s="3"/>
    </row>
    <row r="996" spans="1:17">
      <c r="A996" s="44" t="s">
        <v>1496</v>
      </c>
      <c r="B996" s="45" t="s">
        <v>37</v>
      </c>
      <c r="C996" s="46">
        <v>261000</v>
      </c>
      <c r="D996" s="53" t="s">
        <v>40</v>
      </c>
      <c r="E996" s="47" t="s">
        <v>9</v>
      </c>
      <c r="F996" s="54">
        <v>9</v>
      </c>
      <c r="G996" s="48">
        <v>9</v>
      </c>
      <c r="H996" s="48">
        <f t="shared" si="90"/>
        <v>44.46</v>
      </c>
      <c r="I996" s="49">
        <f t="shared" si="91"/>
        <v>4.9400000000000004</v>
      </c>
      <c r="J996" s="49">
        <f t="shared" si="92"/>
        <v>58.320000000000007</v>
      </c>
      <c r="K996" s="49">
        <f t="shared" si="93"/>
        <v>6.48</v>
      </c>
      <c r="L996" s="50">
        <f t="shared" si="94"/>
        <v>102.78</v>
      </c>
      <c r="M996" s="50">
        <f t="shared" si="95"/>
        <v>102.78</v>
      </c>
      <c r="P996" s="8">
        <v>5.7</v>
      </c>
      <c r="Q996" s="8">
        <v>7.48</v>
      </c>
    </row>
    <row r="997" spans="1:17">
      <c r="A997" s="34">
        <v>31</v>
      </c>
      <c r="B997" s="35"/>
      <c r="C997" s="35"/>
      <c r="D997" s="36" t="s">
        <v>1497</v>
      </c>
      <c r="E997" s="37" t="s">
        <v>12</v>
      </c>
      <c r="F997" s="38">
        <v>1</v>
      </c>
      <c r="G997" s="35"/>
      <c r="H997" s="58"/>
      <c r="I997" s="58"/>
      <c r="J997" s="58"/>
      <c r="K997" s="58"/>
      <c r="L997" s="58">
        <f>L998+L1002+L1004+L1006</f>
        <v>38687.54</v>
      </c>
      <c r="M997" s="58">
        <f>M998+M1002+M1004+M1006</f>
        <v>38687.54</v>
      </c>
      <c r="P997" s="5"/>
      <c r="Q997" s="5"/>
    </row>
    <row r="998" spans="1:17">
      <c r="A998" s="40" t="s">
        <v>1498</v>
      </c>
      <c r="B998" s="41"/>
      <c r="C998" s="41"/>
      <c r="D998" s="42" t="s">
        <v>132</v>
      </c>
      <c r="E998" s="41"/>
      <c r="F998" s="92"/>
      <c r="G998" s="41"/>
      <c r="H998" s="55"/>
      <c r="I998" s="55"/>
      <c r="J998" s="55"/>
      <c r="K998" s="55"/>
      <c r="L998" s="55">
        <f>SUM(L999:L1001)</f>
        <v>1532.02</v>
      </c>
      <c r="M998" s="55">
        <f>SUM(M999:M1001)</f>
        <v>1532.02</v>
      </c>
      <c r="P998" s="4"/>
      <c r="Q998" s="4"/>
    </row>
    <row r="999" spans="1:17" ht="15.6">
      <c r="A999" s="44" t="s">
        <v>1499</v>
      </c>
      <c r="B999" s="45" t="s">
        <v>37</v>
      </c>
      <c r="C999" s="46">
        <v>20102</v>
      </c>
      <c r="D999" s="32" t="s">
        <v>2576</v>
      </c>
      <c r="E999" s="47" t="s">
        <v>9</v>
      </c>
      <c r="F999" s="54">
        <v>163.69</v>
      </c>
      <c r="G999" s="48">
        <v>163.69</v>
      </c>
      <c r="H999" s="48">
        <f t="shared" si="90"/>
        <v>0</v>
      </c>
      <c r="I999" s="49">
        <f t="shared" si="91"/>
        <v>0</v>
      </c>
      <c r="J999" s="49">
        <f t="shared" si="92"/>
        <v>412.49880000000002</v>
      </c>
      <c r="K999" s="49">
        <f t="shared" si="93"/>
        <v>2.52</v>
      </c>
      <c r="L999" s="50">
        <f t="shared" si="94"/>
        <v>412.49</v>
      </c>
      <c r="M999" s="50">
        <f t="shared" si="95"/>
        <v>412.49</v>
      </c>
      <c r="P999" s="8">
        <v>0</v>
      </c>
      <c r="Q999" s="8">
        <v>2.91</v>
      </c>
    </row>
    <row r="1000" spans="1:17">
      <c r="A1000" s="44" t="s">
        <v>1500</v>
      </c>
      <c r="B1000" s="45" t="s">
        <v>37</v>
      </c>
      <c r="C1000" s="46">
        <v>20103</v>
      </c>
      <c r="D1000" s="53" t="s">
        <v>1501</v>
      </c>
      <c r="E1000" s="47" t="s">
        <v>9</v>
      </c>
      <c r="F1000" s="54">
        <v>63.43</v>
      </c>
      <c r="G1000" s="48">
        <v>63.43</v>
      </c>
      <c r="H1000" s="48">
        <f t="shared" si="90"/>
        <v>0</v>
      </c>
      <c r="I1000" s="49">
        <f t="shared" si="91"/>
        <v>0</v>
      </c>
      <c r="J1000" s="49">
        <f t="shared" si="92"/>
        <v>831.56729999999993</v>
      </c>
      <c r="K1000" s="49">
        <f t="shared" si="93"/>
        <v>13.11</v>
      </c>
      <c r="L1000" s="50">
        <f t="shared" si="94"/>
        <v>831.56</v>
      </c>
      <c r="M1000" s="50">
        <f t="shared" si="95"/>
        <v>831.56</v>
      </c>
      <c r="P1000" s="8">
        <v>0</v>
      </c>
      <c r="Q1000" s="8">
        <v>15.13</v>
      </c>
    </row>
    <row r="1001" spans="1:17">
      <c r="A1001" s="44" t="s">
        <v>1502</v>
      </c>
      <c r="B1001" s="45" t="s">
        <v>37</v>
      </c>
      <c r="C1001" s="46">
        <v>20101</v>
      </c>
      <c r="D1001" s="53" t="s">
        <v>1503</v>
      </c>
      <c r="E1001" s="47" t="s">
        <v>9</v>
      </c>
      <c r="F1001" s="54">
        <v>63.43</v>
      </c>
      <c r="G1001" s="48">
        <v>63.43</v>
      </c>
      <c r="H1001" s="48">
        <f t="shared" si="90"/>
        <v>0</v>
      </c>
      <c r="I1001" s="49">
        <f t="shared" si="91"/>
        <v>0</v>
      </c>
      <c r="J1001" s="49">
        <f t="shared" si="92"/>
        <v>287.97219999999999</v>
      </c>
      <c r="K1001" s="49">
        <f t="shared" si="93"/>
        <v>4.54</v>
      </c>
      <c r="L1001" s="50">
        <f t="shared" si="94"/>
        <v>287.97000000000003</v>
      </c>
      <c r="M1001" s="50">
        <f t="shared" si="95"/>
        <v>287.97000000000003</v>
      </c>
      <c r="P1001" s="8">
        <v>0</v>
      </c>
      <c r="Q1001" s="8">
        <v>5.24</v>
      </c>
    </row>
    <row r="1002" spans="1:17">
      <c r="A1002" s="40" t="s">
        <v>1504</v>
      </c>
      <c r="B1002" s="41"/>
      <c r="C1002" s="41"/>
      <c r="D1002" s="42" t="s">
        <v>134</v>
      </c>
      <c r="E1002" s="41"/>
      <c r="F1002" s="92"/>
      <c r="G1002" s="41"/>
      <c r="H1002" s="55"/>
      <c r="I1002" s="55"/>
      <c r="J1002" s="55"/>
      <c r="K1002" s="55"/>
      <c r="L1002" s="55">
        <f>L1003</f>
        <v>291.12</v>
      </c>
      <c r="M1002" s="55">
        <f>M1003</f>
        <v>291.12</v>
      </c>
      <c r="P1002" s="4"/>
      <c r="Q1002" s="4"/>
    </row>
    <row r="1003" spans="1:17">
      <c r="A1003" s="44" t="s">
        <v>1505</v>
      </c>
      <c r="B1003" s="45" t="s">
        <v>37</v>
      </c>
      <c r="C1003" s="46">
        <v>30101</v>
      </c>
      <c r="D1003" s="53" t="s">
        <v>92</v>
      </c>
      <c r="E1003" s="47" t="s">
        <v>17</v>
      </c>
      <c r="F1003" s="54">
        <v>7.71</v>
      </c>
      <c r="G1003" s="48">
        <v>7.71</v>
      </c>
      <c r="H1003" s="48">
        <f t="shared" si="90"/>
        <v>231.14580000000001</v>
      </c>
      <c r="I1003" s="49">
        <f t="shared" si="91"/>
        <v>29.98</v>
      </c>
      <c r="J1003" s="49">
        <f t="shared" si="92"/>
        <v>59.983800000000002</v>
      </c>
      <c r="K1003" s="49">
        <f t="shared" si="93"/>
        <v>7.78</v>
      </c>
      <c r="L1003" s="50">
        <f t="shared" si="94"/>
        <v>291.12</v>
      </c>
      <c r="M1003" s="50">
        <f t="shared" si="95"/>
        <v>291.12</v>
      </c>
      <c r="P1003" s="11">
        <v>34.58</v>
      </c>
      <c r="Q1003" s="11">
        <v>8.98</v>
      </c>
    </row>
    <row r="1004" spans="1:17">
      <c r="A1004" s="40" t="s">
        <v>1314</v>
      </c>
      <c r="B1004" s="41"/>
      <c r="C1004" s="41"/>
      <c r="D1004" s="42" t="s">
        <v>151</v>
      </c>
      <c r="E1004" s="41"/>
      <c r="F1004" s="92"/>
      <c r="G1004" s="41"/>
      <c r="H1004" s="55"/>
      <c r="I1004" s="55"/>
      <c r="J1004" s="55"/>
      <c r="K1004" s="55"/>
      <c r="L1004" s="55">
        <f>L1005</f>
        <v>14403.25</v>
      </c>
      <c r="M1004" s="55">
        <f>M1005</f>
        <v>14403.25</v>
      </c>
      <c r="P1004" s="4"/>
      <c r="Q1004" s="4"/>
    </row>
    <row r="1005" spans="1:17" ht="23.4">
      <c r="A1005" s="44" t="s">
        <v>1315</v>
      </c>
      <c r="B1005" s="51" t="s">
        <v>7</v>
      </c>
      <c r="C1005" s="52">
        <v>100775</v>
      </c>
      <c r="D1005" s="53" t="s">
        <v>1316</v>
      </c>
      <c r="E1005" s="47" t="s">
        <v>62</v>
      </c>
      <c r="F1005" s="74">
        <v>1013.6</v>
      </c>
      <c r="G1005" s="56">
        <v>1013.6</v>
      </c>
      <c r="H1005" s="48">
        <f t="shared" si="90"/>
        <v>13714.008</v>
      </c>
      <c r="I1005" s="49">
        <f t="shared" si="91"/>
        <v>13.53</v>
      </c>
      <c r="J1005" s="49">
        <f t="shared" si="92"/>
        <v>689.24800000000005</v>
      </c>
      <c r="K1005" s="49">
        <f t="shared" si="93"/>
        <v>0.68</v>
      </c>
      <c r="L1005" s="50">
        <f t="shared" si="94"/>
        <v>14403.25</v>
      </c>
      <c r="M1005" s="50">
        <f t="shared" si="95"/>
        <v>14403.25</v>
      </c>
      <c r="P1005" s="8">
        <v>15.61</v>
      </c>
      <c r="Q1005" s="8">
        <v>0.79</v>
      </c>
    </row>
    <row r="1006" spans="1:17">
      <c r="A1006" s="40" t="s">
        <v>1317</v>
      </c>
      <c r="B1006" s="41"/>
      <c r="C1006" s="41"/>
      <c r="D1006" s="42" t="s">
        <v>121</v>
      </c>
      <c r="E1006" s="41"/>
      <c r="F1006" s="92"/>
      <c r="G1006" s="41"/>
      <c r="H1006" s="55"/>
      <c r="I1006" s="55"/>
      <c r="J1006" s="55"/>
      <c r="K1006" s="55"/>
      <c r="L1006" s="55">
        <f>SUM(L1007:L1012)</f>
        <v>22461.15</v>
      </c>
      <c r="M1006" s="55">
        <f>SUM(M1007:M1012)</f>
        <v>22461.15</v>
      </c>
      <c r="N1006" s="22"/>
      <c r="P1006" s="4"/>
      <c r="Q1006" s="4"/>
    </row>
    <row r="1007" spans="1:17">
      <c r="A1007" s="44" t="s">
        <v>1318</v>
      </c>
      <c r="B1007" s="45" t="s">
        <v>37</v>
      </c>
      <c r="C1007" s="46">
        <v>160901</v>
      </c>
      <c r="D1007" s="53" t="s">
        <v>1319</v>
      </c>
      <c r="E1007" s="47" t="s">
        <v>9</v>
      </c>
      <c r="F1007" s="54">
        <v>163.69</v>
      </c>
      <c r="G1007" s="48">
        <v>163.69</v>
      </c>
      <c r="H1007" s="48">
        <f t="shared" si="90"/>
        <v>15196.979600000001</v>
      </c>
      <c r="I1007" s="49">
        <f t="shared" si="91"/>
        <v>92.84</v>
      </c>
      <c r="J1007" s="49">
        <f t="shared" si="92"/>
        <v>2476.6297</v>
      </c>
      <c r="K1007" s="49">
        <f t="shared" si="93"/>
        <v>15.13</v>
      </c>
      <c r="L1007" s="50">
        <f t="shared" si="94"/>
        <v>17673.599999999999</v>
      </c>
      <c r="M1007" s="50">
        <f t="shared" si="95"/>
        <v>17673.599999999999</v>
      </c>
      <c r="P1007" s="8">
        <v>107.08</v>
      </c>
      <c r="Q1007" s="8">
        <v>17.46</v>
      </c>
    </row>
    <row r="1008" spans="1:17">
      <c r="A1008" s="44" t="s">
        <v>1320</v>
      </c>
      <c r="B1008" s="45" t="s">
        <v>37</v>
      </c>
      <c r="C1008" s="46">
        <v>160401</v>
      </c>
      <c r="D1008" s="53" t="s">
        <v>1321</v>
      </c>
      <c r="E1008" s="47" t="s">
        <v>9</v>
      </c>
      <c r="F1008" s="54">
        <v>63.42</v>
      </c>
      <c r="G1008" s="48">
        <v>63.42</v>
      </c>
      <c r="H1008" s="48">
        <f t="shared" si="90"/>
        <v>3447.5111999999999</v>
      </c>
      <c r="I1008" s="49">
        <f t="shared" si="91"/>
        <v>54.36</v>
      </c>
      <c r="J1008" s="49">
        <f t="shared" si="92"/>
        <v>309.4896</v>
      </c>
      <c r="K1008" s="49">
        <f t="shared" si="93"/>
        <v>4.88</v>
      </c>
      <c r="L1008" s="50">
        <f t="shared" si="94"/>
        <v>3757</v>
      </c>
      <c r="M1008" s="50">
        <f t="shared" si="95"/>
        <v>3757</v>
      </c>
      <c r="P1008" s="8">
        <v>62.7</v>
      </c>
      <c r="Q1008" s="8">
        <v>5.63</v>
      </c>
    </row>
    <row r="1009" spans="1:17">
      <c r="A1009" s="44" t="s">
        <v>1322</v>
      </c>
      <c r="B1009" s="45" t="s">
        <v>37</v>
      </c>
      <c r="C1009" s="46">
        <v>160402</v>
      </c>
      <c r="D1009" s="53" t="s">
        <v>1323</v>
      </c>
      <c r="E1009" s="47" t="s">
        <v>16</v>
      </c>
      <c r="F1009" s="54">
        <v>8.6</v>
      </c>
      <c r="G1009" s="48">
        <v>8.6</v>
      </c>
      <c r="H1009" s="48">
        <f t="shared" si="90"/>
        <v>112.23</v>
      </c>
      <c r="I1009" s="49">
        <f t="shared" si="91"/>
        <v>13.05</v>
      </c>
      <c r="J1009" s="49">
        <f t="shared" si="92"/>
        <v>135.708</v>
      </c>
      <c r="K1009" s="49">
        <f t="shared" si="93"/>
        <v>15.78</v>
      </c>
      <c r="L1009" s="50">
        <f t="shared" si="94"/>
        <v>247.93</v>
      </c>
      <c r="M1009" s="50">
        <f t="shared" si="95"/>
        <v>247.93</v>
      </c>
      <c r="P1009" s="8">
        <v>15.06</v>
      </c>
      <c r="Q1009" s="8">
        <v>18.21</v>
      </c>
    </row>
    <row r="1010" spans="1:17">
      <c r="A1010" s="44" t="s">
        <v>1324</v>
      </c>
      <c r="B1010" s="45" t="s">
        <v>37</v>
      </c>
      <c r="C1010" s="46">
        <v>160601</v>
      </c>
      <c r="D1010" s="53" t="s">
        <v>696</v>
      </c>
      <c r="E1010" s="47" t="s">
        <v>16</v>
      </c>
      <c r="F1010" s="54">
        <v>5.9</v>
      </c>
      <c r="G1010" s="48">
        <v>5.9</v>
      </c>
      <c r="H1010" s="48">
        <f t="shared" si="90"/>
        <v>155.81900000000002</v>
      </c>
      <c r="I1010" s="49">
        <f t="shared" si="91"/>
        <v>26.41</v>
      </c>
      <c r="J1010" s="49">
        <f t="shared" si="92"/>
        <v>170.923</v>
      </c>
      <c r="K1010" s="49">
        <f t="shared" si="93"/>
        <v>28.97</v>
      </c>
      <c r="L1010" s="50">
        <f t="shared" si="94"/>
        <v>326.74</v>
      </c>
      <c r="M1010" s="50">
        <f t="shared" si="95"/>
        <v>326.74</v>
      </c>
      <c r="P1010" s="8">
        <v>30.47</v>
      </c>
      <c r="Q1010" s="8">
        <v>33.42</v>
      </c>
    </row>
    <row r="1011" spans="1:17">
      <c r="A1011" s="44" t="s">
        <v>1325</v>
      </c>
      <c r="B1011" s="45" t="s">
        <v>37</v>
      </c>
      <c r="C1011" s="46">
        <v>160403</v>
      </c>
      <c r="D1011" s="53" t="s">
        <v>1326</v>
      </c>
      <c r="E1011" s="47" t="s">
        <v>16</v>
      </c>
      <c r="F1011" s="54">
        <v>14.8</v>
      </c>
      <c r="G1011" s="48">
        <v>14.8</v>
      </c>
      <c r="H1011" s="48">
        <f t="shared" si="90"/>
        <v>133.20000000000002</v>
      </c>
      <c r="I1011" s="49">
        <f t="shared" si="91"/>
        <v>9</v>
      </c>
      <c r="J1011" s="49">
        <f t="shared" si="92"/>
        <v>129.20400000000001</v>
      </c>
      <c r="K1011" s="49">
        <f t="shared" si="93"/>
        <v>8.73</v>
      </c>
      <c r="L1011" s="50">
        <f t="shared" si="94"/>
        <v>262.39999999999998</v>
      </c>
      <c r="M1011" s="50">
        <f t="shared" si="95"/>
        <v>262.39999999999998</v>
      </c>
      <c r="P1011" s="8">
        <v>10.38</v>
      </c>
      <c r="Q1011" s="8">
        <v>10.07</v>
      </c>
    </row>
    <row r="1012" spans="1:17">
      <c r="A1012" s="44" t="s">
        <v>1327</v>
      </c>
      <c r="B1012" s="45" t="s">
        <v>37</v>
      </c>
      <c r="C1012" s="46">
        <v>160404</v>
      </c>
      <c r="D1012" s="53" t="s">
        <v>1328</v>
      </c>
      <c r="E1012" s="47" t="s">
        <v>16</v>
      </c>
      <c r="F1012" s="54">
        <v>17.260000000000002</v>
      </c>
      <c r="G1012" s="48">
        <v>17.260000000000002</v>
      </c>
      <c r="H1012" s="48">
        <f t="shared" si="90"/>
        <v>7.5944000000000011</v>
      </c>
      <c r="I1012" s="49">
        <f t="shared" si="91"/>
        <v>0.44</v>
      </c>
      <c r="J1012" s="49">
        <f t="shared" si="92"/>
        <v>185.89020000000002</v>
      </c>
      <c r="K1012" s="49">
        <f t="shared" si="93"/>
        <v>10.77</v>
      </c>
      <c r="L1012" s="50">
        <f t="shared" si="94"/>
        <v>193.48</v>
      </c>
      <c r="M1012" s="50">
        <f t="shared" si="95"/>
        <v>193.48</v>
      </c>
      <c r="P1012" s="8">
        <v>0.51</v>
      </c>
      <c r="Q1012" s="8">
        <v>12.43</v>
      </c>
    </row>
    <row r="1013" spans="1:17">
      <c r="A1013" s="34">
        <v>32</v>
      </c>
      <c r="B1013" s="35"/>
      <c r="C1013" s="35"/>
      <c r="D1013" s="36" t="s">
        <v>1329</v>
      </c>
      <c r="E1013" s="37" t="s">
        <v>12</v>
      </c>
      <c r="F1013" s="38">
        <v>1</v>
      </c>
      <c r="G1013" s="35"/>
      <c r="H1013" s="58"/>
      <c r="I1013" s="58"/>
      <c r="J1013" s="58"/>
      <c r="K1013" s="58"/>
      <c r="L1013" s="58">
        <f>L1014+L1016+L1018+L1020+L1022</f>
        <v>19302.11</v>
      </c>
      <c r="M1013" s="58">
        <f>M1014+M1016+M1018+M1020+M1022</f>
        <v>19302.11</v>
      </c>
      <c r="P1013" s="5"/>
      <c r="Q1013" s="5"/>
    </row>
    <row r="1014" spans="1:17">
      <c r="A1014" s="40" t="s">
        <v>1330</v>
      </c>
      <c r="B1014" s="41"/>
      <c r="C1014" s="41"/>
      <c r="D1014" s="42" t="s">
        <v>132</v>
      </c>
      <c r="E1014" s="41"/>
      <c r="F1014" s="92"/>
      <c r="G1014" s="41"/>
      <c r="H1014" s="55"/>
      <c r="I1014" s="55"/>
      <c r="J1014" s="55"/>
      <c r="K1014" s="55"/>
      <c r="L1014" s="55">
        <f>L1015</f>
        <v>883.87</v>
      </c>
      <c r="M1014" s="55">
        <f>M1015</f>
        <v>883.87</v>
      </c>
      <c r="P1014" s="4"/>
      <c r="Q1014" s="4"/>
    </row>
    <row r="1015" spans="1:17" ht="15.6">
      <c r="A1015" s="44" t="s">
        <v>1331</v>
      </c>
      <c r="B1015" s="45" t="s">
        <v>37</v>
      </c>
      <c r="C1015" s="46">
        <v>20117</v>
      </c>
      <c r="D1015" s="32" t="s">
        <v>2569</v>
      </c>
      <c r="E1015" s="47" t="s">
        <v>9</v>
      </c>
      <c r="F1015" s="54">
        <v>215.58</v>
      </c>
      <c r="G1015" s="48">
        <v>215.58</v>
      </c>
      <c r="H1015" s="48">
        <f t="shared" si="90"/>
        <v>0</v>
      </c>
      <c r="I1015" s="49">
        <f t="shared" si="91"/>
        <v>0</v>
      </c>
      <c r="J1015" s="49">
        <f t="shared" si="92"/>
        <v>883.87799999999993</v>
      </c>
      <c r="K1015" s="49">
        <f t="shared" si="93"/>
        <v>4.0999999999999996</v>
      </c>
      <c r="L1015" s="50">
        <f t="shared" si="94"/>
        <v>883.87</v>
      </c>
      <c r="M1015" s="50">
        <f t="shared" si="95"/>
        <v>883.87</v>
      </c>
      <c r="P1015" s="8">
        <v>0</v>
      </c>
      <c r="Q1015" s="8">
        <v>4.7300000000000004</v>
      </c>
    </row>
    <row r="1016" spans="1:17">
      <c r="A1016" s="40" t="s">
        <v>1332</v>
      </c>
      <c r="B1016" s="41"/>
      <c r="C1016" s="41"/>
      <c r="D1016" s="42" t="s">
        <v>134</v>
      </c>
      <c r="E1016" s="41"/>
      <c r="F1016" s="92"/>
      <c r="G1016" s="41"/>
      <c r="H1016" s="55"/>
      <c r="I1016" s="55"/>
      <c r="J1016" s="55"/>
      <c r="K1016" s="55"/>
      <c r="L1016" s="55">
        <f>L1017</f>
        <v>162.74</v>
      </c>
      <c r="M1016" s="55">
        <f>M1017</f>
        <v>162.74</v>
      </c>
      <c r="P1016" s="4"/>
      <c r="Q1016" s="4"/>
    </row>
    <row r="1017" spans="1:17">
      <c r="A1017" s="44" t="s">
        <v>1333</v>
      </c>
      <c r="B1017" s="45" t="s">
        <v>37</v>
      </c>
      <c r="C1017" s="46">
        <v>30101</v>
      </c>
      <c r="D1017" s="53" t="s">
        <v>92</v>
      </c>
      <c r="E1017" s="47" t="s">
        <v>17</v>
      </c>
      <c r="F1017" s="54">
        <v>4.3099999999999996</v>
      </c>
      <c r="G1017" s="48">
        <v>4.3099999999999996</v>
      </c>
      <c r="H1017" s="48">
        <f t="shared" si="90"/>
        <v>129.21379999999999</v>
      </c>
      <c r="I1017" s="49">
        <f t="shared" si="91"/>
        <v>29.98</v>
      </c>
      <c r="J1017" s="49">
        <f t="shared" si="92"/>
        <v>33.531799999999997</v>
      </c>
      <c r="K1017" s="49">
        <f t="shared" si="93"/>
        <v>7.78</v>
      </c>
      <c r="L1017" s="50">
        <f t="shared" si="94"/>
        <v>162.74</v>
      </c>
      <c r="M1017" s="50">
        <f t="shared" si="95"/>
        <v>162.74</v>
      </c>
      <c r="P1017" s="8">
        <v>34.58</v>
      </c>
      <c r="Q1017" s="8">
        <v>8.98</v>
      </c>
    </row>
    <row r="1018" spans="1:17">
      <c r="A1018" s="40" t="s">
        <v>1334</v>
      </c>
      <c r="B1018" s="41"/>
      <c r="C1018" s="41"/>
      <c r="D1018" s="42" t="s">
        <v>157</v>
      </c>
      <c r="E1018" s="41"/>
      <c r="F1018" s="92"/>
      <c r="G1018" s="41"/>
      <c r="H1018" s="55"/>
      <c r="I1018" s="55"/>
      <c r="J1018" s="55"/>
      <c r="K1018" s="55"/>
      <c r="L1018" s="55">
        <f>L1019</f>
        <v>3175.49</v>
      </c>
      <c r="M1018" s="55">
        <f>M1019</f>
        <v>3175.49</v>
      </c>
      <c r="P1018" s="4"/>
      <c r="Q1018" s="4"/>
    </row>
    <row r="1019" spans="1:17">
      <c r="A1019" s="44" t="s">
        <v>1335</v>
      </c>
      <c r="B1019" s="45" t="s">
        <v>37</v>
      </c>
      <c r="C1019" s="46">
        <v>200403</v>
      </c>
      <c r="D1019" s="53" t="s">
        <v>38</v>
      </c>
      <c r="E1019" s="47" t="s">
        <v>9</v>
      </c>
      <c r="F1019" s="54">
        <v>215.58</v>
      </c>
      <c r="G1019" s="48">
        <v>215.58</v>
      </c>
      <c r="H1019" s="48">
        <f t="shared" si="90"/>
        <v>536.79420000000005</v>
      </c>
      <c r="I1019" s="49">
        <f t="shared" si="91"/>
        <v>2.4900000000000002</v>
      </c>
      <c r="J1019" s="49">
        <f t="shared" si="92"/>
        <v>2638.6992</v>
      </c>
      <c r="K1019" s="49">
        <f t="shared" si="93"/>
        <v>12.24</v>
      </c>
      <c r="L1019" s="50">
        <f t="shared" si="94"/>
        <v>3175.49</v>
      </c>
      <c r="M1019" s="50">
        <f t="shared" si="95"/>
        <v>3175.49</v>
      </c>
      <c r="P1019" s="8">
        <v>2.88</v>
      </c>
      <c r="Q1019" s="8">
        <v>14.12</v>
      </c>
    </row>
    <row r="1020" spans="1:17">
      <c r="A1020" s="40" t="s">
        <v>1336</v>
      </c>
      <c r="B1020" s="41"/>
      <c r="C1020" s="41"/>
      <c r="D1020" s="42" t="s">
        <v>159</v>
      </c>
      <c r="E1020" s="41"/>
      <c r="F1020" s="92"/>
      <c r="G1020" s="41"/>
      <c r="H1020" s="55"/>
      <c r="I1020" s="55"/>
      <c r="J1020" s="55"/>
      <c r="K1020" s="55"/>
      <c r="L1020" s="55">
        <f>L1021</f>
        <v>815.08</v>
      </c>
      <c r="M1020" s="55">
        <f>M1021</f>
        <v>815.08</v>
      </c>
      <c r="P1020" s="4"/>
      <c r="Q1020" s="4"/>
    </row>
    <row r="1021" spans="1:17" ht="15.6">
      <c r="A1021" s="44" t="s">
        <v>1337</v>
      </c>
      <c r="B1021" s="45" t="s">
        <v>37</v>
      </c>
      <c r="C1021" s="46">
        <v>201410</v>
      </c>
      <c r="D1021" s="32" t="s">
        <v>2577</v>
      </c>
      <c r="E1021" s="47" t="s">
        <v>9</v>
      </c>
      <c r="F1021" s="54">
        <v>14.34</v>
      </c>
      <c r="G1021" s="48">
        <v>14.34</v>
      </c>
      <c r="H1021" s="48">
        <f t="shared" si="90"/>
        <v>272.60340000000002</v>
      </c>
      <c r="I1021" s="49">
        <f t="shared" si="91"/>
        <v>19.010000000000002</v>
      </c>
      <c r="J1021" s="49">
        <f t="shared" si="92"/>
        <v>542.48219999999992</v>
      </c>
      <c r="K1021" s="49">
        <f t="shared" si="93"/>
        <v>37.83</v>
      </c>
      <c r="L1021" s="50">
        <f t="shared" si="94"/>
        <v>815.08</v>
      </c>
      <c r="M1021" s="50">
        <f t="shared" si="95"/>
        <v>815.08</v>
      </c>
      <c r="P1021" s="8">
        <v>21.93</v>
      </c>
      <c r="Q1021" s="8">
        <v>43.64</v>
      </c>
    </row>
    <row r="1022" spans="1:17">
      <c r="A1022" s="40" t="s">
        <v>1338</v>
      </c>
      <c r="B1022" s="41"/>
      <c r="C1022" s="41"/>
      <c r="D1022" s="42" t="s">
        <v>165</v>
      </c>
      <c r="E1022" s="41"/>
      <c r="F1022" s="92"/>
      <c r="G1022" s="41"/>
      <c r="H1022" s="55"/>
      <c r="I1022" s="55"/>
      <c r="J1022" s="55"/>
      <c r="K1022" s="55"/>
      <c r="L1022" s="55">
        <f>L1023+L1026+L1033+L1036</f>
        <v>14264.93</v>
      </c>
      <c r="M1022" s="55">
        <f>M1023+M1026+M1033+M1036</f>
        <v>14264.93</v>
      </c>
      <c r="P1022" s="4"/>
      <c r="Q1022" s="4"/>
    </row>
    <row r="1023" spans="1:17">
      <c r="A1023" s="59" t="s">
        <v>1339</v>
      </c>
      <c r="B1023" s="60"/>
      <c r="C1023" s="60"/>
      <c r="D1023" s="61" t="s">
        <v>1211</v>
      </c>
      <c r="E1023" s="60"/>
      <c r="F1023" s="93"/>
      <c r="G1023" s="60"/>
      <c r="H1023" s="62"/>
      <c r="I1023" s="62"/>
      <c r="J1023" s="62"/>
      <c r="K1023" s="62"/>
      <c r="L1023" s="62">
        <f>SUM(L1024:L1025)</f>
        <v>2165.39</v>
      </c>
      <c r="M1023" s="62">
        <f>SUM(M1024:M1025)</f>
        <v>2165.39</v>
      </c>
      <c r="P1023" s="3"/>
      <c r="Q1023" s="3"/>
    </row>
    <row r="1024" spans="1:17">
      <c r="A1024" s="44" t="s">
        <v>1340</v>
      </c>
      <c r="B1024" s="45" t="s">
        <v>37</v>
      </c>
      <c r="C1024" s="46">
        <v>260104</v>
      </c>
      <c r="D1024" s="53" t="s">
        <v>1341</v>
      </c>
      <c r="E1024" s="47" t="s">
        <v>9</v>
      </c>
      <c r="F1024" s="54">
        <v>92.72</v>
      </c>
      <c r="G1024" s="48">
        <v>92.72</v>
      </c>
      <c r="H1024" s="48">
        <f t="shared" si="90"/>
        <v>0</v>
      </c>
      <c r="I1024" s="49">
        <f t="shared" si="91"/>
        <v>0</v>
      </c>
      <c r="J1024" s="49">
        <f t="shared" si="92"/>
        <v>400.55040000000002</v>
      </c>
      <c r="K1024" s="49">
        <f t="shared" si="93"/>
        <v>4.32</v>
      </c>
      <c r="L1024" s="50">
        <f t="shared" si="94"/>
        <v>400.55</v>
      </c>
      <c r="M1024" s="50">
        <f t="shared" si="95"/>
        <v>400.55</v>
      </c>
      <c r="P1024" s="8">
        <v>0</v>
      </c>
      <c r="Q1024" s="8">
        <v>4.99</v>
      </c>
    </row>
    <row r="1025" spans="1:17">
      <c r="A1025" s="44" t="s">
        <v>1342</v>
      </c>
      <c r="B1025" s="45" t="s">
        <v>37</v>
      </c>
      <c r="C1025" s="46">
        <v>261000</v>
      </c>
      <c r="D1025" s="53" t="s">
        <v>40</v>
      </c>
      <c r="E1025" s="47" t="s">
        <v>9</v>
      </c>
      <c r="F1025" s="54">
        <v>154.54</v>
      </c>
      <c r="G1025" s="48">
        <v>154.54</v>
      </c>
      <c r="H1025" s="48">
        <f t="shared" si="90"/>
        <v>763.42759999999998</v>
      </c>
      <c r="I1025" s="49">
        <f t="shared" si="91"/>
        <v>4.9400000000000004</v>
      </c>
      <c r="J1025" s="49">
        <f t="shared" si="92"/>
        <v>1001.4192</v>
      </c>
      <c r="K1025" s="49">
        <f t="shared" si="93"/>
        <v>6.48</v>
      </c>
      <c r="L1025" s="50">
        <f t="shared" si="94"/>
        <v>1764.84</v>
      </c>
      <c r="M1025" s="50">
        <f t="shared" si="95"/>
        <v>1764.84</v>
      </c>
      <c r="P1025" s="8">
        <v>5.7</v>
      </c>
      <c r="Q1025" s="8">
        <v>7.48</v>
      </c>
    </row>
    <row r="1026" spans="1:17">
      <c r="A1026" s="59" t="s">
        <v>1343</v>
      </c>
      <c r="B1026" s="60"/>
      <c r="C1026" s="60"/>
      <c r="D1026" s="61" t="s">
        <v>1344</v>
      </c>
      <c r="E1026" s="60"/>
      <c r="F1026" s="93"/>
      <c r="G1026" s="60"/>
      <c r="H1026" s="62"/>
      <c r="I1026" s="62"/>
      <c r="J1026" s="62"/>
      <c r="K1026" s="62"/>
      <c r="L1026" s="62">
        <f>L1027+L1030</f>
        <v>1940.6100000000001</v>
      </c>
      <c r="M1026" s="62">
        <f>M1027+M1030</f>
        <v>1940.6100000000001</v>
      </c>
      <c r="P1026" s="3"/>
      <c r="Q1026" s="3"/>
    </row>
    <row r="1027" spans="1:17">
      <c r="A1027" s="69" t="s">
        <v>1345</v>
      </c>
      <c r="B1027" s="70"/>
      <c r="C1027" s="70"/>
      <c r="D1027" s="71" t="s">
        <v>1346</v>
      </c>
      <c r="E1027" s="70"/>
      <c r="F1027" s="95"/>
      <c r="G1027" s="70"/>
      <c r="H1027" s="72"/>
      <c r="I1027" s="72"/>
      <c r="J1027" s="72"/>
      <c r="K1027" s="72"/>
      <c r="L1027" s="72">
        <f>SUM(L1028:L1029)</f>
        <v>1515.1200000000001</v>
      </c>
      <c r="M1027" s="72">
        <f>SUM(M1028:M1029)</f>
        <v>1515.1200000000001</v>
      </c>
      <c r="P1027" s="2"/>
      <c r="Q1027" s="2"/>
    </row>
    <row r="1028" spans="1:17">
      <c r="A1028" s="44" t="s">
        <v>1347</v>
      </c>
      <c r="B1028" s="45" t="s">
        <v>37</v>
      </c>
      <c r="C1028" s="46">
        <v>260105</v>
      </c>
      <c r="D1028" s="53" t="s">
        <v>1348</v>
      </c>
      <c r="E1028" s="47" t="s">
        <v>9</v>
      </c>
      <c r="F1028" s="54">
        <v>52.7</v>
      </c>
      <c r="G1028" s="48">
        <v>52.7</v>
      </c>
      <c r="H1028" s="48">
        <f t="shared" si="90"/>
        <v>93.806000000000012</v>
      </c>
      <c r="I1028" s="49">
        <f t="shared" si="91"/>
        <v>1.78</v>
      </c>
      <c r="J1028" s="49">
        <f t="shared" si="92"/>
        <v>285.10700000000003</v>
      </c>
      <c r="K1028" s="49">
        <f t="shared" si="93"/>
        <v>5.41</v>
      </c>
      <c r="L1028" s="50">
        <f t="shared" si="94"/>
        <v>378.91</v>
      </c>
      <c r="M1028" s="50">
        <f t="shared" si="95"/>
        <v>378.91</v>
      </c>
      <c r="P1028" s="8">
        <v>2.06</v>
      </c>
      <c r="Q1028" s="8">
        <v>6.24</v>
      </c>
    </row>
    <row r="1029" spans="1:17">
      <c r="A1029" s="44" t="s">
        <v>1349</v>
      </c>
      <c r="B1029" s="45" t="s">
        <v>37</v>
      </c>
      <c r="C1029" s="46">
        <v>261602</v>
      </c>
      <c r="D1029" s="53" t="s">
        <v>75</v>
      </c>
      <c r="E1029" s="47" t="s">
        <v>9</v>
      </c>
      <c r="F1029" s="54">
        <v>52.7</v>
      </c>
      <c r="G1029" s="48">
        <v>52.7</v>
      </c>
      <c r="H1029" s="48">
        <f t="shared" si="90"/>
        <v>496.43400000000003</v>
      </c>
      <c r="I1029" s="49">
        <f t="shared" si="91"/>
        <v>9.42</v>
      </c>
      <c r="J1029" s="49">
        <f t="shared" si="92"/>
        <v>639.77800000000002</v>
      </c>
      <c r="K1029" s="49">
        <f t="shared" si="93"/>
        <v>12.14</v>
      </c>
      <c r="L1029" s="50">
        <f t="shared" si="94"/>
        <v>1136.21</v>
      </c>
      <c r="M1029" s="50">
        <f t="shared" si="95"/>
        <v>1136.21</v>
      </c>
      <c r="P1029" s="8">
        <v>10.87</v>
      </c>
      <c r="Q1029" s="8">
        <v>14.01</v>
      </c>
    </row>
    <row r="1030" spans="1:17">
      <c r="A1030" s="69" t="s">
        <v>1350</v>
      </c>
      <c r="B1030" s="70"/>
      <c r="C1030" s="70"/>
      <c r="D1030" s="71" t="s">
        <v>1351</v>
      </c>
      <c r="E1030" s="70"/>
      <c r="F1030" s="95"/>
      <c r="G1030" s="70"/>
      <c r="H1030" s="72"/>
      <c r="I1030" s="72"/>
      <c r="J1030" s="72"/>
      <c r="K1030" s="72"/>
      <c r="L1030" s="72">
        <f>SUM(L1031:L1032)</f>
        <v>425.49</v>
      </c>
      <c r="M1030" s="72">
        <f>SUM(M1031:M1032)</f>
        <v>425.49</v>
      </c>
      <c r="P1030" s="2"/>
      <c r="Q1030" s="2"/>
    </row>
    <row r="1031" spans="1:17">
      <c r="A1031" s="44" t="s">
        <v>1352</v>
      </c>
      <c r="B1031" s="45" t="s">
        <v>37</v>
      </c>
      <c r="C1031" s="46">
        <v>260105</v>
      </c>
      <c r="D1031" s="53" t="s">
        <v>1348</v>
      </c>
      <c r="E1031" s="47" t="s">
        <v>9</v>
      </c>
      <c r="F1031" s="54">
        <v>14.8</v>
      </c>
      <c r="G1031" s="48">
        <v>14.8</v>
      </c>
      <c r="H1031" s="48">
        <f t="shared" si="90"/>
        <v>26.344000000000001</v>
      </c>
      <c r="I1031" s="49">
        <f t="shared" si="91"/>
        <v>1.78</v>
      </c>
      <c r="J1031" s="49">
        <f t="shared" si="92"/>
        <v>80.068000000000012</v>
      </c>
      <c r="K1031" s="49">
        <f t="shared" si="93"/>
        <v>5.41</v>
      </c>
      <c r="L1031" s="50">
        <f t="shared" si="94"/>
        <v>106.41</v>
      </c>
      <c r="M1031" s="50">
        <f t="shared" si="95"/>
        <v>106.41</v>
      </c>
      <c r="P1031" s="8">
        <v>2.06</v>
      </c>
      <c r="Q1031" s="8">
        <v>6.24</v>
      </c>
    </row>
    <row r="1032" spans="1:17">
      <c r="A1032" s="44" t="s">
        <v>1353</v>
      </c>
      <c r="B1032" s="45" t="s">
        <v>37</v>
      </c>
      <c r="C1032" s="46">
        <v>261602</v>
      </c>
      <c r="D1032" s="53" t="s">
        <v>75</v>
      </c>
      <c r="E1032" s="47" t="s">
        <v>9</v>
      </c>
      <c r="F1032" s="54">
        <v>14.8</v>
      </c>
      <c r="G1032" s="48">
        <v>14.8</v>
      </c>
      <c r="H1032" s="48">
        <f t="shared" si="90"/>
        <v>139.416</v>
      </c>
      <c r="I1032" s="49">
        <f t="shared" si="91"/>
        <v>9.42</v>
      </c>
      <c r="J1032" s="49">
        <f t="shared" si="92"/>
        <v>179.67200000000003</v>
      </c>
      <c r="K1032" s="49">
        <f t="shared" si="93"/>
        <v>12.14</v>
      </c>
      <c r="L1032" s="50">
        <f t="shared" si="94"/>
        <v>319.08</v>
      </c>
      <c r="M1032" s="50">
        <f t="shared" si="95"/>
        <v>319.08</v>
      </c>
      <c r="P1032" s="8">
        <v>10.87</v>
      </c>
      <c r="Q1032" s="8">
        <v>14.01</v>
      </c>
    </row>
    <row r="1033" spans="1:17">
      <c r="A1033" s="59" t="s">
        <v>1354</v>
      </c>
      <c r="B1033" s="60"/>
      <c r="C1033" s="60"/>
      <c r="D1033" s="61" t="s">
        <v>1355</v>
      </c>
      <c r="E1033" s="60"/>
      <c r="F1033" s="93"/>
      <c r="G1033" s="60"/>
      <c r="H1033" s="62"/>
      <c r="I1033" s="62"/>
      <c r="J1033" s="62"/>
      <c r="K1033" s="62"/>
      <c r="L1033" s="62">
        <f>SUM(L1034:L1035)</f>
        <v>7420.91</v>
      </c>
      <c r="M1033" s="62">
        <f>SUM(M1034:M1035)</f>
        <v>7420.91</v>
      </c>
      <c r="P1033" s="3"/>
      <c r="Q1033" s="3"/>
    </row>
    <row r="1034" spans="1:17">
      <c r="A1034" s="44" t="s">
        <v>1356</v>
      </c>
      <c r="B1034" s="45" t="s">
        <v>37</v>
      </c>
      <c r="C1034" s="46">
        <v>261000</v>
      </c>
      <c r="D1034" s="53" t="s">
        <v>40</v>
      </c>
      <c r="E1034" s="47" t="s">
        <v>9</v>
      </c>
      <c r="F1034" s="54">
        <v>580.55999999999995</v>
      </c>
      <c r="G1034" s="48">
        <v>580.55999999999995</v>
      </c>
      <c r="H1034" s="48">
        <f t="shared" ref="H1034:H1097" si="96">G1034*I1034</f>
        <v>2867.9663999999998</v>
      </c>
      <c r="I1034" s="49">
        <f t="shared" ref="I1034:I1097" si="97">TRUNC(($P$7*P1034),2)</f>
        <v>4.9400000000000004</v>
      </c>
      <c r="J1034" s="49">
        <f t="shared" ref="J1034:J1097" si="98">G1034*K1034</f>
        <v>3762.0288</v>
      </c>
      <c r="K1034" s="49">
        <f t="shared" ref="K1034:K1097" si="99">TRUNC(($P$7*Q1034),2)</f>
        <v>6.48</v>
      </c>
      <c r="L1034" s="50">
        <f t="shared" ref="L1034:L1097" si="100">TRUNC(F1034*(I1034+K1034),2)</f>
        <v>6629.99</v>
      </c>
      <c r="M1034" s="50">
        <f t="shared" ref="M1034:M1097" si="101">TRUNC(G1034*(I1034+K1034),2)</f>
        <v>6629.99</v>
      </c>
      <c r="P1034" s="8">
        <v>5.7</v>
      </c>
      <c r="Q1034" s="8">
        <v>7.48</v>
      </c>
    </row>
    <row r="1035" spans="1:17">
      <c r="A1035" s="44" t="s">
        <v>1357</v>
      </c>
      <c r="B1035" s="45" t="s">
        <v>37</v>
      </c>
      <c r="C1035" s="46">
        <v>261620</v>
      </c>
      <c r="D1035" s="53" t="s">
        <v>1358</v>
      </c>
      <c r="E1035" s="47" t="s">
        <v>9</v>
      </c>
      <c r="F1035" s="54">
        <v>7.2</v>
      </c>
      <c r="G1035" s="48">
        <v>7.2</v>
      </c>
      <c r="H1035" s="48">
        <f t="shared" si="96"/>
        <v>15.48</v>
      </c>
      <c r="I1035" s="49">
        <f t="shared" si="97"/>
        <v>2.15</v>
      </c>
      <c r="J1035" s="49">
        <f t="shared" si="98"/>
        <v>775.44</v>
      </c>
      <c r="K1035" s="49">
        <f t="shared" si="99"/>
        <v>107.7</v>
      </c>
      <c r="L1035" s="50">
        <f t="shared" si="100"/>
        <v>790.92</v>
      </c>
      <c r="M1035" s="50">
        <f t="shared" si="101"/>
        <v>790.92</v>
      </c>
      <c r="P1035" s="8">
        <v>2.48</v>
      </c>
      <c r="Q1035" s="8">
        <v>124.22</v>
      </c>
    </row>
    <row r="1036" spans="1:17">
      <c r="A1036" s="59" t="s">
        <v>1359</v>
      </c>
      <c r="B1036" s="60"/>
      <c r="C1036" s="60"/>
      <c r="D1036" s="61" t="s">
        <v>1360</v>
      </c>
      <c r="E1036" s="60"/>
      <c r="F1036" s="93"/>
      <c r="G1036" s="60"/>
      <c r="H1036" s="62"/>
      <c r="I1036" s="62"/>
      <c r="J1036" s="62"/>
      <c r="K1036" s="62"/>
      <c r="L1036" s="62">
        <f>L1037</f>
        <v>2738.02</v>
      </c>
      <c r="M1036" s="62">
        <f>M1037</f>
        <v>2738.02</v>
      </c>
      <c r="P1036" s="3"/>
      <c r="Q1036" s="3"/>
    </row>
    <row r="1037" spans="1:17">
      <c r="A1037" s="44" t="s">
        <v>1361</v>
      </c>
      <c r="B1037" s="45" t="s">
        <v>37</v>
      </c>
      <c r="C1037" s="46">
        <v>261703</v>
      </c>
      <c r="D1037" s="53" t="s">
        <v>1362</v>
      </c>
      <c r="E1037" s="47" t="s">
        <v>9</v>
      </c>
      <c r="F1037" s="54">
        <v>252.12</v>
      </c>
      <c r="G1037" s="48">
        <v>252.12</v>
      </c>
      <c r="H1037" s="48">
        <f t="shared" si="96"/>
        <v>902.58960000000002</v>
      </c>
      <c r="I1037" s="49">
        <f t="shared" si="97"/>
        <v>3.58</v>
      </c>
      <c r="J1037" s="49">
        <f t="shared" si="98"/>
        <v>1835.4336000000001</v>
      </c>
      <c r="K1037" s="49">
        <f t="shared" si="99"/>
        <v>7.28</v>
      </c>
      <c r="L1037" s="50">
        <f t="shared" si="100"/>
        <v>2738.02</v>
      </c>
      <c r="M1037" s="50">
        <f t="shared" si="101"/>
        <v>2738.02</v>
      </c>
      <c r="P1037" s="8">
        <v>4.13</v>
      </c>
      <c r="Q1037" s="8">
        <v>8.4</v>
      </c>
    </row>
    <row r="1038" spans="1:17">
      <c r="A1038" s="34">
        <v>33</v>
      </c>
      <c r="B1038" s="35"/>
      <c r="C1038" s="35"/>
      <c r="D1038" s="36" t="s">
        <v>1363</v>
      </c>
      <c r="E1038" s="37" t="s">
        <v>12</v>
      </c>
      <c r="F1038" s="38">
        <v>1</v>
      </c>
      <c r="G1038" s="35"/>
      <c r="H1038" s="58"/>
      <c r="I1038" s="58"/>
      <c r="J1038" s="58"/>
      <c r="K1038" s="58"/>
      <c r="L1038" s="58">
        <f>L1039+L1041+L1043+L1046</f>
        <v>7630.8099999999995</v>
      </c>
      <c r="M1038" s="58">
        <f>M1039+M1041+M1043+M1046</f>
        <v>7630.8099999999995</v>
      </c>
      <c r="P1038" s="5"/>
      <c r="Q1038" s="5"/>
    </row>
    <row r="1039" spans="1:17">
      <c r="A1039" s="40" t="s">
        <v>1364</v>
      </c>
      <c r="B1039" s="41"/>
      <c r="C1039" s="41"/>
      <c r="D1039" s="42" t="s">
        <v>132</v>
      </c>
      <c r="E1039" s="41"/>
      <c r="F1039" s="92"/>
      <c r="G1039" s="41"/>
      <c r="H1039" s="55"/>
      <c r="I1039" s="55"/>
      <c r="J1039" s="55"/>
      <c r="K1039" s="55"/>
      <c r="L1039" s="55">
        <f>L1040</f>
        <v>45.92</v>
      </c>
      <c r="M1039" s="55">
        <f>M1040</f>
        <v>45.92</v>
      </c>
      <c r="P1039" s="4"/>
      <c r="Q1039" s="4"/>
    </row>
    <row r="1040" spans="1:17">
      <c r="A1040" s="44" t="s">
        <v>1365</v>
      </c>
      <c r="B1040" s="45" t="s">
        <v>37</v>
      </c>
      <c r="C1040" s="46">
        <v>20121</v>
      </c>
      <c r="D1040" s="53" t="s">
        <v>965</v>
      </c>
      <c r="E1040" s="47" t="s">
        <v>17</v>
      </c>
      <c r="F1040" s="54">
        <v>0.35</v>
      </c>
      <c r="G1040" s="48">
        <v>0.35</v>
      </c>
      <c r="H1040" s="48">
        <f t="shared" si="96"/>
        <v>0</v>
      </c>
      <c r="I1040" s="49">
        <f t="shared" si="97"/>
        <v>0</v>
      </c>
      <c r="J1040" s="49">
        <f t="shared" si="98"/>
        <v>45.919999999999995</v>
      </c>
      <c r="K1040" s="49">
        <f t="shared" si="99"/>
        <v>131.19999999999999</v>
      </c>
      <c r="L1040" s="50">
        <f t="shared" si="100"/>
        <v>45.92</v>
      </c>
      <c r="M1040" s="50">
        <f t="shared" si="101"/>
        <v>45.92</v>
      </c>
      <c r="P1040" s="8">
        <v>0</v>
      </c>
      <c r="Q1040" s="8">
        <v>151.32</v>
      </c>
    </row>
    <row r="1041" spans="1:17">
      <c r="A1041" s="40" t="s">
        <v>1366</v>
      </c>
      <c r="B1041" s="41"/>
      <c r="C1041" s="41"/>
      <c r="D1041" s="42" t="s">
        <v>134</v>
      </c>
      <c r="E1041" s="41"/>
      <c r="F1041" s="92"/>
      <c r="G1041" s="41"/>
      <c r="H1041" s="55"/>
      <c r="I1041" s="55"/>
      <c r="J1041" s="55"/>
      <c r="K1041" s="55"/>
      <c r="L1041" s="55">
        <f>L1042</f>
        <v>13.21</v>
      </c>
      <c r="M1041" s="55">
        <f>M1042</f>
        <v>13.21</v>
      </c>
      <c r="P1041" s="4"/>
      <c r="Q1041" s="4"/>
    </row>
    <row r="1042" spans="1:17">
      <c r="A1042" s="44" t="s">
        <v>1367</v>
      </c>
      <c r="B1042" s="45" t="s">
        <v>37</v>
      </c>
      <c r="C1042" s="46">
        <v>30101</v>
      </c>
      <c r="D1042" s="53" t="s">
        <v>92</v>
      </c>
      <c r="E1042" s="47" t="s">
        <v>17</v>
      </c>
      <c r="F1042" s="54">
        <v>0.35</v>
      </c>
      <c r="G1042" s="48">
        <v>0.35</v>
      </c>
      <c r="H1042" s="48">
        <f t="shared" si="96"/>
        <v>10.493</v>
      </c>
      <c r="I1042" s="49">
        <f t="shared" si="97"/>
        <v>29.98</v>
      </c>
      <c r="J1042" s="49">
        <f t="shared" si="98"/>
        <v>2.7229999999999999</v>
      </c>
      <c r="K1042" s="49">
        <f t="shared" si="99"/>
        <v>7.78</v>
      </c>
      <c r="L1042" s="50">
        <f t="shared" si="100"/>
        <v>13.21</v>
      </c>
      <c r="M1042" s="50">
        <f t="shared" si="101"/>
        <v>13.21</v>
      </c>
      <c r="P1042" s="8">
        <v>34.58</v>
      </c>
      <c r="Q1042" s="8">
        <v>8.98</v>
      </c>
    </row>
    <row r="1043" spans="1:17">
      <c r="A1043" s="40" t="s">
        <v>1368</v>
      </c>
      <c r="B1043" s="41"/>
      <c r="C1043" s="41"/>
      <c r="D1043" s="42" t="s">
        <v>124</v>
      </c>
      <c r="E1043" s="41"/>
      <c r="F1043" s="92"/>
      <c r="G1043" s="41"/>
      <c r="H1043" s="55"/>
      <c r="I1043" s="55"/>
      <c r="J1043" s="55"/>
      <c r="K1043" s="55"/>
      <c r="L1043" s="55">
        <f>SUM(L1044:L1045)</f>
        <v>5821.54</v>
      </c>
      <c r="M1043" s="55">
        <f>SUM(M1044:M1045)</f>
        <v>5821.54</v>
      </c>
      <c r="P1043" s="4"/>
      <c r="Q1043" s="4"/>
    </row>
    <row r="1044" spans="1:17" ht="15.6">
      <c r="A1044" s="44" t="s">
        <v>1369</v>
      </c>
      <c r="B1044" s="45" t="s">
        <v>37</v>
      </c>
      <c r="C1044" s="46">
        <v>221126</v>
      </c>
      <c r="D1044" s="32" t="s">
        <v>2578</v>
      </c>
      <c r="E1044" s="47" t="s">
        <v>9</v>
      </c>
      <c r="F1044" s="54">
        <v>7</v>
      </c>
      <c r="G1044" s="48">
        <v>7</v>
      </c>
      <c r="H1044" s="48">
        <f t="shared" si="96"/>
        <v>707.69999999999993</v>
      </c>
      <c r="I1044" s="49">
        <f t="shared" si="97"/>
        <v>101.1</v>
      </c>
      <c r="J1044" s="49">
        <f t="shared" si="98"/>
        <v>141.4</v>
      </c>
      <c r="K1044" s="49">
        <f t="shared" si="99"/>
        <v>20.2</v>
      </c>
      <c r="L1044" s="50">
        <f t="shared" si="100"/>
        <v>849.1</v>
      </c>
      <c r="M1044" s="50">
        <f t="shared" si="101"/>
        <v>849.1</v>
      </c>
      <c r="P1044" s="8">
        <v>116.61</v>
      </c>
      <c r="Q1044" s="8">
        <v>23.3</v>
      </c>
    </row>
    <row r="1045" spans="1:17">
      <c r="A1045" s="44" t="s">
        <v>1370</v>
      </c>
      <c r="B1045" s="45" t="s">
        <v>7</v>
      </c>
      <c r="C1045" s="46">
        <v>98689</v>
      </c>
      <c r="D1045" s="53" t="s">
        <v>1371</v>
      </c>
      <c r="E1045" s="47" t="s">
        <v>16</v>
      </c>
      <c r="F1045" s="54">
        <v>59.33</v>
      </c>
      <c r="G1045" s="48">
        <v>59.33</v>
      </c>
      <c r="H1045" s="48">
        <f t="shared" si="96"/>
        <v>4198.1908000000003</v>
      </c>
      <c r="I1045" s="49">
        <f t="shared" si="97"/>
        <v>70.760000000000005</v>
      </c>
      <c r="J1045" s="49">
        <f t="shared" si="98"/>
        <v>774.25650000000007</v>
      </c>
      <c r="K1045" s="49">
        <f t="shared" si="99"/>
        <v>13.05</v>
      </c>
      <c r="L1045" s="50">
        <f t="shared" si="100"/>
        <v>4972.4399999999996</v>
      </c>
      <c r="M1045" s="50">
        <f t="shared" si="101"/>
        <v>4972.4399999999996</v>
      </c>
      <c r="P1045" s="8">
        <v>81.61</v>
      </c>
      <c r="Q1045" s="8">
        <v>15.06</v>
      </c>
    </row>
    <row r="1046" spans="1:17">
      <c r="A1046" s="40" t="s">
        <v>1372</v>
      </c>
      <c r="B1046" s="41"/>
      <c r="C1046" s="41"/>
      <c r="D1046" s="42" t="s">
        <v>167</v>
      </c>
      <c r="E1046" s="41"/>
      <c r="F1046" s="92"/>
      <c r="G1046" s="41"/>
      <c r="H1046" s="55"/>
      <c r="I1046" s="55"/>
      <c r="J1046" s="55"/>
      <c r="K1046" s="55"/>
      <c r="L1046" s="55">
        <f>SUM(L1047:L1049)</f>
        <v>1750.1399999999999</v>
      </c>
      <c r="M1046" s="55">
        <f>SUM(M1047:M1049)</f>
        <v>1750.1399999999999</v>
      </c>
      <c r="P1046" s="4"/>
      <c r="Q1046" s="4"/>
    </row>
    <row r="1047" spans="1:17" ht="15.6">
      <c r="A1047" s="44" t="s">
        <v>1373</v>
      </c>
      <c r="B1047" s="45" t="s">
        <v>4</v>
      </c>
      <c r="C1047" s="57" t="s">
        <v>54</v>
      </c>
      <c r="D1047" s="32" t="s">
        <v>2579</v>
      </c>
      <c r="E1047" s="47" t="s">
        <v>12</v>
      </c>
      <c r="F1047" s="54">
        <v>10</v>
      </c>
      <c r="G1047" s="48">
        <v>10</v>
      </c>
      <c r="H1047" s="48">
        <f t="shared" si="96"/>
        <v>800.40000000000009</v>
      </c>
      <c r="I1047" s="49">
        <f t="shared" si="97"/>
        <v>80.040000000000006</v>
      </c>
      <c r="J1047" s="49">
        <f t="shared" si="98"/>
        <v>0</v>
      </c>
      <c r="K1047" s="49">
        <f t="shared" si="99"/>
        <v>0</v>
      </c>
      <c r="L1047" s="50">
        <f t="shared" si="100"/>
        <v>800.4</v>
      </c>
      <c r="M1047" s="50">
        <f t="shared" si="101"/>
        <v>800.4</v>
      </c>
      <c r="P1047" s="8">
        <v>92.32</v>
      </c>
      <c r="Q1047" s="8">
        <v>0</v>
      </c>
    </row>
    <row r="1048" spans="1:17" ht="15.6">
      <c r="A1048" s="44" t="s">
        <v>1374</v>
      </c>
      <c r="B1048" s="51" t="s">
        <v>4</v>
      </c>
      <c r="C1048" s="73" t="s">
        <v>19</v>
      </c>
      <c r="D1048" s="53" t="s">
        <v>1375</v>
      </c>
      <c r="E1048" s="63" t="s">
        <v>12</v>
      </c>
      <c r="F1048" s="64">
        <v>10</v>
      </c>
      <c r="G1048" s="65">
        <v>10</v>
      </c>
      <c r="H1048" s="48">
        <f t="shared" si="96"/>
        <v>632.29999999999995</v>
      </c>
      <c r="I1048" s="49">
        <f t="shared" si="97"/>
        <v>63.23</v>
      </c>
      <c r="J1048" s="49">
        <f t="shared" si="98"/>
        <v>116.8</v>
      </c>
      <c r="K1048" s="49">
        <f t="shared" si="99"/>
        <v>11.68</v>
      </c>
      <c r="L1048" s="50">
        <f t="shared" si="100"/>
        <v>749.1</v>
      </c>
      <c r="M1048" s="50">
        <f t="shared" si="101"/>
        <v>749.1</v>
      </c>
      <c r="P1048" s="9">
        <v>72.930000000000007</v>
      </c>
      <c r="Q1048" s="9">
        <v>13.48</v>
      </c>
    </row>
    <row r="1049" spans="1:17">
      <c r="A1049" s="44" t="s">
        <v>1376</v>
      </c>
      <c r="B1049" s="45" t="s">
        <v>4</v>
      </c>
      <c r="C1049" s="57" t="s">
        <v>52</v>
      </c>
      <c r="D1049" s="53" t="s">
        <v>53</v>
      </c>
      <c r="E1049" s="47" t="s">
        <v>12</v>
      </c>
      <c r="F1049" s="54">
        <v>8</v>
      </c>
      <c r="G1049" s="48">
        <v>8</v>
      </c>
      <c r="H1049" s="48">
        <f t="shared" si="96"/>
        <v>192.88</v>
      </c>
      <c r="I1049" s="49">
        <f t="shared" si="97"/>
        <v>24.11</v>
      </c>
      <c r="J1049" s="49">
        <f t="shared" si="98"/>
        <v>7.76</v>
      </c>
      <c r="K1049" s="49">
        <f t="shared" si="99"/>
        <v>0.97</v>
      </c>
      <c r="L1049" s="50">
        <f t="shared" si="100"/>
        <v>200.64</v>
      </c>
      <c r="M1049" s="50">
        <f t="shared" si="101"/>
        <v>200.64</v>
      </c>
      <c r="P1049" s="8">
        <v>27.81</v>
      </c>
      <c r="Q1049" s="8">
        <v>1.1200000000000001</v>
      </c>
    </row>
    <row r="1050" spans="1:17">
      <c r="A1050" s="34">
        <v>34</v>
      </c>
      <c r="B1050" s="35"/>
      <c r="C1050" s="35"/>
      <c r="D1050" s="36" t="s">
        <v>1377</v>
      </c>
      <c r="E1050" s="37" t="s">
        <v>12</v>
      </c>
      <c r="F1050" s="38">
        <v>1</v>
      </c>
      <c r="G1050" s="35"/>
      <c r="H1050" s="58"/>
      <c r="I1050" s="58"/>
      <c r="J1050" s="58"/>
      <c r="K1050" s="58"/>
      <c r="L1050" s="58">
        <f>L1051+L1053+L1055+L1061+L1063+L1066+L1069+L1073</f>
        <v>54784.58</v>
      </c>
      <c r="M1050" s="58">
        <f>M1051+M1053+M1055+M1061+M1063+M1066+M1069+M1073</f>
        <v>54784.58</v>
      </c>
      <c r="P1050" s="5"/>
      <c r="Q1050" s="5"/>
    </row>
    <row r="1051" spans="1:17">
      <c r="A1051" s="40" t="s">
        <v>1378</v>
      </c>
      <c r="B1051" s="41"/>
      <c r="C1051" s="41"/>
      <c r="D1051" s="42" t="s">
        <v>132</v>
      </c>
      <c r="E1051" s="41"/>
      <c r="F1051" s="92"/>
      <c r="G1051" s="41"/>
      <c r="H1051" s="55"/>
      <c r="I1051" s="55"/>
      <c r="J1051" s="55"/>
      <c r="K1051" s="55"/>
      <c r="L1051" s="55">
        <f>L1052</f>
        <v>49.85</v>
      </c>
      <c r="M1051" s="55">
        <f>M1052</f>
        <v>49.85</v>
      </c>
      <c r="P1051" s="4"/>
      <c r="Q1051" s="4"/>
    </row>
    <row r="1052" spans="1:17">
      <c r="A1052" s="44" t="s">
        <v>1379</v>
      </c>
      <c r="B1052" s="45" t="s">
        <v>37</v>
      </c>
      <c r="C1052" s="46">
        <v>20121</v>
      </c>
      <c r="D1052" s="53" t="s">
        <v>965</v>
      </c>
      <c r="E1052" s="47" t="s">
        <v>17</v>
      </c>
      <c r="F1052" s="54">
        <v>0.38</v>
      </c>
      <c r="G1052" s="48">
        <v>0.38</v>
      </c>
      <c r="H1052" s="48">
        <f t="shared" si="96"/>
        <v>0</v>
      </c>
      <c r="I1052" s="49">
        <f t="shared" si="97"/>
        <v>0</v>
      </c>
      <c r="J1052" s="49">
        <f t="shared" si="98"/>
        <v>49.855999999999995</v>
      </c>
      <c r="K1052" s="49">
        <f t="shared" si="99"/>
        <v>131.19999999999999</v>
      </c>
      <c r="L1052" s="50">
        <f t="shared" si="100"/>
        <v>49.85</v>
      </c>
      <c r="M1052" s="50">
        <f t="shared" si="101"/>
        <v>49.85</v>
      </c>
      <c r="P1052" s="8">
        <v>0</v>
      </c>
      <c r="Q1052" s="8">
        <v>151.32</v>
      </c>
    </row>
    <row r="1053" spans="1:17">
      <c r="A1053" s="40" t="s">
        <v>1380</v>
      </c>
      <c r="B1053" s="41"/>
      <c r="C1053" s="41"/>
      <c r="D1053" s="42" t="s">
        <v>134</v>
      </c>
      <c r="E1053" s="41"/>
      <c r="F1053" s="92"/>
      <c r="G1053" s="41"/>
      <c r="H1053" s="55"/>
      <c r="I1053" s="55"/>
      <c r="J1053" s="55"/>
      <c r="K1053" s="55"/>
      <c r="L1053" s="55">
        <f>L1054</f>
        <v>14.34</v>
      </c>
      <c r="M1053" s="55">
        <f>M1054</f>
        <v>14.34</v>
      </c>
      <c r="P1053" s="4"/>
      <c r="Q1053" s="4"/>
    </row>
    <row r="1054" spans="1:17">
      <c r="A1054" s="44" t="s">
        <v>1381</v>
      </c>
      <c r="B1054" s="45" t="s">
        <v>37</v>
      </c>
      <c r="C1054" s="46">
        <v>30101</v>
      </c>
      <c r="D1054" s="53" t="s">
        <v>92</v>
      </c>
      <c r="E1054" s="47" t="s">
        <v>17</v>
      </c>
      <c r="F1054" s="54">
        <v>0.38</v>
      </c>
      <c r="G1054" s="48">
        <v>0.38</v>
      </c>
      <c r="H1054" s="48">
        <f t="shared" si="96"/>
        <v>11.3924</v>
      </c>
      <c r="I1054" s="49">
        <f t="shared" si="97"/>
        <v>29.98</v>
      </c>
      <c r="J1054" s="49">
        <f t="shared" si="98"/>
        <v>2.9563999999999999</v>
      </c>
      <c r="K1054" s="49">
        <f t="shared" si="99"/>
        <v>7.78</v>
      </c>
      <c r="L1054" s="50">
        <f t="shared" si="100"/>
        <v>14.34</v>
      </c>
      <c r="M1054" s="50">
        <f t="shared" si="101"/>
        <v>14.34</v>
      </c>
      <c r="P1054" s="8">
        <v>34.58</v>
      </c>
      <c r="Q1054" s="8">
        <v>8.98</v>
      </c>
    </row>
    <row r="1055" spans="1:17">
      <c r="A1055" s="40" t="s">
        <v>1382</v>
      </c>
      <c r="B1055" s="41"/>
      <c r="C1055" s="41"/>
      <c r="D1055" s="42" t="s">
        <v>136</v>
      </c>
      <c r="E1055" s="41"/>
      <c r="F1055" s="92"/>
      <c r="G1055" s="41"/>
      <c r="H1055" s="55"/>
      <c r="I1055" s="55"/>
      <c r="J1055" s="55"/>
      <c r="K1055" s="55"/>
      <c r="L1055" s="55">
        <f>L1056</f>
        <v>58.039999999999992</v>
      </c>
      <c r="M1055" s="55">
        <f>M1056</f>
        <v>58.039999999999992</v>
      </c>
      <c r="P1055" s="4"/>
      <c r="Q1055" s="4"/>
    </row>
    <row r="1056" spans="1:17">
      <c r="A1056" s="59" t="s">
        <v>1383</v>
      </c>
      <c r="B1056" s="60"/>
      <c r="C1056" s="60"/>
      <c r="D1056" s="61" t="s">
        <v>1384</v>
      </c>
      <c r="E1056" s="60"/>
      <c r="F1056" s="93"/>
      <c r="G1056" s="60"/>
      <c r="H1056" s="62"/>
      <c r="I1056" s="62"/>
      <c r="J1056" s="62"/>
      <c r="K1056" s="62"/>
      <c r="L1056" s="62">
        <f>SUM(L1057:L1060)</f>
        <v>58.039999999999992</v>
      </c>
      <c r="M1056" s="62">
        <f>SUM(M1057:M1060)</f>
        <v>58.039999999999992</v>
      </c>
      <c r="P1056" s="3"/>
      <c r="Q1056" s="3"/>
    </row>
    <row r="1057" spans="1:17">
      <c r="A1057" s="44" t="s">
        <v>1385</v>
      </c>
      <c r="B1057" s="45" t="s">
        <v>37</v>
      </c>
      <c r="C1057" s="46">
        <v>40101</v>
      </c>
      <c r="D1057" s="53" t="s">
        <v>93</v>
      </c>
      <c r="E1057" s="47" t="s">
        <v>17</v>
      </c>
      <c r="F1057" s="54">
        <v>1.08</v>
      </c>
      <c r="G1057" s="48">
        <v>1.08</v>
      </c>
      <c r="H1057" s="48">
        <f t="shared" si="96"/>
        <v>0</v>
      </c>
      <c r="I1057" s="49">
        <f t="shared" si="97"/>
        <v>0</v>
      </c>
      <c r="J1057" s="49">
        <f t="shared" si="98"/>
        <v>29.959199999999999</v>
      </c>
      <c r="K1057" s="49">
        <f t="shared" si="99"/>
        <v>27.74</v>
      </c>
      <c r="L1057" s="50">
        <f t="shared" si="100"/>
        <v>29.95</v>
      </c>
      <c r="M1057" s="50">
        <f t="shared" si="101"/>
        <v>29.95</v>
      </c>
      <c r="P1057" s="8">
        <v>0</v>
      </c>
      <c r="Q1057" s="8">
        <v>32</v>
      </c>
    </row>
    <row r="1058" spans="1:17">
      <c r="A1058" s="44" t="s">
        <v>1386</v>
      </c>
      <c r="B1058" s="45" t="s">
        <v>37</v>
      </c>
      <c r="C1058" s="46">
        <v>41004</v>
      </c>
      <c r="D1058" s="53" t="s">
        <v>1387</v>
      </c>
      <c r="E1058" s="47" t="s">
        <v>17</v>
      </c>
      <c r="F1058" s="54">
        <v>1.08</v>
      </c>
      <c r="G1058" s="48">
        <v>1.08</v>
      </c>
      <c r="H1058" s="48">
        <f t="shared" si="96"/>
        <v>1.7496000000000003</v>
      </c>
      <c r="I1058" s="49">
        <f t="shared" si="97"/>
        <v>1.62</v>
      </c>
      <c r="J1058" s="49">
        <f t="shared" si="98"/>
        <v>0</v>
      </c>
      <c r="K1058" s="49">
        <f t="shared" si="99"/>
        <v>0</v>
      </c>
      <c r="L1058" s="50">
        <f t="shared" si="100"/>
        <v>1.74</v>
      </c>
      <c r="M1058" s="50">
        <f t="shared" si="101"/>
        <v>1.74</v>
      </c>
      <c r="P1058" s="8">
        <v>1.87</v>
      </c>
      <c r="Q1058" s="8">
        <v>0</v>
      </c>
    </row>
    <row r="1059" spans="1:17">
      <c r="A1059" s="44" t="s">
        <v>1388</v>
      </c>
      <c r="B1059" s="45" t="s">
        <v>37</v>
      </c>
      <c r="C1059" s="46">
        <v>41005</v>
      </c>
      <c r="D1059" s="53" t="s">
        <v>1389</v>
      </c>
      <c r="E1059" s="47" t="s">
        <v>17</v>
      </c>
      <c r="F1059" s="54">
        <v>1.08</v>
      </c>
      <c r="G1059" s="48">
        <v>1.08</v>
      </c>
      <c r="H1059" s="48">
        <f t="shared" si="96"/>
        <v>1.3068</v>
      </c>
      <c r="I1059" s="49">
        <f t="shared" si="97"/>
        <v>1.21</v>
      </c>
      <c r="J1059" s="49">
        <f t="shared" si="98"/>
        <v>0</v>
      </c>
      <c r="K1059" s="49">
        <f t="shared" si="99"/>
        <v>0</v>
      </c>
      <c r="L1059" s="50">
        <f t="shared" si="100"/>
        <v>1.3</v>
      </c>
      <c r="M1059" s="50">
        <f t="shared" si="101"/>
        <v>1.3</v>
      </c>
      <c r="P1059" s="8">
        <v>1.4</v>
      </c>
      <c r="Q1059" s="8">
        <v>0</v>
      </c>
    </row>
    <row r="1060" spans="1:17">
      <c r="A1060" s="44" t="s">
        <v>1390</v>
      </c>
      <c r="B1060" s="45" t="s">
        <v>37</v>
      </c>
      <c r="C1060" s="46">
        <v>41006</v>
      </c>
      <c r="D1060" s="53" t="s">
        <v>1391</v>
      </c>
      <c r="E1060" s="47" t="s">
        <v>1392</v>
      </c>
      <c r="F1060" s="54">
        <v>10.8</v>
      </c>
      <c r="G1060" s="48">
        <v>10.8</v>
      </c>
      <c r="H1060" s="48">
        <f t="shared" si="96"/>
        <v>25.056000000000001</v>
      </c>
      <c r="I1060" s="49">
        <f t="shared" si="97"/>
        <v>2.3199999999999998</v>
      </c>
      <c r="J1060" s="49">
        <f t="shared" si="98"/>
        <v>0</v>
      </c>
      <c r="K1060" s="49">
        <f t="shared" si="99"/>
        <v>0</v>
      </c>
      <c r="L1060" s="50">
        <f t="shared" si="100"/>
        <v>25.05</v>
      </c>
      <c r="M1060" s="50">
        <f t="shared" si="101"/>
        <v>25.05</v>
      </c>
      <c r="P1060" s="8">
        <v>2.68</v>
      </c>
      <c r="Q1060" s="8">
        <v>0</v>
      </c>
    </row>
    <row r="1061" spans="1:17">
      <c r="A1061" s="40" t="s">
        <v>1393</v>
      </c>
      <c r="B1061" s="41"/>
      <c r="C1061" s="41"/>
      <c r="D1061" s="42" t="s">
        <v>147</v>
      </c>
      <c r="E1061" s="41"/>
      <c r="F1061" s="92"/>
      <c r="G1061" s="41"/>
      <c r="H1061" s="55"/>
      <c r="I1061" s="55"/>
      <c r="J1061" s="55"/>
      <c r="K1061" s="55"/>
      <c r="L1061" s="55">
        <f>L1062</f>
        <v>2000</v>
      </c>
      <c r="M1061" s="55">
        <f>M1062</f>
        <v>2000</v>
      </c>
      <c r="P1061" s="4"/>
      <c r="Q1061" s="4"/>
    </row>
    <row r="1062" spans="1:17" ht="15.6">
      <c r="A1062" s="44" t="s">
        <v>1394</v>
      </c>
      <c r="B1062" s="45" t="s">
        <v>37</v>
      </c>
      <c r="C1062" s="46">
        <v>100160</v>
      </c>
      <c r="D1062" s="32" t="s">
        <v>2559</v>
      </c>
      <c r="E1062" s="47" t="s">
        <v>9</v>
      </c>
      <c r="F1062" s="54">
        <v>47.07</v>
      </c>
      <c r="G1062" s="48">
        <v>47.07</v>
      </c>
      <c r="H1062" s="48">
        <f t="shared" si="96"/>
        <v>936.22230000000002</v>
      </c>
      <c r="I1062" s="49">
        <f t="shared" si="97"/>
        <v>19.89</v>
      </c>
      <c r="J1062" s="49">
        <f t="shared" si="98"/>
        <v>1063.7820000000002</v>
      </c>
      <c r="K1062" s="49">
        <f t="shared" si="99"/>
        <v>22.6</v>
      </c>
      <c r="L1062" s="50">
        <f t="shared" si="100"/>
        <v>2000</v>
      </c>
      <c r="M1062" s="50">
        <f t="shared" si="101"/>
        <v>2000</v>
      </c>
      <c r="P1062" s="8">
        <v>22.94</v>
      </c>
      <c r="Q1062" s="8">
        <v>26.07</v>
      </c>
    </row>
    <row r="1063" spans="1:17">
      <c r="A1063" s="40" t="s">
        <v>1395</v>
      </c>
      <c r="B1063" s="41"/>
      <c r="C1063" s="41"/>
      <c r="D1063" s="42" t="s">
        <v>157</v>
      </c>
      <c r="E1063" s="41"/>
      <c r="F1063" s="92"/>
      <c r="G1063" s="41"/>
      <c r="H1063" s="55"/>
      <c r="I1063" s="55"/>
      <c r="J1063" s="55"/>
      <c r="K1063" s="55"/>
      <c r="L1063" s="55">
        <f>SUM(L1064:L1065)</f>
        <v>1762.29</v>
      </c>
      <c r="M1063" s="55">
        <f>SUM(M1064:M1065)</f>
        <v>1762.29</v>
      </c>
      <c r="P1063" s="4"/>
      <c r="Q1063" s="4"/>
    </row>
    <row r="1064" spans="1:17">
      <c r="A1064" s="44" t="s">
        <v>1396</v>
      </c>
      <c r="B1064" s="45" t="s">
        <v>37</v>
      </c>
      <c r="C1064" s="46">
        <v>200150</v>
      </c>
      <c r="D1064" s="53" t="s">
        <v>1207</v>
      </c>
      <c r="E1064" s="47" t="s">
        <v>9</v>
      </c>
      <c r="F1064" s="54">
        <v>94.14</v>
      </c>
      <c r="G1064" s="48">
        <v>94.14</v>
      </c>
      <c r="H1064" s="48">
        <f t="shared" si="96"/>
        <v>282.42</v>
      </c>
      <c r="I1064" s="49">
        <f t="shared" si="97"/>
        <v>3</v>
      </c>
      <c r="J1064" s="49">
        <f t="shared" si="98"/>
        <v>93.198599999999999</v>
      </c>
      <c r="K1064" s="49">
        <f t="shared" si="99"/>
        <v>0.99</v>
      </c>
      <c r="L1064" s="50">
        <f t="shared" si="100"/>
        <v>375.61</v>
      </c>
      <c r="M1064" s="50">
        <f t="shared" si="101"/>
        <v>375.61</v>
      </c>
      <c r="P1064" s="8">
        <v>3.46</v>
      </c>
      <c r="Q1064" s="8">
        <v>1.1499999999999999</v>
      </c>
    </row>
    <row r="1065" spans="1:17">
      <c r="A1065" s="44" t="s">
        <v>1397</v>
      </c>
      <c r="B1065" s="45" t="s">
        <v>37</v>
      </c>
      <c r="C1065" s="46">
        <v>200403</v>
      </c>
      <c r="D1065" s="53" t="s">
        <v>38</v>
      </c>
      <c r="E1065" s="47" t="s">
        <v>9</v>
      </c>
      <c r="F1065" s="54">
        <v>94.14</v>
      </c>
      <c r="G1065" s="48">
        <v>94.14</v>
      </c>
      <c r="H1065" s="48">
        <f t="shared" si="96"/>
        <v>234.40860000000004</v>
      </c>
      <c r="I1065" s="49">
        <f t="shared" si="97"/>
        <v>2.4900000000000002</v>
      </c>
      <c r="J1065" s="49">
        <f t="shared" si="98"/>
        <v>1152.2736</v>
      </c>
      <c r="K1065" s="49">
        <f t="shared" si="99"/>
        <v>12.24</v>
      </c>
      <c r="L1065" s="50">
        <f t="shared" si="100"/>
        <v>1386.68</v>
      </c>
      <c r="M1065" s="50">
        <f t="shared" si="101"/>
        <v>1386.68</v>
      </c>
      <c r="P1065" s="8">
        <v>2.88</v>
      </c>
      <c r="Q1065" s="8">
        <v>14.12</v>
      </c>
    </row>
    <row r="1066" spans="1:17">
      <c r="A1066" s="40" t="s">
        <v>1398</v>
      </c>
      <c r="B1066" s="41"/>
      <c r="C1066" s="41"/>
      <c r="D1066" s="42" t="s">
        <v>124</v>
      </c>
      <c r="E1066" s="41"/>
      <c r="F1066" s="92"/>
      <c r="G1066" s="41"/>
      <c r="H1066" s="55"/>
      <c r="I1066" s="55"/>
      <c r="J1066" s="55"/>
      <c r="K1066" s="55"/>
      <c r="L1066" s="55">
        <f>SUM(L1067:L1068)</f>
        <v>215.3</v>
      </c>
      <c r="M1066" s="55">
        <f>SUM(M1067:M1068)</f>
        <v>215.3</v>
      </c>
      <c r="P1066" s="4"/>
      <c r="Q1066" s="4"/>
    </row>
    <row r="1067" spans="1:17">
      <c r="A1067" s="44" t="s">
        <v>1399</v>
      </c>
      <c r="B1067" s="45" t="s">
        <v>37</v>
      </c>
      <c r="C1067" s="46">
        <v>220102</v>
      </c>
      <c r="D1067" s="53" t="s">
        <v>39</v>
      </c>
      <c r="E1067" s="47" t="s">
        <v>9</v>
      </c>
      <c r="F1067" s="54">
        <v>3.44</v>
      </c>
      <c r="G1067" s="48">
        <v>3.44</v>
      </c>
      <c r="H1067" s="48">
        <f t="shared" si="96"/>
        <v>68.559200000000004</v>
      </c>
      <c r="I1067" s="49">
        <f t="shared" si="97"/>
        <v>19.93</v>
      </c>
      <c r="J1067" s="49">
        <f t="shared" si="98"/>
        <v>35.603999999999999</v>
      </c>
      <c r="K1067" s="49">
        <f t="shared" si="99"/>
        <v>10.35</v>
      </c>
      <c r="L1067" s="50">
        <f t="shared" si="100"/>
        <v>104.16</v>
      </c>
      <c r="M1067" s="50">
        <f t="shared" si="101"/>
        <v>104.16</v>
      </c>
      <c r="P1067" s="8">
        <v>22.99</v>
      </c>
      <c r="Q1067" s="8">
        <v>11.94</v>
      </c>
    </row>
    <row r="1068" spans="1:17">
      <c r="A1068" s="44" t="s">
        <v>1400</v>
      </c>
      <c r="B1068" s="45" t="s">
        <v>37</v>
      </c>
      <c r="C1068" s="46">
        <v>220310</v>
      </c>
      <c r="D1068" s="53" t="s">
        <v>1401</v>
      </c>
      <c r="E1068" s="47" t="s">
        <v>16</v>
      </c>
      <c r="F1068" s="54">
        <v>14.8</v>
      </c>
      <c r="G1068" s="48">
        <v>14.8</v>
      </c>
      <c r="H1068" s="48">
        <f t="shared" si="96"/>
        <v>30.784000000000002</v>
      </c>
      <c r="I1068" s="49">
        <f t="shared" si="97"/>
        <v>2.08</v>
      </c>
      <c r="J1068" s="49">
        <f t="shared" si="98"/>
        <v>80.364000000000004</v>
      </c>
      <c r="K1068" s="49">
        <f t="shared" si="99"/>
        <v>5.43</v>
      </c>
      <c r="L1068" s="50">
        <f t="shared" si="100"/>
        <v>111.14</v>
      </c>
      <c r="M1068" s="50">
        <f t="shared" si="101"/>
        <v>111.14</v>
      </c>
      <c r="P1068" s="8">
        <v>2.41</v>
      </c>
      <c r="Q1068" s="8">
        <v>6.27</v>
      </c>
    </row>
    <row r="1069" spans="1:17">
      <c r="A1069" s="40" t="s">
        <v>1402</v>
      </c>
      <c r="B1069" s="41"/>
      <c r="C1069" s="41"/>
      <c r="D1069" s="42" t="s">
        <v>165</v>
      </c>
      <c r="E1069" s="41"/>
      <c r="F1069" s="92"/>
      <c r="G1069" s="41"/>
      <c r="H1069" s="55"/>
      <c r="I1069" s="55"/>
      <c r="J1069" s="55"/>
      <c r="K1069" s="55"/>
      <c r="L1069" s="55">
        <f>SUM(L1070:L1072)</f>
        <v>455.32</v>
      </c>
      <c r="M1069" s="55">
        <f>SUM(M1070:M1072)</f>
        <v>455.32</v>
      </c>
      <c r="P1069" s="4"/>
      <c r="Q1069" s="4"/>
    </row>
    <row r="1070" spans="1:17">
      <c r="A1070" s="44" t="s">
        <v>1403</v>
      </c>
      <c r="B1070" s="45" t="s">
        <v>37</v>
      </c>
      <c r="C1070" s="46">
        <v>261300</v>
      </c>
      <c r="D1070" s="53" t="s">
        <v>1404</v>
      </c>
      <c r="E1070" s="47" t="s">
        <v>9</v>
      </c>
      <c r="F1070" s="54">
        <v>20.81</v>
      </c>
      <c r="G1070" s="48">
        <v>20.81</v>
      </c>
      <c r="H1070" s="48">
        <f t="shared" si="96"/>
        <v>36.8337</v>
      </c>
      <c r="I1070" s="49">
        <f t="shared" si="97"/>
        <v>1.77</v>
      </c>
      <c r="J1070" s="49">
        <f t="shared" si="98"/>
        <v>165.02329999999998</v>
      </c>
      <c r="K1070" s="49">
        <f t="shared" si="99"/>
        <v>7.93</v>
      </c>
      <c r="L1070" s="50">
        <f t="shared" si="100"/>
        <v>201.85</v>
      </c>
      <c r="M1070" s="50">
        <f t="shared" si="101"/>
        <v>201.85</v>
      </c>
      <c r="P1070" s="8">
        <v>2.0499999999999998</v>
      </c>
      <c r="Q1070" s="8">
        <v>9.15</v>
      </c>
    </row>
    <row r="1071" spans="1:17">
      <c r="A1071" s="44" t="s">
        <v>1405</v>
      </c>
      <c r="B1071" s="45" t="s">
        <v>37</v>
      </c>
      <c r="C1071" s="46">
        <v>261001</v>
      </c>
      <c r="D1071" s="53" t="s">
        <v>1406</v>
      </c>
      <c r="E1071" s="47" t="s">
        <v>9</v>
      </c>
      <c r="F1071" s="54">
        <v>9.66</v>
      </c>
      <c r="G1071" s="48">
        <v>9.66</v>
      </c>
      <c r="H1071" s="48">
        <f t="shared" si="96"/>
        <v>37.963799999999999</v>
      </c>
      <c r="I1071" s="49">
        <f t="shared" si="97"/>
        <v>3.93</v>
      </c>
      <c r="J1071" s="49">
        <f t="shared" si="98"/>
        <v>62.307000000000002</v>
      </c>
      <c r="K1071" s="49">
        <f t="shared" si="99"/>
        <v>6.45</v>
      </c>
      <c r="L1071" s="50">
        <f t="shared" si="100"/>
        <v>100.27</v>
      </c>
      <c r="M1071" s="50">
        <f t="shared" si="101"/>
        <v>100.27</v>
      </c>
      <c r="P1071" s="8">
        <v>4.54</v>
      </c>
      <c r="Q1071" s="8">
        <v>7.44</v>
      </c>
    </row>
    <row r="1072" spans="1:17">
      <c r="A1072" s="44" t="s">
        <v>1407</v>
      </c>
      <c r="B1072" s="45" t="s">
        <v>37</v>
      </c>
      <c r="C1072" s="46">
        <v>261550</v>
      </c>
      <c r="D1072" s="53" t="s">
        <v>1408</v>
      </c>
      <c r="E1072" s="47" t="s">
        <v>9</v>
      </c>
      <c r="F1072" s="54">
        <v>11.15</v>
      </c>
      <c r="G1072" s="48">
        <v>11.15</v>
      </c>
      <c r="H1072" s="48">
        <f t="shared" si="96"/>
        <v>72.028999999999996</v>
      </c>
      <c r="I1072" s="49">
        <f t="shared" si="97"/>
        <v>6.46</v>
      </c>
      <c r="J1072" s="49">
        <f t="shared" si="98"/>
        <v>81.172000000000011</v>
      </c>
      <c r="K1072" s="49">
        <f t="shared" si="99"/>
        <v>7.28</v>
      </c>
      <c r="L1072" s="50">
        <f t="shared" si="100"/>
        <v>153.19999999999999</v>
      </c>
      <c r="M1072" s="50">
        <f t="shared" si="101"/>
        <v>153.19999999999999</v>
      </c>
      <c r="P1072" s="8">
        <v>7.46</v>
      </c>
      <c r="Q1072" s="8">
        <v>8.4</v>
      </c>
    </row>
    <row r="1073" spans="1:17">
      <c r="A1073" s="40" t="s">
        <v>1409</v>
      </c>
      <c r="B1073" s="41"/>
      <c r="C1073" s="41"/>
      <c r="D1073" s="42" t="s">
        <v>167</v>
      </c>
      <c r="E1073" s="41"/>
      <c r="F1073" s="92"/>
      <c r="G1073" s="41"/>
      <c r="H1073" s="55"/>
      <c r="I1073" s="55"/>
      <c r="J1073" s="55"/>
      <c r="K1073" s="55"/>
      <c r="L1073" s="55">
        <f>L1074</f>
        <v>50229.440000000002</v>
      </c>
      <c r="M1073" s="55">
        <f>M1074</f>
        <v>50229.440000000002</v>
      </c>
      <c r="P1073" s="4"/>
      <c r="Q1073" s="4"/>
    </row>
    <row r="1074" spans="1:17" ht="15.6">
      <c r="A1074" s="44" t="s">
        <v>1410</v>
      </c>
      <c r="B1074" s="45" t="s">
        <v>4</v>
      </c>
      <c r="C1074" s="57" t="s">
        <v>78</v>
      </c>
      <c r="D1074" s="32" t="s">
        <v>2580</v>
      </c>
      <c r="E1074" s="47" t="s">
        <v>12</v>
      </c>
      <c r="F1074" s="54">
        <v>1</v>
      </c>
      <c r="G1074" s="48">
        <v>1</v>
      </c>
      <c r="H1074" s="48">
        <f t="shared" si="96"/>
        <v>50229.440000000002</v>
      </c>
      <c r="I1074" s="49">
        <f t="shared" si="97"/>
        <v>50229.440000000002</v>
      </c>
      <c r="J1074" s="49">
        <f t="shared" si="98"/>
        <v>0</v>
      </c>
      <c r="K1074" s="49">
        <f t="shared" si="99"/>
        <v>0</v>
      </c>
      <c r="L1074" s="50">
        <f t="shared" si="100"/>
        <v>50229.440000000002</v>
      </c>
      <c r="M1074" s="50">
        <f t="shared" si="101"/>
        <v>50229.440000000002</v>
      </c>
      <c r="P1074" s="7">
        <v>57930</v>
      </c>
      <c r="Q1074" s="8">
        <v>0</v>
      </c>
    </row>
    <row r="1075" spans="1:17">
      <c r="A1075" s="34">
        <v>35</v>
      </c>
      <c r="B1075" s="35"/>
      <c r="C1075" s="35"/>
      <c r="D1075" s="36" t="s">
        <v>1411</v>
      </c>
      <c r="E1075" s="37" t="s">
        <v>12</v>
      </c>
      <c r="F1075" s="38">
        <v>1</v>
      </c>
      <c r="G1075" s="35"/>
      <c r="H1075" s="58"/>
      <c r="I1075" s="58"/>
      <c r="J1075" s="58"/>
      <c r="K1075" s="58"/>
      <c r="L1075" s="58">
        <f>L1076+L1078+L1080+L1082+L1084+L1087</f>
        <v>544.23</v>
      </c>
      <c r="M1075" s="58">
        <f>M1076+M1078+M1080+M1082+M1084+M1087</f>
        <v>544.23</v>
      </c>
      <c r="P1075" s="5"/>
      <c r="Q1075" s="5"/>
    </row>
    <row r="1076" spans="1:17">
      <c r="A1076" s="40" t="s">
        <v>1412</v>
      </c>
      <c r="B1076" s="41"/>
      <c r="C1076" s="41"/>
      <c r="D1076" s="42" t="s">
        <v>140</v>
      </c>
      <c r="E1076" s="41"/>
      <c r="F1076" s="92"/>
      <c r="G1076" s="41"/>
      <c r="H1076" s="55"/>
      <c r="I1076" s="55"/>
      <c r="J1076" s="55"/>
      <c r="K1076" s="55"/>
      <c r="L1076" s="55">
        <f>L1077</f>
        <v>89.77</v>
      </c>
      <c r="M1076" s="55">
        <f>M1077</f>
        <v>89.77</v>
      </c>
      <c r="P1076" s="4"/>
      <c r="Q1076" s="4"/>
    </row>
    <row r="1077" spans="1:17" ht="15.6">
      <c r="A1077" s="44" t="s">
        <v>1413</v>
      </c>
      <c r="B1077" s="45" t="s">
        <v>37</v>
      </c>
      <c r="C1077" s="46">
        <v>61101</v>
      </c>
      <c r="D1077" s="32" t="s">
        <v>2581</v>
      </c>
      <c r="E1077" s="47" t="s">
        <v>9</v>
      </c>
      <c r="F1077" s="54">
        <v>0.85</v>
      </c>
      <c r="G1077" s="48">
        <v>0.85</v>
      </c>
      <c r="H1077" s="48">
        <f t="shared" si="96"/>
        <v>75.862499999999997</v>
      </c>
      <c r="I1077" s="49">
        <f t="shared" si="97"/>
        <v>89.25</v>
      </c>
      <c r="J1077" s="49">
        <f t="shared" si="98"/>
        <v>13.9145</v>
      </c>
      <c r="K1077" s="49">
        <f t="shared" si="99"/>
        <v>16.37</v>
      </c>
      <c r="L1077" s="50">
        <f t="shared" si="100"/>
        <v>89.77</v>
      </c>
      <c r="M1077" s="50">
        <f t="shared" si="101"/>
        <v>89.77</v>
      </c>
      <c r="P1077" s="11">
        <v>102.94</v>
      </c>
      <c r="Q1077" s="11">
        <v>18.88</v>
      </c>
    </row>
    <row r="1078" spans="1:17">
      <c r="A1078" s="40" t="s">
        <v>1197</v>
      </c>
      <c r="B1078" s="41"/>
      <c r="C1078" s="41"/>
      <c r="D1078" s="42" t="s">
        <v>147</v>
      </c>
      <c r="E1078" s="41"/>
      <c r="F1078" s="92"/>
      <c r="G1078" s="41"/>
      <c r="H1078" s="55"/>
      <c r="I1078" s="55"/>
      <c r="J1078" s="55"/>
      <c r="K1078" s="55"/>
      <c r="L1078" s="55">
        <f>L1079</f>
        <v>81.58</v>
      </c>
      <c r="M1078" s="55">
        <f>M1079</f>
        <v>81.58</v>
      </c>
      <c r="P1078" s="4"/>
      <c r="Q1078" s="4"/>
    </row>
    <row r="1079" spans="1:17" ht="15.6">
      <c r="A1079" s="44" t="s">
        <v>1198</v>
      </c>
      <c r="B1079" s="45" t="s">
        <v>37</v>
      </c>
      <c r="C1079" s="46">
        <v>100160</v>
      </c>
      <c r="D1079" s="32" t="s">
        <v>2559</v>
      </c>
      <c r="E1079" s="47" t="s">
        <v>9</v>
      </c>
      <c r="F1079" s="54">
        <v>1.92</v>
      </c>
      <c r="G1079" s="48">
        <v>1.92</v>
      </c>
      <c r="H1079" s="48">
        <f t="shared" si="96"/>
        <v>38.188800000000001</v>
      </c>
      <c r="I1079" s="49">
        <f t="shared" si="97"/>
        <v>19.89</v>
      </c>
      <c r="J1079" s="49">
        <f t="shared" si="98"/>
        <v>43.392000000000003</v>
      </c>
      <c r="K1079" s="49">
        <f t="shared" si="99"/>
        <v>22.6</v>
      </c>
      <c r="L1079" s="50">
        <f t="shared" si="100"/>
        <v>81.58</v>
      </c>
      <c r="M1079" s="50">
        <f t="shared" si="101"/>
        <v>81.58</v>
      </c>
      <c r="P1079" s="8">
        <v>22.94</v>
      </c>
      <c r="Q1079" s="8">
        <v>26.07</v>
      </c>
    </row>
    <row r="1080" spans="1:17">
      <c r="A1080" s="40" t="s">
        <v>1199</v>
      </c>
      <c r="B1080" s="41"/>
      <c r="C1080" s="41"/>
      <c r="D1080" s="42" t="s">
        <v>149</v>
      </c>
      <c r="E1080" s="41"/>
      <c r="F1080" s="92"/>
      <c r="G1080" s="41"/>
      <c r="H1080" s="55"/>
      <c r="I1080" s="55"/>
      <c r="J1080" s="55"/>
      <c r="K1080" s="55"/>
      <c r="L1080" s="55">
        <f>L1081</f>
        <v>18.010000000000002</v>
      </c>
      <c r="M1080" s="55">
        <f>M1081</f>
        <v>18.010000000000002</v>
      </c>
      <c r="P1080" s="4"/>
      <c r="Q1080" s="4"/>
    </row>
    <row r="1081" spans="1:17">
      <c r="A1081" s="44" t="s">
        <v>1200</v>
      </c>
      <c r="B1081" s="45" t="s">
        <v>37</v>
      </c>
      <c r="C1081" s="46">
        <v>120209</v>
      </c>
      <c r="D1081" s="53" t="s">
        <v>1201</v>
      </c>
      <c r="E1081" s="47" t="s">
        <v>9</v>
      </c>
      <c r="F1081" s="54">
        <v>0.85</v>
      </c>
      <c r="G1081" s="48">
        <v>0.85</v>
      </c>
      <c r="H1081" s="48">
        <f t="shared" si="96"/>
        <v>8.5849999999999991</v>
      </c>
      <c r="I1081" s="49">
        <f t="shared" si="97"/>
        <v>10.1</v>
      </c>
      <c r="J1081" s="49">
        <f t="shared" si="98"/>
        <v>9.426499999999999</v>
      </c>
      <c r="K1081" s="49">
        <f t="shared" si="99"/>
        <v>11.09</v>
      </c>
      <c r="L1081" s="50">
        <f t="shared" si="100"/>
        <v>18.010000000000002</v>
      </c>
      <c r="M1081" s="50">
        <f t="shared" si="101"/>
        <v>18.010000000000002</v>
      </c>
      <c r="P1081" s="8">
        <v>11.65</v>
      </c>
      <c r="Q1081" s="8">
        <v>12.8</v>
      </c>
    </row>
    <row r="1082" spans="1:17">
      <c r="A1082" s="40" t="s">
        <v>1202</v>
      </c>
      <c r="B1082" s="41"/>
      <c r="C1082" s="41"/>
      <c r="D1082" s="42" t="s">
        <v>153</v>
      </c>
      <c r="E1082" s="41"/>
      <c r="F1082" s="92"/>
      <c r="G1082" s="41"/>
      <c r="H1082" s="55"/>
      <c r="I1082" s="55"/>
      <c r="J1082" s="55"/>
      <c r="K1082" s="55"/>
      <c r="L1082" s="55">
        <f>L1083</f>
        <v>208.75</v>
      </c>
      <c r="M1082" s="55">
        <f>M1083</f>
        <v>208.75</v>
      </c>
      <c r="P1082" s="4"/>
      <c r="Q1082" s="4"/>
    </row>
    <row r="1083" spans="1:17">
      <c r="A1083" s="44" t="s">
        <v>1203</v>
      </c>
      <c r="B1083" s="45" t="s">
        <v>37</v>
      </c>
      <c r="C1083" s="46">
        <v>180281</v>
      </c>
      <c r="D1083" s="53" t="s">
        <v>1204</v>
      </c>
      <c r="E1083" s="47" t="s">
        <v>9</v>
      </c>
      <c r="F1083" s="54">
        <v>0.47</v>
      </c>
      <c r="G1083" s="48">
        <v>0.47</v>
      </c>
      <c r="H1083" s="48">
        <f t="shared" si="96"/>
        <v>192.08429999999998</v>
      </c>
      <c r="I1083" s="49">
        <f t="shared" si="97"/>
        <v>408.69</v>
      </c>
      <c r="J1083" s="49">
        <f t="shared" si="98"/>
        <v>16.675599999999999</v>
      </c>
      <c r="K1083" s="49">
        <f t="shared" si="99"/>
        <v>35.479999999999997</v>
      </c>
      <c r="L1083" s="50">
        <f t="shared" si="100"/>
        <v>208.75</v>
      </c>
      <c r="M1083" s="50">
        <f t="shared" si="101"/>
        <v>208.75</v>
      </c>
      <c r="P1083" s="8">
        <v>471.35</v>
      </c>
      <c r="Q1083" s="8">
        <v>40.92</v>
      </c>
    </row>
    <row r="1084" spans="1:17">
      <c r="A1084" s="40" t="s">
        <v>1205</v>
      </c>
      <c r="B1084" s="41"/>
      <c r="C1084" s="41"/>
      <c r="D1084" s="42" t="s">
        <v>157</v>
      </c>
      <c r="E1084" s="41"/>
      <c r="F1084" s="92"/>
      <c r="G1084" s="41"/>
      <c r="H1084" s="55"/>
      <c r="I1084" s="55"/>
      <c r="J1084" s="55"/>
      <c r="K1084" s="55"/>
      <c r="L1084" s="55">
        <f>L1085+L1086</f>
        <v>71.88</v>
      </c>
      <c r="M1084" s="55">
        <f>M1085+M1086</f>
        <v>71.88</v>
      </c>
      <c r="P1084" s="4"/>
      <c r="Q1084" s="4"/>
    </row>
    <row r="1085" spans="1:17">
      <c r="A1085" s="44" t="s">
        <v>1206</v>
      </c>
      <c r="B1085" s="45" t="s">
        <v>37</v>
      </c>
      <c r="C1085" s="46">
        <v>200150</v>
      </c>
      <c r="D1085" s="53" t="s">
        <v>1207</v>
      </c>
      <c r="E1085" s="47" t="s">
        <v>9</v>
      </c>
      <c r="F1085" s="54">
        <v>3.84</v>
      </c>
      <c r="G1085" s="48">
        <v>3.84</v>
      </c>
      <c r="H1085" s="48">
        <f t="shared" si="96"/>
        <v>11.52</v>
      </c>
      <c r="I1085" s="49">
        <f t="shared" si="97"/>
        <v>3</v>
      </c>
      <c r="J1085" s="49">
        <f t="shared" si="98"/>
        <v>3.8015999999999996</v>
      </c>
      <c r="K1085" s="49">
        <f t="shared" si="99"/>
        <v>0.99</v>
      </c>
      <c r="L1085" s="50">
        <f t="shared" si="100"/>
        <v>15.32</v>
      </c>
      <c r="M1085" s="50">
        <f t="shared" si="101"/>
        <v>15.32</v>
      </c>
      <c r="P1085" s="8">
        <v>3.46</v>
      </c>
      <c r="Q1085" s="8">
        <v>1.1499999999999999</v>
      </c>
    </row>
    <row r="1086" spans="1:17">
      <c r="A1086" s="44" t="s">
        <v>1208</v>
      </c>
      <c r="B1086" s="45" t="s">
        <v>37</v>
      </c>
      <c r="C1086" s="46">
        <v>200403</v>
      </c>
      <c r="D1086" s="53" t="s">
        <v>38</v>
      </c>
      <c r="E1086" s="47" t="s">
        <v>9</v>
      </c>
      <c r="F1086" s="54">
        <v>3.84</v>
      </c>
      <c r="G1086" s="48">
        <v>3.84</v>
      </c>
      <c r="H1086" s="48">
        <f t="shared" si="96"/>
        <v>9.5616000000000003</v>
      </c>
      <c r="I1086" s="49">
        <f t="shared" si="97"/>
        <v>2.4900000000000002</v>
      </c>
      <c r="J1086" s="49">
        <f t="shared" si="98"/>
        <v>47.001599999999996</v>
      </c>
      <c r="K1086" s="49">
        <f t="shared" si="99"/>
        <v>12.24</v>
      </c>
      <c r="L1086" s="50">
        <f t="shared" si="100"/>
        <v>56.56</v>
      </c>
      <c r="M1086" s="50">
        <f t="shared" si="101"/>
        <v>56.56</v>
      </c>
      <c r="P1086" s="8">
        <v>2.88</v>
      </c>
      <c r="Q1086" s="8">
        <v>14.12</v>
      </c>
    </row>
    <row r="1087" spans="1:17">
      <c r="A1087" s="40" t="s">
        <v>1209</v>
      </c>
      <c r="B1087" s="41"/>
      <c r="C1087" s="41"/>
      <c r="D1087" s="42" t="s">
        <v>165</v>
      </c>
      <c r="E1087" s="41"/>
      <c r="F1087" s="92"/>
      <c r="G1087" s="41"/>
      <c r="H1087" s="55"/>
      <c r="I1087" s="55"/>
      <c r="J1087" s="55"/>
      <c r="K1087" s="55"/>
      <c r="L1087" s="55">
        <f>L1088+L1090</f>
        <v>74.240000000000009</v>
      </c>
      <c r="M1087" s="55">
        <f>M1088+M1090</f>
        <v>74.240000000000009</v>
      </c>
      <c r="P1087" s="4"/>
      <c r="Q1087" s="4"/>
    </row>
    <row r="1088" spans="1:17">
      <c r="A1088" s="59" t="s">
        <v>1210</v>
      </c>
      <c r="B1088" s="60"/>
      <c r="C1088" s="60"/>
      <c r="D1088" s="61" t="s">
        <v>1211</v>
      </c>
      <c r="E1088" s="60"/>
      <c r="F1088" s="93"/>
      <c r="G1088" s="60"/>
      <c r="H1088" s="62"/>
      <c r="I1088" s="62"/>
      <c r="J1088" s="62"/>
      <c r="K1088" s="62"/>
      <c r="L1088" s="62">
        <f>L1089</f>
        <v>43.85</v>
      </c>
      <c r="M1088" s="62">
        <f>M1089</f>
        <v>43.85</v>
      </c>
      <c r="P1088" s="3"/>
      <c r="Q1088" s="3"/>
    </row>
    <row r="1089" spans="1:17">
      <c r="A1089" s="44" t="s">
        <v>1212</v>
      </c>
      <c r="B1089" s="45" t="s">
        <v>37</v>
      </c>
      <c r="C1089" s="46">
        <v>261000</v>
      </c>
      <c r="D1089" s="53" t="s">
        <v>40</v>
      </c>
      <c r="E1089" s="47" t="s">
        <v>9</v>
      </c>
      <c r="F1089" s="54">
        <v>3.84</v>
      </c>
      <c r="G1089" s="48">
        <v>3.84</v>
      </c>
      <c r="H1089" s="48">
        <f t="shared" si="96"/>
        <v>18.9696</v>
      </c>
      <c r="I1089" s="49">
        <f t="shared" si="97"/>
        <v>4.9400000000000004</v>
      </c>
      <c r="J1089" s="49">
        <f t="shared" si="98"/>
        <v>24.883200000000002</v>
      </c>
      <c r="K1089" s="49">
        <f t="shared" si="99"/>
        <v>6.48</v>
      </c>
      <c r="L1089" s="50">
        <f t="shared" si="100"/>
        <v>43.85</v>
      </c>
      <c r="M1089" s="50">
        <f t="shared" si="101"/>
        <v>43.85</v>
      </c>
      <c r="P1089" s="8">
        <v>5.7</v>
      </c>
      <c r="Q1089" s="8">
        <v>7.48</v>
      </c>
    </row>
    <row r="1090" spans="1:17">
      <c r="A1090" s="59" t="s">
        <v>1213</v>
      </c>
      <c r="B1090" s="60"/>
      <c r="C1090" s="60"/>
      <c r="D1090" s="61" t="s">
        <v>1214</v>
      </c>
      <c r="E1090" s="60"/>
      <c r="F1090" s="93"/>
      <c r="G1090" s="60"/>
      <c r="H1090" s="62"/>
      <c r="I1090" s="62"/>
      <c r="J1090" s="62"/>
      <c r="K1090" s="62"/>
      <c r="L1090" s="62">
        <f>L1091</f>
        <v>30.39</v>
      </c>
      <c r="M1090" s="62">
        <f>M1091</f>
        <v>30.39</v>
      </c>
      <c r="P1090" s="3"/>
      <c r="Q1090" s="3"/>
    </row>
    <row r="1091" spans="1:17">
      <c r="A1091" s="44" t="s">
        <v>1215</v>
      </c>
      <c r="B1091" s="45" t="s">
        <v>37</v>
      </c>
      <c r="C1091" s="46">
        <v>261602</v>
      </c>
      <c r="D1091" s="53" t="s">
        <v>75</v>
      </c>
      <c r="E1091" s="47" t="s">
        <v>9</v>
      </c>
      <c r="F1091" s="54">
        <v>1.41</v>
      </c>
      <c r="G1091" s="48">
        <v>1.41</v>
      </c>
      <c r="H1091" s="48">
        <f t="shared" si="96"/>
        <v>13.2822</v>
      </c>
      <c r="I1091" s="49">
        <f t="shared" si="97"/>
        <v>9.42</v>
      </c>
      <c r="J1091" s="49">
        <f t="shared" si="98"/>
        <v>17.1174</v>
      </c>
      <c r="K1091" s="49">
        <f t="shared" si="99"/>
        <v>12.14</v>
      </c>
      <c r="L1091" s="50">
        <f t="shared" si="100"/>
        <v>30.39</v>
      </c>
      <c r="M1091" s="50">
        <f t="shared" si="101"/>
        <v>30.39</v>
      </c>
      <c r="P1091" s="8">
        <v>10.87</v>
      </c>
      <c r="Q1091" s="8">
        <v>14.01</v>
      </c>
    </row>
    <row r="1092" spans="1:17">
      <c r="A1092" s="34">
        <v>36</v>
      </c>
      <c r="B1092" s="35"/>
      <c r="C1092" s="35"/>
      <c r="D1092" s="36" t="s">
        <v>1216</v>
      </c>
      <c r="E1092" s="37" t="s">
        <v>12</v>
      </c>
      <c r="F1092" s="38">
        <v>1</v>
      </c>
      <c r="G1092" s="35"/>
      <c r="H1092" s="58"/>
      <c r="I1092" s="58"/>
      <c r="J1092" s="58"/>
      <c r="K1092" s="58"/>
      <c r="L1092" s="58">
        <f>L1093</f>
        <v>143204.34</v>
      </c>
      <c r="M1092" s="58">
        <f>M1093</f>
        <v>143204.34</v>
      </c>
      <c r="P1092" s="5"/>
      <c r="Q1092" s="5"/>
    </row>
    <row r="1093" spans="1:17">
      <c r="A1093" s="40" t="s">
        <v>1217</v>
      </c>
      <c r="B1093" s="41"/>
      <c r="C1093" s="41"/>
      <c r="D1093" s="42" t="s">
        <v>142</v>
      </c>
      <c r="E1093" s="41"/>
      <c r="F1093" s="92"/>
      <c r="G1093" s="41"/>
      <c r="H1093" s="55"/>
      <c r="I1093" s="55"/>
      <c r="J1093" s="55"/>
      <c r="K1093" s="55"/>
      <c r="L1093" s="55">
        <f>L1094+L1163+L1179+L1198+L1206+L1220</f>
        <v>143204.34</v>
      </c>
      <c r="M1093" s="55">
        <f>M1094+M1163+M1179+M1198+M1206+M1220</f>
        <v>143204.34</v>
      </c>
      <c r="P1093" s="4"/>
      <c r="Q1093" s="4"/>
    </row>
    <row r="1094" spans="1:17">
      <c r="A1094" s="59" t="s">
        <v>1218</v>
      </c>
      <c r="B1094" s="60"/>
      <c r="C1094" s="60"/>
      <c r="D1094" s="61" t="s">
        <v>1219</v>
      </c>
      <c r="E1094" s="60"/>
      <c r="F1094" s="93"/>
      <c r="G1094" s="60"/>
      <c r="H1094" s="62"/>
      <c r="I1094" s="62"/>
      <c r="J1094" s="62"/>
      <c r="K1094" s="62"/>
      <c r="L1094" s="62">
        <f>SUM(L1095:L1162)</f>
        <v>75660.840000000011</v>
      </c>
      <c r="M1094" s="62">
        <f>SUM(M1095:M1162)</f>
        <v>75660.840000000011</v>
      </c>
      <c r="P1094" s="3"/>
      <c r="Q1094" s="3"/>
    </row>
    <row r="1095" spans="1:17" ht="15.6">
      <c r="A1095" s="44" t="s">
        <v>1220</v>
      </c>
      <c r="B1095" s="51" t="s">
        <v>7</v>
      </c>
      <c r="C1095" s="52">
        <v>101881</v>
      </c>
      <c r="D1095" s="53" t="s">
        <v>1221</v>
      </c>
      <c r="E1095" s="63" t="s">
        <v>12</v>
      </c>
      <c r="F1095" s="64">
        <v>5</v>
      </c>
      <c r="G1095" s="65">
        <v>5</v>
      </c>
      <c r="H1095" s="48">
        <f t="shared" si="96"/>
        <v>3745.5</v>
      </c>
      <c r="I1095" s="49">
        <f t="shared" si="97"/>
        <v>749.1</v>
      </c>
      <c r="J1095" s="49">
        <f t="shared" si="98"/>
        <v>110.05000000000001</v>
      </c>
      <c r="K1095" s="49">
        <f t="shared" si="99"/>
        <v>22.01</v>
      </c>
      <c r="L1095" s="50">
        <f t="shared" si="100"/>
        <v>3855.55</v>
      </c>
      <c r="M1095" s="50">
        <f t="shared" si="101"/>
        <v>3855.55</v>
      </c>
      <c r="P1095" s="9">
        <v>863.95</v>
      </c>
      <c r="Q1095" s="9">
        <v>25.39</v>
      </c>
    </row>
    <row r="1096" spans="1:17">
      <c r="A1096" s="44" t="s">
        <v>1222</v>
      </c>
      <c r="B1096" s="45" t="s">
        <v>37</v>
      </c>
      <c r="C1096" s="46">
        <v>71175</v>
      </c>
      <c r="D1096" s="53" t="s">
        <v>1223</v>
      </c>
      <c r="E1096" s="47" t="s">
        <v>12</v>
      </c>
      <c r="F1096" s="54">
        <v>4</v>
      </c>
      <c r="G1096" s="48">
        <v>4</v>
      </c>
      <c r="H1096" s="48">
        <f t="shared" si="96"/>
        <v>1097</v>
      </c>
      <c r="I1096" s="49">
        <f t="shared" si="97"/>
        <v>274.25</v>
      </c>
      <c r="J1096" s="49">
        <f t="shared" si="98"/>
        <v>110.32</v>
      </c>
      <c r="K1096" s="49">
        <f t="shared" si="99"/>
        <v>27.58</v>
      </c>
      <c r="L1096" s="50">
        <f t="shared" si="100"/>
        <v>1207.32</v>
      </c>
      <c r="M1096" s="50">
        <f t="shared" si="101"/>
        <v>1207.32</v>
      </c>
      <c r="P1096" s="8">
        <v>316.3</v>
      </c>
      <c r="Q1096" s="8">
        <v>31.81</v>
      </c>
    </row>
    <row r="1097" spans="1:17">
      <c r="A1097" s="44" t="s">
        <v>1224</v>
      </c>
      <c r="B1097" s="45" t="s">
        <v>7</v>
      </c>
      <c r="C1097" s="46">
        <v>93672</v>
      </c>
      <c r="D1097" s="53" t="s">
        <v>1124</v>
      </c>
      <c r="E1097" s="47" t="s">
        <v>12</v>
      </c>
      <c r="F1097" s="54">
        <v>2</v>
      </c>
      <c r="G1097" s="48">
        <v>2</v>
      </c>
      <c r="H1097" s="48">
        <f t="shared" si="96"/>
        <v>121.84</v>
      </c>
      <c r="I1097" s="49">
        <f t="shared" si="97"/>
        <v>60.92</v>
      </c>
      <c r="J1097" s="49">
        <f t="shared" si="98"/>
        <v>24.9</v>
      </c>
      <c r="K1097" s="49">
        <f t="shared" si="99"/>
        <v>12.45</v>
      </c>
      <c r="L1097" s="50">
        <f t="shared" si="100"/>
        <v>146.74</v>
      </c>
      <c r="M1097" s="50">
        <f t="shared" si="101"/>
        <v>146.74</v>
      </c>
      <c r="P1097" s="8">
        <v>70.260000000000005</v>
      </c>
      <c r="Q1097" s="8">
        <v>14.37</v>
      </c>
    </row>
    <row r="1098" spans="1:17">
      <c r="A1098" s="44" t="s">
        <v>1225</v>
      </c>
      <c r="B1098" s="45" t="s">
        <v>7</v>
      </c>
      <c r="C1098" s="46">
        <v>93673</v>
      </c>
      <c r="D1098" s="53" t="s">
        <v>1226</v>
      </c>
      <c r="E1098" s="47" t="s">
        <v>12</v>
      </c>
      <c r="F1098" s="54">
        <v>4</v>
      </c>
      <c r="G1098" s="48">
        <v>4</v>
      </c>
      <c r="H1098" s="48">
        <f t="shared" ref="H1098:H1161" si="102">G1098*I1098</f>
        <v>253.56</v>
      </c>
      <c r="I1098" s="49">
        <f t="shared" ref="I1098:I1161" si="103">TRUNC(($P$7*P1098),2)</f>
        <v>63.39</v>
      </c>
      <c r="J1098" s="49">
        <f t="shared" ref="J1098:J1161" si="104">G1098*K1098</f>
        <v>69.72</v>
      </c>
      <c r="K1098" s="49">
        <f t="shared" ref="K1098:K1161" si="105">TRUNC(($P$7*Q1098),2)</f>
        <v>17.43</v>
      </c>
      <c r="L1098" s="50">
        <f t="shared" ref="L1098:L1161" si="106">TRUNC(F1098*(I1098+K1098),2)</f>
        <v>323.27999999999997</v>
      </c>
      <c r="M1098" s="50">
        <f t="shared" ref="M1098:M1161" si="107">TRUNC(G1098*(I1098+K1098),2)</f>
        <v>323.27999999999997</v>
      </c>
      <c r="P1098" s="8">
        <v>73.11</v>
      </c>
      <c r="Q1098" s="8">
        <v>20.11</v>
      </c>
    </row>
    <row r="1099" spans="1:17" ht="15.6">
      <c r="A1099" s="44" t="s">
        <v>1227</v>
      </c>
      <c r="B1099" s="45" t="s">
        <v>7</v>
      </c>
      <c r="C1099" s="46">
        <v>93656</v>
      </c>
      <c r="D1099" s="53" t="s">
        <v>1228</v>
      </c>
      <c r="E1099" s="47" t="s">
        <v>12</v>
      </c>
      <c r="F1099" s="54">
        <v>4</v>
      </c>
      <c r="G1099" s="48">
        <v>4</v>
      </c>
      <c r="H1099" s="48">
        <f t="shared" si="102"/>
        <v>36.96</v>
      </c>
      <c r="I1099" s="49">
        <f t="shared" si="103"/>
        <v>9.24</v>
      </c>
      <c r="J1099" s="49">
        <f t="shared" si="104"/>
        <v>8.1199999999999992</v>
      </c>
      <c r="K1099" s="49">
        <f t="shared" si="105"/>
        <v>2.0299999999999998</v>
      </c>
      <c r="L1099" s="50">
        <f t="shared" si="106"/>
        <v>45.08</v>
      </c>
      <c r="M1099" s="50">
        <f t="shared" si="107"/>
        <v>45.08</v>
      </c>
      <c r="P1099" s="8">
        <v>10.66</v>
      </c>
      <c r="Q1099" s="8">
        <v>2.35</v>
      </c>
    </row>
    <row r="1100" spans="1:17" ht="15.6">
      <c r="A1100" s="44" t="s">
        <v>1229</v>
      </c>
      <c r="B1100" s="45" t="s">
        <v>7</v>
      </c>
      <c r="C1100" s="46">
        <v>91926</v>
      </c>
      <c r="D1100" s="53" t="s">
        <v>1176</v>
      </c>
      <c r="E1100" s="47" t="s">
        <v>16</v>
      </c>
      <c r="F1100" s="74">
        <v>3600</v>
      </c>
      <c r="G1100" s="56">
        <v>3600</v>
      </c>
      <c r="H1100" s="48">
        <f t="shared" si="102"/>
        <v>8964</v>
      </c>
      <c r="I1100" s="49">
        <f t="shared" si="103"/>
        <v>2.4900000000000002</v>
      </c>
      <c r="J1100" s="49">
        <f t="shared" si="104"/>
        <v>3276</v>
      </c>
      <c r="K1100" s="49">
        <f t="shared" si="105"/>
        <v>0.91</v>
      </c>
      <c r="L1100" s="50">
        <f t="shared" si="106"/>
        <v>12240</v>
      </c>
      <c r="M1100" s="50">
        <f t="shared" si="107"/>
        <v>12240</v>
      </c>
      <c r="P1100" s="8">
        <v>2.88</v>
      </c>
      <c r="Q1100" s="8">
        <v>1.06</v>
      </c>
    </row>
    <row r="1101" spans="1:17" ht="15.6">
      <c r="A1101" s="44" t="s">
        <v>1230</v>
      </c>
      <c r="B1101" s="45" t="s">
        <v>7</v>
      </c>
      <c r="C1101" s="46">
        <v>91928</v>
      </c>
      <c r="D1101" s="53" t="s">
        <v>1231</v>
      </c>
      <c r="E1101" s="47" t="s">
        <v>16</v>
      </c>
      <c r="F1101" s="54">
        <v>650</v>
      </c>
      <c r="G1101" s="48">
        <v>650</v>
      </c>
      <c r="H1101" s="48">
        <f t="shared" si="102"/>
        <v>2626</v>
      </c>
      <c r="I1101" s="49">
        <f t="shared" si="103"/>
        <v>4.04</v>
      </c>
      <c r="J1101" s="49">
        <f t="shared" si="104"/>
        <v>793</v>
      </c>
      <c r="K1101" s="49">
        <f t="shared" si="105"/>
        <v>1.22</v>
      </c>
      <c r="L1101" s="50">
        <f t="shared" si="106"/>
        <v>3419</v>
      </c>
      <c r="M1101" s="50">
        <f t="shared" si="107"/>
        <v>3419</v>
      </c>
      <c r="P1101" s="8">
        <v>4.66</v>
      </c>
      <c r="Q1101" s="8">
        <v>1.41</v>
      </c>
    </row>
    <row r="1102" spans="1:17" ht="15.6">
      <c r="A1102" s="44" t="s">
        <v>1232</v>
      </c>
      <c r="B1102" s="45" t="s">
        <v>7</v>
      </c>
      <c r="C1102" s="46">
        <v>92979</v>
      </c>
      <c r="D1102" s="53" t="s">
        <v>1233</v>
      </c>
      <c r="E1102" s="47" t="s">
        <v>16</v>
      </c>
      <c r="F1102" s="54">
        <v>70</v>
      </c>
      <c r="G1102" s="48">
        <v>70</v>
      </c>
      <c r="H1102" s="48">
        <f t="shared" si="102"/>
        <v>606.9</v>
      </c>
      <c r="I1102" s="49">
        <f t="shared" si="103"/>
        <v>8.67</v>
      </c>
      <c r="J1102" s="49">
        <f t="shared" si="104"/>
        <v>18.2</v>
      </c>
      <c r="K1102" s="49">
        <f t="shared" si="105"/>
        <v>0.26</v>
      </c>
      <c r="L1102" s="50">
        <f t="shared" si="106"/>
        <v>625.1</v>
      </c>
      <c r="M1102" s="50">
        <f t="shared" si="107"/>
        <v>625.1</v>
      </c>
      <c r="P1102" s="8">
        <v>10</v>
      </c>
      <c r="Q1102" s="8">
        <v>0.3</v>
      </c>
    </row>
    <row r="1103" spans="1:17" ht="15.6">
      <c r="A1103" s="44" t="s">
        <v>1234</v>
      </c>
      <c r="B1103" s="45" t="s">
        <v>7</v>
      </c>
      <c r="C1103" s="46">
        <v>92981</v>
      </c>
      <c r="D1103" s="53" t="s">
        <v>1235</v>
      </c>
      <c r="E1103" s="47" t="s">
        <v>16</v>
      </c>
      <c r="F1103" s="54">
        <v>320</v>
      </c>
      <c r="G1103" s="48">
        <v>320</v>
      </c>
      <c r="H1103" s="48">
        <f t="shared" si="102"/>
        <v>3964.8</v>
      </c>
      <c r="I1103" s="49">
        <f t="shared" si="103"/>
        <v>12.39</v>
      </c>
      <c r="J1103" s="49">
        <f t="shared" si="104"/>
        <v>121.6</v>
      </c>
      <c r="K1103" s="49">
        <f t="shared" si="105"/>
        <v>0.38</v>
      </c>
      <c r="L1103" s="50">
        <f t="shared" si="106"/>
        <v>4086.4</v>
      </c>
      <c r="M1103" s="50">
        <f t="shared" si="107"/>
        <v>4086.4</v>
      </c>
      <c r="P1103" s="8">
        <v>14.3</v>
      </c>
      <c r="Q1103" s="8">
        <v>0.44</v>
      </c>
    </row>
    <row r="1104" spans="1:17" ht="15.6">
      <c r="A1104" s="44" t="s">
        <v>1236</v>
      </c>
      <c r="B1104" s="45" t="s">
        <v>7</v>
      </c>
      <c r="C1104" s="46">
        <v>92982</v>
      </c>
      <c r="D1104" s="53" t="s">
        <v>1237</v>
      </c>
      <c r="E1104" s="47" t="s">
        <v>16</v>
      </c>
      <c r="F1104" s="54">
        <v>25</v>
      </c>
      <c r="G1104" s="48">
        <v>25</v>
      </c>
      <c r="H1104" s="48">
        <f t="shared" si="102"/>
        <v>329</v>
      </c>
      <c r="I1104" s="49">
        <f t="shared" si="103"/>
        <v>13.16</v>
      </c>
      <c r="J1104" s="49">
        <f t="shared" si="104"/>
        <v>9.5</v>
      </c>
      <c r="K1104" s="49">
        <f t="shared" si="105"/>
        <v>0.38</v>
      </c>
      <c r="L1104" s="50">
        <f t="shared" si="106"/>
        <v>338.5</v>
      </c>
      <c r="M1104" s="50">
        <f t="shared" si="107"/>
        <v>338.5</v>
      </c>
      <c r="P1104" s="8">
        <v>15.18</v>
      </c>
      <c r="Q1104" s="8">
        <v>0.44</v>
      </c>
    </row>
    <row r="1105" spans="1:17" ht="15.6">
      <c r="A1105" s="44" t="s">
        <v>1238</v>
      </c>
      <c r="B1105" s="51" t="s">
        <v>7</v>
      </c>
      <c r="C1105" s="52">
        <v>101563</v>
      </c>
      <c r="D1105" s="53" t="s">
        <v>1239</v>
      </c>
      <c r="E1105" s="63" t="s">
        <v>16</v>
      </c>
      <c r="F1105" s="64">
        <v>100</v>
      </c>
      <c r="G1105" s="65">
        <v>100</v>
      </c>
      <c r="H1105" s="48">
        <f t="shared" si="102"/>
        <v>2886</v>
      </c>
      <c r="I1105" s="49">
        <f t="shared" si="103"/>
        <v>28.86</v>
      </c>
      <c r="J1105" s="49">
        <f t="shared" si="104"/>
        <v>5</v>
      </c>
      <c r="K1105" s="49">
        <f t="shared" si="105"/>
        <v>0.05</v>
      </c>
      <c r="L1105" s="50">
        <f t="shared" si="106"/>
        <v>2891</v>
      </c>
      <c r="M1105" s="50">
        <f t="shared" si="107"/>
        <v>2891</v>
      </c>
      <c r="P1105" s="9">
        <v>33.29</v>
      </c>
      <c r="Q1105" s="9">
        <v>0.06</v>
      </c>
    </row>
    <row r="1106" spans="1:17">
      <c r="A1106" s="44" t="s">
        <v>1240</v>
      </c>
      <c r="B1106" s="45" t="s">
        <v>37</v>
      </c>
      <c r="C1106" s="46">
        <v>71251</v>
      </c>
      <c r="D1106" s="53" t="s">
        <v>1241</v>
      </c>
      <c r="E1106" s="47" t="s">
        <v>16</v>
      </c>
      <c r="F1106" s="54">
        <v>105</v>
      </c>
      <c r="G1106" s="48">
        <v>105</v>
      </c>
      <c r="H1106" s="48">
        <f t="shared" si="102"/>
        <v>801.15</v>
      </c>
      <c r="I1106" s="49">
        <f t="shared" si="103"/>
        <v>7.63</v>
      </c>
      <c r="J1106" s="49">
        <f t="shared" si="104"/>
        <v>964.94999999999993</v>
      </c>
      <c r="K1106" s="49">
        <f t="shared" si="105"/>
        <v>9.19</v>
      </c>
      <c r="L1106" s="50">
        <f t="shared" si="106"/>
        <v>1766.1</v>
      </c>
      <c r="M1106" s="50">
        <f t="shared" si="107"/>
        <v>1766.1</v>
      </c>
      <c r="P1106" s="8">
        <v>8.81</v>
      </c>
      <c r="Q1106" s="8">
        <v>10.6</v>
      </c>
    </row>
    <row r="1107" spans="1:17">
      <c r="A1107" s="44" t="s">
        <v>1242</v>
      </c>
      <c r="B1107" s="45" t="s">
        <v>37</v>
      </c>
      <c r="C1107" s="46">
        <v>71194</v>
      </c>
      <c r="D1107" s="53" t="s">
        <v>1243</v>
      </c>
      <c r="E1107" s="47" t="s">
        <v>16</v>
      </c>
      <c r="F1107" s="54">
        <v>840</v>
      </c>
      <c r="G1107" s="48">
        <v>840</v>
      </c>
      <c r="H1107" s="48">
        <f t="shared" si="102"/>
        <v>1747.2</v>
      </c>
      <c r="I1107" s="49">
        <f t="shared" si="103"/>
        <v>2.08</v>
      </c>
      <c r="J1107" s="49">
        <f t="shared" si="104"/>
        <v>4376.3999999999996</v>
      </c>
      <c r="K1107" s="49">
        <f t="shared" si="105"/>
        <v>5.21</v>
      </c>
      <c r="L1107" s="50">
        <f t="shared" si="106"/>
        <v>6123.6</v>
      </c>
      <c r="M1107" s="50">
        <f t="shared" si="107"/>
        <v>6123.6</v>
      </c>
      <c r="P1107" s="8">
        <v>2.4</v>
      </c>
      <c r="Q1107" s="8">
        <v>6.01</v>
      </c>
    </row>
    <row r="1108" spans="1:17">
      <c r="A1108" s="44" t="s">
        <v>1244</v>
      </c>
      <c r="B1108" s="45" t="s">
        <v>37</v>
      </c>
      <c r="C1108" s="46">
        <v>71252</v>
      </c>
      <c r="D1108" s="53" t="s">
        <v>1245</v>
      </c>
      <c r="E1108" s="47" t="s">
        <v>16</v>
      </c>
      <c r="F1108" s="54">
        <v>10</v>
      </c>
      <c r="G1108" s="48">
        <v>10</v>
      </c>
      <c r="H1108" s="48">
        <f t="shared" si="102"/>
        <v>95.199999999999989</v>
      </c>
      <c r="I1108" s="49">
        <f t="shared" si="103"/>
        <v>9.52</v>
      </c>
      <c r="J1108" s="49">
        <f t="shared" si="104"/>
        <v>122.6</v>
      </c>
      <c r="K1108" s="49">
        <f t="shared" si="105"/>
        <v>12.26</v>
      </c>
      <c r="L1108" s="50">
        <f t="shared" si="106"/>
        <v>217.8</v>
      </c>
      <c r="M1108" s="50">
        <f t="shared" si="107"/>
        <v>217.8</v>
      </c>
      <c r="P1108" s="8">
        <v>10.99</v>
      </c>
      <c r="Q1108" s="8">
        <v>14.14</v>
      </c>
    </row>
    <row r="1109" spans="1:17" ht="15.6">
      <c r="A1109" s="44" t="s">
        <v>1246</v>
      </c>
      <c r="B1109" s="51" t="s">
        <v>7</v>
      </c>
      <c r="C1109" s="52">
        <v>91837</v>
      </c>
      <c r="D1109" s="53" t="s">
        <v>1247</v>
      </c>
      <c r="E1109" s="63" t="s">
        <v>16</v>
      </c>
      <c r="F1109" s="64">
        <v>45</v>
      </c>
      <c r="G1109" s="65">
        <v>45</v>
      </c>
      <c r="H1109" s="48">
        <f t="shared" si="102"/>
        <v>394.65</v>
      </c>
      <c r="I1109" s="49">
        <f t="shared" si="103"/>
        <v>8.77</v>
      </c>
      <c r="J1109" s="49">
        <f t="shared" si="104"/>
        <v>185.85</v>
      </c>
      <c r="K1109" s="49">
        <f t="shared" si="105"/>
        <v>4.13</v>
      </c>
      <c r="L1109" s="50">
        <f t="shared" si="106"/>
        <v>580.5</v>
      </c>
      <c r="M1109" s="50">
        <f t="shared" si="107"/>
        <v>580.5</v>
      </c>
      <c r="P1109" s="9">
        <v>10.119999999999999</v>
      </c>
      <c r="Q1109" s="9">
        <v>4.7699999999999996</v>
      </c>
    </row>
    <row r="1110" spans="1:17">
      <c r="A1110" s="44" t="s">
        <v>1248</v>
      </c>
      <c r="B1110" s="45" t="s">
        <v>37</v>
      </c>
      <c r="C1110" s="46">
        <v>71253</v>
      </c>
      <c r="D1110" s="53" t="s">
        <v>1249</v>
      </c>
      <c r="E1110" s="47" t="s">
        <v>16</v>
      </c>
      <c r="F1110" s="54">
        <v>30</v>
      </c>
      <c r="G1110" s="48">
        <v>30</v>
      </c>
      <c r="H1110" s="48">
        <f t="shared" si="102"/>
        <v>577.19999999999993</v>
      </c>
      <c r="I1110" s="49">
        <f t="shared" si="103"/>
        <v>19.239999999999998</v>
      </c>
      <c r="J1110" s="49">
        <f t="shared" si="104"/>
        <v>597.29999999999995</v>
      </c>
      <c r="K1110" s="49">
        <f t="shared" si="105"/>
        <v>19.91</v>
      </c>
      <c r="L1110" s="50">
        <f t="shared" si="106"/>
        <v>1174.5</v>
      </c>
      <c r="M1110" s="50">
        <f t="shared" si="107"/>
        <v>1174.5</v>
      </c>
      <c r="P1110" s="8">
        <v>22.2</v>
      </c>
      <c r="Q1110" s="8">
        <v>22.97</v>
      </c>
    </row>
    <row r="1111" spans="1:17" ht="15.6">
      <c r="A1111" s="44" t="s">
        <v>1250</v>
      </c>
      <c r="B1111" s="51" t="s">
        <v>7</v>
      </c>
      <c r="C1111" s="52">
        <v>97667</v>
      </c>
      <c r="D1111" s="53" t="s">
        <v>1168</v>
      </c>
      <c r="E1111" s="63" t="s">
        <v>16</v>
      </c>
      <c r="F1111" s="64">
        <v>15</v>
      </c>
      <c r="G1111" s="65">
        <v>15</v>
      </c>
      <c r="H1111" s="48">
        <f t="shared" si="102"/>
        <v>69.75</v>
      </c>
      <c r="I1111" s="49">
        <f t="shared" si="103"/>
        <v>4.6500000000000004</v>
      </c>
      <c r="J1111" s="49">
        <f t="shared" si="104"/>
        <v>30.900000000000002</v>
      </c>
      <c r="K1111" s="49">
        <f t="shared" si="105"/>
        <v>2.06</v>
      </c>
      <c r="L1111" s="50">
        <f t="shared" si="106"/>
        <v>100.65</v>
      </c>
      <c r="M1111" s="50">
        <f t="shared" si="107"/>
        <v>100.65</v>
      </c>
      <c r="P1111" s="9">
        <v>5.37</v>
      </c>
      <c r="Q1111" s="9">
        <v>2.38</v>
      </c>
    </row>
    <row r="1112" spans="1:17">
      <c r="A1112" s="44" t="s">
        <v>1251</v>
      </c>
      <c r="B1112" s="45" t="s">
        <v>37</v>
      </c>
      <c r="C1112" s="46">
        <v>71253</v>
      </c>
      <c r="D1112" s="53" t="s">
        <v>1249</v>
      </c>
      <c r="E1112" s="47" t="s">
        <v>16</v>
      </c>
      <c r="F1112" s="54">
        <v>42</v>
      </c>
      <c r="G1112" s="48">
        <v>42</v>
      </c>
      <c r="H1112" s="48">
        <f t="shared" si="102"/>
        <v>808.07999999999993</v>
      </c>
      <c r="I1112" s="49">
        <f t="shared" si="103"/>
        <v>19.239999999999998</v>
      </c>
      <c r="J1112" s="49">
        <f t="shared" si="104"/>
        <v>836.22</v>
      </c>
      <c r="K1112" s="49">
        <f t="shared" si="105"/>
        <v>19.91</v>
      </c>
      <c r="L1112" s="50">
        <f t="shared" si="106"/>
        <v>1644.3</v>
      </c>
      <c r="M1112" s="50">
        <f t="shared" si="107"/>
        <v>1644.3</v>
      </c>
      <c r="P1112" s="8">
        <v>22.2</v>
      </c>
      <c r="Q1112" s="8">
        <v>22.97</v>
      </c>
    </row>
    <row r="1113" spans="1:17">
      <c r="A1113" s="44" t="s">
        <v>1252</v>
      </c>
      <c r="B1113" s="45" t="s">
        <v>37</v>
      </c>
      <c r="C1113" s="46">
        <v>71255</v>
      </c>
      <c r="D1113" s="53" t="s">
        <v>1253</v>
      </c>
      <c r="E1113" s="47" t="s">
        <v>16</v>
      </c>
      <c r="F1113" s="54">
        <v>35</v>
      </c>
      <c r="G1113" s="48">
        <v>35</v>
      </c>
      <c r="H1113" s="48">
        <f t="shared" si="102"/>
        <v>854.35</v>
      </c>
      <c r="I1113" s="49">
        <f t="shared" si="103"/>
        <v>24.41</v>
      </c>
      <c r="J1113" s="49">
        <f t="shared" si="104"/>
        <v>857.85</v>
      </c>
      <c r="K1113" s="49">
        <f t="shared" si="105"/>
        <v>24.51</v>
      </c>
      <c r="L1113" s="50">
        <f t="shared" si="106"/>
        <v>1712.2</v>
      </c>
      <c r="M1113" s="50">
        <f t="shared" si="107"/>
        <v>1712.2</v>
      </c>
      <c r="P1113" s="8">
        <v>28.16</v>
      </c>
      <c r="Q1113" s="8">
        <v>28.27</v>
      </c>
    </row>
    <row r="1114" spans="1:17">
      <c r="A1114" s="44" t="s">
        <v>1254</v>
      </c>
      <c r="B1114" s="45" t="s">
        <v>37</v>
      </c>
      <c r="C1114" s="46">
        <v>70351</v>
      </c>
      <c r="D1114" s="53" t="s">
        <v>1255</v>
      </c>
      <c r="E1114" s="47" t="s">
        <v>12</v>
      </c>
      <c r="F1114" s="54">
        <v>113</v>
      </c>
      <c r="G1114" s="48">
        <v>113</v>
      </c>
      <c r="H1114" s="48">
        <f t="shared" si="102"/>
        <v>67.8</v>
      </c>
      <c r="I1114" s="49">
        <f t="shared" si="103"/>
        <v>0.6</v>
      </c>
      <c r="J1114" s="49">
        <f t="shared" si="104"/>
        <v>35.03</v>
      </c>
      <c r="K1114" s="49">
        <f t="shared" si="105"/>
        <v>0.31</v>
      </c>
      <c r="L1114" s="50">
        <f t="shared" si="106"/>
        <v>102.83</v>
      </c>
      <c r="M1114" s="50">
        <f t="shared" si="107"/>
        <v>102.83</v>
      </c>
      <c r="P1114" s="8">
        <v>0.7</v>
      </c>
      <c r="Q1114" s="8">
        <v>0.36</v>
      </c>
    </row>
    <row r="1115" spans="1:17">
      <c r="A1115" s="44" t="s">
        <v>1256</v>
      </c>
      <c r="B1115" s="45" t="s">
        <v>37</v>
      </c>
      <c r="C1115" s="46">
        <v>70352</v>
      </c>
      <c r="D1115" s="53" t="s">
        <v>1257</v>
      </c>
      <c r="E1115" s="47" t="s">
        <v>12</v>
      </c>
      <c r="F1115" s="54">
        <v>4</v>
      </c>
      <c r="G1115" s="48">
        <v>4</v>
      </c>
      <c r="H1115" s="48">
        <f t="shared" si="102"/>
        <v>2.84</v>
      </c>
      <c r="I1115" s="49">
        <f t="shared" si="103"/>
        <v>0.71</v>
      </c>
      <c r="J1115" s="49">
        <f t="shared" si="104"/>
        <v>1.24</v>
      </c>
      <c r="K1115" s="49">
        <f t="shared" si="105"/>
        <v>0.31</v>
      </c>
      <c r="L1115" s="50">
        <f t="shared" si="106"/>
        <v>4.08</v>
      </c>
      <c r="M1115" s="50">
        <f t="shared" si="107"/>
        <v>4.08</v>
      </c>
      <c r="P1115" s="8">
        <v>0.83</v>
      </c>
      <c r="Q1115" s="8">
        <v>0.36</v>
      </c>
    </row>
    <row r="1116" spans="1:17">
      <c r="A1116" s="44" t="s">
        <v>1258</v>
      </c>
      <c r="B1116" s="45" t="s">
        <v>37</v>
      </c>
      <c r="C1116" s="46">
        <v>70353</v>
      </c>
      <c r="D1116" s="53" t="s">
        <v>1259</v>
      </c>
      <c r="E1116" s="47" t="s">
        <v>12</v>
      </c>
      <c r="F1116" s="54">
        <v>32</v>
      </c>
      <c r="G1116" s="48">
        <v>32</v>
      </c>
      <c r="H1116" s="48">
        <f t="shared" si="102"/>
        <v>24.64</v>
      </c>
      <c r="I1116" s="49">
        <f t="shared" si="103"/>
        <v>0.77</v>
      </c>
      <c r="J1116" s="49">
        <f t="shared" si="104"/>
        <v>29.12</v>
      </c>
      <c r="K1116" s="49">
        <f t="shared" si="105"/>
        <v>0.91</v>
      </c>
      <c r="L1116" s="50">
        <f t="shared" si="106"/>
        <v>53.76</v>
      </c>
      <c r="M1116" s="50">
        <f t="shared" si="107"/>
        <v>53.76</v>
      </c>
      <c r="P1116" s="8">
        <v>0.89</v>
      </c>
      <c r="Q1116" s="8">
        <v>1.06</v>
      </c>
    </row>
    <row r="1117" spans="1:17">
      <c r="A1117" s="44" t="s">
        <v>1260</v>
      </c>
      <c r="B1117" s="45" t="s">
        <v>37</v>
      </c>
      <c r="C1117" s="46">
        <v>70354</v>
      </c>
      <c r="D1117" s="53" t="s">
        <v>1261</v>
      </c>
      <c r="E1117" s="47" t="s">
        <v>12</v>
      </c>
      <c r="F1117" s="54">
        <v>42</v>
      </c>
      <c r="G1117" s="48">
        <v>42</v>
      </c>
      <c r="H1117" s="48">
        <f t="shared" si="102"/>
        <v>40.74</v>
      </c>
      <c r="I1117" s="49">
        <f t="shared" si="103"/>
        <v>0.97</v>
      </c>
      <c r="J1117" s="49">
        <f t="shared" si="104"/>
        <v>51.24</v>
      </c>
      <c r="K1117" s="49">
        <f t="shared" si="105"/>
        <v>1.22</v>
      </c>
      <c r="L1117" s="50">
        <f t="shared" si="106"/>
        <v>91.98</v>
      </c>
      <c r="M1117" s="50">
        <f t="shared" si="107"/>
        <v>91.98</v>
      </c>
      <c r="P1117" s="8">
        <v>1.1200000000000001</v>
      </c>
      <c r="Q1117" s="8">
        <v>1.41</v>
      </c>
    </row>
    <row r="1118" spans="1:17">
      <c r="A1118" s="44" t="s">
        <v>1262</v>
      </c>
      <c r="B1118" s="45" t="s">
        <v>37</v>
      </c>
      <c r="C1118" s="46">
        <v>70355</v>
      </c>
      <c r="D1118" s="53" t="s">
        <v>1263</v>
      </c>
      <c r="E1118" s="47" t="s">
        <v>12</v>
      </c>
      <c r="F1118" s="54">
        <v>35</v>
      </c>
      <c r="G1118" s="48">
        <v>35</v>
      </c>
      <c r="H1118" s="48">
        <f t="shared" si="102"/>
        <v>54.25</v>
      </c>
      <c r="I1118" s="49">
        <f t="shared" si="103"/>
        <v>1.55</v>
      </c>
      <c r="J1118" s="49">
        <f t="shared" si="104"/>
        <v>64.05</v>
      </c>
      <c r="K1118" s="49">
        <f t="shared" si="105"/>
        <v>1.83</v>
      </c>
      <c r="L1118" s="50">
        <f t="shared" si="106"/>
        <v>118.3</v>
      </c>
      <c r="M1118" s="50">
        <f t="shared" si="107"/>
        <v>118.3</v>
      </c>
      <c r="P1118" s="8">
        <v>1.79</v>
      </c>
      <c r="Q1118" s="8">
        <v>2.12</v>
      </c>
    </row>
    <row r="1119" spans="1:17">
      <c r="A1119" s="44" t="s">
        <v>1264</v>
      </c>
      <c r="B1119" s="45" t="s">
        <v>37</v>
      </c>
      <c r="C1119" s="46">
        <v>71702</v>
      </c>
      <c r="D1119" s="53" t="s">
        <v>1265</v>
      </c>
      <c r="E1119" s="47" t="s">
        <v>12</v>
      </c>
      <c r="F1119" s="54">
        <v>19</v>
      </c>
      <c r="G1119" s="48">
        <v>19</v>
      </c>
      <c r="H1119" s="48">
        <f t="shared" si="102"/>
        <v>53.01</v>
      </c>
      <c r="I1119" s="49">
        <f t="shared" si="103"/>
        <v>2.79</v>
      </c>
      <c r="J1119" s="49">
        <f t="shared" si="104"/>
        <v>34.770000000000003</v>
      </c>
      <c r="K1119" s="49">
        <f t="shared" si="105"/>
        <v>1.83</v>
      </c>
      <c r="L1119" s="50">
        <f t="shared" si="106"/>
        <v>87.78</v>
      </c>
      <c r="M1119" s="50">
        <f t="shared" si="107"/>
        <v>87.78</v>
      </c>
      <c r="P1119" s="8">
        <v>3.22</v>
      </c>
      <c r="Q1119" s="8">
        <v>2.12</v>
      </c>
    </row>
    <row r="1120" spans="1:17">
      <c r="A1120" s="44" t="s">
        <v>1266</v>
      </c>
      <c r="B1120" s="45" t="s">
        <v>37</v>
      </c>
      <c r="C1120" s="46">
        <v>71703</v>
      </c>
      <c r="D1120" s="53" t="s">
        <v>1267</v>
      </c>
      <c r="E1120" s="47" t="s">
        <v>12</v>
      </c>
      <c r="F1120" s="54">
        <v>5</v>
      </c>
      <c r="G1120" s="48">
        <v>5</v>
      </c>
      <c r="H1120" s="48">
        <f t="shared" si="102"/>
        <v>16.95</v>
      </c>
      <c r="I1120" s="49">
        <f t="shared" si="103"/>
        <v>3.39</v>
      </c>
      <c r="J1120" s="49">
        <f t="shared" si="104"/>
        <v>12.2</v>
      </c>
      <c r="K1120" s="49">
        <f t="shared" si="105"/>
        <v>2.44</v>
      </c>
      <c r="L1120" s="50">
        <f t="shared" si="106"/>
        <v>29.15</v>
      </c>
      <c r="M1120" s="50">
        <f t="shared" si="107"/>
        <v>29.15</v>
      </c>
      <c r="P1120" s="8">
        <v>3.92</v>
      </c>
      <c r="Q1120" s="8">
        <v>2.82</v>
      </c>
    </row>
    <row r="1121" spans="1:17">
      <c r="A1121" s="44" t="s">
        <v>1268</v>
      </c>
      <c r="B1121" s="45" t="s">
        <v>37</v>
      </c>
      <c r="C1121" s="46">
        <v>71704</v>
      </c>
      <c r="D1121" s="53" t="s">
        <v>1269</v>
      </c>
      <c r="E1121" s="47" t="s">
        <v>12</v>
      </c>
      <c r="F1121" s="54">
        <v>9</v>
      </c>
      <c r="G1121" s="48">
        <v>9</v>
      </c>
      <c r="H1121" s="48">
        <f t="shared" si="102"/>
        <v>40.320000000000007</v>
      </c>
      <c r="I1121" s="49">
        <f t="shared" si="103"/>
        <v>4.4800000000000004</v>
      </c>
      <c r="J1121" s="49">
        <f t="shared" si="104"/>
        <v>30.330000000000002</v>
      </c>
      <c r="K1121" s="49">
        <f t="shared" si="105"/>
        <v>3.37</v>
      </c>
      <c r="L1121" s="50">
        <f t="shared" si="106"/>
        <v>70.650000000000006</v>
      </c>
      <c r="M1121" s="50">
        <f t="shared" si="107"/>
        <v>70.650000000000006</v>
      </c>
      <c r="P1121" s="8">
        <v>5.17</v>
      </c>
      <c r="Q1121" s="8">
        <v>3.89</v>
      </c>
    </row>
    <row r="1122" spans="1:17">
      <c r="A1122" s="44" t="s">
        <v>1270</v>
      </c>
      <c r="B1122" s="45" t="s">
        <v>37</v>
      </c>
      <c r="C1122" s="46">
        <v>71121</v>
      </c>
      <c r="D1122" s="53" t="s">
        <v>1271</v>
      </c>
      <c r="E1122" s="47" t="s">
        <v>12</v>
      </c>
      <c r="F1122" s="54">
        <v>10</v>
      </c>
      <c r="G1122" s="48">
        <v>10</v>
      </c>
      <c r="H1122" s="48">
        <f t="shared" si="102"/>
        <v>38.1</v>
      </c>
      <c r="I1122" s="49">
        <f t="shared" si="103"/>
        <v>3.81</v>
      </c>
      <c r="J1122" s="49">
        <f t="shared" si="104"/>
        <v>39.700000000000003</v>
      </c>
      <c r="K1122" s="49">
        <f t="shared" si="105"/>
        <v>3.97</v>
      </c>
      <c r="L1122" s="50">
        <f t="shared" si="106"/>
        <v>77.8</v>
      </c>
      <c r="M1122" s="50">
        <f t="shared" si="107"/>
        <v>77.8</v>
      </c>
      <c r="P1122" s="8">
        <v>4.4000000000000004</v>
      </c>
      <c r="Q1122" s="8">
        <v>4.59</v>
      </c>
    </row>
    <row r="1123" spans="1:17">
      <c r="A1123" s="44" t="s">
        <v>1272</v>
      </c>
      <c r="B1123" s="45" t="s">
        <v>37</v>
      </c>
      <c r="C1123" s="46">
        <v>71122</v>
      </c>
      <c r="D1123" s="53" t="s">
        <v>1273</v>
      </c>
      <c r="E1123" s="47" t="s">
        <v>12</v>
      </c>
      <c r="F1123" s="54">
        <v>5</v>
      </c>
      <c r="G1123" s="48">
        <v>5</v>
      </c>
      <c r="H1123" s="48">
        <f t="shared" si="102"/>
        <v>21.95</v>
      </c>
      <c r="I1123" s="49">
        <f t="shared" si="103"/>
        <v>4.3899999999999997</v>
      </c>
      <c r="J1123" s="49">
        <f t="shared" si="104"/>
        <v>21.45</v>
      </c>
      <c r="K1123" s="49">
        <f t="shared" si="105"/>
        <v>4.29</v>
      </c>
      <c r="L1123" s="50">
        <f t="shared" si="106"/>
        <v>43.4</v>
      </c>
      <c r="M1123" s="50">
        <f t="shared" si="107"/>
        <v>43.4</v>
      </c>
      <c r="P1123" s="8">
        <v>5.07</v>
      </c>
      <c r="Q1123" s="8">
        <v>4.95</v>
      </c>
    </row>
    <row r="1124" spans="1:17">
      <c r="A1124" s="44" t="s">
        <v>1274</v>
      </c>
      <c r="B1124" s="45" t="s">
        <v>37</v>
      </c>
      <c r="C1124" s="46">
        <v>71123</v>
      </c>
      <c r="D1124" s="53" t="s">
        <v>1275</v>
      </c>
      <c r="E1124" s="47" t="s">
        <v>12</v>
      </c>
      <c r="F1124" s="54">
        <v>5</v>
      </c>
      <c r="G1124" s="48">
        <v>5</v>
      </c>
      <c r="H1124" s="48">
        <f t="shared" si="102"/>
        <v>42.45</v>
      </c>
      <c r="I1124" s="49">
        <f t="shared" si="103"/>
        <v>8.49</v>
      </c>
      <c r="J1124" s="49">
        <f t="shared" si="104"/>
        <v>45.949999999999996</v>
      </c>
      <c r="K1124" s="49">
        <f t="shared" si="105"/>
        <v>9.19</v>
      </c>
      <c r="L1124" s="50">
        <f t="shared" si="106"/>
        <v>88.4</v>
      </c>
      <c r="M1124" s="50">
        <f t="shared" si="107"/>
        <v>88.4</v>
      </c>
      <c r="P1124" s="8">
        <v>9.8000000000000007</v>
      </c>
      <c r="Q1124" s="8">
        <v>10.6</v>
      </c>
    </row>
    <row r="1125" spans="1:17">
      <c r="A1125" s="44" t="s">
        <v>1276</v>
      </c>
      <c r="B1125" s="45" t="s">
        <v>37</v>
      </c>
      <c r="C1125" s="46">
        <v>71124</v>
      </c>
      <c r="D1125" s="53" t="s">
        <v>1277</v>
      </c>
      <c r="E1125" s="47" t="s">
        <v>12</v>
      </c>
      <c r="F1125" s="54">
        <v>4</v>
      </c>
      <c r="G1125" s="48">
        <v>4</v>
      </c>
      <c r="H1125" s="48">
        <f t="shared" si="102"/>
        <v>56.84</v>
      </c>
      <c r="I1125" s="49">
        <f t="shared" si="103"/>
        <v>14.21</v>
      </c>
      <c r="J1125" s="49">
        <f t="shared" si="104"/>
        <v>42.88</v>
      </c>
      <c r="K1125" s="49">
        <f t="shared" si="105"/>
        <v>10.72</v>
      </c>
      <c r="L1125" s="50">
        <f t="shared" si="106"/>
        <v>99.72</v>
      </c>
      <c r="M1125" s="50">
        <f t="shared" si="107"/>
        <v>99.72</v>
      </c>
      <c r="P1125" s="8">
        <v>16.39</v>
      </c>
      <c r="Q1125" s="8">
        <v>12.37</v>
      </c>
    </row>
    <row r="1126" spans="1:17">
      <c r="A1126" s="44" t="s">
        <v>1278</v>
      </c>
      <c r="B1126" s="45" t="s">
        <v>37</v>
      </c>
      <c r="C1126" s="46">
        <v>71125</v>
      </c>
      <c r="D1126" s="53" t="s">
        <v>1279</v>
      </c>
      <c r="E1126" s="47" t="s">
        <v>12</v>
      </c>
      <c r="F1126" s="54">
        <v>4</v>
      </c>
      <c r="G1126" s="48">
        <v>4</v>
      </c>
      <c r="H1126" s="48">
        <f t="shared" si="102"/>
        <v>98.44</v>
      </c>
      <c r="I1126" s="49">
        <f t="shared" si="103"/>
        <v>24.61</v>
      </c>
      <c r="J1126" s="49">
        <f t="shared" si="104"/>
        <v>57.6</v>
      </c>
      <c r="K1126" s="49">
        <f t="shared" si="105"/>
        <v>14.4</v>
      </c>
      <c r="L1126" s="50">
        <f t="shared" si="106"/>
        <v>156.04</v>
      </c>
      <c r="M1126" s="50">
        <f t="shared" si="107"/>
        <v>156.04</v>
      </c>
      <c r="P1126" s="8">
        <v>28.39</v>
      </c>
      <c r="Q1126" s="8">
        <v>16.61</v>
      </c>
    </row>
    <row r="1127" spans="1:17">
      <c r="A1127" s="44" t="s">
        <v>1280</v>
      </c>
      <c r="B1127" s="45" t="s">
        <v>7</v>
      </c>
      <c r="C1127" s="46">
        <v>91937</v>
      </c>
      <c r="D1127" s="53" t="s">
        <v>1281</v>
      </c>
      <c r="E1127" s="47" t="s">
        <v>12</v>
      </c>
      <c r="F1127" s="54">
        <v>110</v>
      </c>
      <c r="G1127" s="48">
        <v>110</v>
      </c>
      <c r="H1127" s="48">
        <f t="shared" si="102"/>
        <v>394.9</v>
      </c>
      <c r="I1127" s="49">
        <f t="shared" si="103"/>
        <v>3.59</v>
      </c>
      <c r="J1127" s="49">
        <f t="shared" si="104"/>
        <v>484.00000000000006</v>
      </c>
      <c r="K1127" s="49">
        <f t="shared" si="105"/>
        <v>4.4000000000000004</v>
      </c>
      <c r="L1127" s="50">
        <f t="shared" si="106"/>
        <v>878.9</v>
      </c>
      <c r="M1127" s="50">
        <f t="shared" si="107"/>
        <v>878.9</v>
      </c>
      <c r="P1127" s="8">
        <v>4.1500000000000004</v>
      </c>
      <c r="Q1127" s="8">
        <v>5.08</v>
      </c>
    </row>
    <row r="1128" spans="1:17" ht="15.6">
      <c r="A1128" s="44" t="s">
        <v>1282</v>
      </c>
      <c r="B1128" s="45" t="s">
        <v>7</v>
      </c>
      <c r="C1128" s="46">
        <v>91939</v>
      </c>
      <c r="D1128" s="53" t="s">
        <v>1283</v>
      </c>
      <c r="E1128" s="47" t="s">
        <v>12</v>
      </c>
      <c r="F1128" s="54">
        <v>140</v>
      </c>
      <c r="G1128" s="48">
        <v>140</v>
      </c>
      <c r="H1128" s="48">
        <f t="shared" si="102"/>
        <v>975.8</v>
      </c>
      <c r="I1128" s="49">
        <f t="shared" si="103"/>
        <v>6.97</v>
      </c>
      <c r="J1128" s="49">
        <f t="shared" si="104"/>
        <v>2251.1999999999998</v>
      </c>
      <c r="K1128" s="49">
        <f t="shared" si="105"/>
        <v>16.079999999999998</v>
      </c>
      <c r="L1128" s="50">
        <f t="shared" si="106"/>
        <v>3227</v>
      </c>
      <c r="M1128" s="50">
        <f t="shared" si="107"/>
        <v>3227</v>
      </c>
      <c r="P1128" s="8">
        <v>8.0500000000000007</v>
      </c>
      <c r="Q1128" s="8">
        <v>18.55</v>
      </c>
    </row>
    <row r="1129" spans="1:17" ht="15.6">
      <c r="A1129" s="44" t="s">
        <v>1284</v>
      </c>
      <c r="B1129" s="45" t="s">
        <v>7</v>
      </c>
      <c r="C1129" s="46">
        <v>91942</v>
      </c>
      <c r="D1129" s="53" t="s">
        <v>1285</v>
      </c>
      <c r="E1129" s="47" t="s">
        <v>12</v>
      </c>
      <c r="F1129" s="54">
        <v>1</v>
      </c>
      <c r="G1129" s="48">
        <v>1</v>
      </c>
      <c r="H1129" s="48">
        <f t="shared" si="102"/>
        <v>9.1</v>
      </c>
      <c r="I1129" s="49">
        <f t="shared" si="103"/>
        <v>9.1</v>
      </c>
      <c r="J1129" s="49">
        <f t="shared" si="104"/>
        <v>18.47</v>
      </c>
      <c r="K1129" s="49">
        <f t="shared" si="105"/>
        <v>18.47</v>
      </c>
      <c r="L1129" s="50">
        <f t="shared" si="106"/>
        <v>27.57</v>
      </c>
      <c r="M1129" s="50">
        <f t="shared" si="107"/>
        <v>27.57</v>
      </c>
      <c r="P1129" s="8">
        <v>10.5</v>
      </c>
      <c r="Q1129" s="8">
        <v>21.31</v>
      </c>
    </row>
    <row r="1130" spans="1:17">
      <c r="A1130" s="44" t="s">
        <v>1286</v>
      </c>
      <c r="B1130" s="45" t="s">
        <v>37</v>
      </c>
      <c r="C1130" s="46">
        <v>72578</v>
      </c>
      <c r="D1130" s="53" t="s">
        <v>1188</v>
      </c>
      <c r="E1130" s="47" t="s">
        <v>12</v>
      </c>
      <c r="F1130" s="54">
        <v>33</v>
      </c>
      <c r="G1130" s="48">
        <v>33</v>
      </c>
      <c r="H1130" s="48">
        <f t="shared" si="102"/>
        <v>239.91</v>
      </c>
      <c r="I1130" s="49">
        <f t="shared" si="103"/>
        <v>7.27</v>
      </c>
      <c r="J1130" s="49">
        <f t="shared" si="104"/>
        <v>293.04000000000002</v>
      </c>
      <c r="K1130" s="49">
        <f t="shared" si="105"/>
        <v>8.8800000000000008</v>
      </c>
      <c r="L1130" s="50">
        <f t="shared" si="106"/>
        <v>532.95000000000005</v>
      </c>
      <c r="M1130" s="50">
        <f t="shared" si="107"/>
        <v>532.95000000000005</v>
      </c>
      <c r="P1130" s="8">
        <v>8.39</v>
      </c>
      <c r="Q1130" s="8">
        <v>10.25</v>
      </c>
    </row>
    <row r="1131" spans="1:17" ht="15.6">
      <c r="A1131" s="44" t="s">
        <v>1287</v>
      </c>
      <c r="B1131" s="45" t="s">
        <v>7</v>
      </c>
      <c r="C1131" s="46">
        <v>92004</v>
      </c>
      <c r="D1131" s="53" t="s">
        <v>1288</v>
      </c>
      <c r="E1131" s="47" t="s">
        <v>12</v>
      </c>
      <c r="F1131" s="54">
        <v>36</v>
      </c>
      <c r="G1131" s="48">
        <v>36</v>
      </c>
      <c r="H1131" s="48">
        <f t="shared" si="102"/>
        <v>779.4</v>
      </c>
      <c r="I1131" s="49">
        <f t="shared" si="103"/>
        <v>21.65</v>
      </c>
      <c r="J1131" s="49">
        <f t="shared" si="104"/>
        <v>697.32</v>
      </c>
      <c r="K1131" s="49">
        <f t="shared" si="105"/>
        <v>19.37</v>
      </c>
      <c r="L1131" s="50">
        <f t="shared" si="106"/>
        <v>1476.72</v>
      </c>
      <c r="M1131" s="50">
        <f t="shared" si="107"/>
        <v>1476.72</v>
      </c>
      <c r="P1131" s="8">
        <v>24.97</v>
      </c>
      <c r="Q1131" s="8">
        <v>22.34</v>
      </c>
    </row>
    <row r="1132" spans="1:17">
      <c r="A1132" s="44" t="s">
        <v>1289</v>
      </c>
      <c r="B1132" s="45" t="s">
        <v>37</v>
      </c>
      <c r="C1132" s="46">
        <v>72585</v>
      </c>
      <c r="D1132" s="53" t="s">
        <v>1290</v>
      </c>
      <c r="E1132" s="47" t="s">
        <v>12</v>
      </c>
      <c r="F1132" s="54">
        <v>16</v>
      </c>
      <c r="G1132" s="48">
        <v>16</v>
      </c>
      <c r="H1132" s="48">
        <f t="shared" si="102"/>
        <v>174.08</v>
      </c>
      <c r="I1132" s="49">
        <f t="shared" si="103"/>
        <v>10.88</v>
      </c>
      <c r="J1132" s="49">
        <f t="shared" si="104"/>
        <v>142.08000000000001</v>
      </c>
      <c r="K1132" s="49">
        <f t="shared" si="105"/>
        <v>8.8800000000000008</v>
      </c>
      <c r="L1132" s="50">
        <f t="shared" si="106"/>
        <v>316.16000000000003</v>
      </c>
      <c r="M1132" s="50">
        <f t="shared" si="107"/>
        <v>316.16000000000003</v>
      </c>
      <c r="P1132" s="8">
        <v>12.55</v>
      </c>
      <c r="Q1132" s="8">
        <v>10.25</v>
      </c>
    </row>
    <row r="1133" spans="1:17">
      <c r="A1133" s="44" t="s">
        <v>1291</v>
      </c>
      <c r="B1133" s="45" t="s">
        <v>37</v>
      </c>
      <c r="C1133" s="46">
        <v>71440</v>
      </c>
      <c r="D1133" s="53" t="s">
        <v>1292</v>
      </c>
      <c r="E1133" s="47" t="s">
        <v>12</v>
      </c>
      <c r="F1133" s="54">
        <v>28</v>
      </c>
      <c r="G1133" s="48">
        <v>28</v>
      </c>
      <c r="H1133" s="48">
        <f t="shared" si="102"/>
        <v>183.67999999999998</v>
      </c>
      <c r="I1133" s="49">
        <f t="shared" si="103"/>
        <v>6.56</v>
      </c>
      <c r="J1133" s="49">
        <f t="shared" si="104"/>
        <v>180.04</v>
      </c>
      <c r="K1133" s="49">
        <f t="shared" si="105"/>
        <v>6.43</v>
      </c>
      <c r="L1133" s="50">
        <f t="shared" si="106"/>
        <v>363.72</v>
      </c>
      <c r="M1133" s="50">
        <f t="shared" si="107"/>
        <v>363.72</v>
      </c>
      <c r="P1133" s="8">
        <v>7.57</v>
      </c>
      <c r="Q1133" s="8">
        <v>7.42</v>
      </c>
    </row>
    <row r="1134" spans="1:17">
      <c r="A1134" s="44" t="s">
        <v>1293</v>
      </c>
      <c r="B1134" s="45" t="s">
        <v>37</v>
      </c>
      <c r="C1134" s="46">
        <v>71441</v>
      </c>
      <c r="D1134" s="53" t="s">
        <v>1294</v>
      </c>
      <c r="E1134" s="47" t="s">
        <v>12</v>
      </c>
      <c r="F1134" s="54">
        <v>5</v>
      </c>
      <c r="G1134" s="48">
        <v>5</v>
      </c>
      <c r="H1134" s="48">
        <f t="shared" si="102"/>
        <v>45.8</v>
      </c>
      <c r="I1134" s="49">
        <f t="shared" si="103"/>
        <v>9.16</v>
      </c>
      <c r="J1134" s="49">
        <f t="shared" si="104"/>
        <v>56.7</v>
      </c>
      <c r="K1134" s="49">
        <f t="shared" si="105"/>
        <v>11.34</v>
      </c>
      <c r="L1134" s="50">
        <f t="shared" si="106"/>
        <v>102.5</v>
      </c>
      <c r="M1134" s="50">
        <f t="shared" si="107"/>
        <v>102.5</v>
      </c>
      <c r="P1134" s="8">
        <v>10.57</v>
      </c>
      <c r="Q1134" s="8">
        <v>13.08</v>
      </c>
    </row>
    <row r="1135" spans="1:17">
      <c r="A1135" s="44" t="s">
        <v>1295</v>
      </c>
      <c r="B1135" s="45" t="s">
        <v>37</v>
      </c>
      <c r="C1135" s="46">
        <v>71431</v>
      </c>
      <c r="D1135" s="53" t="s">
        <v>1296</v>
      </c>
      <c r="E1135" s="47" t="s">
        <v>12</v>
      </c>
      <c r="F1135" s="54">
        <v>4</v>
      </c>
      <c r="G1135" s="48">
        <v>4</v>
      </c>
      <c r="H1135" s="48">
        <f t="shared" si="102"/>
        <v>35.04</v>
      </c>
      <c r="I1135" s="49">
        <f t="shared" si="103"/>
        <v>8.76</v>
      </c>
      <c r="J1135" s="49">
        <f t="shared" si="104"/>
        <v>35.520000000000003</v>
      </c>
      <c r="K1135" s="49">
        <f t="shared" si="105"/>
        <v>8.8800000000000008</v>
      </c>
      <c r="L1135" s="50">
        <f t="shared" si="106"/>
        <v>70.56</v>
      </c>
      <c r="M1135" s="50">
        <f t="shared" si="107"/>
        <v>70.56</v>
      </c>
      <c r="P1135" s="8">
        <v>10.11</v>
      </c>
      <c r="Q1135" s="8">
        <v>10.25</v>
      </c>
    </row>
    <row r="1136" spans="1:17" ht="15.6">
      <c r="A1136" s="44" t="s">
        <v>1297</v>
      </c>
      <c r="B1136" s="45" t="s">
        <v>7</v>
      </c>
      <c r="C1136" s="46">
        <v>91961</v>
      </c>
      <c r="D1136" s="53" t="s">
        <v>1298</v>
      </c>
      <c r="E1136" s="47" t="s">
        <v>12</v>
      </c>
      <c r="F1136" s="54">
        <v>6</v>
      </c>
      <c r="G1136" s="48">
        <v>6</v>
      </c>
      <c r="H1136" s="48">
        <f t="shared" si="102"/>
        <v>140.22</v>
      </c>
      <c r="I1136" s="49">
        <f t="shared" si="103"/>
        <v>23.37</v>
      </c>
      <c r="J1136" s="49">
        <f t="shared" si="104"/>
        <v>116.16</v>
      </c>
      <c r="K1136" s="49">
        <f t="shared" si="105"/>
        <v>19.36</v>
      </c>
      <c r="L1136" s="50">
        <f t="shared" si="106"/>
        <v>256.38</v>
      </c>
      <c r="M1136" s="50">
        <f t="shared" si="107"/>
        <v>256.38</v>
      </c>
      <c r="P1136" s="8">
        <v>26.96</v>
      </c>
      <c r="Q1136" s="8">
        <v>22.33</v>
      </c>
    </row>
    <row r="1137" spans="1:17" ht="15.6">
      <c r="A1137" s="44" t="s">
        <v>1299</v>
      </c>
      <c r="B1137" s="45" t="s">
        <v>7</v>
      </c>
      <c r="C1137" s="46">
        <v>91969</v>
      </c>
      <c r="D1137" s="53" t="s">
        <v>1300</v>
      </c>
      <c r="E1137" s="47" t="s">
        <v>12</v>
      </c>
      <c r="F1137" s="54">
        <v>4</v>
      </c>
      <c r="G1137" s="48">
        <v>4</v>
      </c>
      <c r="H1137" s="48">
        <f t="shared" si="102"/>
        <v>130.96</v>
      </c>
      <c r="I1137" s="49">
        <f t="shared" si="103"/>
        <v>32.74</v>
      </c>
      <c r="J1137" s="49">
        <f t="shared" si="104"/>
        <v>107.84</v>
      </c>
      <c r="K1137" s="49">
        <f t="shared" si="105"/>
        <v>26.96</v>
      </c>
      <c r="L1137" s="50">
        <f t="shared" si="106"/>
        <v>238.8</v>
      </c>
      <c r="M1137" s="50">
        <f t="shared" si="107"/>
        <v>238.8</v>
      </c>
      <c r="P1137" s="8">
        <v>37.76</v>
      </c>
      <c r="Q1137" s="8">
        <v>31.1</v>
      </c>
    </row>
    <row r="1138" spans="1:17" ht="15.6">
      <c r="A1138" s="44" t="s">
        <v>1301</v>
      </c>
      <c r="B1138" s="45" t="s">
        <v>7</v>
      </c>
      <c r="C1138" s="46">
        <v>93653</v>
      </c>
      <c r="D1138" s="53" t="s">
        <v>1302</v>
      </c>
      <c r="E1138" s="47" t="s">
        <v>12</v>
      </c>
      <c r="F1138" s="54">
        <v>15</v>
      </c>
      <c r="G1138" s="48">
        <v>15</v>
      </c>
      <c r="H1138" s="48">
        <f t="shared" si="102"/>
        <v>130.19999999999999</v>
      </c>
      <c r="I1138" s="49">
        <f t="shared" si="103"/>
        <v>8.68</v>
      </c>
      <c r="J1138" s="49">
        <f t="shared" si="104"/>
        <v>15.75</v>
      </c>
      <c r="K1138" s="49">
        <f t="shared" si="105"/>
        <v>1.05</v>
      </c>
      <c r="L1138" s="50">
        <f t="shared" si="106"/>
        <v>145.94999999999999</v>
      </c>
      <c r="M1138" s="50">
        <f t="shared" si="107"/>
        <v>145.94999999999999</v>
      </c>
      <c r="P1138" s="8">
        <v>10.02</v>
      </c>
      <c r="Q1138" s="8">
        <v>1.22</v>
      </c>
    </row>
    <row r="1139" spans="1:17" ht="15.6">
      <c r="A1139" s="44" t="s">
        <v>1303</v>
      </c>
      <c r="B1139" s="45" t="s">
        <v>7</v>
      </c>
      <c r="C1139" s="46">
        <v>93654</v>
      </c>
      <c r="D1139" s="53" t="s">
        <v>996</v>
      </c>
      <c r="E1139" s="47" t="s">
        <v>12</v>
      </c>
      <c r="F1139" s="54">
        <v>21</v>
      </c>
      <c r="G1139" s="48">
        <v>21</v>
      </c>
      <c r="H1139" s="48">
        <f t="shared" si="102"/>
        <v>185.01000000000002</v>
      </c>
      <c r="I1139" s="49">
        <f t="shared" si="103"/>
        <v>8.81</v>
      </c>
      <c r="J1139" s="49">
        <f t="shared" si="104"/>
        <v>30.029999999999998</v>
      </c>
      <c r="K1139" s="49">
        <f t="shared" si="105"/>
        <v>1.43</v>
      </c>
      <c r="L1139" s="50">
        <f t="shared" si="106"/>
        <v>215.04</v>
      </c>
      <c r="M1139" s="50">
        <f t="shared" si="107"/>
        <v>215.04</v>
      </c>
      <c r="P1139" s="8">
        <v>10.17</v>
      </c>
      <c r="Q1139" s="8">
        <v>1.66</v>
      </c>
    </row>
    <row r="1140" spans="1:17" ht="15.6">
      <c r="A1140" s="44" t="s">
        <v>1304</v>
      </c>
      <c r="B1140" s="45" t="s">
        <v>7</v>
      </c>
      <c r="C1140" s="46">
        <v>93656</v>
      </c>
      <c r="D1140" s="53" t="s">
        <v>1228</v>
      </c>
      <c r="E1140" s="47" t="s">
        <v>12</v>
      </c>
      <c r="F1140" s="54">
        <v>2</v>
      </c>
      <c r="G1140" s="48">
        <v>2</v>
      </c>
      <c r="H1140" s="48">
        <f t="shared" si="102"/>
        <v>18.48</v>
      </c>
      <c r="I1140" s="49">
        <f t="shared" si="103"/>
        <v>9.24</v>
      </c>
      <c r="J1140" s="49">
        <f t="shared" si="104"/>
        <v>4.0599999999999996</v>
      </c>
      <c r="K1140" s="49">
        <f t="shared" si="105"/>
        <v>2.0299999999999998</v>
      </c>
      <c r="L1140" s="50">
        <f t="shared" si="106"/>
        <v>22.54</v>
      </c>
      <c r="M1140" s="50">
        <f t="shared" si="107"/>
        <v>22.54</v>
      </c>
      <c r="P1140" s="8">
        <v>10.66</v>
      </c>
      <c r="Q1140" s="8">
        <v>2.35</v>
      </c>
    </row>
    <row r="1141" spans="1:17" ht="15.6">
      <c r="A1141" s="44" t="s">
        <v>1305</v>
      </c>
      <c r="B1141" s="45" t="s">
        <v>7</v>
      </c>
      <c r="C1141" s="46">
        <v>93657</v>
      </c>
      <c r="D1141" s="53" t="s">
        <v>1306</v>
      </c>
      <c r="E1141" s="47" t="s">
        <v>12</v>
      </c>
      <c r="F1141" s="54">
        <v>4</v>
      </c>
      <c r="G1141" s="48">
        <v>4</v>
      </c>
      <c r="H1141" s="48">
        <f t="shared" si="102"/>
        <v>38.840000000000003</v>
      </c>
      <c r="I1141" s="49">
        <f t="shared" si="103"/>
        <v>9.7100000000000009</v>
      </c>
      <c r="J1141" s="49">
        <f t="shared" si="104"/>
        <v>11.16</v>
      </c>
      <c r="K1141" s="49">
        <f t="shared" si="105"/>
        <v>2.79</v>
      </c>
      <c r="L1141" s="50">
        <f t="shared" si="106"/>
        <v>50</v>
      </c>
      <c r="M1141" s="50">
        <f t="shared" si="107"/>
        <v>50</v>
      </c>
      <c r="P1141" s="8">
        <v>11.21</v>
      </c>
      <c r="Q1141" s="8">
        <v>3.22</v>
      </c>
    </row>
    <row r="1142" spans="1:17">
      <c r="A1142" s="44" t="s">
        <v>1307</v>
      </c>
      <c r="B1142" s="45" t="s">
        <v>37</v>
      </c>
      <c r="C1142" s="46">
        <v>70929</v>
      </c>
      <c r="D1142" s="53" t="s">
        <v>1308</v>
      </c>
      <c r="E1142" s="47" t="s">
        <v>12</v>
      </c>
      <c r="F1142" s="54">
        <v>14</v>
      </c>
      <c r="G1142" s="48">
        <v>14</v>
      </c>
      <c r="H1142" s="48">
        <f t="shared" si="102"/>
        <v>98.14</v>
      </c>
      <c r="I1142" s="49">
        <f t="shared" si="103"/>
        <v>7.01</v>
      </c>
      <c r="J1142" s="49">
        <f t="shared" si="104"/>
        <v>145.74</v>
      </c>
      <c r="K1142" s="49">
        <f t="shared" si="105"/>
        <v>10.41</v>
      </c>
      <c r="L1142" s="50">
        <f t="shared" si="106"/>
        <v>243.88</v>
      </c>
      <c r="M1142" s="50">
        <f t="shared" si="107"/>
        <v>243.88</v>
      </c>
      <c r="P1142" s="8">
        <v>8.09</v>
      </c>
      <c r="Q1142" s="8">
        <v>12.01</v>
      </c>
    </row>
    <row r="1143" spans="1:17">
      <c r="A1143" s="44" t="s">
        <v>1309</v>
      </c>
      <c r="B1143" s="45" t="s">
        <v>37</v>
      </c>
      <c r="C1143" s="46">
        <v>72395</v>
      </c>
      <c r="D1143" s="53" t="s">
        <v>1310</v>
      </c>
      <c r="E1143" s="47" t="s">
        <v>12</v>
      </c>
      <c r="F1143" s="54">
        <v>14</v>
      </c>
      <c r="G1143" s="48">
        <v>14</v>
      </c>
      <c r="H1143" s="48">
        <f t="shared" si="102"/>
        <v>45.64</v>
      </c>
      <c r="I1143" s="49">
        <f t="shared" si="103"/>
        <v>3.26</v>
      </c>
      <c r="J1143" s="49">
        <f t="shared" si="104"/>
        <v>12.74</v>
      </c>
      <c r="K1143" s="49">
        <f t="shared" si="105"/>
        <v>0.91</v>
      </c>
      <c r="L1143" s="50">
        <f t="shared" si="106"/>
        <v>58.38</v>
      </c>
      <c r="M1143" s="50">
        <f t="shared" si="107"/>
        <v>58.38</v>
      </c>
      <c r="P1143" s="8">
        <v>3.76</v>
      </c>
      <c r="Q1143" s="8">
        <v>1.06</v>
      </c>
    </row>
    <row r="1144" spans="1:17">
      <c r="A1144" s="44" t="s">
        <v>1311</v>
      </c>
      <c r="B1144" s="45" t="s">
        <v>37</v>
      </c>
      <c r="C1144" s="46">
        <v>71451</v>
      </c>
      <c r="D1144" s="53" t="s">
        <v>1312</v>
      </c>
      <c r="E1144" s="47" t="s">
        <v>12</v>
      </c>
      <c r="F1144" s="54">
        <v>3</v>
      </c>
      <c r="G1144" s="48">
        <v>3</v>
      </c>
      <c r="H1144" s="48">
        <f t="shared" si="102"/>
        <v>424.65000000000003</v>
      </c>
      <c r="I1144" s="49">
        <f t="shared" si="103"/>
        <v>141.55000000000001</v>
      </c>
      <c r="J1144" s="49">
        <f t="shared" si="104"/>
        <v>55.14</v>
      </c>
      <c r="K1144" s="49">
        <f t="shared" si="105"/>
        <v>18.38</v>
      </c>
      <c r="L1144" s="50">
        <f t="shared" si="106"/>
        <v>479.79</v>
      </c>
      <c r="M1144" s="50">
        <f t="shared" si="107"/>
        <v>479.79</v>
      </c>
      <c r="P1144" s="8">
        <v>163.26</v>
      </c>
      <c r="Q1144" s="8">
        <v>21.2</v>
      </c>
    </row>
    <row r="1145" spans="1:17">
      <c r="A1145" s="44" t="s">
        <v>1313</v>
      </c>
      <c r="B1145" s="45" t="s">
        <v>37</v>
      </c>
      <c r="C1145" s="46">
        <v>71184</v>
      </c>
      <c r="D1145" s="53" t="s">
        <v>1134</v>
      </c>
      <c r="E1145" s="47" t="s">
        <v>12</v>
      </c>
      <c r="F1145" s="54">
        <v>3</v>
      </c>
      <c r="G1145" s="48">
        <v>3</v>
      </c>
      <c r="H1145" s="48">
        <f t="shared" si="102"/>
        <v>232.17000000000002</v>
      </c>
      <c r="I1145" s="49">
        <f t="shared" si="103"/>
        <v>77.39</v>
      </c>
      <c r="J1145" s="49">
        <f t="shared" si="104"/>
        <v>91.92</v>
      </c>
      <c r="K1145" s="49">
        <f t="shared" si="105"/>
        <v>30.64</v>
      </c>
      <c r="L1145" s="50">
        <f t="shared" si="106"/>
        <v>324.08999999999997</v>
      </c>
      <c r="M1145" s="50">
        <f t="shared" si="107"/>
        <v>324.08999999999997</v>
      </c>
      <c r="P1145" s="8">
        <v>89.26</v>
      </c>
      <c r="Q1145" s="8">
        <v>35.340000000000003</v>
      </c>
    </row>
    <row r="1146" spans="1:17" ht="15.6">
      <c r="A1146" s="44" t="s">
        <v>1085</v>
      </c>
      <c r="B1146" s="45" t="s">
        <v>7</v>
      </c>
      <c r="C1146" s="46">
        <v>103782</v>
      </c>
      <c r="D1146" s="53" t="s">
        <v>1086</v>
      </c>
      <c r="E1146" s="47" t="s">
        <v>12</v>
      </c>
      <c r="F1146" s="54">
        <v>13</v>
      </c>
      <c r="G1146" s="48">
        <v>13</v>
      </c>
      <c r="H1146" s="48">
        <f t="shared" si="102"/>
        <v>256.88</v>
      </c>
      <c r="I1146" s="49">
        <f t="shared" si="103"/>
        <v>19.760000000000002</v>
      </c>
      <c r="J1146" s="49">
        <f t="shared" si="104"/>
        <v>147.81</v>
      </c>
      <c r="K1146" s="49">
        <f t="shared" si="105"/>
        <v>11.37</v>
      </c>
      <c r="L1146" s="50">
        <f t="shared" si="106"/>
        <v>404.69</v>
      </c>
      <c r="M1146" s="50">
        <f t="shared" si="107"/>
        <v>404.69</v>
      </c>
      <c r="P1146" s="8">
        <v>22.8</v>
      </c>
      <c r="Q1146" s="8">
        <v>13.12</v>
      </c>
    </row>
    <row r="1147" spans="1:17">
      <c r="A1147" s="44" t="s">
        <v>1087</v>
      </c>
      <c r="B1147" s="45" t="s">
        <v>7</v>
      </c>
      <c r="C1147" s="46">
        <v>97610</v>
      </c>
      <c r="D1147" s="53" t="s">
        <v>1088</v>
      </c>
      <c r="E1147" s="47" t="s">
        <v>12</v>
      </c>
      <c r="F1147" s="54">
        <v>26</v>
      </c>
      <c r="G1147" s="48">
        <v>26</v>
      </c>
      <c r="H1147" s="48">
        <f t="shared" si="102"/>
        <v>261.56</v>
      </c>
      <c r="I1147" s="49">
        <f t="shared" si="103"/>
        <v>10.06</v>
      </c>
      <c r="J1147" s="49">
        <f t="shared" si="104"/>
        <v>101.66</v>
      </c>
      <c r="K1147" s="49">
        <f t="shared" si="105"/>
        <v>3.91</v>
      </c>
      <c r="L1147" s="50">
        <f t="shared" si="106"/>
        <v>363.22</v>
      </c>
      <c r="M1147" s="50">
        <f t="shared" si="107"/>
        <v>363.22</v>
      </c>
      <c r="P1147" s="8">
        <v>11.61</v>
      </c>
      <c r="Q1147" s="8">
        <v>4.5199999999999996</v>
      </c>
    </row>
    <row r="1148" spans="1:17">
      <c r="A1148" s="44" t="s">
        <v>1089</v>
      </c>
      <c r="B1148" s="45" t="s">
        <v>4</v>
      </c>
      <c r="C1148" s="57" t="s">
        <v>63</v>
      </c>
      <c r="D1148" s="53" t="s">
        <v>64</v>
      </c>
      <c r="E1148" s="47" t="s">
        <v>12</v>
      </c>
      <c r="F1148" s="54">
        <v>40</v>
      </c>
      <c r="G1148" s="48">
        <v>40</v>
      </c>
      <c r="H1148" s="48">
        <f t="shared" si="102"/>
        <v>1625.6</v>
      </c>
      <c r="I1148" s="49">
        <f t="shared" si="103"/>
        <v>40.64</v>
      </c>
      <c r="J1148" s="49">
        <f t="shared" si="104"/>
        <v>387.59999999999997</v>
      </c>
      <c r="K1148" s="49">
        <f t="shared" si="105"/>
        <v>9.69</v>
      </c>
      <c r="L1148" s="50">
        <f t="shared" si="106"/>
        <v>2013.2</v>
      </c>
      <c r="M1148" s="50">
        <f t="shared" si="107"/>
        <v>2013.2</v>
      </c>
      <c r="P1148" s="8">
        <v>46.88</v>
      </c>
      <c r="Q1148" s="8">
        <v>11.18</v>
      </c>
    </row>
    <row r="1149" spans="1:17" ht="15.6">
      <c r="A1149" s="44" t="s">
        <v>1090</v>
      </c>
      <c r="B1149" s="45" t="s">
        <v>7</v>
      </c>
      <c r="C1149" s="46">
        <v>97595</v>
      </c>
      <c r="D1149" s="53" t="s">
        <v>1091</v>
      </c>
      <c r="E1149" s="47" t="s">
        <v>12</v>
      </c>
      <c r="F1149" s="54">
        <v>9</v>
      </c>
      <c r="G1149" s="48">
        <v>9</v>
      </c>
      <c r="H1149" s="48">
        <f t="shared" si="102"/>
        <v>672.39</v>
      </c>
      <c r="I1149" s="49">
        <f t="shared" si="103"/>
        <v>74.709999999999994</v>
      </c>
      <c r="J1149" s="49">
        <f t="shared" si="104"/>
        <v>120.24</v>
      </c>
      <c r="K1149" s="49">
        <f t="shared" si="105"/>
        <v>13.36</v>
      </c>
      <c r="L1149" s="50">
        <f t="shared" si="106"/>
        <v>792.63</v>
      </c>
      <c r="M1149" s="50">
        <f t="shared" si="107"/>
        <v>792.63</v>
      </c>
      <c r="P1149" s="8">
        <v>86.17</v>
      </c>
      <c r="Q1149" s="8">
        <v>15.41</v>
      </c>
    </row>
    <row r="1150" spans="1:17">
      <c r="A1150" s="44" t="s">
        <v>1092</v>
      </c>
      <c r="B1150" s="45" t="s">
        <v>4</v>
      </c>
      <c r="C1150" s="57" t="s">
        <v>18</v>
      </c>
      <c r="D1150" s="53" t="s">
        <v>1093</v>
      </c>
      <c r="E1150" s="47" t="s">
        <v>12</v>
      </c>
      <c r="F1150" s="54">
        <v>107</v>
      </c>
      <c r="G1150" s="48">
        <v>107</v>
      </c>
      <c r="H1150" s="48">
        <f t="shared" si="102"/>
        <v>8467.98</v>
      </c>
      <c r="I1150" s="49">
        <f t="shared" si="103"/>
        <v>79.14</v>
      </c>
      <c r="J1150" s="49">
        <f t="shared" si="104"/>
        <v>1266.8799999999999</v>
      </c>
      <c r="K1150" s="49">
        <f t="shared" si="105"/>
        <v>11.84</v>
      </c>
      <c r="L1150" s="50">
        <f t="shared" si="106"/>
        <v>9734.86</v>
      </c>
      <c r="M1150" s="50">
        <f t="shared" si="107"/>
        <v>9734.86</v>
      </c>
      <c r="P1150" s="8">
        <v>91.28</v>
      </c>
      <c r="Q1150" s="8">
        <v>13.66</v>
      </c>
    </row>
    <row r="1151" spans="1:17">
      <c r="A1151" s="44" t="s">
        <v>1094</v>
      </c>
      <c r="B1151" s="45" t="s">
        <v>7</v>
      </c>
      <c r="C1151" s="46">
        <v>100903</v>
      </c>
      <c r="D1151" s="53" t="s">
        <v>1095</v>
      </c>
      <c r="E1151" s="47" t="s">
        <v>12</v>
      </c>
      <c r="F1151" s="54">
        <v>214</v>
      </c>
      <c r="G1151" s="48">
        <v>214</v>
      </c>
      <c r="H1151" s="48">
        <f t="shared" si="102"/>
        <v>4059.58</v>
      </c>
      <c r="I1151" s="49">
        <f t="shared" si="103"/>
        <v>18.97</v>
      </c>
      <c r="J1151" s="49">
        <f t="shared" si="104"/>
        <v>1251.8999999999999</v>
      </c>
      <c r="K1151" s="49">
        <f t="shared" si="105"/>
        <v>5.85</v>
      </c>
      <c r="L1151" s="50">
        <f t="shared" si="106"/>
        <v>5311.48</v>
      </c>
      <c r="M1151" s="50">
        <f t="shared" si="107"/>
        <v>5311.48</v>
      </c>
      <c r="P1151" s="8">
        <v>21.88</v>
      </c>
      <c r="Q1151" s="8">
        <v>6.75</v>
      </c>
    </row>
    <row r="1152" spans="1:17">
      <c r="A1152" s="44" t="s">
        <v>1096</v>
      </c>
      <c r="B1152" s="45" t="s">
        <v>37</v>
      </c>
      <c r="C1152" s="46">
        <v>71861</v>
      </c>
      <c r="D1152" s="53" t="s">
        <v>47</v>
      </c>
      <c r="E1152" s="47" t="s">
        <v>12</v>
      </c>
      <c r="F1152" s="54">
        <v>388</v>
      </c>
      <c r="G1152" s="48">
        <v>388</v>
      </c>
      <c r="H1152" s="48">
        <f t="shared" si="102"/>
        <v>38.800000000000004</v>
      </c>
      <c r="I1152" s="49">
        <f t="shared" si="103"/>
        <v>0.1</v>
      </c>
      <c r="J1152" s="49">
        <f t="shared" si="104"/>
        <v>120.28</v>
      </c>
      <c r="K1152" s="49">
        <f t="shared" si="105"/>
        <v>0.31</v>
      </c>
      <c r="L1152" s="50">
        <f t="shared" si="106"/>
        <v>159.08000000000001</v>
      </c>
      <c r="M1152" s="50">
        <f t="shared" si="107"/>
        <v>159.08000000000001</v>
      </c>
      <c r="P1152" s="8">
        <v>0.12</v>
      </c>
      <c r="Q1152" s="8">
        <v>0.36</v>
      </c>
    </row>
    <row r="1153" spans="1:17">
      <c r="A1153" s="44" t="s">
        <v>1097</v>
      </c>
      <c r="B1153" s="45" t="s">
        <v>37</v>
      </c>
      <c r="C1153" s="46">
        <v>70391</v>
      </c>
      <c r="D1153" s="53" t="s">
        <v>46</v>
      </c>
      <c r="E1153" s="47" t="s">
        <v>12</v>
      </c>
      <c r="F1153" s="54">
        <v>388</v>
      </c>
      <c r="G1153" s="48">
        <v>388</v>
      </c>
      <c r="H1153" s="48">
        <f t="shared" si="102"/>
        <v>54.320000000000007</v>
      </c>
      <c r="I1153" s="49">
        <f t="shared" si="103"/>
        <v>0.14000000000000001</v>
      </c>
      <c r="J1153" s="49">
        <f t="shared" si="104"/>
        <v>186.23999999999998</v>
      </c>
      <c r="K1153" s="49">
        <f t="shared" si="105"/>
        <v>0.48</v>
      </c>
      <c r="L1153" s="50">
        <f t="shared" si="106"/>
        <v>240.56</v>
      </c>
      <c r="M1153" s="50">
        <f t="shared" si="107"/>
        <v>240.56</v>
      </c>
      <c r="P1153" s="8">
        <v>0.17</v>
      </c>
      <c r="Q1153" s="8">
        <v>0.56000000000000005</v>
      </c>
    </row>
    <row r="1154" spans="1:17">
      <c r="A1154" s="44" t="s">
        <v>1098</v>
      </c>
      <c r="B1154" s="45" t="s">
        <v>37</v>
      </c>
      <c r="C1154" s="46">
        <v>71825</v>
      </c>
      <c r="D1154" s="53" t="s">
        <v>1099</v>
      </c>
      <c r="E1154" s="47" t="s">
        <v>12</v>
      </c>
      <c r="F1154" s="54">
        <v>1</v>
      </c>
      <c r="G1154" s="48">
        <v>1</v>
      </c>
      <c r="H1154" s="48">
        <f t="shared" si="102"/>
        <v>2216.25</v>
      </c>
      <c r="I1154" s="49">
        <f t="shared" si="103"/>
        <v>2216.25</v>
      </c>
      <c r="J1154" s="49">
        <f t="shared" si="104"/>
        <v>69.63</v>
      </c>
      <c r="K1154" s="49">
        <f t="shared" si="105"/>
        <v>69.63</v>
      </c>
      <c r="L1154" s="50">
        <f t="shared" si="106"/>
        <v>2285.88</v>
      </c>
      <c r="M1154" s="50">
        <f t="shared" si="107"/>
        <v>2285.88</v>
      </c>
      <c r="P1154" s="7">
        <v>2556.02</v>
      </c>
      <c r="Q1154" s="8">
        <v>80.31</v>
      </c>
    </row>
    <row r="1155" spans="1:17">
      <c r="A1155" s="44" t="s">
        <v>1100</v>
      </c>
      <c r="B1155" s="45" t="s">
        <v>37</v>
      </c>
      <c r="C1155" s="46">
        <v>70251</v>
      </c>
      <c r="D1155" s="53" t="s">
        <v>1019</v>
      </c>
      <c r="E1155" s="47" t="s">
        <v>12</v>
      </c>
      <c r="F1155" s="54">
        <v>8</v>
      </c>
      <c r="G1155" s="48">
        <v>8</v>
      </c>
      <c r="H1155" s="48">
        <f t="shared" si="102"/>
        <v>0.48</v>
      </c>
      <c r="I1155" s="49">
        <f t="shared" si="103"/>
        <v>0.06</v>
      </c>
      <c r="J1155" s="49">
        <f t="shared" si="104"/>
        <v>0</v>
      </c>
      <c r="K1155" s="49">
        <f t="shared" si="105"/>
        <v>0</v>
      </c>
      <c r="L1155" s="50">
        <f t="shared" si="106"/>
        <v>0.48</v>
      </c>
      <c r="M1155" s="50">
        <f t="shared" si="107"/>
        <v>0.48</v>
      </c>
      <c r="P1155" s="8">
        <v>0.08</v>
      </c>
      <c r="Q1155" s="8">
        <v>0</v>
      </c>
    </row>
    <row r="1156" spans="1:17">
      <c r="A1156" s="44" t="s">
        <v>1101</v>
      </c>
      <c r="B1156" s="45" t="s">
        <v>7</v>
      </c>
      <c r="C1156" s="46">
        <v>96985</v>
      </c>
      <c r="D1156" s="53" t="s">
        <v>1102</v>
      </c>
      <c r="E1156" s="47" t="s">
        <v>12</v>
      </c>
      <c r="F1156" s="54">
        <v>3</v>
      </c>
      <c r="G1156" s="48">
        <v>3</v>
      </c>
      <c r="H1156" s="48">
        <f t="shared" si="102"/>
        <v>157.71</v>
      </c>
      <c r="I1156" s="49">
        <f t="shared" si="103"/>
        <v>52.57</v>
      </c>
      <c r="J1156" s="49">
        <f t="shared" si="104"/>
        <v>23.31</v>
      </c>
      <c r="K1156" s="49">
        <f t="shared" si="105"/>
        <v>7.77</v>
      </c>
      <c r="L1156" s="50">
        <f t="shared" si="106"/>
        <v>181.02</v>
      </c>
      <c r="M1156" s="50">
        <f t="shared" si="107"/>
        <v>181.02</v>
      </c>
      <c r="P1156" s="8">
        <v>60.64</v>
      </c>
      <c r="Q1156" s="8">
        <v>8.9700000000000006</v>
      </c>
    </row>
    <row r="1157" spans="1:17" ht="15.6">
      <c r="A1157" s="44" t="s">
        <v>1103</v>
      </c>
      <c r="B1157" s="45" t="s">
        <v>7</v>
      </c>
      <c r="C1157" s="46">
        <v>98111</v>
      </c>
      <c r="D1157" s="53" t="s">
        <v>1004</v>
      </c>
      <c r="E1157" s="47" t="s">
        <v>12</v>
      </c>
      <c r="F1157" s="54">
        <v>3</v>
      </c>
      <c r="G1157" s="48">
        <v>3</v>
      </c>
      <c r="H1157" s="48">
        <f t="shared" si="102"/>
        <v>111.30000000000001</v>
      </c>
      <c r="I1157" s="49">
        <f t="shared" si="103"/>
        <v>37.1</v>
      </c>
      <c r="J1157" s="49">
        <f t="shared" si="104"/>
        <v>14.34</v>
      </c>
      <c r="K1157" s="49">
        <f t="shared" si="105"/>
        <v>4.78</v>
      </c>
      <c r="L1157" s="50">
        <f t="shared" si="106"/>
        <v>125.64</v>
      </c>
      <c r="M1157" s="50">
        <f t="shared" si="107"/>
        <v>125.64</v>
      </c>
      <c r="P1157" s="8">
        <v>42.79</v>
      </c>
      <c r="Q1157" s="8">
        <v>5.52</v>
      </c>
    </row>
    <row r="1158" spans="1:17">
      <c r="A1158" s="44" t="s">
        <v>1104</v>
      </c>
      <c r="B1158" s="45" t="s">
        <v>37</v>
      </c>
      <c r="C1158" s="46">
        <v>70255</v>
      </c>
      <c r="D1158" s="53" t="s">
        <v>1012</v>
      </c>
      <c r="E1158" s="47" t="s">
        <v>12</v>
      </c>
      <c r="F1158" s="54">
        <v>3</v>
      </c>
      <c r="G1158" s="48">
        <v>3</v>
      </c>
      <c r="H1158" s="48">
        <f t="shared" si="102"/>
        <v>32.94</v>
      </c>
      <c r="I1158" s="49">
        <f t="shared" si="103"/>
        <v>10.98</v>
      </c>
      <c r="J1158" s="49">
        <f t="shared" si="104"/>
        <v>22.98</v>
      </c>
      <c r="K1158" s="49">
        <f t="shared" si="105"/>
        <v>7.66</v>
      </c>
      <c r="L1158" s="50">
        <f t="shared" si="106"/>
        <v>55.92</v>
      </c>
      <c r="M1158" s="50">
        <f t="shared" si="107"/>
        <v>55.92</v>
      </c>
      <c r="P1158" s="8">
        <v>12.67</v>
      </c>
      <c r="Q1158" s="8">
        <v>8.84</v>
      </c>
    </row>
    <row r="1159" spans="1:17">
      <c r="A1159" s="44" t="s">
        <v>1105</v>
      </c>
      <c r="B1159" s="45" t="s">
        <v>4</v>
      </c>
      <c r="C1159" s="57" t="s">
        <v>28</v>
      </c>
      <c r="D1159" s="53" t="s">
        <v>1006</v>
      </c>
      <c r="E1159" s="47" t="s">
        <v>12</v>
      </c>
      <c r="F1159" s="54">
        <v>3</v>
      </c>
      <c r="G1159" s="48">
        <v>3</v>
      </c>
      <c r="H1159" s="48">
        <f t="shared" si="102"/>
        <v>394.20000000000005</v>
      </c>
      <c r="I1159" s="49">
        <f t="shared" si="103"/>
        <v>131.4</v>
      </c>
      <c r="J1159" s="49">
        <f t="shared" si="104"/>
        <v>35.880000000000003</v>
      </c>
      <c r="K1159" s="49">
        <f t="shared" si="105"/>
        <v>11.96</v>
      </c>
      <c r="L1159" s="50">
        <f t="shared" si="106"/>
        <v>430.08</v>
      </c>
      <c r="M1159" s="50">
        <f t="shared" si="107"/>
        <v>430.08</v>
      </c>
      <c r="P1159" s="8">
        <v>151.55000000000001</v>
      </c>
      <c r="Q1159" s="8">
        <v>13.8</v>
      </c>
    </row>
    <row r="1160" spans="1:17">
      <c r="A1160" s="44" t="s">
        <v>1106</v>
      </c>
      <c r="B1160" s="45" t="s">
        <v>37</v>
      </c>
      <c r="C1160" s="46">
        <v>70710</v>
      </c>
      <c r="D1160" s="53" t="s">
        <v>1107</v>
      </c>
      <c r="E1160" s="47" t="s">
        <v>12</v>
      </c>
      <c r="F1160" s="54">
        <v>3</v>
      </c>
      <c r="G1160" s="48">
        <v>3</v>
      </c>
      <c r="H1160" s="48">
        <f t="shared" si="102"/>
        <v>195.54000000000002</v>
      </c>
      <c r="I1160" s="49">
        <f t="shared" si="103"/>
        <v>65.180000000000007</v>
      </c>
      <c r="J1160" s="49">
        <f t="shared" si="104"/>
        <v>189.84</v>
      </c>
      <c r="K1160" s="49">
        <f t="shared" si="105"/>
        <v>63.28</v>
      </c>
      <c r="L1160" s="50">
        <f t="shared" si="106"/>
        <v>385.38</v>
      </c>
      <c r="M1160" s="50">
        <f t="shared" si="107"/>
        <v>385.38</v>
      </c>
      <c r="P1160" s="8">
        <v>75.180000000000007</v>
      </c>
      <c r="Q1160" s="8">
        <v>72.989999999999995</v>
      </c>
    </row>
    <row r="1161" spans="1:17">
      <c r="A1161" s="44" t="s">
        <v>1108</v>
      </c>
      <c r="B1161" s="45" t="s">
        <v>37</v>
      </c>
      <c r="C1161" s="46">
        <v>70647</v>
      </c>
      <c r="D1161" s="53" t="s">
        <v>1109</v>
      </c>
      <c r="E1161" s="47" t="s">
        <v>12</v>
      </c>
      <c r="F1161" s="54">
        <v>6</v>
      </c>
      <c r="G1161" s="48">
        <v>6</v>
      </c>
      <c r="H1161" s="48">
        <f t="shared" si="102"/>
        <v>328.74</v>
      </c>
      <c r="I1161" s="49">
        <f t="shared" si="103"/>
        <v>54.79</v>
      </c>
      <c r="J1161" s="49">
        <f t="shared" si="104"/>
        <v>275.76</v>
      </c>
      <c r="K1161" s="49">
        <f t="shared" si="105"/>
        <v>45.96</v>
      </c>
      <c r="L1161" s="50">
        <f t="shared" si="106"/>
        <v>604.5</v>
      </c>
      <c r="M1161" s="50">
        <f t="shared" si="107"/>
        <v>604.5</v>
      </c>
      <c r="P1161" s="8">
        <v>63.2</v>
      </c>
      <c r="Q1161" s="8">
        <v>53.01</v>
      </c>
    </row>
    <row r="1162" spans="1:17">
      <c r="A1162" s="44" t="s">
        <v>1110</v>
      </c>
      <c r="B1162" s="45" t="s">
        <v>37</v>
      </c>
      <c r="C1162" s="46">
        <v>70633</v>
      </c>
      <c r="D1162" s="53" t="s">
        <v>1111</v>
      </c>
      <c r="E1162" s="47" t="s">
        <v>17</v>
      </c>
      <c r="F1162" s="54">
        <v>0.54</v>
      </c>
      <c r="G1162" s="48">
        <v>0.54</v>
      </c>
      <c r="H1162" s="48">
        <f t="shared" ref="H1162:H1225" si="108">G1162*I1162</f>
        <v>0</v>
      </c>
      <c r="I1162" s="49">
        <f t="shared" ref="I1162:I1225" si="109">TRUNC(($P$7*P1162),2)</f>
        <v>0</v>
      </c>
      <c r="J1162" s="49">
        <f t="shared" ref="J1162:J1225" si="110">G1162*K1162</f>
        <v>19.785600000000002</v>
      </c>
      <c r="K1162" s="49">
        <f t="shared" ref="K1162:K1225" si="111">TRUNC(($P$7*Q1162),2)</f>
        <v>36.64</v>
      </c>
      <c r="L1162" s="50">
        <f t="shared" ref="L1162:L1225" si="112">TRUNC(F1162*(I1162+K1162),2)</f>
        <v>19.78</v>
      </c>
      <c r="M1162" s="50">
        <f t="shared" ref="M1162:M1225" si="113">TRUNC(G1162*(I1162+K1162),2)</f>
        <v>19.78</v>
      </c>
      <c r="P1162" s="8">
        <v>0</v>
      </c>
      <c r="Q1162" s="8">
        <v>42.26</v>
      </c>
    </row>
    <row r="1163" spans="1:17">
      <c r="A1163" s="59" t="s">
        <v>1112</v>
      </c>
      <c r="B1163" s="60"/>
      <c r="C1163" s="60"/>
      <c r="D1163" s="61" t="s">
        <v>1113</v>
      </c>
      <c r="E1163" s="60"/>
      <c r="F1163" s="93"/>
      <c r="G1163" s="60"/>
      <c r="H1163" s="62"/>
      <c r="I1163" s="62"/>
      <c r="J1163" s="62"/>
      <c r="K1163" s="62"/>
      <c r="L1163" s="62">
        <f>SUM(L1164:L1178)</f>
        <v>4612.07</v>
      </c>
      <c r="M1163" s="62">
        <f>SUM(M1164:M1178)</f>
        <v>4612.07</v>
      </c>
      <c r="P1163" s="3"/>
      <c r="Q1163" s="3"/>
    </row>
    <row r="1164" spans="1:17">
      <c r="A1164" s="44" t="s">
        <v>1114</v>
      </c>
      <c r="B1164" s="45" t="s">
        <v>37</v>
      </c>
      <c r="C1164" s="46">
        <v>70700</v>
      </c>
      <c r="D1164" s="53" t="s">
        <v>1115</v>
      </c>
      <c r="E1164" s="47" t="s">
        <v>12</v>
      </c>
      <c r="F1164" s="54">
        <v>1</v>
      </c>
      <c r="G1164" s="48">
        <v>1</v>
      </c>
      <c r="H1164" s="48">
        <f t="shared" si="108"/>
        <v>214.6</v>
      </c>
      <c r="I1164" s="49">
        <f t="shared" si="109"/>
        <v>214.6</v>
      </c>
      <c r="J1164" s="49">
        <f t="shared" si="110"/>
        <v>61.28</v>
      </c>
      <c r="K1164" s="49">
        <f t="shared" si="111"/>
        <v>61.28</v>
      </c>
      <c r="L1164" s="50">
        <f t="shared" si="112"/>
        <v>275.88</v>
      </c>
      <c r="M1164" s="50">
        <f t="shared" si="113"/>
        <v>275.88</v>
      </c>
      <c r="P1164" s="8">
        <v>247.5</v>
      </c>
      <c r="Q1164" s="8">
        <v>70.680000000000007</v>
      </c>
    </row>
    <row r="1165" spans="1:17">
      <c r="A1165" s="44" t="s">
        <v>1116</v>
      </c>
      <c r="B1165" s="45" t="s">
        <v>4</v>
      </c>
      <c r="C1165" s="57" t="s">
        <v>24</v>
      </c>
      <c r="D1165" s="53" t="s">
        <v>25</v>
      </c>
      <c r="E1165" s="47" t="s">
        <v>12</v>
      </c>
      <c r="F1165" s="54">
        <v>1</v>
      </c>
      <c r="G1165" s="48">
        <v>1</v>
      </c>
      <c r="H1165" s="48">
        <f t="shared" si="108"/>
        <v>159.54</v>
      </c>
      <c r="I1165" s="49">
        <f t="shared" si="109"/>
        <v>159.54</v>
      </c>
      <c r="J1165" s="49">
        <f t="shared" si="110"/>
        <v>61.28</v>
      </c>
      <c r="K1165" s="49">
        <f t="shared" si="111"/>
        <v>61.28</v>
      </c>
      <c r="L1165" s="50">
        <f t="shared" si="112"/>
        <v>220.82</v>
      </c>
      <c r="M1165" s="50">
        <f t="shared" si="113"/>
        <v>220.82</v>
      </c>
      <c r="P1165" s="8">
        <v>184</v>
      </c>
      <c r="Q1165" s="8">
        <v>70.680000000000007</v>
      </c>
    </row>
    <row r="1166" spans="1:17">
      <c r="A1166" s="44" t="s">
        <v>1117</v>
      </c>
      <c r="B1166" s="45" t="s">
        <v>37</v>
      </c>
      <c r="C1166" s="46">
        <v>70305</v>
      </c>
      <c r="D1166" s="53" t="s">
        <v>1118</v>
      </c>
      <c r="E1166" s="47" t="s">
        <v>12</v>
      </c>
      <c r="F1166" s="54">
        <v>3</v>
      </c>
      <c r="G1166" s="48">
        <v>3</v>
      </c>
      <c r="H1166" s="48">
        <f t="shared" si="108"/>
        <v>76.62</v>
      </c>
      <c r="I1166" s="49">
        <f t="shared" si="109"/>
        <v>25.54</v>
      </c>
      <c r="J1166" s="49">
        <f t="shared" si="110"/>
        <v>45.96</v>
      </c>
      <c r="K1166" s="49">
        <f t="shared" si="111"/>
        <v>15.32</v>
      </c>
      <c r="L1166" s="50">
        <f t="shared" si="112"/>
        <v>122.58</v>
      </c>
      <c r="M1166" s="50">
        <f t="shared" si="113"/>
        <v>122.58</v>
      </c>
      <c r="P1166" s="8">
        <v>29.46</v>
      </c>
      <c r="Q1166" s="8">
        <v>17.670000000000002</v>
      </c>
    </row>
    <row r="1167" spans="1:17">
      <c r="A1167" s="44" t="s">
        <v>1119</v>
      </c>
      <c r="B1167" s="45" t="s">
        <v>37</v>
      </c>
      <c r="C1167" s="46">
        <v>70776</v>
      </c>
      <c r="D1167" s="53" t="s">
        <v>1120</v>
      </c>
      <c r="E1167" s="47" t="s">
        <v>12</v>
      </c>
      <c r="F1167" s="54">
        <v>2</v>
      </c>
      <c r="G1167" s="48">
        <v>2</v>
      </c>
      <c r="H1167" s="48">
        <f t="shared" si="108"/>
        <v>874.56</v>
      </c>
      <c r="I1167" s="49">
        <f t="shared" si="109"/>
        <v>437.28</v>
      </c>
      <c r="J1167" s="49">
        <f t="shared" si="110"/>
        <v>222.74</v>
      </c>
      <c r="K1167" s="49">
        <f t="shared" si="111"/>
        <v>111.37</v>
      </c>
      <c r="L1167" s="50">
        <f t="shared" si="112"/>
        <v>1097.3</v>
      </c>
      <c r="M1167" s="50">
        <f t="shared" si="113"/>
        <v>1097.3</v>
      </c>
      <c r="P1167" s="8">
        <v>504.32</v>
      </c>
      <c r="Q1167" s="8">
        <v>128.44999999999999</v>
      </c>
    </row>
    <row r="1168" spans="1:17">
      <c r="A1168" s="44" t="s">
        <v>1121</v>
      </c>
      <c r="B1168" s="45" t="s">
        <v>37</v>
      </c>
      <c r="C1168" s="46">
        <v>70837</v>
      </c>
      <c r="D1168" s="53" t="s">
        <v>1122</v>
      </c>
      <c r="E1168" s="47" t="s">
        <v>12</v>
      </c>
      <c r="F1168" s="54">
        <v>1</v>
      </c>
      <c r="G1168" s="48">
        <v>1</v>
      </c>
      <c r="H1168" s="48">
        <f t="shared" si="108"/>
        <v>435.85</v>
      </c>
      <c r="I1168" s="49">
        <f t="shared" si="109"/>
        <v>435.85</v>
      </c>
      <c r="J1168" s="49">
        <f t="shared" si="110"/>
        <v>111.37</v>
      </c>
      <c r="K1168" s="49">
        <f t="shared" si="111"/>
        <v>111.37</v>
      </c>
      <c r="L1168" s="50">
        <f t="shared" si="112"/>
        <v>547.22</v>
      </c>
      <c r="M1168" s="50">
        <f t="shared" si="113"/>
        <v>547.22</v>
      </c>
      <c r="P1168" s="8">
        <v>502.67</v>
      </c>
      <c r="Q1168" s="8">
        <v>128.44999999999999</v>
      </c>
    </row>
    <row r="1169" spans="1:17">
      <c r="A1169" s="44" t="s">
        <v>1123</v>
      </c>
      <c r="B1169" s="45" t="s">
        <v>7</v>
      </c>
      <c r="C1169" s="46">
        <v>93672</v>
      </c>
      <c r="D1169" s="53" t="s">
        <v>1124</v>
      </c>
      <c r="E1169" s="47" t="s">
        <v>12</v>
      </c>
      <c r="F1169" s="54">
        <v>1</v>
      </c>
      <c r="G1169" s="48">
        <v>1</v>
      </c>
      <c r="H1169" s="48">
        <f t="shared" si="108"/>
        <v>60.92</v>
      </c>
      <c r="I1169" s="49">
        <f t="shared" si="109"/>
        <v>60.92</v>
      </c>
      <c r="J1169" s="49">
        <f t="shared" si="110"/>
        <v>12.45</v>
      </c>
      <c r="K1169" s="49">
        <f t="shared" si="111"/>
        <v>12.45</v>
      </c>
      <c r="L1169" s="50">
        <f t="shared" si="112"/>
        <v>73.37</v>
      </c>
      <c r="M1169" s="50">
        <f t="shared" si="113"/>
        <v>73.37</v>
      </c>
      <c r="P1169" s="8">
        <v>70.260000000000005</v>
      </c>
      <c r="Q1169" s="8">
        <v>14.37</v>
      </c>
    </row>
    <row r="1170" spans="1:17">
      <c r="A1170" s="44" t="s">
        <v>1125</v>
      </c>
      <c r="B1170" s="45" t="s">
        <v>7</v>
      </c>
      <c r="C1170" s="46">
        <v>93671</v>
      </c>
      <c r="D1170" s="53" t="s">
        <v>1126</v>
      </c>
      <c r="E1170" s="47" t="s">
        <v>12</v>
      </c>
      <c r="F1170" s="54">
        <v>2</v>
      </c>
      <c r="G1170" s="48">
        <v>2</v>
      </c>
      <c r="H1170" s="48">
        <f t="shared" si="108"/>
        <v>118.46</v>
      </c>
      <c r="I1170" s="49">
        <f t="shared" si="109"/>
        <v>59.23</v>
      </c>
      <c r="J1170" s="49">
        <f t="shared" si="110"/>
        <v>16.760000000000002</v>
      </c>
      <c r="K1170" s="49">
        <f t="shared" si="111"/>
        <v>8.3800000000000008</v>
      </c>
      <c r="L1170" s="50">
        <f t="shared" si="112"/>
        <v>135.22</v>
      </c>
      <c r="M1170" s="50">
        <f t="shared" si="113"/>
        <v>135.22</v>
      </c>
      <c r="P1170" s="8">
        <v>68.319999999999993</v>
      </c>
      <c r="Q1170" s="8">
        <v>9.67</v>
      </c>
    </row>
    <row r="1171" spans="1:17">
      <c r="A1171" s="44" t="s">
        <v>1127</v>
      </c>
      <c r="B1171" s="45" t="s">
        <v>7</v>
      </c>
      <c r="C1171" s="46">
        <v>93670</v>
      </c>
      <c r="D1171" s="53" t="s">
        <v>1128</v>
      </c>
      <c r="E1171" s="47" t="s">
        <v>12</v>
      </c>
      <c r="F1171" s="54">
        <v>1</v>
      </c>
      <c r="G1171" s="48">
        <v>1</v>
      </c>
      <c r="H1171" s="48">
        <f t="shared" si="108"/>
        <v>57.82</v>
      </c>
      <c r="I1171" s="49">
        <f t="shared" si="109"/>
        <v>57.82</v>
      </c>
      <c r="J1171" s="49">
        <f t="shared" si="110"/>
        <v>6.09</v>
      </c>
      <c r="K1171" s="49">
        <f t="shared" si="111"/>
        <v>6.09</v>
      </c>
      <c r="L1171" s="50">
        <f t="shared" si="112"/>
        <v>63.91</v>
      </c>
      <c r="M1171" s="50">
        <f t="shared" si="113"/>
        <v>63.91</v>
      </c>
      <c r="P1171" s="8">
        <v>66.69</v>
      </c>
      <c r="Q1171" s="8">
        <v>7.03</v>
      </c>
    </row>
    <row r="1172" spans="1:17">
      <c r="A1172" s="44" t="s">
        <v>1129</v>
      </c>
      <c r="B1172" s="45" t="s">
        <v>37</v>
      </c>
      <c r="C1172" s="46">
        <v>70286</v>
      </c>
      <c r="D1172" s="53" t="s">
        <v>1130</v>
      </c>
      <c r="E1172" s="47" t="s">
        <v>12</v>
      </c>
      <c r="F1172" s="54">
        <v>4</v>
      </c>
      <c r="G1172" s="48">
        <v>4</v>
      </c>
      <c r="H1172" s="48">
        <f t="shared" si="108"/>
        <v>21.32</v>
      </c>
      <c r="I1172" s="49">
        <f t="shared" si="109"/>
        <v>5.33</v>
      </c>
      <c r="J1172" s="49">
        <f t="shared" si="110"/>
        <v>24.52</v>
      </c>
      <c r="K1172" s="49">
        <f t="shared" si="111"/>
        <v>6.13</v>
      </c>
      <c r="L1172" s="50">
        <f t="shared" si="112"/>
        <v>45.84</v>
      </c>
      <c r="M1172" s="50">
        <f t="shared" si="113"/>
        <v>45.84</v>
      </c>
      <c r="P1172" s="8">
        <v>6.15</v>
      </c>
      <c r="Q1172" s="8">
        <v>7.07</v>
      </c>
    </row>
    <row r="1173" spans="1:17">
      <c r="A1173" s="44" t="s">
        <v>1131</v>
      </c>
      <c r="B1173" s="45" t="s">
        <v>37</v>
      </c>
      <c r="C1173" s="46">
        <v>70288</v>
      </c>
      <c r="D1173" s="53" t="s">
        <v>1132</v>
      </c>
      <c r="E1173" s="47" t="s">
        <v>12</v>
      </c>
      <c r="F1173" s="54">
        <v>8</v>
      </c>
      <c r="G1173" s="48">
        <v>8</v>
      </c>
      <c r="H1173" s="48">
        <f t="shared" si="108"/>
        <v>62.8</v>
      </c>
      <c r="I1173" s="49">
        <f t="shared" si="109"/>
        <v>7.85</v>
      </c>
      <c r="J1173" s="49">
        <f t="shared" si="110"/>
        <v>57.12</v>
      </c>
      <c r="K1173" s="49">
        <f t="shared" si="111"/>
        <v>7.14</v>
      </c>
      <c r="L1173" s="50">
        <f t="shared" si="112"/>
        <v>119.92</v>
      </c>
      <c r="M1173" s="50">
        <f t="shared" si="113"/>
        <v>119.92</v>
      </c>
      <c r="P1173" s="8">
        <v>9.06</v>
      </c>
      <c r="Q1173" s="8">
        <v>8.24</v>
      </c>
    </row>
    <row r="1174" spans="1:17">
      <c r="A1174" s="44" t="s">
        <v>1133</v>
      </c>
      <c r="B1174" s="45" t="s">
        <v>37</v>
      </c>
      <c r="C1174" s="46">
        <v>71184</v>
      </c>
      <c r="D1174" s="53" t="s">
        <v>1134</v>
      </c>
      <c r="E1174" s="47" t="s">
        <v>12</v>
      </c>
      <c r="F1174" s="54">
        <v>4</v>
      </c>
      <c r="G1174" s="48">
        <v>4</v>
      </c>
      <c r="H1174" s="48">
        <f t="shared" si="108"/>
        <v>309.56</v>
      </c>
      <c r="I1174" s="49">
        <f t="shared" si="109"/>
        <v>77.39</v>
      </c>
      <c r="J1174" s="49">
        <f t="shared" si="110"/>
        <v>122.56</v>
      </c>
      <c r="K1174" s="49">
        <f t="shared" si="111"/>
        <v>30.64</v>
      </c>
      <c r="L1174" s="50">
        <f t="shared" si="112"/>
        <v>432.12</v>
      </c>
      <c r="M1174" s="50">
        <f t="shared" si="113"/>
        <v>432.12</v>
      </c>
      <c r="P1174" s="8">
        <v>89.26</v>
      </c>
      <c r="Q1174" s="8">
        <v>35.340000000000003</v>
      </c>
    </row>
    <row r="1175" spans="1:17">
      <c r="A1175" s="44" t="s">
        <v>1135</v>
      </c>
      <c r="B1175" s="45" t="s">
        <v>37</v>
      </c>
      <c r="C1175" s="46">
        <v>70893</v>
      </c>
      <c r="D1175" s="53" t="s">
        <v>1136</v>
      </c>
      <c r="E1175" s="47" t="s">
        <v>12</v>
      </c>
      <c r="F1175" s="54">
        <v>2</v>
      </c>
      <c r="G1175" s="48">
        <v>2</v>
      </c>
      <c r="H1175" s="48">
        <f t="shared" si="108"/>
        <v>560.05999999999995</v>
      </c>
      <c r="I1175" s="49">
        <f t="shared" si="109"/>
        <v>280.02999999999997</v>
      </c>
      <c r="J1175" s="49">
        <f t="shared" si="110"/>
        <v>177.72</v>
      </c>
      <c r="K1175" s="49">
        <f t="shared" si="111"/>
        <v>88.86</v>
      </c>
      <c r="L1175" s="50">
        <f t="shared" si="112"/>
        <v>737.78</v>
      </c>
      <c r="M1175" s="50">
        <f t="shared" si="113"/>
        <v>737.78</v>
      </c>
      <c r="P1175" s="8">
        <v>322.97000000000003</v>
      </c>
      <c r="Q1175" s="8">
        <v>102.49</v>
      </c>
    </row>
    <row r="1176" spans="1:17">
      <c r="A1176" s="44" t="s">
        <v>1137</v>
      </c>
      <c r="B1176" s="45" t="s">
        <v>37</v>
      </c>
      <c r="C1176" s="46">
        <v>81894</v>
      </c>
      <c r="D1176" s="53" t="s">
        <v>1138</v>
      </c>
      <c r="E1176" s="47" t="s">
        <v>12</v>
      </c>
      <c r="F1176" s="54">
        <v>1</v>
      </c>
      <c r="G1176" s="48">
        <v>1</v>
      </c>
      <c r="H1176" s="48">
        <f t="shared" si="108"/>
        <v>38.19</v>
      </c>
      <c r="I1176" s="49">
        <f t="shared" si="109"/>
        <v>38.19</v>
      </c>
      <c r="J1176" s="49">
        <f t="shared" si="110"/>
        <v>24.72</v>
      </c>
      <c r="K1176" s="49">
        <f t="shared" si="111"/>
        <v>24.72</v>
      </c>
      <c r="L1176" s="50">
        <f t="shared" si="112"/>
        <v>62.91</v>
      </c>
      <c r="M1176" s="50">
        <f t="shared" si="113"/>
        <v>62.91</v>
      </c>
      <c r="P1176" s="8">
        <v>44.05</v>
      </c>
      <c r="Q1176" s="8">
        <v>28.51</v>
      </c>
    </row>
    <row r="1177" spans="1:17">
      <c r="A1177" s="44" t="s">
        <v>1139</v>
      </c>
      <c r="B1177" s="45" t="s">
        <v>37</v>
      </c>
      <c r="C1177" s="46">
        <v>70561</v>
      </c>
      <c r="D1177" s="53" t="s">
        <v>1140</v>
      </c>
      <c r="E1177" s="47" t="s">
        <v>16</v>
      </c>
      <c r="F1177" s="54">
        <v>20</v>
      </c>
      <c r="G1177" s="48">
        <v>20</v>
      </c>
      <c r="H1177" s="48">
        <f t="shared" si="108"/>
        <v>159.60000000000002</v>
      </c>
      <c r="I1177" s="49">
        <f t="shared" si="109"/>
        <v>7.98</v>
      </c>
      <c r="J1177" s="49">
        <f t="shared" si="110"/>
        <v>83.4</v>
      </c>
      <c r="K1177" s="49">
        <f t="shared" si="111"/>
        <v>4.17</v>
      </c>
      <c r="L1177" s="50">
        <f t="shared" si="112"/>
        <v>243</v>
      </c>
      <c r="M1177" s="50">
        <f t="shared" si="113"/>
        <v>243</v>
      </c>
      <c r="P1177" s="8">
        <v>9.2100000000000009</v>
      </c>
      <c r="Q1177" s="8">
        <v>4.8099999999999996</v>
      </c>
    </row>
    <row r="1178" spans="1:17">
      <c r="A1178" s="44" t="s">
        <v>1141</v>
      </c>
      <c r="B1178" s="45" t="s">
        <v>37</v>
      </c>
      <c r="C1178" s="46">
        <v>71064</v>
      </c>
      <c r="D1178" s="53" t="s">
        <v>1142</v>
      </c>
      <c r="E1178" s="47" t="s">
        <v>12</v>
      </c>
      <c r="F1178" s="54">
        <v>2</v>
      </c>
      <c r="G1178" s="48">
        <v>2</v>
      </c>
      <c r="H1178" s="48">
        <f t="shared" si="108"/>
        <v>287.12</v>
      </c>
      <c r="I1178" s="49">
        <f t="shared" si="109"/>
        <v>143.56</v>
      </c>
      <c r="J1178" s="49">
        <f t="shared" si="110"/>
        <v>147.08000000000001</v>
      </c>
      <c r="K1178" s="49">
        <f t="shared" si="111"/>
        <v>73.540000000000006</v>
      </c>
      <c r="L1178" s="50">
        <f t="shared" si="112"/>
        <v>434.2</v>
      </c>
      <c r="M1178" s="50">
        <f t="shared" si="113"/>
        <v>434.2</v>
      </c>
      <c r="P1178" s="8">
        <v>165.57</v>
      </c>
      <c r="Q1178" s="8">
        <v>84.82</v>
      </c>
    </row>
    <row r="1179" spans="1:17">
      <c r="A1179" s="59" t="s">
        <v>1143</v>
      </c>
      <c r="B1179" s="60"/>
      <c r="C1179" s="60"/>
      <c r="D1179" s="61" t="s">
        <v>1144</v>
      </c>
      <c r="E1179" s="60"/>
      <c r="F1179" s="93"/>
      <c r="G1179" s="60"/>
      <c r="H1179" s="62"/>
      <c r="I1179" s="62"/>
      <c r="J1179" s="62"/>
      <c r="K1179" s="62"/>
      <c r="L1179" s="62">
        <f>SUM(L1180:L1197)</f>
        <v>9011.34</v>
      </c>
      <c r="M1179" s="62">
        <f>SUM(M1180:M1197)</f>
        <v>9011.34</v>
      </c>
      <c r="P1179" s="3"/>
      <c r="Q1179" s="3"/>
    </row>
    <row r="1180" spans="1:17">
      <c r="A1180" s="44" t="s">
        <v>1145</v>
      </c>
      <c r="B1180" s="45" t="s">
        <v>37</v>
      </c>
      <c r="C1180" s="46">
        <v>70645</v>
      </c>
      <c r="D1180" s="53" t="s">
        <v>1146</v>
      </c>
      <c r="E1180" s="47" t="s">
        <v>12</v>
      </c>
      <c r="F1180" s="54">
        <v>3</v>
      </c>
      <c r="G1180" s="48">
        <v>3</v>
      </c>
      <c r="H1180" s="48">
        <f t="shared" si="108"/>
        <v>74.28</v>
      </c>
      <c r="I1180" s="49">
        <f t="shared" si="109"/>
        <v>24.76</v>
      </c>
      <c r="J1180" s="49">
        <f t="shared" si="110"/>
        <v>64.349999999999994</v>
      </c>
      <c r="K1180" s="49">
        <f t="shared" si="111"/>
        <v>21.45</v>
      </c>
      <c r="L1180" s="50">
        <f t="shared" si="112"/>
        <v>138.63</v>
      </c>
      <c r="M1180" s="50">
        <f t="shared" si="113"/>
        <v>138.63</v>
      </c>
      <c r="P1180" s="8">
        <v>28.56</v>
      </c>
      <c r="Q1180" s="8">
        <v>24.74</v>
      </c>
    </row>
    <row r="1181" spans="1:17">
      <c r="A1181" s="44" t="s">
        <v>1147</v>
      </c>
      <c r="B1181" s="45" t="s">
        <v>37</v>
      </c>
      <c r="C1181" s="46">
        <v>70424</v>
      </c>
      <c r="D1181" s="53" t="s">
        <v>1148</v>
      </c>
      <c r="E1181" s="47" t="s">
        <v>990</v>
      </c>
      <c r="F1181" s="54">
        <v>40</v>
      </c>
      <c r="G1181" s="48">
        <v>40</v>
      </c>
      <c r="H1181" s="48">
        <f t="shared" si="108"/>
        <v>146</v>
      </c>
      <c r="I1181" s="49">
        <f t="shared" si="109"/>
        <v>3.65</v>
      </c>
      <c r="J1181" s="49">
        <f t="shared" si="110"/>
        <v>48.8</v>
      </c>
      <c r="K1181" s="49">
        <f t="shared" si="111"/>
        <v>1.22</v>
      </c>
      <c r="L1181" s="50">
        <f t="shared" si="112"/>
        <v>194.8</v>
      </c>
      <c r="M1181" s="50">
        <f t="shared" si="113"/>
        <v>194.8</v>
      </c>
      <c r="P1181" s="8">
        <v>4.22</v>
      </c>
      <c r="Q1181" s="8">
        <v>1.41</v>
      </c>
    </row>
    <row r="1182" spans="1:17">
      <c r="A1182" s="44" t="s">
        <v>1149</v>
      </c>
      <c r="B1182" s="45" t="s">
        <v>4</v>
      </c>
      <c r="C1182" s="57" t="s">
        <v>24</v>
      </c>
      <c r="D1182" s="53" t="s">
        <v>25</v>
      </c>
      <c r="E1182" s="47" t="s">
        <v>12</v>
      </c>
      <c r="F1182" s="54">
        <v>1</v>
      </c>
      <c r="G1182" s="48">
        <v>1</v>
      </c>
      <c r="H1182" s="48">
        <f t="shared" si="108"/>
        <v>159.54</v>
      </c>
      <c r="I1182" s="49">
        <f t="shared" si="109"/>
        <v>159.54</v>
      </c>
      <c r="J1182" s="49">
        <f t="shared" si="110"/>
        <v>61.28</v>
      </c>
      <c r="K1182" s="49">
        <f t="shared" si="111"/>
        <v>61.28</v>
      </c>
      <c r="L1182" s="50">
        <f t="shared" si="112"/>
        <v>220.82</v>
      </c>
      <c r="M1182" s="50">
        <f t="shared" si="113"/>
        <v>220.82</v>
      </c>
      <c r="P1182" s="8">
        <v>184</v>
      </c>
      <c r="Q1182" s="8">
        <v>70.680000000000007</v>
      </c>
    </row>
    <row r="1183" spans="1:17">
      <c r="A1183" s="44" t="s">
        <v>1150</v>
      </c>
      <c r="B1183" s="45" t="s">
        <v>37</v>
      </c>
      <c r="C1183" s="46">
        <v>70305</v>
      </c>
      <c r="D1183" s="53" t="s">
        <v>1118</v>
      </c>
      <c r="E1183" s="47" t="s">
        <v>12</v>
      </c>
      <c r="F1183" s="54">
        <v>1</v>
      </c>
      <c r="G1183" s="48">
        <v>1</v>
      </c>
      <c r="H1183" s="48">
        <f t="shared" si="108"/>
        <v>25.54</v>
      </c>
      <c r="I1183" s="49">
        <f t="shared" si="109"/>
        <v>25.54</v>
      </c>
      <c r="J1183" s="49">
        <f t="shared" si="110"/>
        <v>15.32</v>
      </c>
      <c r="K1183" s="49">
        <f t="shared" si="111"/>
        <v>15.32</v>
      </c>
      <c r="L1183" s="50">
        <f t="shared" si="112"/>
        <v>40.86</v>
      </c>
      <c r="M1183" s="50">
        <f t="shared" si="113"/>
        <v>40.86</v>
      </c>
      <c r="P1183" s="8">
        <v>29.46</v>
      </c>
      <c r="Q1183" s="8">
        <v>17.670000000000002</v>
      </c>
    </row>
    <row r="1184" spans="1:17">
      <c r="A1184" s="44" t="s">
        <v>1151</v>
      </c>
      <c r="B1184" s="45" t="s">
        <v>37</v>
      </c>
      <c r="C1184" s="46">
        <v>70779</v>
      </c>
      <c r="D1184" s="53" t="s">
        <v>1152</v>
      </c>
      <c r="E1184" s="47" t="s">
        <v>12</v>
      </c>
      <c r="F1184" s="54">
        <v>1</v>
      </c>
      <c r="G1184" s="48">
        <v>1</v>
      </c>
      <c r="H1184" s="48">
        <f t="shared" si="108"/>
        <v>654.22</v>
      </c>
      <c r="I1184" s="49">
        <f t="shared" si="109"/>
        <v>654.22</v>
      </c>
      <c r="J1184" s="49">
        <f t="shared" si="110"/>
        <v>111.37</v>
      </c>
      <c r="K1184" s="49">
        <f t="shared" si="111"/>
        <v>111.37</v>
      </c>
      <c r="L1184" s="50">
        <f t="shared" si="112"/>
        <v>765.59</v>
      </c>
      <c r="M1184" s="50">
        <f t="shared" si="113"/>
        <v>765.59</v>
      </c>
      <c r="P1184" s="8">
        <v>754.52</v>
      </c>
      <c r="Q1184" s="8">
        <v>128.44999999999999</v>
      </c>
    </row>
    <row r="1185" spans="1:17">
      <c r="A1185" s="44" t="s">
        <v>1153</v>
      </c>
      <c r="B1185" s="45" t="s">
        <v>7</v>
      </c>
      <c r="C1185" s="46">
        <v>93672</v>
      </c>
      <c r="D1185" s="53" t="s">
        <v>1124</v>
      </c>
      <c r="E1185" s="47" t="s">
        <v>12</v>
      </c>
      <c r="F1185" s="54">
        <v>1</v>
      </c>
      <c r="G1185" s="48">
        <v>1</v>
      </c>
      <c r="H1185" s="48">
        <f t="shared" si="108"/>
        <v>60.92</v>
      </c>
      <c r="I1185" s="49">
        <f t="shared" si="109"/>
        <v>60.92</v>
      </c>
      <c r="J1185" s="49">
        <f t="shared" si="110"/>
        <v>12.45</v>
      </c>
      <c r="K1185" s="49">
        <f t="shared" si="111"/>
        <v>12.45</v>
      </c>
      <c r="L1185" s="50">
        <f t="shared" si="112"/>
        <v>73.37</v>
      </c>
      <c r="M1185" s="50">
        <f t="shared" si="113"/>
        <v>73.37</v>
      </c>
      <c r="P1185" s="8">
        <v>70.260000000000005</v>
      </c>
      <c r="Q1185" s="8">
        <v>14.37</v>
      </c>
    </row>
    <row r="1186" spans="1:17">
      <c r="A1186" s="44" t="s">
        <v>1154</v>
      </c>
      <c r="B1186" s="45" t="s">
        <v>7</v>
      </c>
      <c r="C1186" s="46">
        <v>93667</v>
      </c>
      <c r="D1186" s="53" t="s">
        <v>1155</v>
      </c>
      <c r="E1186" s="47" t="s">
        <v>12</v>
      </c>
      <c r="F1186" s="54">
        <v>3</v>
      </c>
      <c r="G1186" s="48">
        <v>3</v>
      </c>
      <c r="H1186" s="48">
        <f t="shared" si="108"/>
        <v>168.27</v>
      </c>
      <c r="I1186" s="49">
        <f t="shared" si="109"/>
        <v>56.09</v>
      </c>
      <c r="J1186" s="49">
        <f t="shared" si="110"/>
        <v>9.66</v>
      </c>
      <c r="K1186" s="49">
        <f t="shared" si="111"/>
        <v>3.22</v>
      </c>
      <c r="L1186" s="50">
        <f t="shared" si="112"/>
        <v>177.93</v>
      </c>
      <c r="M1186" s="50">
        <f t="shared" si="113"/>
        <v>177.93</v>
      </c>
      <c r="P1186" s="8">
        <v>64.7</v>
      </c>
      <c r="Q1186" s="8">
        <v>3.72</v>
      </c>
    </row>
    <row r="1187" spans="1:17">
      <c r="A1187" s="44" t="s">
        <v>1156</v>
      </c>
      <c r="B1187" s="45" t="s">
        <v>37</v>
      </c>
      <c r="C1187" s="46">
        <v>71184</v>
      </c>
      <c r="D1187" s="53" t="s">
        <v>1134</v>
      </c>
      <c r="E1187" s="47" t="s">
        <v>12</v>
      </c>
      <c r="F1187" s="54">
        <v>4</v>
      </c>
      <c r="G1187" s="48">
        <v>4</v>
      </c>
      <c r="H1187" s="48">
        <f t="shared" si="108"/>
        <v>309.56</v>
      </c>
      <c r="I1187" s="49">
        <f t="shared" si="109"/>
        <v>77.39</v>
      </c>
      <c r="J1187" s="49">
        <f t="shared" si="110"/>
        <v>122.56</v>
      </c>
      <c r="K1187" s="49">
        <f t="shared" si="111"/>
        <v>30.64</v>
      </c>
      <c r="L1187" s="50">
        <f t="shared" si="112"/>
        <v>432.12</v>
      </c>
      <c r="M1187" s="50">
        <f t="shared" si="113"/>
        <v>432.12</v>
      </c>
      <c r="P1187" s="8">
        <v>89.26</v>
      </c>
      <c r="Q1187" s="8">
        <v>35.340000000000003</v>
      </c>
    </row>
    <row r="1188" spans="1:17">
      <c r="A1188" s="44" t="s">
        <v>1157</v>
      </c>
      <c r="B1188" s="45" t="s">
        <v>37</v>
      </c>
      <c r="C1188" s="46">
        <v>71063</v>
      </c>
      <c r="D1188" s="53" t="s">
        <v>1158</v>
      </c>
      <c r="E1188" s="47" t="s">
        <v>12</v>
      </c>
      <c r="F1188" s="54">
        <v>2</v>
      </c>
      <c r="G1188" s="48">
        <v>2</v>
      </c>
      <c r="H1188" s="48">
        <f t="shared" si="108"/>
        <v>186.66</v>
      </c>
      <c r="I1188" s="49">
        <f t="shared" si="109"/>
        <v>93.33</v>
      </c>
      <c r="J1188" s="49">
        <f t="shared" si="110"/>
        <v>140.94</v>
      </c>
      <c r="K1188" s="49">
        <f t="shared" si="111"/>
        <v>70.47</v>
      </c>
      <c r="L1188" s="50">
        <f t="shared" si="112"/>
        <v>327.60000000000002</v>
      </c>
      <c r="M1188" s="50">
        <f t="shared" si="113"/>
        <v>327.60000000000002</v>
      </c>
      <c r="P1188" s="8">
        <v>107.64</v>
      </c>
      <c r="Q1188" s="8">
        <v>81.28</v>
      </c>
    </row>
    <row r="1189" spans="1:17">
      <c r="A1189" s="44" t="s">
        <v>1159</v>
      </c>
      <c r="B1189" s="45" t="s">
        <v>37</v>
      </c>
      <c r="C1189" s="46">
        <v>70893</v>
      </c>
      <c r="D1189" s="53" t="s">
        <v>1136</v>
      </c>
      <c r="E1189" s="47" t="s">
        <v>12</v>
      </c>
      <c r="F1189" s="54">
        <v>1</v>
      </c>
      <c r="G1189" s="48">
        <v>1</v>
      </c>
      <c r="H1189" s="48">
        <f t="shared" si="108"/>
        <v>280.02999999999997</v>
      </c>
      <c r="I1189" s="49">
        <f t="shared" si="109"/>
        <v>280.02999999999997</v>
      </c>
      <c r="J1189" s="49">
        <f t="shared" si="110"/>
        <v>88.86</v>
      </c>
      <c r="K1189" s="49">
        <f t="shared" si="111"/>
        <v>88.86</v>
      </c>
      <c r="L1189" s="50">
        <f t="shared" si="112"/>
        <v>368.89</v>
      </c>
      <c r="M1189" s="50">
        <f t="shared" si="113"/>
        <v>368.89</v>
      </c>
      <c r="P1189" s="8">
        <v>322.97000000000003</v>
      </c>
      <c r="Q1189" s="8">
        <v>102.49</v>
      </c>
    </row>
    <row r="1190" spans="1:17">
      <c r="A1190" s="44" t="s">
        <v>1160</v>
      </c>
      <c r="B1190" s="45" t="s">
        <v>37</v>
      </c>
      <c r="C1190" s="46">
        <v>70779</v>
      </c>
      <c r="D1190" s="53" t="s">
        <v>1152</v>
      </c>
      <c r="E1190" s="47" t="s">
        <v>12</v>
      </c>
      <c r="F1190" s="54">
        <v>1</v>
      </c>
      <c r="G1190" s="48">
        <v>1</v>
      </c>
      <c r="H1190" s="48">
        <f t="shared" si="108"/>
        <v>654.22</v>
      </c>
      <c r="I1190" s="49">
        <f t="shared" si="109"/>
        <v>654.22</v>
      </c>
      <c r="J1190" s="49">
        <f t="shared" si="110"/>
        <v>111.37</v>
      </c>
      <c r="K1190" s="49">
        <f t="shared" si="111"/>
        <v>111.37</v>
      </c>
      <c r="L1190" s="50">
        <f t="shared" si="112"/>
        <v>765.59</v>
      </c>
      <c r="M1190" s="50">
        <f t="shared" si="113"/>
        <v>765.59</v>
      </c>
      <c r="P1190" s="8">
        <v>754.52</v>
      </c>
      <c r="Q1190" s="8">
        <v>128.44999999999999</v>
      </c>
    </row>
    <row r="1191" spans="1:17">
      <c r="A1191" s="44" t="s">
        <v>1161</v>
      </c>
      <c r="B1191" s="45" t="s">
        <v>37</v>
      </c>
      <c r="C1191" s="46">
        <v>81894</v>
      </c>
      <c r="D1191" s="53" t="s">
        <v>1138</v>
      </c>
      <c r="E1191" s="47" t="s">
        <v>12</v>
      </c>
      <c r="F1191" s="54">
        <v>2</v>
      </c>
      <c r="G1191" s="48">
        <v>2</v>
      </c>
      <c r="H1191" s="48">
        <f t="shared" si="108"/>
        <v>76.38</v>
      </c>
      <c r="I1191" s="49">
        <f t="shared" si="109"/>
        <v>38.19</v>
      </c>
      <c r="J1191" s="49">
        <f t="shared" si="110"/>
        <v>49.44</v>
      </c>
      <c r="K1191" s="49">
        <f t="shared" si="111"/>
        <v>24.72</v>
      </c>
      <c r="L1191" s="50">
        <f t="shared" si="112"/>
        <v>125.82</v>
      </c>
      <c r="M1191" s="50">
        <f t="shared" si="113"/>
        <v>125.82</v>
      </c>
      <c r="P1191" s="8">
        <v>44.05</v>
      </c>
      <c r="Q1191" s="8">
        <v>28.51</v>
      </c>
    </row>
    <row r="1192" spans="1:17">
      <c r="A1192" s="44" t="s">
        <v>1162</v>
      </c>
      <c r="B1192" s="45" t="s">
        <v>37</v>
      </c>
      <c r="C1192" s="46">
        <v>70561</v>
      </c>
      <c r="D1192" s="53" t="s">
        <v>1140</v>
      </c>
      <c r="E1192" s="47" t="s">
        <v>16</v>
      </c>
      <c r="F1192" s="54">
        <v>20</v>
      </c>
      <c r="G1192" s="48">
        <v>20</v>
      </c>
      <c r="H1192" s="48">
        <f t="shared" si="108"/>
        <v>159.60000000000002</v>
      </c>
      <c r="I1192" s="49">
        <f t="shared" si="109"/>
        <v>7.98</v>
      </c>
      <c r="J1192" s="49">
        <f t="shared" si="110"/>
        <v>83.4</v>
      </c>
      <c r="K1192" s="49">
        <f t="shared" si="111"/>
        <v>4.17</v>
      </c>
      <c r="L1192" s="50">
        <f t="shared" si="112"/>
        <v>243</v>
      </c>
      <c r="M1192" s="50">
        <f t="shared" si="113"/>
        <v>243</v>
      </c>
      <c r="P1192" s="8">
        <v>9.2100000000000009</v>
      </c>
      <c r="Q1192" s="8">
        <v>4.8099999999999996</v>
      </c>
    </row>
    <row r="1193" spans="1:17">
      <c r="A1193" s="44" t="s">
        <v>1163</v>
      </c>
      <c r="B1193" s="45" t="s">
        <v>37</v>
      </c>
      <c r="C1193" s="46">
        <v>71184</v>
      </c>
      <c r="D1193" s="53" t="s">
        <v>1134</v>
      </c>
      <c r="E1193" s="47" t="s">
        <v>12</v>
      </c>
      <c r="F1193" s="54">
        <v>4</v>
      </c>
      <c r="G1193" s="48">
        <v>4</v>
      </c>
      <c r="H1193" s="48">
        <f t="shared" si="108"/>
        <v>309.56</v>
      </c>
      <c r="I1193" s="49">
        <f t="shared" si="109"/>
        <v>77.39</v>
      </c>
      <c r="J1193" s="49">
        <f t="shared" si="110"/>
        <v>122.56</v>
      </c>
      <c r="K1193" s="49">
        <f t="shared" si="111"/>
        <v>30.64</v>
      </c>
      <c r="L1193" s="50">
        <f t="shared" si="112"/>
        <v>432.12</v>
      </c>
      <c r="M1193" s="50">
        <f t="shared" si="113"/>
        <v>432.12</v>
      </c>
      <c r="P1193" s="8">
        <v>89.26</v>
      </c>
      <c r="Q1193" s="8">
        <v>35.340000000000003</v>
      </c>
    </row>
    <row r="1194" spans="1:17">
      <c r="A1194" s="44" t="s">
        <v>1164</v>
      </c>
      <c r="B1194" s="45" t="s">
        <v>37</v>
      </c>
      <c r="C1194" s="46">
        <v>70288</v>
      </c>
      <c r="D1194" s="53" t="s">
        <v>1132</v>
      </c>
      <c r="E1194" s="47" t="s">
        <v>12</v>
      </c>
      <c r="F1194" s="54">
        <v>4</v>
      </c>
      <c r="G1194" s="48">
        <v>4</v>
      </c>
      <c r="H1194" s="48">
        <f t="shared" si="108"/>
        <v>31.4</v>
      </c>
      <c r="I1194" s="49">
        <f t="shared" si="109"/>
        <v>7.85</v>
      </c>
      <c r="J1194" s="49">
        <f t="shared" si="110"/>
        <v>28.56</v>
      </c>
      <c r="K1194" s="49">
        <f t="shared" si="111"/>
        <v>7.14</v>
      </c>
      <c r="L1194" s="50">
        <f t="shared" si="112"/>
        <v>59.96</v>
      </c>
      <c r="M1194" s="50">
        <f t="shared" si="113"/>
        <v>59.96</v>
      </c>
      <c r="P1194" s="8">
        <v>9.06</v>
      </c>
      <c r="Q1194" s="8">
        <v>8.24</v>
      </c>
    </row>
    <row r="1195" spans="1:17" ht="15.6">
      <c r="A1195" s="44" t="s">
        <v>1165</v>
      </c>
      <c r="B1195" s="45" t="s">
        <v>7</v>
      </c>
      <c r="C1195" s="46">
        <v>92980</v>
      </c>
      <c r="D1195" s="53" t="s">
        <v>1166</v>
      </c>
      <c r="E1195" s="47" t="s">
        <v>16</v>
      </c>
      <c r="F1195" s="54">
        <v>460</v>
      </c>
      <c r="G1195" s="48">
        <v>460</v>
      </c>
      <c r="H1195" s="48">
        <f t="shared" si="108"/>
        <v>3808.7999999999997</v>
      </c>
      <c r="I1195" s="49">
        <f t="shared" si="109"/>
        <v>8.2799999999999994</v>
      </c>
      <c r="J1195" s="49">
        <f t="shared" si="110"/>
        <v>119.60000000000001</v>
      </c>
      <c r="K1195" s="49">
        <f t="shared" si="111"/>
        <v>0.26</v>
      </c>
      <c r="L1195" s="50">
        <f t="shared" si="112"/>
        <v>3928.4</v>
      </c>
      <c r="M1195" s="50">
        <f t="shared" si="113"/>
        <v>3928.4</v>
      </c>
      <c r="P1195" s="8">
        <v>9.5500000000000007</v>
      </c>
      <c r="Q1195" s="8">
        <v>0.3</v>
      </c>
    </row>
    <row r="1196" spans="1:17" ht="15.6">
      <c r="A1196" s="44" t="s">
        <v>1167</v>
      </c>
      <c r="B1196" s="51" t="s">
        <v>7</v>
      </c>
      <c r="C1196" s="52">
        <v>97667</v>
      </c>
      <c r="D1196" s="53" t="s">
        <v>1168</v>
      </c>
      <c r="E1196" s="63" t="s">
        <v>16</v>
      </c>
      <c r="F1196" s="64">
        <v>92</v>
      </c>
      <c r="G1196" s="65">
        <v>92</v>
      </c>
      <c r="H1196" s="48">
        <f t="shared" si="108"/>
        <v>427.8</v>
      </c>
      <c r="I1196" s="49">
        <f t="shared" si="109"/>
        <v>4.6500000000000004</v>
      </c>
      <c r="J1196" s="49">
        <f t="shared" si="110"/>
        <v>189.52</v>
      </c>
      <c r="K1196" s="49">
        <f t="shared" si="111"/>
        <v>2.06</v>
      </c>
      <c r="L1196" s="50">
        <f t="shared" si="112"/>
        <v>617.32000000000005</v>
      </c>
      <c r="M1196" s="50">
        <f t="shared" si="113"/>
        <v>617.32000000000005</v>
      </c>
      <c r="P1196" s="9">
        <v>5.37</v>
      </c>
      <c r="Q1196" s="9">
        <v>2.38</v>
      </c>
    </row>
    <row r="1197" spans="1:17" ht="15.6">
      <c r="A1197" s="44" t="s">
        <v>1169</v>
      </c>
      <c r="B1197" s="45" t="s">
        <v>7</v>
      </c>
      <c r="C1197" s="46">
        <v>100556</v>
      </c>
      <c r="D1197" s="53" t="s">
        <v>1170</v>
      </c>
      <c r="E1197" s="47" t="s">
        <v>12</v>
      </c>
      <c r="F1197" s="54">
        <v>3</v>
      </c>
      <c r="G1197" s="48">
        <v>3</v>
      </c>
      <c r="H1197" s="48">
        <f t="shared" si="108"/>
        <v>66.66</v>
      </c>
      <c r="I1197" s="49">
        <f t="shared" si="109"/>
        <v>22.22</v>
      </c>
      <c r="J1197" s="49">
        <f t="shared" si="110"/>
        <v>31.86</v>
      </c>
      <c r="K1197" s="49">
        <f t="shared" si="111"/>
        <v>10.62</v>
      </c>
      <c r="L1197" s="50">
        <f t="shared" si="112"/>
        <v>98.52</v>
      </c>
      <c r="M1197" s="50">
        <f t="shared" si="113"/>
        <v>98.52</v>
      </c>
      <c r="P1197" s="8">
        <v>25.63</v>
      </c>
      <c r="Q1197" s="8">
        <v>12.25</v>
      </c>
    </row>
    <row r="1198" spans="1:17">
      <c r="A1198" s="59" t="s">
        <v>1171</v>
      </c>
      <c r="B1198" s="60"/>
      <c r="C1198" s="60"/>
      <c r="D1198" s="61" t="s">
        <v>1172</v>
      </c>
      <c r="E1198" s="60"/>
      <c r="F1198" s="93"/>
      <c r="G1198" s="60"/>
      <c r="H1198" s="62"/>
      <c r="I1198" s="62"/>
      <c r="J1198" s="62"/>
      <c r="K1198" s="62"/>
      <c r="L1198" s="62">
        <f>SUM(L1199:L1205)</f>
        <v>2869.5300000000007</v>
      </c>
      <c r="M1198" s="62">
        <f>SUM(M1199:M1205)</f>
        <v>2869.5300000000007</v>
      </c>
      <c r="P1198" s="3"/>
      <c r="Q1198" s="3"/>
    </row>
    <row r="1199" spans="1:17">
      <c r="A1199" s="44" t="s">
        <v>1173</v>
      </c>
      <c r="B1199" s="45" t="s">
        <v>37</v>
      </c>
      <c r="C1199" s="46">
        <v>70377</v>
      </c>
      <c r="D1199" s="53" t="s">
        <v>1174</v>
      </c>
      <c r="E1199" s="47" t="s">
        <v>12</v>
      </c>
      <c r="F1199" s="54">
        <v>10</v>
      </c>
      <c r="G1199" s="48">
        <v>10</v>
      </c>
      <c r="H1199" s="48">
        <f t="shared" si="108"/>
        <v>35.9</v>
      </c>
      <c r="I1199" s="49">
        <f t="shared" si="109"/>
        <v>3.59</v>
      </c>
      <c r="J1199" s="49">
        <f t="shared" si="110"/>
        <v>55.099999999999994</v>
      </c>
      <c r="K1199" s="49">
        <f t="shared" si="111"/>
        <v>5.51</v>
      </c>
      <c r="L1199" s="50">
        <f t="shared" si="112"/>
        <v>91</v>
      </c>
      <c r="M1199" s="50">
        <f t="shared" si="113"/>
        <v>91</v>
      </c>
      <c r="P1199" s="8">
        <v>4.1500000000000004</v>
      </c>
      <c r="Q1199" s="8">
        <v>6.36</v>
      </c>
    </row>
    <row r="1200" spans="1:17" ht="15.6">
      <c r="A1200" s="44" t="s">
        <v>1175</v>
      </c>
      <c r="B1200" s="45" t="s">
        <v>7</v>
      </c>
      <c r="C1200" s="46">
        <v>91926</v>
      </c>
      <c r="D1200" s="53" t="s">
        <v>1176</v>
      </c>
      <c r="E1200" s="47" t="s">
        <v>16</v>
      </c>
      <c r="F1200" s="54">
        <v>300</v>
      </c>
      <c r="G1200" s="48">
        <v>300</v>
      </c>
      <c r="H1200" s="48">
        <f t="shared" si="108"/>
        <v>747.00000000000011</v>
      </c>
      <c r="I1200" s="49">
        <f t="shared" si="109"/>
        <v>2.4900000000000002</v>
      </c>
      <c r="J1200" s="49">
        <f t="shared" si="110"/>
        <v>273</v>
      </c>
      <c r="K1200" s="49">
        <f t="shared" si="111"/>
        <v>0.91</v>
      </c>
      <c r="L1200" s="50">
        <f t="shared" si="112"/>
        <v>1020</v>
      </c>
      <c r="M1200" s="50">
        <f t="shared" si="113"/>
        <v>1020</v>
      </c>
      <c r="P1200" s="8">
        <v>2.88</v>
      </c>
      <c r="Q1200" s="8">
        <v>1.06</v>
      </c>
    </row>
    <row r="1201" spans="1:17" ht="15.6">
      <c r="A1201" s="44" t="s">
        <v>1177</v>
      </c>
      <c r="B1201" s="51" t="s">
        <v>7</v>
      </c>
      <c r="C1201" s="52">
        <v>91855</v>
      </c>
      <c r="D1201" s="53" t="s">
        <v>1178</v>
      </c>
      <c r="E1201" s="63" t="s">
        <v>16</v>
      </c>
      <c r="F1201" s="64">
        <v>141</v>
      </c>
      <c r="G1201" s="65">
        <v>141</v>
      </c>
      <c r="H1201" s="48">
        <f t="shared" si="108"/>
        <v>668.34</v>
      </c>
      <c r="I1201" s="49">
        <f t="shared" si="109"/>
        <v>4.74</v>
      </c>
      <c r="J1201" s="49">
        <f t="shared" si="110"/>
        <v>624.63</v>
      </c>
      <c r="K1201" s="49">
        <f t="shared" si="111"/>
        <v>4.43</v>
      </c>
      <c r="L1201" s="50">
        <f t="shared" si="112"/>
        <v>1292.97</v>
      </c>
      <c r="M1201" s="50">
        <f t="shared" si="113"/>
        <v>1292.97</v>
      </c>
      <c r="P1201" s="9">
        <v>5.47</v>
      </c>
      <c r="Q1201" s="9">
        <v>5.1100000000000003</v>
      </c>
    </row>
    <row r="1202" spans="1:17" ht="15.6">
      <c r="A1202" s="44" t="s">
        <v>1179</v>
      </c>
      <c r="B1202" s="51" t="s">
        <v>7</v>
      </c>
      <c r="C1202" s="52">
        <v>91856</v>
      </c>
      <c r="D1202" s="53" t="s">
        <v>1180</v>
      </c>
      <c r="E1202" s="63" t="s">
        <v>16</v>
      </c>
      <c r="F1202" s="64">
        <v>2</v>
      </c>
      <c r="G1202" s="65">
        <v>2</v>
      </c>
      <c r="H1202" s="48">
        <f t="shared" si="108"/>
        <v>10.68</v>
      </c>
      <c r="I1202" s="49">
        <f t="shared" si="109"/>
        <v>5.34</v>
      </c>
      <c r="J1202" s="49">
        <f t="shared" si="110"/>
        <v>10.08</v>
      </c>
      <c r="K1202" s="49">
        <f t="shared" si="111"/>
        <v>5.04</v>
      </c>
      <c r="L1202" s="50">
        <f t="shared" si="112"/>
        <v>20.76</v>
      </c>
      <c r="M1202" s="50">
        <f t="shared" si="113"/>
        <v>20.76</v>
      </c>
      <c r="P1202" s="9">
        <v>6.17</v>
      </c>
      <c r="Q1202" s="9">
        <v>5.82</v>
      </c>
    </row>
    <row r="1203" spans="1:17">
      <c r="A1203" s="44" t="s">
        <v>1181</v>
      </c>
      <c r="B1203" s="45" t="s">
        <v>37</v>
      </c>
      <c r="C1203" s="46">
        <v>71862</v>
      </c>
      <c r="D1203" s="53" t="s">
        <v>21</v>
      </c>
      <c r="E1203" s="47" t="s">
        <v>12</v>
      </c>
      <c r="F1203" s="54">
        <v>300</v>
      </c>
      <c r="G1203" s="48">
        <v>300</v>
      </c>
      <c r="H1203" s="48">
        <f t="shared" si="108"/>
        <v>63</v>
      </c>
      <c r="I1203" s="49">
        <f t="shared" si="109"/>
        <v>0.21</v>
      </c>
      <c r="J1203" s="49">
        <f t="shared" si="110"/>
        <v>165</v>
      </c>
      <c r="K1203" s="49">
        <f t="shared" si="111"/>
        <v>0.55000000000000004</v>
      </c>
      <c r="L1203" s="50">
        <f t="shared" si="112"/>
        <v>228</v>
      </c>
      <c r="M1203" s="50">
        <f t="shared" si="113"/>
        <v>228</v>
      </c>
      <c r="P1203" s="8">
        <v>0.25</v>
      </c>
      <c r="Q1203" s="8">
        <v>0.64</v>
      </c>
    </row>
    <row r="1204" spans="1:17">
      <c r="A1204" s="44" t="s">
        <v>1182</v>
      </c>
      <c r="B1204" s="45" t="s">
        <v>37</v>
      </c>
      <c r="C1204" s="46">
        <v>70392</v>
      </c>
      <c r="D1204" s="53" t="s">
        <v>20</v>
      </c>
      <c r="E1204" s="47" t="s">
        <v>12</v>
      </c>
      <c r="F1204" s="54">
        <v>300</v>
      </c>
      <c r="G1204" s="48">
        <v>300</v>
      </c>
      <c r="H1204" s="48">
        <f t="shared" si="108"/>
        <v>66</v>
      </c>
      <c r="I1204" s="49">
        <f t="shared" si="109"/>
        <v>0.22</v>
      </c>
      <c r="J1204" s="49">
        <f t="shared" si="110"/>
        <v>144</v>
      </c>
      <c r="K1204" s="49">
        <f t="shared" si="111"/>
        <v>0.48</v>
      </c>
      <c r="L1204" s="50">
        <f t="shared" si="112"/>
        <v>210</v>
      </c>
      <c r="M1204" s="50">
        <f t="shared" si="113"/>
        <v>210</v>
      </c>
      <c r="P1204" s="8">
        <v>0.26</v>
      </c>
      <c r="Q1204" s="8">
        <v>0.56000000000000005</v>
      </c>
    </row>
    <row r="1205" spans="1:17">
      <c r="A1205" s="44" t="s">
        <v>1183</v>
      </c>
      <c r="B1205" s="45" t="s">
        <v>37</v>
      </c>
      <c r="C1205" s="46">
        <v>70925</v>
      </c>
      <c r="D1205" s="53" t="s">
        <v>1184</v>
      </c>
      <c r="E1205" s="47" t="s">
        <v>12</v>
      </c>
      <c r="F1205" s="54">
        <v>2</v>
      </c>
      <c r="G1205" s="48">
        <v>2</v>
      </c>
      <c r="H1205" s="48">
        <f t="shared" si="108"/>
        <v>1.92</v>
      </c>
      <c r="I1205" s="49">
        <f t="shared" si="109"/>
        <v>0.96</v>
      </c>
      <c r="J1205" s="49">
        <f t="shared" si="110"/>
        <v>4.88</v>
      </c>
      <c r="K1205" s="49">
        <f t="shared" si="111"/>
        <v>2.44</v>
      </c>
      <c r="L1205" s="50">
        <f t="shared" si="112"/>
        <v>6.8</v>
      </c>
      <c r="M1205" s="50">
        <f t="shared" si="113"/>
        <v>6.8</v>
      </c>
      <c r="P1205" s="8">
        <v>1.1100000000000001</v>
      </c>
      <c r="Q1205" s="8">
        <v>2.82</v>
      </c>
    </row>
    <row r="1206" spans="1:17">
      <c r="A1206" s="59" t="s">
        <v>1185</v>
      </c>
      <c r="B1206" s="60"/>
      <c r="C1206" s="60"/>
      <c r="D1206" s="61" t="s">
        <v>1186</v>
      </c>
      <c r="E1206" s="60"/>
      <c r="F1206" s="93"/>
      <c r="G1206" s="60"/>
      <c r="H1206" s="62"/>
      <c r="I1206" s="62"/>
      <c r="J1206" s="62"/>
      <c r="K1206" s="62"/>
      <c r="L1206" s="62">
        <f>SUM(L1207:L1219)</f>
        <v>1474.51</v>
      </c>
      <c r="M1206" s="62">
        <f>SUM(M1207:M1219)</f>
        <v>1474.51</v>
      </c>
      <c r="P1206" s="3"/>
      <c r="Q1206" s="3"/>
    </row>
    <row r="1207" spans="1:17">
      <c r="A1207" s="44" t="s">
        <v>1187</v>
      </c>
      <c r="B1207" s="45" t="s">
        <v>37</v>
      </c>
      <c r="C1207" s="46">
        <v>72578</v>
      </c>
      <c r="D1207" s="53" t="s">
        <v>1188</v>
      </c>
      <c r="E1207" s="47" t="s">
        <v>12</v>
      </c>
      <c r="F1207" s="54">
        <v>4</v>
      </c>
      <c r="G1207" s="48">
        <v>4</v>
      </c>
      <c r="H1207" s="48">
        <f t="shared" si="108"/>
        <v>29.08</v>
      </c>
      <c r="I1207" s="49">
        <f t="shared" si="109"/>
        <v>7.27</v>
      </c>
      <c r="J1207" s="49">
        <f t="shared" si="110"/>
        <v>35.520000000000003</v>
      </c>
      <c r="K1207" s="49">
        <f t="shared" si="111"/>
        <v>8.8800000000000008</v>
      </c>
      <c r="L1207" s="50">
        <f t="shared" si="112"/>
        <v>64.599999999999994</v>
      </c>
      <c r="M1207" s="50">
        <f t="shared" si="113"/>
        <v>64.599999999999994</v>
      </c>
      <c r="P1207" s="8">
        <v>8.39</v>
      </c>
      <c r="Q1207" s="8">
        <v>10.25</v>
      </c>
    </row>
    <row r="1208" spans="1:17">
      <c r="A1208" s="44" t="s">
        <v>1189</v>
      </c>
      <c r="B1208" s="45" t="s">
        <v>4</v>
      </c>
      <c r="C1208" s="57" t="s">
        <v>33</v>
      </c>
      <c r="D1208" s="53" t="s">
        <v>1186</v>
      </c>
      <c r="E1208" s="47" t="s">
        <v>12</v>
      </c>
      <c r="F1208" s="54">
        <v>2</v>
      </c>
      <c r="G1208" s="48">
        <v>2</v>
      </c>
      <c r="H1208" s="48">
        <f t="shared" si="108"/>
        <v>851.6</v>
      </c>
      <c r="I1208" s="49">
        <f t="shared" si="109"/>
        <v>425.8</v>
      </c>
      <c r="J1208" s="49">
        <f t="shared" si="110"/>
        <v>61.28</v>
      </c>
      <c r="K1208" s="49">
        <f t="shared" si="111"/>
        <v>30.64</v>
      </c>
      <c r="L1208" s="50">
        <f t="shared" si="112"/>
        <v>912.88</v>
      </c>
      <c r="M1208" s="50">
        <f t="shared" si="113"/>
        <v>912.88</v>
      </c>
      <c r="P1208" s="8">
        <v>491.08</v>
      </c>
      <c r="Q1208" s="8">
        <v>35.340000000000003</v>
      </c>
    </row>
    <row r="1209" spans="1:17" ht="15.6">
      <c r="A1209" s="44" t="s">
        <v>1190</v>
      </c>
      <c r="B1209" s="45" t="s">
        <v>7</v>
      </c>
      <c r="C1209" s="46">
        <v>91926</v>
      </c>
      <c r="D1209" s="53" t="s">
        <v>1176</v>
      </c>
      <c r="E1209" s="47" t="s">
        <v>16</v>
      </c>
      <c r="F1209" s="54">
        <v>20</v>
      </c>
      <c r="G1209" s="48">
        <v>20</v>
      </c>
      <c r="H1209" s="48">
        <f t="shared" si="108"/>
        <v>49.800000000000004</v>
      </c>
      <c r="I1209" s="49">
        <f t="shared" si="109"/>
        <v>2.4900000000000002</v>
      </c>
      <c r="J1209" s="49">
        <f t="shared" si="110"/>
        <v>18.2</v>
      </c>
      <c r="K1209" s="49">
        <f t="shared" si="111"/>
        <v>0.91</v>
      </c>
      <c r="L1209" s="50">
        <f t="shared" si="112"/>
        <v>68</v>
      </c>
      <c r="M1209" s="50">
        <f t="shared" si="113"/>
        <v>68</v>
      </c>
      <c r="P1209" s="8">
        <v>2.88</v>
      </c>
      <c r="Q1209" s="8">
        <v>1.06</v>
      </c>
    </row>
    <row r="1210" spans="1:17">
      <c r="A1210" s="44" t="s">
        <v>1191</v>
      </c>
      <c r="B1210" s="45" t="s">
        <v>37</v>
      </c>
      <c r="C1210" s="46">
        <v>70561</v>
      </c>
      <c r="D1210" s="53" t="s">
        <v>1140</v>
      </c>
      <c r="E1210" s="47" t="s">
        <v>16</v>
      </c>
      <c r="F1210" s="54">
        <v>10</v>
      </c>
      <c r="G1210" s="48">
        <v>10</v>
      </c>
      <c r="H1210" s="48">
        <f t="shared" si="108"/>
        <v>79.800000000000011</v>
      </c>
      <c r="I1210" s="49">
        <f t="shared" si="109"/>
        <v>7.98</v>
      </c>
      <c r="J1210" s="49">
        <f t="shared" si="110"/>
        <v>41.7</v>
      </c>
      <c r="K1210" s="49">
        <f t="shared" si="111"/>
        <v>4.17</v>
      </c>
      <c r="L1210" s="50">
        <f t="shared" si="112"/>
        <v>121.5</v>
      </c>
      <c r="M1210" s="50">
        <f t="shared" si="113"/>
        <v>121.5</v>
      </c>
      <c r="P1210" s="8">
        <v>9.2100000000000009</v>
      </c>
      <c r="Q1210" s="8">
        <v>4.8099999999999996</v>
      </c>
    </row>
    <row r="1211" spans="1:17" ht="15.6">
      <c r="A1211" s="44" t="s">
        <v>1192</v>
      </c>
      <c r="B1211" s="51" t="s">
        <v>7</v>
      </c>
      <c r="C1211" s="52">
        <v>91855</v>
      </c>
      <c r="D1211" s="53" t="s">
        <v>1178</v>
      </c>
      <c r="E1211" s="63" t="s">
        <v>16</v>
      </c>
      <c r="F1211" s="64">
        <v>10</v>
      </c>
      <c r="G1211" s="65">
        <v>10</v>
      </c>
      <c r="H1211" s="48">
        <f t="shared" si="108"/>
        <v>47.400000000000006</v>
      </c>
      <c r="I1211" s="49">
        <f t="shared" si="109"/>
        <v>4.74</v>
      </c>
      <c r="J1211" s="49">
        <f t="shared" si="110"/>
        <v>44.3</v>
      </c>
      <c r="K1211" s="49">
        <f t="shared" si="111"/>
        <v>4.43</v>
      </c>
      <c r="L1211" s="50">
        <f t="shared" si="112"/>
        <v>91.7</v>
      </c>
      <c r="M1211" s="50">
        <f t="shared" si="113"/>
        <v>91.7</v>
      </c>
      <c r="P1211" s="9">
        <v>5.47</v>
      </c>
      <c r="Q1211" s="9">
        <v>5.1100000000000003</v>
      </c>
    </row>
    <row r="1212" spans="1:17">
      <c r="A1212" s="44" t="s">
        <v>1193</v>
      </c>
      <c r="B1212" s="45" t="s">
        <v>37</v>
      </c>
      <c r="C1212" s="46">
        <v>71201</v>
      </c>
      <c r="D1212" s="53" t="s">
        <v>1194</v>
      </c>
      <c r="E1212" s="47" t="s">
        <v>16</v>
      </c>
      <c r="F1212" s="54">
        <v>5</v>
      </c>
      <c r="G1212" s="48">
        <v>5</v>
      </c>
      <c r="H1212" s="48">
        <f t="shared" si="108"/>
        <v>20.6</v>
      </c>
      <c r="I1212" s="49">
        <f t="shared" si="109"/>
        <v>4.12</v>
      </c>
      <c r="J1212" s="49">
        <f t="shared" si="110"/>
        <v>26.05</v>
      </c>
      <c r="K1212" s="49">
        <f t="shared" si="111"/>
        <v>5.21</v>
      </c>
      <c r="L1212" s="50">
        <f t="shared" si="112"/>
        <v>46.65</v>
      </c>
      <c r="M1212" s="50">
        <f t="shared" si="113"/>
        <v>46.65</v>
      </c>
      <c r="P1212" s="8">
        <v>4.76</v>
      </c>
      <c r="Q1212" s="8">
        <v>6.01</v>
      </c>
    </row>
    <row r="1213" spans="1:17" ht="15.6">
      <c r="A1213" s="44" t="s">
        <v>1195</v>
      </c>
      <c r="B1213" s="45" t="s">
        <v>7</v>
      </c>
      <c r="C1213" s="46">
        <v>92867</v>
      </c>
      <c r="D1213" s="53" t="s">
        <v>1196</v>
      </c>
      <c r="E1213" s="47" t="s">
        <v>12</v>
      </c>
      <c r="F1213" s="54">
        <v>2</v>
      </c>
      <c r="G1213" s="48">
        <v>2</v>
      </c>
      <c r="H1213" s="48">
        <f t="shared" si="108"/>
        <v>14.2</v>
      </c>
      <c r="I1213" s="49">
        <f t="shared" si="109"/>
        <v>7.1</v>
      </c>
      <c r="J1213" s="49">
        <f t="shared" si="110"/>
        <v>32.159999999999997</v>
      </c>
      <c r="K1213" s="49">
        <f t="shared" si="111"/>
        <v>16.079999999999998</v>
      </c>
      <c r="L1213" s="50">
        <f t="shared" si="112"/>
        <v>46.36</v>
      </c>
      <c r="M1213" s="50">
        <f t="shared" si="113"/>
        <v>46.36</v>
      </c>
      <c r="P1213" s="8">
        <v>8.19</v>
      </c>
      <c r="Q1213" s="8">
        <v>18.55</v>
      </c>
    </row>
    <row r="1214" spans="1:17" ht="15.6">
      <c r="A1214" s="44" t="s">
        <v>986</v>
      </c>
      <c r="B1214" s="45" t="s">
        <v>7</v>
      </c>
      <c r="C1214" s="46">
        <v>92869</v>
      </c>
      <c r="D1214" s="53" t="s">
        <v>987</v>
      </c>
      <c r="E1214" s="47" t="s">
        <v>12</v>
      </c>
      <c r="F1214" s="54">
        <v>2</v>
      </c>
      <c r="G1214" s="48">
        <v>2</v>
      </c>
      <c r="H1214" s="48">
        <f t="shared" si="108"/>
        <v>6.4</v>
      </c>
      <c r="I1214" s="49">
        <f t="shared" si="109"/>
        <v>3.2</v>
      </c>
      <c r="J1214" s="49">
        <f t="shared" si="110"/>
        <v>9.1199999999999992</v>
      </c>
      <c r="K1214" s="49">
        <f t="shared" si="111"/>
        <v>4.5599999999999996</v>
      </c>
      <c r="L1214" s="50">
        <f t="shared" si="112"/>
        <v>15.52</v>
      </c>
      <c r="M1214" s="50">
        <f t="shared" si="113"/>
        <v>15.52</v>
      </c>
      <c r="P1214" s="8">
        <v>3.7</v>
      </c>
      <c r="Q1214" s="8">
        <v>5.27</v>
      </c>
    </row>
    <row r="1215" spans="1:17">
      <c r="A1215" s="44" t="s">
        <v>988</v>
      </c>
      <c r="B1215" s="45" t="s">
        <v>37</v>
      </c>
      <c r="C1215" s="46">
        <v>70421</v>
      </c>
      <c r="D1215" s="53" t="s">
        <v>989</v>
      </c>
      <c r="E1215" s="47" t="s">
        <v>990</v>
      </c>
      <c r="F1215" s="54">
        <v>2</v>
      </c>
      <c r="G1215" s="48">
        <v>2</v>
      </c>
      <c r="H1215" s="48">
        <f t="shared" si="108"/>
        <v>3.24</v>
      </c>
      <c r="I1215" s="49">
        <f t="shared" si="109"/>
        <v>1.62</v>
      </c>
      <c r="J1215" s="49">
        <f t="shared" si="110"/>
        <v>0.62</v>
      </c>
      <c r="K1215" s="49">
        <f t="shared" si="111"/>
        <v>0.31</v>
      </c>
      <c r="L1215" s="50">
        <f t="shared" si="112"/>
        <v>3.86</v>
      </c>
      <c r="M1215" s="50">
        <f t="shared" si="113"/>
        <v>3.86</v>
      </c>
      <c r="P1215" s="8">
        <v>1.87</v>
      </c>
      <c r="Q1215" s="8">
        <v>0.36</v>
      </c>
    </row>
    <row r="1216" spans="1:17" ht="15.6">
      <c r="A1216" s="44" t="s">
        <v>991</v>
      </c>
      <c r="B1216" s="51" t="s">
        <v>7</v>
      </c>
      <c r="C1216" s="52">
        <v>91875</v>
      </c>
      <c r="D1216" s="53" t="s">
        <v>992</v>
      </c>
      <c r="E1216" s="63" t="s">
        <v>12</v>
      </c>
      <c r="F1216" s="64">
        <v>2</v>
      </c>
      <c r="G1216" s="65">
        <v>2</v>
      </c>
      <c r="H1216" s="48">
        <f t="shared" si="108"/>
        <v>3.38</v>
      </c>
      <c r="I1216" s="49">
        <f t="shared" si="109"/>
        <v>1.69</v>
      </c>
      <c r="J1216" s="49">
        <f t="shared" si="110"/>
        <v>6.58</v>
      </c>
      <c r="K1216" s="49">
        <f t="shared" si="111"/>
        <v>3.29</v>
      </c>
      <c r="L1216" s="50">
        <f t="shared" si="112"/>
        <v>9.9600000000000009</v>
      </c>
      <c r="M1216" s="50">
        <f t="shared" si="113"/>
        <v>9.9600000000000009</v>
      </c>
      <c r="P1216" s="9">
        <v>1.96</v>
      </c>
      <c r="Q1216" s="9">
        <v>3.8</v>
      </c>
    </row>
    <row r="1217" spans="1:17">
      <c r="A1217" s="44" t="s">
        <v>993</v>
      </c>
      <c r="B1217" s="45" t="s">
        <v>37</v>
      </c>
      <c r="C1217" s="46">
        <v>71862</v>
      </c>
      <c r="D1217" s="53" t="s">
        <v>21</v>
      </c>
      <c r="E1217" s="47" t="s">
        <v>12</v>
      </c>
      <c r="F1217" s="54">
        <v>50</v>
      </c>
      <c r="G1217" s="48">
        <v>50</v>
      </c>
      <c r="H1217" s="48">
        <f t="shared" si="108"/>
        <v>10.5</v>
      </c>
      <c r="I1217" s="49">
        <f t="shared" si="109"/>
        <v>0.21</v>
      </c>
      <c r="J1217" s="49">
        <f t="shared" si="110"/>
        <v>27.500000000000004</v>
      </c>
      <c r="K1217" s="49">
        <f t="shared" si="111"/>
        <v>0.55000000000000004</v>
      </c>
      <c r="L1217" s="50">
        <f t="shared" si="112"/>
        <v>38</v>
      </c>
      <c r="M1217" s="50">
        <f t="shared" si="113"/>
        <v>38</v>
      </c>
      <c r="P1217" s="8">
        <v>0.25</v>
      </c>
      <c r="Q1217" s="8">
        <v>0.64</v>
      </c>
    </row>
    <row r="1218" spans="1:17">
      <c r="A1218" s="44" t="s">
        <v>994</v>
      </c>
      <c r="B1218" s="45" t="s">
        <v>37</v>
      </c>
      <c r="C1218" s="46">
        <v>70392</v>
      </c>
      <c r="D1218" s="53" t="s">
        <v>20</v>
      </c>
      <c r="E1218" s="47" t="s">
        <v>12</v>
      </c>
      <c r="F1218" s="54">
        <v>50</v>
      </c>
      <c r="G1218" s="48">
        <v>50</v>
      </c>
      <c r="H1218" s="48">
        <f t="shared" si="108"/>
        <v>11</v>
      </c>
      <c r="I1218" s="49">
        <f t="shared" si="109"/>
        <v>0.22</v>
      </c>
      <c r="J1218" s="49">
        <f t="shared" si="110"/>
        <v>24</v>
      </c>
      <c r="K1218" s="49">
        <f t="shared" si="111"/>
        <v>0.48</v>
      </c>
      <c r="L1218" s="50">
        <f t="shared" si="112"/>
        <v>35</v>
      </c>
      <c r="M1218" s="50">
        <f t="shared" si="113"/>
        <v>35</v>
      </c>
      <c r="P1218" s="8">
        <v>0.26</v>
      </c>
      <c r="Q1218" s="8">
        <v>0.56000000000000005</v>
      </c>
    </row>
    <row r="1219" spans="1:17" ht="15.6">
      <c r="A1219" s="44" t="s">
        <v>995</v>
      </c>
      <c r="B1219" s="45" t="s">
        <v>7</v>
      </c>
      <c r="C1219" s="46">
        <v>93654</v>
      </c>
      <c r="D1219" s="53" t="s">
        <v>996</v>
      </c>
      <c r="E1219" s="47" t="s">
        <v>12</v>
      </c>
      <c r="F1219" s="54">
        <v>2</v>
      </c>
      <c r="G1219" s="48">
        <v>2</v>
      </c>
      <c r="H1219" s="48">
        <f t="shared" si="108"/>
        <v>17.62</v>
      </c>
      <c r="I1219" s="49">
        <f t="shared" si="109"/>
        <v>8.81</v>
      </c>
      <c r="J1219" s="49">
        <f t="shared" si="110"/>
        <v>2.86</v>
      </c>
      <c r="K1219" s="49">
        <f t="shared" si="111"/>
        <v>1.43</v>
      </c>
      <c r="L1219" s="50">
        <f t="shared" si="112"/>
        <v>20.48</v>
      </c>
      <c r="M1219" s="50">
        <f t="shared" si="113"/>
        <v>20.48</v>
      </c>
      <c r="P1219" s="8">
        <v>10.17</v>
      </c>
      <c r="Q1219" s="8">
        <v>1.66</v>
      </c>
    </row>
    <row r="1220" spans="1:17">
      <c r="A1220" s="59" t="s">
        <v>997</v>
      </c>
      <c r="B1220" s="60"/>
      <c r="C1220" s="60"/>
      <c r="D1220" s="61" t="s">
        <v>998</v>
      </c>
      <c r="E1220" s="60"/>
      <c r="F1220" s="93"/>
      <c r="G1220" s="60"/>
      <c r="H1220" s="62"/>
      <c r="I1220" s="62"/>
      <c r="J1220" s="62"/>
      <c r="K1220" s="62"/>
      <c r="L1220" s="62">
        <f>SUM(L1221:L1245)</f>
        <v>49576.05</v>
      </c>
      <c r="M1220" s="62">
        <f>SUM(M1221:M1245)</f>
        <v>49576.05</v>
      </c>
      <c r="P1220" s="3"/>
      <c r="Q1220" s="3"/>
    </row>
    <row r="1221" spans="1:17">
      <c r="A1221" s="44" t="s">
        <v>999</v>
      </c>
      <c r="B1221" s="45" t="s">
        <v>37</v>
      </c>
      <c r="C1221" s="46">
        <v>70543</v>
      </c>
      <c r="D1221" s="53" t="s">
        <v>1000</v>
      </c>
      <c r="E1221" s="47" t="s">
        <v>16</v>
      </c>
      <c r="F1221" s="54">
        <v>250</v>
      </c>
      <c r="G1221" s="48">
        <v>250</v>
      </c>
      <c r="H1221" s="48">
        <f t="shared" si="108"/>
        <v>6832.5</v>
      </c>
      <c r="I1221" s="49">
        <f t="shared" si="109"/>
        <v>27.33</v>
      </c>
      <c r="J1221" s="49">
        <f t="shared" si="110"/>
        <v>1225</v>
      </c>
      <c r="K1221" s="49">
        <f t="shared" si="111"/>
        <v>4.9000000000000004</v>
      </c>
      <c r="L1221" s="50">
        <f t="shared" si="112"/>
        <v>8057.5</v>
      </c>
      <c r="M1221" s="50">
        <f t="shared" si="113"/>
        <v>8057.5</v>
      </c>
      <c r="P1221" s="8">
        <v>31.52</v>
      </c>
      <c r="Q1221" s="8">
        <v>5.66</v>
      </c>
    </row>
    <row r="1222" spans="1:17">
      <c r="A1222" s="44" t="s">
        <v>1001</v>
      </c>
      <c r="B1222" s="45" t="s">
        <v>37</v>
      </c>
      <c r="C1222" s="46">
        <v>70544</v>
      </c>
      <c r="D1222" s="53" t="s">
        <v>1002</v>
      </c>
      <c r="E1222" s="47" t="s">
        <v>16</v>
      </c>
      <c r="F1222" s="54">
        <v>505</v>
      </c>
      <c r="G1222" s="48">
        <v>505</v>
      </c>
      <c r="H1222" s="48">
        <f t="shared" si="108"/>
        <v>19270.8</v>
      </c>
      <c r="I1222" s="49">
        <f t="shared" si="109"/>
        <v>38.159999999999997</v>
      </c>
      <c r="J1222" s="49">
        <f t="shared" si="110"/>
        <v>2631.05</v>
      </c>
      <c r="K1222" s="49">
        <f t="shared" si="111"/>
        <v>5.21</v>
      </c>
      <c r="L1222" s="50">
        <f t="shared" si="112"/>
        <v>21901.85</v>
      </c>
      <c r="M1222" s="50">
        <f t="shared" si="113"/>
        <v>21901.85</v>
      </c>
      <c r="P1222" s="8">
        <v>44.02</v>
      </c>
      <c r="Q1222" s="8">
        <v>6.01</v>
      </c>
    </row>
    <row r="1223" spans="1:17" ht="15.6">
      <c r="A1223" s="44" t="s">
        <v>1003</v>
      </c>
      <c r="B1223" s="45" t="s">
        <v>7</v>
      </c>
      <c r="C1223" s="46">
        <v>98111</v>
      </c>
      <c r="D1223" s="53" t="s">
        <v>1004</v>
      </c>
      <c r="E1223" s="47" t="s">
        <v>12</v>
      </c>
      <c r="F1223" s="54">
        <v>26</v>
      </c>
      <c r="G1223" s="48">
        <v>26</v>
      </c>
      <c r="H1223" s="48">
        <f t="shared" si="108"/>
        <v>964.6</v>
      </c>
      <c r="I1223" s="49">
        <f t="shared" si="109"/>
        <v>37.1</v>
      </c>
      <c r="J1223" s="49">
        <f t="shared" si="110"/>
        <v>124.28</v>
      </c>
      <c r="K1223" s="49">
        <f t="shared" si="111"/>
        <v>4.78</v>
      </c>
      <c r="L1223" s="50">
        <f t="shared" si="112"/>
        <v>1088.8800000000001</v>
      </c>
      <c r="M1223" s="50">
        <f t="shared" si="113"/>
        <v>1088.8800000000001</v>
      </c>
      <c r="P1223" s="8">
        <v>42.79</v>
      </c>
      <c r="Q1223" s="8">
        <v>5.52</v>
      </c>
    </row>
    <row r="1224" spans="1:17">
      <c r="A1224" s="44" t="s">
        <v>1005</v>
      </c>
      <c r="B1224" s="45" t="s">
        <v>4</v>
      </c>
      <c r="C1224" s="57" t="s">
        <v>28</v>
      </c>
      <c r="D1224" s="53" t="s">
        <v>1006</v>
      </c>
      <c r="E1224" s="47" t="s">
        <v>12</v>
      </c>
      <c r="F1224" s="54">
        <v>26</v>
      </c>
      <c r="G1224" s="48">
        <v>26</v>
      </c>
      <c r="H1224" s="48">
        <f t="shared" si="108"/>
        <v>3416.4</v>
      </c>
      <c r="I1224" s="49">
        <f t="shared" si="109"/>
        <v>131.4</v>
      </c>
      <c r="J1224" s="49">
        <f t="shared" si="110"/>
        <v>310.96000000000004</v>
      </c>
      <c r="K1224" s="49">
        <f t="shared" si="111"/>
        <v>11.96</v>
      </c>
      <c r="L1224" s="50">
        <f t="shared" si="112"/>
        <v>3727.36</v>
      </c>
      <c r="M1224" s="50">
        <f t="shared" si="113"/>
        <v>3727.36</v>
      </c>
      <c r="P1224" s="8">
        <v>151.55000000000001</v>
      </c>
      <c r="Q1224" s="8">
        <v>13.8</v>
      </c>
    </row>
    <row r="1225" spans="1:17">
      <c r="A1225" s="44" t="s">
        <v>1007</v>
      </c>
      <c r="B1225" s="45" t="s">
        <v>37</v>
      </c>
      <c r="C1225" s="46">
        <v>71381</v>
      </c>
      <c r="D1225" s="53" t="s">
        <v>1008</v>
      </c>
      <c r="E1225" s="47" t="s">
        <v>12</v>
      </c>
      <c r="F1225" s="54">
        <v>26</v>
      </c>
      <c r="G1225" s="48">
        <v>26</v>
      </c>
      <c r="H1225" s="48">
        <f t="shared" si="108"/>
        <v>1950.2600000000002</v>
      </c>
      <c r="I1225" s="49">
        <f t="shared" si="109"/>
        <v>75.010000000000005</v>
      </c>
      <c r="J1225" s="49">
        <f t="shared" si="110"/>
        <v>318.76</v>
      </c>
      <c r="K1225" s="49">
        <f t="shared" si="111"/>
        <v>12.26</v>
      </c>
      <c r="L1225" s="50">
        <f t="shared" si="112"/>
        <v>2269.02</v>
      </c>
      <c r="M1225" s="50">
        <f t="shared" si="113"/>
        <v>2269.02</v>
      </c>
      <c r="P1225" s="8">
        <v>86.52</v>
      </c>
      <c r="Q1225" s="8">
        <v>14.14</v>
      </c>
    </row>
    <row r="1226" spans="1:17" ht="15.6">
      <c r="A1226" s="44" t="s">
        <v>1009</v>
      </c>
      <c r="B1226" s="51" t="s">
        <v>4</v>
      </c>
      <c r="C1226" s="73" t="s">
        <v>41</v>
      </c>
      <c r="D1226" s="53" t="s">
        <v>1010</v>
      </c>
      <c r="E1226" s="63" t="s">
        <v>12</v>
      </c>
      <c r="F1226" s="64">
        <v>49</v>
      </c>
      <c r="G1226" s="65">
        <v>49</v>
      </c>
      <c r="H1226" s="48">
        <f t="shared" ref="H1226:H1289" si="114">G1226*I1226</f>
        <v>227.35999999999999</v>
      </c>
      <c r="I1226" s="49">
        <f t="shared" ref="I1226:I1289" si="115">TRUNC(($P$7*P1226),2)</f>
        <v>4.6399999999999997</v>
      </c>
      <c r="J1226" s="49">
        <f t="shared" ref="J1226:J1289" si="116">G1226*K1226</f>
        <v>900.62</v>
      </c>
      <c r="K1226" s="49">
        <f t="shared" ref="K1226:K1289" si="117">TRUNC(($P$7*Q1226),2)</f>
        <v>18.38</v>
      </c>
      <c r="L1226" s="50">
        <f t="shared" ref="L1226:L1289" si="118">TRUNC(F1226*(I1226+K1226),2)</f>
        <v>1127.98</v>
      </c>
      <c r="M1226" s="50">
        <f t="shared" ref="M1226:M1289" si="119">TRUNC(G1226*(I1226+K1226),2)</f>
        <v>1127.98</v>
      </c>
      <c r="P1226" s="9">
        <v>5.36</v>
      </c>
      <c r="Q1226" s="9">
        <v>21.2</v>
      </c>
    </row>
    <row r="1227" spans="1:17">
      <c r="A1227" s="44" t="s">
        <v>1011</v>
      </c>
      <c r="B1227" s="45" t="s">
        <v>37</v>
      </c>
      <c r="C1227" s="46">
        <v>70255</v>
      </c>
      <c r="D1227" s="53" t="s">
        <v>1012</v>
      </c>
      <c r="E1227" s="47" t="s">
        <v>12</v>
      </c>
      <c r="F1227" s="54">
        <v>98</v>
      </c>
      <c r="G1227" s="48">
        <v>98</v>
      </c>
      <c r="H1227" s="48">
        <f t="shared" si="114"/>
        <v>1076.04</v>
      </c>
      <c r="I1227" s="49">
        <f t="shared" si="115"/>
        <v>10.98</v>
      </c>
      <c r="J1227" s="49">
        <f t="shared" si="116"/>
        <v>750.68000000000006</v>
      </c>
      <c r="K1227" s="49">
        <f t="shared" si="117"/>
        <v>7.66</v>
      </c>
      <c r="L1227" s="50">
        <f t="shared" si="118"/>
        <v>1826.72</v>
      </c>
      <c r="M1227" s="50">
        <f t="shared" si="119"/>
        <v>1826.72</v>
      </c>
      <c r="P1227" s="8">
        <v>12.67</v>
      </c>
      <c r="Q1227" s="8">
        <v>8.84</v>
      </c>
    </row>
    <row r="1228" spans="1:17">
      <c r="A1228" s="44" t="s">
        <v>1013</v>
      </c>
      <c r="B1228" s="45" t="s">
        <v>4</v>
      </c>
      <c r="C1228" s="57" t="s">
        <v>105</v>
      </c>
      <c r="D1228" s="53" t="s">
        <v>106</v>
      </c>
      <c r="E1228" s="47" t="s">
        <v>12</v>
      </c>
      <c r="F1228" s="54">
        <v>50</v>
      </c>
      <c r="G1228" s="48">
        <v>50</v>
      </c>
      <c r="H1228" s="48">
        <f t="shared" si="114"/>
        <v>10</v>
      </c>
      <c r="I1228" s="49">
        <f t="shared" si="115"/>
        <v>0.2</v>
      </c>
      <c r="J1228" s="49">
        <f t="shared" si="116"/>
        <v>5.5</v>
      </c>
      <c r="K1228" s="49">
        <f t="shared" si="117"/>
        <v>0.11</v>
      </c>
      <c r="L1228" s="50">
        <f t="shared" si="118"/>
        <v>15.5</v>
      </c>
      <c r="M1228" s="50">
        <f t="shared" si="119"/>
        <v>15.5</v>
      </c>
      <c r="P1228" s="8">
        <v>0.24</v>
      </c>
      <c r="Q1228" s="8">
        <v>0.13</v>
      </c>
    </row>
    <row r="1229" spans="1:17" ht="15.6">
      <c r="A1229" s="44" t="s">
        <v>1014</v>
      </c>
      <c r="B1229" s="51" t="s">
        <v>4</v>
      </c>
      <c r="C1229" s="73" t="s">
        <v>89</v>
      </c>
      <c r="D1229" s="53" t="s">
        <v>1015</v>
      </c>
      <c r="E1229" s="63" t="s">
        <v>12</v>
      </c>
      <c r="F1229" s="64">
        <v>120</v>
      </c>
      <c r="G1229" s="65">
        <v>120</v>
      </c>
      <c r="H1229" s="48">
        <f t="shared" si="114"/>
        <v>163.20000000000002</v>
      </c>
      <c r="I1229" s="49">
        <f t="shared" si="115"/>
        <v>1.36</v>
      </c>
      <c r="J1229" s="49">
        <f t="shared" si="116"/>
        <v>304.8</v>
      </c>
      <c r="K1229" s="49">
        <f t="shared" si="117"/>
        <v>2.54</v>
      </c>
      <c r="L1229" s="50">
        <f t="shared" si="118"/>
        <v>468</v>
      </c>
      <c r="M1229" s="50">
        <f t="shared" si="119"/>
        <v>468</v>
      </c>
      <c r="P1229" s="9">
        <v>1.58</v>
      </c>
      <c r="Q1229" s="9">
        <v>2.94</v>
      </c>
    </row>
    <row r="1230" spans="1:17">
      <c r="A1230" s="44" t="s">
        <v>1016</v>
      </c>
      <c r="B1230" s="45" t="s">
        <v>37</v>
      </c>
      <c r="C1230" s="46">
        <v>71872</v>
      </c>
      <c r="D1230" s="53" t="s">
        <v>1017</v>
      </c>
      <c r="E1230" s="47" t="s">
        <v>12</v>
      </c>
      <c r="F1230" s="54">
        <v>98</v>
      </c>
      <c r="G1230" s="48">
        <v>98</v>
      </c>
      <c r="H1230" s="48">
        <f t="shared" si="114"/>
        <v>20.58</v>
      </c>
      <c r="I1230" s="49">
        <f t="shared" si="115"/>
        <v>0.21</v>
      </c>
      <c r="J1230" s="49">
        <f t="shared" si="116"/>
        <v>19.600000000000001</v>
      </c>
      <c r="K1230" s="49">
        <f t="shared" si="117"/>
        <v>0.2</v>
      </c>
      <c r="L1230" s="50">
        <f t="shared" si="118"/>
        <v>40.18</v>
      </c>
      <c r="M1230" s="50">
        <f t="shared" si="119"/>
        <v>40.18</v>
      </c>
      <c r="P1230" s="8">
        <v>0.25</v>
      </c>
      <c r="Q1230" s="8">
        <v>0.24</v>
      </c>
    </row>
    <row r="1231" spans="1:17">
      <c r="A1231" s="44" t="s">
        <v>1018</v>
      </c>
      <c r="B1231" s="45" t="s">
        <v>37</v>
      </c>
      <c r="C1231" s="46">
        <v>70251</v>
      </c>
      <c r="D1231" s="53" t="s">
        <v>1019</v>
      </c>
      <c r="E1231" s="47" t="s">
        <v>12</v>
      </c>
      <c r="F1231" s="54">
        <v>100</v>
      </c>
      <c r="G1231" s="48">
        <v>100</v>
      </c>
      <c r="H1231" s="48">
        <f t="shared" si="114"/>
        <v>6</v>
      </c>
      <c r="I1231" s="49">
        <f t="shared" si="115"/>
        <v>0.06</v>
      </c>
      <c r="J1231" s="49">
        <f t="shared" si="116"/>
        <v>0</v>
      </c>
      <c r="K1231" s="49">
        <f t="shared" si="117"/>
        <v>0</v>
      </c>
      <c r="L1231" s="50">
        <f t="shared" si="118"/>
        <v>6</v>
      </c>
      <c r="M1231" s="50">
        <f t="shared" si="119"/>
        <v>6</v>
      </c>
      <c r="P1231" s="8">
        <v>0.08</v>
      </c>
      <c r="Q1231" s="8">
        <v>0</v>
      </c>
    </row>
    <row r="1232" spans="1:17">
      <c r="A1232" s="44" t="s">
        <v>1020</v>
      </c>
      <c r="B1232" s="45" t="s">
        <v>37</v>
      </c>
      <c r="C1232" s="46">
        <v>70391</v>
      </c>
      <c r="D1232" s="53" t="s">
        <v>46</v>
      </c>
      <c r="E1232" s="47" t="s">
        <v>12</v>
      </c>
      <c r="F1232" s="54">
        <v>100</v>
      </c>
      <c r="G1232" s="48">
        <v>100</v>
      </c>
      <c r="H1232" s="48">
        <f t="shared" si="114"/>
        <v>14.000000000000002</v>
      </c>
      <c r="I1232" s="49">
        <f t="shared" si="115"/>
        <v>0.14000000000000001</v>
      </c>
      <c r="J1232" s="49">
        <f t="shared" si="116"/>
        <v>48</v>
      </c>
      <c r="K1232" s="49">
        <f t="shared" si="117"/>
        <v>0.48</v>
      </c>
      <c r="L1232" s="50">
        <f t="shared" si="118"/>
        <v>62</v>
      </c>
      <c r="M1232" s="50">
        <f t="shared" si="119"/>
        <v>62</v>
      </c>
      <c r="P1232" s="8">
        <v>0.17</v>
      </c>
      <c r="Q1232" s="8">
        <v>0.56000000000000005</v>
      </c>
    </row>
    <row r="1233" spans="1:17">
      <c r="A1233" s="44" t="s">
        <v>1021</v>
      </c>
      <c r="B1233" s="45" t="s">
        <v>37</v>
      </c>
      <c r="C1233" s="46">
        <v>71202</v>
      </c>
      <c r="D1233" s="53" t="s">
        <v>1022</v>
      </c>
      <c r="E1233" s="47" t="s">
        <v>16</v>
      </c>
      <c r="F1233" s="54">
        <v>70</v>
      </c>
      <c r="G1233" s="48">
        <v>70</v>
      </c>
      <c r="H1233" s="48">
        <f t="shared" si="114"/>
        <v>438.2</v>
      </c>
      <c r="I1233" s="49">
        <f t="shared" si="115"/>
        <v>6.26</v>
      </c>
      <c r="J1233" s="49">
        <f t="shared" si="116"/>
        <v>429.09999999999997</v>
      </c>
      <c r="K1233" s="49">
        <f t="shared" si="117"/>
        <v>6.13</v>
      </c>
      <c r="L1233" s="50">
        <f t="shared" si="118"/>
        <v>867.3</v>
      </c>
      <c r="M1233" s="50">
        <f t="shared" si="119"/>
        <v>867.3</v>
      </c>
      <c r="P1233" s="8">
        <v>7.22</v>
      </c>
      <c r="Q1233" s="8">
        <v>7.07</v>
      </c>
    </row>
    <row r="1234" spans="1:17">
      <c r="A1234" s="44" t="s">
        <v>1023</v>
      </c>
      <c r="B1234" s="45" t="s">
        <v>37</v>
      </c>
      <c r="C1234" s="46">
        <v>70372</v>
      </c>
      <c r="D1234" s="53" t="s">
        <v>1024</v>
      </c>
      <c r="E1234" s="47" t="s">
        <v>12</v>
      </c>
      <c r="F1234" s="54">
        <v>20</v>
      </c>
      <c r="G1234" s="48">
        <v>20</v>
      </c>
      <c r="H1234" s="48">
        <f t="shared" si="114"/>
        <v>29.4</v>
      </c>
      <c r="I1234" s="49">
        <f t="shared" si="115"/>
        <v>1.47</v>
      </c>
      <c r="J1234" s="49">
        <f t="shared" si="116"/>
        <v>6.2</v>
      </c>
      <c r="K1234" s="49">
        <f t="shared" si="117"/>
        <v>0.31</v>
      </c>
      <c r="L1234" s="50">
        <f t="shared" si="118"/>
        <v>35.6</v>
      </c>
      <c r="M1234" s="50">
        <f t="shared" si="119"/>
        <v>35.6</v>
      </c>
      <c r="P1234" s="8">
        <v>1.7</v>
      </c>
      <c r="Q1234" s="8">
        <v>0.36</v>
      </c>
    </row>
    <row r="1235" spans="1:17">
      <c r="A1235" s="44" t="s">
        <v>1025</v>
      </c>
      <c r="B1235" s="45" t="s">
        <v>37</v>
      </c>
      <c r="C1235" s="46">
        <v>70392</v>
      </c>
      <c r="D1235" s="53" t="s">
        <v>20</v>
      </c>
      <c r="E1235" s="47" t="s">
        <v>12</v>
      </c>
      <c r="F1235" s="54">
        <v>350</v>
      </c>
      <c r="G1235" s="48">
        <v>350</v>
      </c>
      <c r="H1235" s="48">
        <f t="shared" si="114"/>
        <v>77</v>
      </c>
      <c r="I1235" s="49">
        <f t="shared" si="115"/>
        <v>0.22</v>
      </c>
      <c r="J1235" s="49">
        <f t="shared" si="116"/>
        <v>168</v>
      </c>
      <c r="K1235" s="49">
        <f t="shared" si="117"/>
        <v>0.48</v>
      </c>
      <c r="L1235" s="50">
        <f t="shared" si="118"/>
        <v>245</v>
      </c>
      <c r="M1235" s="50">
        <f t="shared" si="119"/>
        <v>245</v>
      </c>
      <c r="P1235" s="8">
        <v>0.26</v>
      </c>
      <c r="Q1235" s="8">
        <v>0.56000000000000005</v>
      </c>
    </row>
    <row r="1236" spans="1:17">
      <c r="A1236" s="44" t="s">
        <v>1026</v>
      </c>
      <c r="B1236" s="45" t="s">
        <v>37</v>
      </c>
      <c r="C1236" s="46">
        <v>71862</v>
      </c>
      <c r="D1236" s="53" t="s">
        <v>21</v>
      </c>
      <c r="E1236" s="47" t="s">
        <v>12</v>
      </c>
      <c r="F1236" s="54">
        <v>350</v>
      </c>
      <c r="G1236" s="48">
        <v>350</v>
      </c>
      <c r="H1236" s="48">
        <f t="shared" si="114"/>
        <v>73.5</v>
      </c>
      <c r="I1236" s="49">
        <f t="shared" si="115"/>
        <v>0.21</v>
      </c>
      <c r="J1236" s="49">
        <f t="shared" si="116"/>
        <v>192.50000000000003</v>
      </c>
      <c r="K1236" s="49">
        <f t="shared" si="117"/>
        <v>0.55000000000000004</v>
      </c>
      <c r="L1236" s="50">
        <f t="shared" si="118"/>
        <v>266</v>
      </c>
      <c r="M1236" s="50">
        <f t="shared" si="119"/>
        <v>266</v>
      </c>
      <c r="P1236" s="8">
        <v>0.25</v>
      </c>
      <c r="Q1236" s="8">
        <v>0.64</v>
      </c>
    </row>
    <row r="1237" spans="1:17">
      <c r="A1237" s="44" t="s">
        <v>1027</v>
      </c>
      <c r="B1237" s="45" t="s">
        <v>4</v>
      </c>
      <c r="C1237" s="57" t="s">
        <v>10</v>
      </c>
      <c r="D1237" s="53" t="s">
        <v>11</v>
      </c>
      <c r="E1237" s="47" t="s">
        <v>12</v>
      </c>
      <c r="F1237" s="54">
        <v>50</v>
      </c>
      <c r="G1237" s="48">
        <v>50</v>
      </c>
      <c r="H1237" s="48">
        <f t="shared" si="114"/>
        <v>20.5</v>
      </c>
      <c r="I1237" s="49">
        <f t="shared" si="115"/>
        <v>0.41</v>
      </c>
      <c r="J1237" s="49">
        <f t="shared" si="116"/>
        <v>541</v>
      </c>
      <c r="K1237" s="49">
        <f t="shared" si="117"/>
        <v>10.82</v>
      </c>
      <c r="L1237" s="50">
        <f t="shared" si="118"/>
        <v>561.5</v>
      </c>
      <c r="M1237" s="50">
        <f t="shared" si="119"/>
        <v>561.5</v>
      </c>
      <c r="P1237" s="8">
        <v>0.48</v>
      </c>
      <c r="Q1237" s="8">
        <v>12.48</v>
      </c>
    </row>
    <row r="1238" spans="1:17">
      <c r="A1238" s="44" t="s">
        <v>1028</v>
      </c>
      <c r="B1238" s="45" t="s">
        <v>4</v>
      </c>
      <c r="C1238" s="57" t="s">
        <v>14</v>
      </c>
      <c r="D1238" s="53" t="s">
        <v>1029</v>
      </c>
      <c r="E1238" s="47" t="s">
        <v>12</v>
      </c>
      <c r="F1238" s="54">
        <v>50</v>
      </c>
      <c r="G1238" s="48">
        <v>50</v>
      </c>
      <c r="H1238" s="48">
        <f t="shared" si="114"/>
        <v>518.5</v>
      </c>
      <c r="I1238" s="49">
        <f t="shared" si="115"/>
        <v>10.37</v>
      </c>
      <c r="J1238" s="49">
        <f t="shared" si="116"/>
        <v>689</v>
      </c>
      <c r="K1238" s="49">
        <f t="shared" si="117"/>
        <v>13.78</v>
      </c>
      <c r="L1238" s="50">
        <f t="shared" si="118"/>
        <v>1207.5</v>
      </c>
      <c r="M1238" s="50">
        <f t="shared" si="119"/>
        <v>1207.5</v>
      </c>
      <c r="P1238" s="8">
        <v>11.97</v>
      </c>
      <c r="Q1238" s="8">
        <v>15.9</v>
      </c>
    </row>
    <row r="1239" spans="1:17">
      <c r="A1239" s="44" t="s">
        <v>1030</v>
      </c>
      <c r="B1239" s="45" t="s">
        <v>37</v>
      </c>
      <c r="C1239" s="46">
        <v>72528</v>
      </c>
      <c r="D1239" s="53" t="s">
        <v>1031</v>
      </c>
      <c r="E1239" s="47" t="s">
        <v>12</v>
      </c>
      <c r="F1239" s="54">
        <v>50</v>
      </c>
      <c r="G1239" s="48">
        <v>50</v>
      </c>
      <c r="H1239" s="48">
        <f t="shared" si="114"/>
        <v>271.5</v>
      </c>
      <c r="I1239" s="49">
        <f t="shared" si="115"/>
        <v>5.43</v>
      </c>
      <c r="J1239" s="49">
        <f t="shared" si="116"/>
        <v>613</v>
      </c>
      <c r="K1239" s="49">
        <f t="shared" si="117"/>
        <v>12.26</v>
      </c>
      <c r="L1239" s="50">
        <f t="shared" si="118"/>
        <v>884.5</v>
      </c>
      <c r="M1239" s="50">
        <f t="shared" si="119"/>
        <v>884.5</v>
      </c>
      <c r="P1239" s="8">
        <v>6.27</v>
      </c>
      <c r="Q1239" s="8">
        <v>14.14</v>
      </c>
    </row>
    <row r="1240" spans="1:17">
      <c r="A1240" s="44" t="s">
        <v>1032</v>
      </c>
      <c r="B1240" s="45" t="s">
        <v>37</v>
      </c>
      <c r="C1240" s="46">
        <v>72532</v>
      </c>
      <c r="D1240" s="53" t="s">
        <v>1033</v>
      </c>
      <c r="E1240" s="47" t="s">
        <v>12</v>
      </c>
      <c r="F1240" s="54">
        <v>25</v>
      </c>
      <c r="G1240" s="48">
        <v>25</v>
      </c>
      <c r="H1240" s="48">
        <f t="shared" si="114"/>
        <v>196</v>
      </c>
      <c r="I1240" s="49">
        <f t="shared" si="115"/>
        <v>7.84</v>
      </c>
      <c r="J1240" s="49">
        <f t="shared" si="116"/>
        <v>306.5</v>
      </c>
      <c r="K1240" s="49">
        <f t="shared" si="117"/>
        <v>12.26</v>
      </c>
      <c r="L1240" s="50">
        <f t="shared" si="118"/>
        <v>502.5</v>
      </c>
      <c r="M1240" s="50">
        <f t="shared" si="119"/>
        <v>502.5</v>
      </c>
      <c r="P1240" s="8">
        <v>9.0500000000000007</v>
      </c>
      <c r="Q1240" s="8">
        <v>14.14</v>
      </c>
    </row>
    <row r="1241" spans="1:17" ht="15.6">
      <c r="A1241" s="44" t="s">
        <v>1034</v>
      </c>
      <c r="B1241" s="51" t="s">
        <v>4</v>
      </c>
      <c r="C1241" s="73" t="s">
        <v>89</v>
      </c>
      <c r="D1241" s="53" t="s">
        <v>1015</v>
      </c>
      <c r="E1241" s="63" t="s">
        <v>12</v>
      </c>
      <c r="F1241" s="64">
        <v>120</v>
      </c>
      <c r="G1241" s="65">
        <v>120</v>
      </c>
      <c r="H1241" s="48">
        <f t="shared" si="114"/>
        <v>163.20000000000002</v>
      </c>
      <c r="I1241" s="49">
        <f t="shared" si="115"/>
        <v>1.36</v>
      </c>
      <c r="J1241" s="49">
        <f t="shared" si="116"/>
        <v>304.8</v>
      </c>
      <c r="K1241" s="49">
        <f t="shared" si="117"/>
        <v>2.54</v>
      </c>
      <c r="L1241" s="50">
        <f t="shared" si="118"/>
        <v>468</v>
      </c>
      <c r="M1241" s="50">
        <f t="shared" si="119"/>
        <v>468</v>
      </c>
      <c r="P1241" s="9">
        <v>1.58</v>
      </c>
      <c r="Q1241" s="9">
        <v>2.94</v>
      </c>
    </row>
    <row r="1242" spans="1:17">
      <c r="A1242" s="44" t="s">
        <v>1035</v>
      </c>
      <c r="B1242" s="45" t="s">
        <v>37</v>
      </c>
      <c r="C1242" s="46">
        <v>71035</v>
      </c>
      <c r="D1242" s="53" t="s">
        <v>1036</v>
      </c>
      <c r="E1242" s="47" t="s">
        <v>12</v>
      </c>
      <c r="F1242" s="54">
        <v>60</v>
      </c>
      <c r="G1242" s="48">
        <v>60</v>
      </c>
      <c r="H1242" s="48">
        <f t="shared" si="114"/>
        <v>602.4</v>
      </c>
      <c r="I1242" s="49">
        <f t="shared" si="115"/>
        <v>10.039999999999999</v>
      </c>
      <c r="J1242" s="49">
        <f t="shared" si="116"/>
        <v>551.4</v>
      </c>
      <c r="K1242" s="49">
        <f t="shared" si="117"/>
        <v>9.19</v>
      </c>
      <c r="L1242" s="50">
        <f t="shared" si="118"/>
        <v>1153.8</v>
      </c>
      <c r="M1242" s="50">
        <f t="shared" si="119"/>
        <v>1153.8</v>
      </c>
      <c r="P1242" s="8">
        <v>11.58</v>
      </c>
      <c r="Q1242" s="8">
        <v>10.6</v>
      </c>
    </row>
    <row r="1243" spans="1:17">
      <c r="A1243" s="44" t="s">
        <v>1037</v>
      </c>
      <c r="B1243" s="45" t="s">
        <v>37</v>
      </c>
      <c r="C1243" s="46">
        <v>72661</v>
      </c>
      <c r="D1243" s="53" t="s">
        <v>1038</v>
      </c>
      <c r="E1243" s="47" t="s">
        <v>16</v>
      </c>
      <c r="F1243" s="54">
        <v>60</v>
      </c>
      <c r="G1243" s="48">
        <v>60</v>
      </c>
      <c r="H1243" s="48">
        <f t="shared" si="114"/>
        <v>423</v>
      </c>
      <c r="I1243" s="49">
        <f t="shared" si="115"/>
        <v>7.05</v>
      </c>
      <c r="J1243" s="49">
        <f t="shared" si="116"/>
        <v>441</v>
      </c>
      <c r="K1243" s="49">
        <f t="shared" si="117"/>
        <v>7.35</v>
      </c>
      <c r="L1243" s="50">
        <f t="shared" si="118"/>
        <v>864</v>
      </c>
      <c r="M1243" s="50">
        <f t="shared" si="119"/>
        <v>864</v>
      </c>
      <c r="P1243" s="8">
        <v>8.14</v>
      </c>
      <c r="Q1243" s="8">
        <v>8.48</v>
      </c>
    </row>
    <row r="1244" spans="1:17" ht="15.6">
      <c r="A1244" s="44" t="s">
        <v>1039</v>
      </c>
      <c r="B1244" s="45" t="s">
        <v>4</v>
      </c>
      <c r="C1244" s="57" t="s">
        <v>90</v>
      </c>
      <c r="D1244" s="53" t="s">
        <v>1040</v>
      </c>
      <c r="E1244" s="47" t="s">
        <v>12</v>
      </c>
      <c r="F1244" s="54">
        <v>120</v>
      </c>
      <c r="G1244" s="48">
        <v>120</v>
      </c>
      <c r="H1244" s="48">
        <f t="shared" si="114"/>
        <v>710.4</v>
      </c>
      <c r="I1244" s="49">
        <f t="shared" si="115"/>
        <v>5.92</v>
      </c>
      <c r="J1244" s="49">
        <f t="shared" si="116"/>
        <v>1102.8</v>
      </c>
      <c r="K1244" s="49">
        <f t="shared" si="117"/>
        <v>9.19</v>
      </c>
      <c r="L1244" s="50">
        <f t="shared" si="118"/>
        <v>1813.2</v>
      </c>
      <c r="M1244" s="50">
        <f t="shared" si="119"/>
        <v>1813.2</v>
      </c>
      <c r="P1244" s="8">
        <v>6.83</v>
      </c>
      <c r="Q1244" s="8">
        <v>10.6</v>
      </c>
    </row>
    <row r="1245" spans="1:17">
      <c r="A1245" s="44" t="s">
        <v>1041</v>
      </c>
      <c r="B1245" s="45" t="s">
        <v>7</v>
      </c>
      <c r="C1245" s="46">
        <v>96989</v>
      </c>
      <c r="D1245" s="53" t="s">
        <v>1042</v>
      </c>
      <c r="E1245" s="47" t="s">
        <v>12</v>
      </c>
      <c r="F1245" s="54">
        <v>1</v>
      </c>
      <c r="G1245" s="48">
        <v>1</v>
      </c>
      <c r="H1245" s="48">
        <f t="shared" si="114"/>
        <v>112.3</v>
      </c>
      <c r="I1245" s="49">
        <f t="shared" si="115"/>
        <v>112.3</v>
      </c>
      <c r="J1245" s="49">
        <f t="shared" si="116"/>
        <v>3.86</v>
      </c>
      <c r="K1245" s="49">
        <f t="shared" si="117"/>
        <v>3.86</v>
      </c>
      <c r="L1245" s="50">
        <f t="shared" si="118"/>
        <v>116.16</v>
      </c>
      <c r="M1245" s="50">
        <f t="shared" si="119"/>
        <v>116.16</v>
      </c>
      <c r="P1245" s="8">
        <v>129.52000000000001</v>
      </c>
      <c r="Q1245" s="8">
        <v>4.46</v>
      </c>
    </row>
    <row r="1246" spans="1:17">
      <c r="A1246" s="34">
        <v>37</v>
      </c>
      <c r="B1246" s="35"/>
      <c r="C1246" s="35"/>
      <c r="D1246" s="36" t="s">
        <v>1043</v>
      </c>
      <c r="E1246" s="37" t="s">
        <v>12</v>
      </c>
      <c r="F1246" s="38">
        <v>1</v>
      </c>
      <c r="G1246" s="35"/>
      <c r="H1246" s="58"/>
      <c r="I1246" s="58"/>
      <c r="J1246" s="58"/>
      <c r="K1246" s="58"/>
      <c r="L1246" s="58">
        <f>L1247+L1249+L1251+L1254+L1270</f>
        <v>2482.8199999999993</v>
      </c>
      <c r="M1246" s="58">
        <f>M1247+M1249+M1251+M1254+M1270</f>
        <v>2482.8199999999993</v>
      </c>
      <c r="P1246" s="5"/>
      <c r="Q1246" s="5"/>
    </row>
    <row r="1247" spans="1:17">
      <c r="A1247" s="40" t="s">
        <v>1044</v>
      </c>
      <c r="B1247" s="41"/>
      <c r="C1247" s="41"/>
      <c r="D1247" s="42" t="s">
        <v>132</v>
      </c>
      <c r="E1247" s="41"/>
      <c r="F1247" s="92"/>
      <c r="G1247" s="41"/>
      <c r="H1247" s="55"/>
      <c r="I1247" s="55"/>
      <c r="J1247" s="55"/>
      <c r="K1247" s="55"/>
      <c r="L1247" s="55">
        <f>L1248</f>
        <v>36.729999999999997</v>
      </c>
      <c r="M1247" s="55">
        <f>M1248</f>
        <v>36.729999999999997</v>
      </c>
      <c r="P1247" s="4"/>
      <c r="Q1247" s="4"/>
    </row>
    <row r="1248" spans="1:17">
      <c r="A1248" s="44" t="s">
        <v>1045</v>
      </c>
      <c r="B1248" s="45" t="s">
        <v>37</v>
      </c>
      <c r="C1248" s="46">
        <v>20121</v>
      </c>
      <c r="D1248" s="53" t="s">
        <v>965</v>
      </c>
      <c r="E1248" s="47" t="s">
        <v>17</v>
      </c>
      <c r="F1248" s="54">
        <v>0.28000000000000003</v>
      </c>
      <c r="G1248" s="48">
        <v>0.28000000000000003</v>
      </c>
      <c r="H1248" s="48">
        <f t="shared" si="114"/>
        <v>0</v>
      </c>
      <c r="I1248" s="49">
        <f t="shared" si="115"/>
        <v>0</v>
      </c>
      <c r="J1248" s="49">
        <f t="shared" si="116"/>
        <v>36.735999999999997</v>
      </c>
      <c r="K1248" s="49">
        <f t="shared" si="117"/>
        <v>131.19999999999999</v>
      </c>
      <c r="L1248" s="50">
        <f t="shared" si="118"/>
        <v>36.729999999999997</v>
      </c>
      <c r="M1248" s="50">
        <f t="shared" si="119"/>
        <v>36.729999999999997</v>
      </c>
      <c r="P1248" s="8">
        <v>0</v>
      </c>
      <c r="Q1248" s="8">
        <v>151.32</v>
      </c>
    </row>
    <row r="1249" spans="1:17">
      <c r="A1249" s="40" t="s">
        <v>1046</v>
      </c>
      <c r="B1249" s="41"/>
      <c r="C1249" s="41"/>
      <c r="D1249" s="42" t="s">
        <v>134</v>
      </c>
      <c r="E1249" s="41"/>
      <c r="F1249" s="92"/>
      <c r="G1249" s="41"/>
      <c r="H1249" s="55"/>
      <c r="I1249" s="55"/>
      <c r="J1249" s="55"/>
      <c r="K1249" s="55"/>
      <c r="L1249" s="55">
        <f>L1250</f>
        <v>10.57</v>
      </c>
      <c r="M1249" s="55">
        <f>M1250</f>
        <v>10.57</v>
      </c>
      <c r="P1249" s="4"/>
      <c r="Q1249" s="4"/>
    </row>
    <row r="1250" spans="1:17">
      <c r="A1250" s="44" t="s">
        <v>1047</v>
      </c>
      <c r="B1250" s="45" t="s">
        <v>37</v>
      </c>
      <c r="C1250" s="46">
        <v>30101</v>
      </c>
      <c r="D1250" s="53" t="s">
        <v>92</v>
      </c>
      <c r="E1250" s="47" t="s">
        <v>17</v>
      </c>
      <c r="F1250" s="54">
        <v>0.28000000000000003</v>
      </c>
      <c r="G1250" s="48">
        <v>0.28000000000000003</v>
      </c>
      <c r="H1250" s="48">
        <f t="shared" si="114"/>
        <v>8.394400000000001</v>
      </c>
      <c r="I1250" s="49">
        <f t="shared" si="115"/>
        <v>29.98</v>
      </c>
      <c r="J1250" s="49">
        <f t="shared" si="116"/>
        <v>2.1784000000000003</v>
      </c>
      <c r="K1250" s="49">
        <f t="shared" si="117"/>
        <v>7.78</v>
      </c>
      <c r="L1250" s="50">
        <f t="shared" si="118"/>
        <v>10.57</v>
      </c>
      <c r="M1250" s="50">
        <f t="shared" si="119"/>
        <v>10.57</v>
      </c>
      <c r="P1250" s="8">
        <v>34.58</v>
      </c>
      <c r="Q1250" s="8">
        <v>8.98</v>
      </c>
    </row>
    <row r="1251" spans="1:17">
      <c r="A1251" s="40" t="s">
        <v>1048</v>
      </c>
      <c r="B1251" s="41"/>
      <c r="C1251" s="41"/>
      <c r="D1251" s="42" t="s">
        <v>136</v>
      </c>
      <c r="E1251" s="41"/>
      <c r="F1251" s="92"/>
      <c r="G1251" s="41"/>
      <c r="H1251" s="55"/>
      <c r="I1251" s="55"/>
      <c r="J1251" s="55"/>
      <c r="K1251" s="55"/>
      <c r="L1251" s="55">
        <f>SUM(L1252:L1253)</f>
        <v>103.30000000000001</v>
      </c>
      <c r="M1251" s="55">
        <f>SUM(M1252:M1253)</f>
        <v>103.30000000000001</v>
      </c>
      <c r="P1251" s="4"/>
      <c r="Q1251" s="4"/>
    </row>
    <row r="1252" spans="1:17">
      <c r="A1252" s="44" t="s">
        <v>1049</v>
      </c>
      <c r="B1252" s="45" t="s">
        <v>37</v>
      </c>
      <c r="C1252" s="46">
        <v>40101</v>
      </c>
      <c r="D1252" s="53" t="s">
        <v>93</v>
      </c>
      <c r="E1252" s="47" t="s">
        <v>17</v>
      </c>
      <c r="F1252" s="54">
        <v>2.2400000000000002</v>
      </c>
      <c r="G1252" s="48">
        <v>2.2400000000000002</v>
      </c>
      <c r="H1252" s="48">
        <f t="shared" si="114"/>
        <v>0</v>
      </c>
      <c r="I1252" s="49">
        <f t="shared" si="115"/>
        <v>0</v>
      </c>
      <c r="J1252" s="49">
        <f t="shared" si="116"/>
        <v>62.137599999999999</v>
      </c>
      <c r="K1252" s="49">
        <f t="shared" si="117"/>
        <v>27.74</v>
      </c>
      <c r="L1252" s="50">
        <f t="shared" si="118"/>
        <v>62.13</v>
      </c>
      <c r="M1252" s="50">
        <f t="shared" si="119"/>
        <v>62.13</v>
      </c>
      <c r="P1252" s="8">
        <v>0</v>
      </c>
      <c r="Q1252" s="8">
        <v>32</v>
      </c>
    </row>
    <row r="1253" spans="1:17">
      <c r="A1253" s="44" t="s">
        <v>1050</v>
      </c>
      <c r="B1253" s="45" t="s">
        <v>37</v>
      </c>
      <c r="C1253" s="46">
        <v>40902</v>
      </c>
      <c r="D1253" s="53" t="s">
        <v>94</v>
      </c>
      <c r="E1253" s="47" t="s">
        <v>17</v>
      </c>
      <c r="F1253" s="54">
        <v>2.2400000000000002</v>
      </c>
      <c r="G1253" s="48">
        <v>2.2400000000000002</v>
      </c>
      <c r="H1253" s="48">
        <f t="shared" si="114"/>
        <v>0</v>
      </c>
      <c r="I1253" s="49">
        <f t="shared" si="115"/>
        <v>0</v>
      </c>
      <c r="J1253" s="49">
        <f t="shared" si="116"/>
        <v>41.171199999999999</v>
      </c>
      <c r="K1253" s="49">
        <f t="shared" si="117"/>
        <v>18.38</v>
      </c>
      <c r="L1253" s="50">
        <f t="shared" si="118"/>
        <v>41.17</v>
      </c>
      <c r="M1253" s="50">
        <f t="shared" si="119"/>
        <v>41.17</v>
      </c>
      <c r="P1253" s="8">
        <v>0</v>
      </c>
      <c r="Q1253" s="8">
        <v>21.2</v>
      </c>
    </row>
    <row r="1254" spans="1:17">
      <c r="A1254" s="40" t="s">
        <v>1051</v>
      </c>
      <c r="B1254" s="41"/>
      <c r="C1254" s="41"/>
      <c r="D1254" s="42" t="s">
        <v>145</v>
      </c>
      <c r="E1254" s="41"/>
      <c r="F1254" s="92"/>
      <c r="G1254" s="41"/>
      <c r="H1254" s="55"/>
      <c r="I1254" s="55"/>
      <c r="J1254" s="55"/>
      <c r="K1254" s="55"/>
      <c r="L1254" s="55">
        <f>SUM(L1255:L1269)</f>
        <v>2276.5199999999995</v>
      </c>
      <c r="M1254" s="55">
        <f>SUM(M1255:M1269)</f>
        <v>2276.5199999999995</v>
      </c>
      <c r="P1254" s="4"/>
      <c r="Q1254" s="4"/>
    </row>
    <row r="1255" spans="1:17">
      <c r="A1255" s="44" t="s">
        <v>1052</v>
      </c>
      <c r="B1255" s="45" t="s">
        <v>4</v>
      </c>
      <c r="C1255" s="57" t="s">
        <v>34</v>
      </c>
      <c r="D1255" s="53" t="s">
        <v>35</v>
      </c>
      <c r="E1255" s="47" t="s">
        <v>36</v>
      </c>
      <c r="F1255" s="54">
        <v>1</v>
      </c>
      <c r="G1255" s="48">
        <v>1</v>
      </c>
      <c r="H1255" s="48">
        <f t="shared" si="114"/>
        <v>0</v>
      </c>
      <c r="I1255" s="49">
        <f t="shared" si="115"/>
        <v>0</v>
      </c>
      <c r="J1255" s="49">
        <f t="shared" si="116"/>
        <v>847.63</v>
      </c>
      <c r="K1255" s="49">
        <f t="shared" si="117"/>
        <v>847.63</v>
      </c>
      <c r="L1255" s="50">
        <f t="shared" si="118"/>
        <v>847.63</v>
      </c>
      <c r="M1255" s="50">
        <f t="shared" si="119"/>
        <v>847.63</v>
      </c>
      <c r="P1255" s="8">
        <v>0</v>
      </c>
      <c r="Q1255" s="8">
        <v>977.58</v>
      </c>
    </row>
    <row r="1256" spans="1:17" ht="15.6">
      <c r="A1256" s="44" t="s">
        <v>1053</v>
      </c>
      <c r="B1256" s="51" t="s">
        <v>7</v>
      </c>
      <c r="C1256" s="52">
        <v>92688</v>
      </c>
      <c r="D1256" s="53" t="s">
        <v>1054</v>
      </c>
      <c r="E1256" s="63" t="s">
        <v>16</v>
      </c>
      <c r="F1256" s="64">
        <v>16</v>
      </c>
      <c r="G1256" s="65">
        <v>16</v>
      </c>
      <c r="H1256" s="48">
        <f t="shared" si="114"/>
        <v>426.56</v>
      </c>
      <c r="I1256" s="49">
        <f t="shared" si="115"/>
        <v>26.66</v>
      </c>
      <c r="J1256" s="49">
        <f t="shared" si="116"/>
        <v>143.19999999999999</v>
      </c>
      <c r="K1256" s="49">
        <f t="shared" si="117"/>
        <v>8.9499999999999993</v>
      </c>
      <c r="L1256" s="50">
        <f t="shared" si="118"/>
        <v>569.76</v>
      </c>
      <c r="M1256" s="50">
        <f t="shared" si="119"/>
        <v>569.76</v>
      </c>
      <c r="P1256" s="9">
        <v>30.75</v>
      </c>
      <c r="Q1256" s="9">
        <v>10.33</v>
      </c>
    </row>
    <row r="1257" spans="1:17">
      <c r="A1257" s="44" t="s">
        <v>1055</v>
      </c>
      <c r="B1257" s="45" t="s">
        <v>4</v>
      </c>
      <c r="C1257" s="57" t="s">
        <v>56</v>
      </c>
      <c r="D1257" s="53" t="s">
        <v>57</v>
      </c>
      <c r="E1257" s="47" t="s">
        <v>16</v>
      </c>
      <c r="F1257" s="54">
        <v>14.3</v>
      </c>
      <c r="G1257" s="48">
        <v>14.3</v>
      </c>
      <c r="H1257" s="48">
        <f t="shared" si="114"/>
        <v>77.220000000000013</v>
      </c>
      <c r="I1257" s="49">
        <f t="shared" si="115"/>
        <v>5.4</v>
      </c>
      <c r="J1257" s="49">
        <f t="shared" si="116"/>
        <v>87.659000000000006</v>
      </c>
      <c r="K1257" s="49">
        <f t="shared" si="117"/>
        <v>6.13</v>
      </c>
      <c r="L1257" s="50">
        <f t="shared" si="118"/>
        <v>164.87</v>
      </c>
      <c r="M1257" s="50">
        <f t="shared" si="119"/>
        <v>164.87</v>
      </c>
      <c r="P1257" s="8">
        <v>6.23</v>
      </c>
      <c r="Q1257" s="8">
        <v>7.07</v>
      </c>
    </row>
    <row r="1258" spans="1:17" ht="15.6">
      <c r="A1258" s="44" t="s">
        <v>1056</v>
      </c>
      <c r="B1258" s="51" t="s">
        <v>7</v>
      </c>
      <c r="C1258" s="52">
        <v>92701</v>
      </c>
      <c r="D1258" s="53" t="s">
        <v>1057</v>
      </c>
      <c r="E1258" s="63" t="s">
        <v>12</v>
      </c>
      <c r="F1258" s="64">
        <v>7</v>
      </c>
      <c r="G1258" s="65">
        <v>7</v>
      </c>
      <c r="H1258" s="48">
        <f t="shared" si="114"/>
        <v>96.18</v>
      </c>
      <c r="I1258" s="49">
        <f t="shared" si="115"/>
        <v>13.74</v>
      </c>
      <c r="J1258" s="49">
        <f t="shared" si="116"/>
        <v>94.009999999999991</v>
      </c>
      <c r="K1258" s="49">
        <f t="shared" si="117"/>
        <v>13.43</v>
      </c>
      <c r="L1258" s="50">
        <f t="shared" si="118"/>
        <v>190.19</v>
      </c>
      <c r="M1258" s="50">
        <f t="shared" si="119"/>
        <v>190.19</v>
      </c>
      <c r="P1258" s="9">
        <v>15.85</v>
      </c>
      <c r="Q1258" s="9">
        <v>15.49</v>
      </c>
    </row>
    <row r="1259" spans="1:17">
      <c r="A1259" s="44" t="s">
        <v>1058</v>
      </c>
      <c r="B1259" s="45" t="s">
        <v>37</v>
      </c>
      <c r="C1259" s="46">
        <v>70371</v>
      </c>
      <c r="D1259" s="53" t="s">
        <v>1059</v>
      </c>
      <c r="E1259" s="47" t="s">
        <v>12</v>
      </c>
      <c r="F1259" s="54">
        <v>5</v>
      </c>
      <c r="G1259" s="48">
        <v>5</v>
      </c>
      <c r="H1259" s="48">
        <f t="shared" si="114"/>
        <v>6.8000000000000007</v>
      </c>
      <c r="I1259" s="49">
        <f t="shared" si="115"/>
        <v>1.36</v>
      </c>
      <c r="J1259" s="49">
        <f t="shared" si="116"/>
        <v>1.55</v>
      </c>
      <c r="K1259" s="49">
        <f t="shared" si="117"/>
        <v>0.31</v>
      </c>
      <c r="L1259" s="50">
        <f t="shared" si="118"/>
        <v>8.35</v>
      </c>
      <c r="M1259" s="50">
        <f t="shared" si="119"/>
        <v>8.35</v>
      </c>
      <c r="P1259" s="8">
        <v>1.57</v>
      </c>
      <c r="Q1259" s="8">
        <v>0.36</v>
      </c>
    </row>
    <row r="1260" spans="1:17">
      <c r="A1260" s="44" t="s">
        <v>1060</v>
      </c>
      <c r="B1260" s="45" t="s">
        <v>37</v>
      </c>
      <c r="C1260" s="46">
        <v>71863</v>
      </c>
      <c r="D1260" s="53" t="s">
        <v>32</v>
      </c>
      <c r="E1260" s="47" t="s">
        <v>12</v>
      </c>
      <c r="F1260" s="54">
        <v>10</v>
      </c>
      <c r="G1260" s="48">
        <v>10</v>
      </c>
      <c r="H1260" s="48">
        <f t="shared" si="114"/>
        <v>4.9000000000000004</v>
      </c>
      <c r="I1260" s="49">
        <f t="shared" si="115"/>
        <v>0.49</v>
      </c>
      <c r="J1260" s="49">
        <f t="shared" si="116"/>
        <v>8.6</v>
      </c>
      <c r="K1260" s="49">
        <f t="shared" si="117"/>
        <v>0.86</v>
      </c>
      <c r="L1260" s="50">
        <f t="shared" si="118"/>
        <v>13.5</v>
      </c>
      <c r="M1260" s="50">
        <f t="shared" si="119"/>
        <v>13.5</v>
      </c>
      <c r="P1260" s="8">
        <v>0.56999999999999995</v>
      </c>
      <c r="Q1260" s="8">
        <v>1</v>
      </c>
    </row>
    <row r="1261" spans="1:17">
      <c r="A1261" s="44" t="s">
        <v>1061</v>
      </c>
      <c r="B1261" s="45" t="s">
        <v>37</v>
      </c>
      <c r="C1261" s="46">
        <v>70393</v>
      </c>
      <c r="D1261" s="53" t="s">
        <v>31</v>
      </c>
      <c r="E1261" s="47" t="s">
        <v>12</v>
      </c>
      <c r="F1261" s="54">
        <v>10</v>
      </c>
      <c r="G1261" s="48">
        <v>10</v>
      </c>
      <c r="H1261" s="48">
        <f t="shared" si="114"/>
        <v>3.5</v>
      </c>
      <c r="I1261" s="49">
        <f t="shared" si="115"/>
        <v>0.35</v>
      </c>
      <c r="J1261" s="49">
        <f t="shared" si="116"/>
        <v>6.1</v>
      </c>
      <c r="K1261" s="49">
        <f t="shared" si="117"/>
        <v>0.61</v>
      </c>
      <c r="L1261" s="50">
        <f t="shared" si="118"/>
        <v>9.6</v>
      </c>
      <c r="M1261" s="50">
        <f t="shared" si="119"/>
        <v>9.6</v>
      </c>
      <c r="P1261" s="8">
        <v>0.41</v>
      </c>
      <c r="Q1261" s="8">
        <v>0.71</v>
      </c>
    </row>
    <row r="1262" spans="1:17">
      <c r="A1262" s="44" t="s">
        <v>1062</v>
      </c>
      <c r="B1262" s="45" t="s">
        <v>37</v>
      </c>
      <c r="C1262" s="46">
        <v>85003</v>
      </c>
      <c r="D1262" s="53" t="s">
        <v>889</v>
      </c>
      <c r="E1262" s="47" t="s">
        <v>12</v>
      </c>
      <c r="F1262" s="54">
        <v>1</v>
      </c>
      <c r="G1262" s="48">
        <v>1</v>
      </c>
      <c r="H1262" s="48">
        <f t="shared" si="114"/>
        <v>153.94</v>
      </c>
      <c r="I1262" s="49">
        <f t="shared" si="115"/>
        <v>153.94</v>
      </c>
      <c r="J1262" s="49">
        <f t="shared" si="116"/>
        <v>12.98</v>
      </c>
      <c r="K1262" s="49">
        <f t="shared" si="117"/>
        <v>12.98</v>
      </c>
      <c r="L1262" s="50">
        <f t="shared" si="118"/>
        <v>166.92</v>
      </c>
      <c r="M1262" s="50">
        <f t="shared" si="119"/>
        <v>166.92</v>
      </c>
      <c r="P1262" s="8">
        <v>177.55</v>
      </c>
      <c r="Q1262" s="8">
        <v>14.97</v>
      </c>
    </row>
    <row r="1263" spans="1:17">
      <c r="A1263" s="44" t="s">
        <v>1063</v>
      </c>
      <c r="B1263" s="45" t="s">
        <v>7</v>
      </c>
      <c r="C1263" s="46">
        <v>103029</v>
      </c>
      <c r="D1263" s="53" t="s">
        <v>1064</v>
      </c>
      <c r="E1263" s="47" t="s">
        <v>12</v>
      </c>
      <c r="F1263" s="54">
        <v>1</v>
      </c>
      <c r="G1263" s="48">
        <v>1</v>
      </c>
      <c r="H1263" s="48">
        <f t="shared" si="114"/>
        <v>38.07</v>
      </c>
      <c r="I1263" s="49">
        <f t="shared" si="115"/>
        <v>38.07</v>
      </c>
      <c r="J1263" s="49">
        <f t="shared" si="116"/>
        <v>3.3</v>
      </c>
      <c r="K1263" s="49">
        <f t="shared" si="117"/>
        <v>3.3</v>
      </c>
      <c r="L1263" s="50">
        <f t="shared" si="118"/>
        <v>41.37</v>
      </c>
      <c r="M1263" s="50">
        <f t="shared" si="119"/>
        <v>41.37</v>
      </c>
      <c r="P1263" s="8">
        <v>43.91</v>
      </c>
      <c r="Q1263" s="8">
        <v>3.81</v>
      </c>
    </row>
    <row r="1264" spans="1:17" ht="15.6">
      <c r="A1264" s="44" t="s">
        <v>1065</v>
      </c>
      <c r="B1264" s="45" t="s">
        <v>37</v>
      </c>
      <c r="C1264" s="46">
        <v>91025</v>
      </c>
      <c r="D1264" s="53" t="s">
        <v>1066</v>
      </c>
      <c r="E1264" s="47" t="s">
        <v>12</v>
      </c>
      <c r="F1264" s="54">
        <v>1</v>
      </c>
      <c r="G1264" s="48">
        <v>1</v>
      </c>
      <c r="H1264" s="48">
        <f t="shared" si="114"/>
        <v>120.45</v>
      </c>
      <c r="I1264" s="49">
        <f t="shared" si="115"/>
        <v>120.45</v>
      </c>
      <c r="J1264" s="49">
        <f t="shared" si="116"/>
        <v>13.24</v>
      </c>
      <c r="K1264" s="49">
        <f t="shared" si="117"/>
        <v>13.24</v>
      </c>
      <c r="L1264" s="50">
        <f t="shared" si="118"/>
        <v>133.69</v>
      </c>
      <c r="M1264" s="50">
        <f t="shared" si="119"/>
        <v>133.69</v>
      </c>
      <c r="P1264" s="8">
        <v>138.91999999999999</v>
      </c>
      <c r="Q1264" s="8">
        <v>15.27</v>
      </c>
    </row>
    <row r="1265" spans="1:17">
      <c r="A1265" s="44" t="s">
        <v>1067</v>
      </c>
      <c r="B1265" s="45" t="s">
        <v>4</v>
      </c>
      <c r="C1265" s="57" t="s">
        <v>22</v>
      </c>
      <c r="D1265" s="53" t="s">
        <v>23</v>
      </c>
      <c r="E1265" s="47" t="s">
        <v>12</v>
      </c>
      <c r="F1265" s="54">
        <v>1</v>
      </c>
      <c r="G1265" s="48">
        <v>1</v>
      </c>
      <c r="H1265" s="48">
        <f t="shared" si="114"/>
        <v>22.22</v>
      </c>
      <c r="I1265" s="49">
        <f t="shared" si="115"/>
        <v>22.22</v>
      </c>
      <c r="J1265" s="49">
        <f t="shared" si="116"/>
        <v>13.24</v>
      </c>
      <c r="K1265" s="49">
        <f t="shared" si="117"/>
        <v>13.24</v>
      </c>
      <c r="L1265" s="50">
        <f t="shared" si="118"/>
        <v>35.46</v>
      </c>
      <c r="M1265" s="50">
        <f t="shared" si="119"/>
        <v>35.46</v>
      </c>
      <c r="P1265" s="8">
        <v>25.63</v>
      </c>
      <c r="Q1265" s="8">
        <v>15.27</v>
      </c>
    </row>
    <row r="1266" spans="1:17">
      <c r="A1266" s="44" t="s">
        <v>1068</v>
      </c>
      <c r="B1266" s="45" t="s">
        <v>37</v>
      </c>
      <c r="C1266" s="46">
        <v>91021</v>
      </c>
      <c r="D1266" s="53" t="s">
        <v>1069</v>
      </c>
      <c r="E1266" s="47" t="s">
        <v>12</v>
      </c>
      <c r="F1266" s="54">
        <v>2</v>
      </c>
      <c r="G1266" s="48">
        <v>2</v>
      </c>
      <c r="H1266" s="48">
        <f t="shared" si="114"/>
        <v>12.2</v>
      </c>
      <c r="I1266" s="49">
        <f t="shared" si="115"/>
        <v>6.1</v>
      </c>
      <c r="J1266" s="49">
        <f t="shared" si="116"/>
        <v>9.8000000000000007</v>
      </c>
      <c r="K1266" s="49">
        <f t="shared" si="117"/>
        <v>4.9000000000000004</v>
      </c>
      <c r="L1266" s="50">
        <f t="shared" si="118"/>
        <v>22</v>
      </c>
      <c r="M1266" s="50">
        <f t="shared" si="119"/>
        <v>22</v>
      </c>
      <c r="P1266" s="8">
        <v>7.04</v>
      </c>
      <c r="Q1266" s="8">
        <v>5.66</v>
      </c>
    </row>
    <row r="1267" spans="1:17">
      <c r="A1267" s="44" t="s">
        <v>1070</v>
      </c>
      <c r="B1267" s="45" t="s">
        <v>4</v>
      </c>
      <c r="C1267" s="57" t="s">
        <v>70</v>
      </c>
      <c r="D1267" s="53" t="s">
        <v>71</v>
      </c>
      <c r="E1267" s="47" t="s">
        <v>12</v>
      </c>
      <c r="F1267" s="54">
        <v>2</v>
      </c>
      <c r="G1267" s="48">
        <v>2</v>
      </c>
      <c r="H1267" s="48">
        <f t="shared" si="114"/>
        <v>16.3</v>
      </c>
      <c r="I1267" s="49">
        <f t="shared" si="115"/>
        <v>8.15</v>
      </c>
      <c r="J1267" s="49">
        <f t="shared" si="116"/>
        <v>9.8000000000000007</v>
      </c>
      <c r="K1267" s="49">
        <f t="shared" si="117"/>
        <v>4.9000000000000004</v>
      </c>
      <c r="L1267" s="50">
        <f t="shared" si="118"/>
        <v>26.1</v>
      </c>
      <c r="M1267" s="50">
        <f t="shared" si="119"/>
        <v>26.1</v>
      </c>
      <c r="P1267" s="8">
        <v>9.41</v>
      </c>
      <c r="Q1267" s="8">
        <v>5.66</v>
      </c>
    </row>
    <row r="1268" spans="1:17" ht="15.6">
      <c r="A1268" s="44" t="s">
        <v>1071</v>
      </c>
      <c r="B1268" s="51" t="s">
        <v>37</v>
      </c>
      <c r="C1268" s="52">
        <v>91041</v>
      </c>
      <c r="D1268" s="53" t="s">
        <v>1072</v>
      </c>
      <c r="E1268" s="63" t="s">
        <v>12</v>
      </c>
      <c r="F1268" s="64">
        <v>1</v>
      </c>
      <c r="G1268" s="65">
        <v>1</v>
      </c>
      <c r="H1268" s="48">
        <f t="shared" si="114"/>
        <v>23.18</v>
      </c>
      <c r="I1268" s="49">
        <f t="shared" si="115"/>
        <v>23.18</v>
      </c>
      <c r="J1268" s="49">
        <f t="shared" si="116"/>
        <v>8.57</v>
      </c>
      <c r="K1268" s="49">
        <f t="shared" si="117"/>
        <v>8.57</v>
      </c>
      <c r="L1268" s="50">
        <f t="shared" si="118"/>
        <v>31.75</v>
      </c>
      <c r="M1268" s="50">
        <f t="shared" si="119"/>
        <v>31.75</v>
      </c>
      <c r="P1268" s="9">
        <v>26.74</v>
      </c>
      <c r="Q1268" s="9">
        <v>9.89</v>
      </c>
    </row>
    <row r="1269" spans="1:17" ht="23.4">
      <c r="A1269" s="44" t="s">
        <v>1073</v>
      </c>
      <c r="B1269" s="51" t="s">
        <v>37</v>
      </c>
      <c r="C1269" s="52">
        <v>91045</v>
      </c>
      <c r="D1269" s="53" t="s">
        <v>1074</v>
      </c>
      <c r="E1269" s="47" t="s">
        <v>12</v>
      </c>
      <c r="F1269" s="54">
        <v>1</v>
      </c>
      <c r="G1269" s="48">
        <v>1</v>
      </c>
      <c r="H1269" s="48">
        <f t="shared" si="114"/>
        <v>7.31</v>
      </c>
      <c r="I1269" s="49">
        <f t="shared" si="115"/>
        <v>7.31</v>
      </c>
      <c r="J1269" s="49">
        <f t="shared" si="116"/>
        <v>8.02</v>
      </c>
      <c r="K1269" s="49">
        <f t="shared" si="117"/>
        <v>8.02</v>
      </c>
      <c r="L1269" s="50">
        <f t="shared" si="118"/>
        <v>15.33</v>
      </c>
      <c r="M1269" s="50">
        <f t="shared" si="119"/>
        <v>15.33</v>
      </c>
      <c r="P1269" s="8">
        <v>8.44</v>
      </c>
      <c r="Q1269" s="8">
        <v>9.25</v>
      </c>
    </row>
    <row r="1270" spans="1:17">
      <c r="A1270" s="40" t="s">
        <v>1075</v>
      </c>
      <c r="B1270" s="41"/>
      <c r="C1270" s="41"/>
      <c r="D1270" s="42" t="s">
        <v>167</v>
      </c>
      <c r="E1270" s="41"/>
      <c r="F1270" s="92"/>
      <c r="G1270" s="41"/>
      <c r="H1270" s="55"/>
      <c r="I1270" s="55"/>
      <c r="J1270" s="55"/>
      <c r="K1270" s="55"/>
      <c r="L1270" s="55">
        <f>SUM(L1271:L1272)</f>
        <v>55.7</v>
      </c>
      <c r="M1270" s="55">
        <f>SUM(M1271:M1272)</f>
        <v>55.7</v>
      </c>
      <c r="P1270" s="4"/>
      <c r="Q1270" s="4"/>
    </row>
    <row r="1271" spans="1:17">
      <c r="A1271" s="44" t="s">
        <v>1076</v>
      </c>
      <c r="B1271" s="45" t="s">
        <v>4</v>
      </c>
      <c r="C1271" s="57" t="s">
        <v>73</v>
      </c>
      <c r="D1271" s="53" t="s">
        <v>951</v>
      </c>
      <c r="E1271" s="47" t="s">
        <v>12</v>
      </c>
      <c r="F1271" s="54">
        <v>1</v>
      </c>
      <c r="G1271" s="48">
        <v>1</v>
      </c>
      <c r="H1271" s="48">
        <f t="shared" si="114"/>
        <v>26.88</v>
      </c>
      <c r="I1271" s="49">
        <f t="shared" si="115"/>
        <v>26.88</v>
      </c>
      <c r="J1271" s="49">
        <f t="shared" si="116"/>
        <v>0.97</v>
      </c>
      <c r="K1271" s="49">
        <f t="shared" si="117"/>
        <v>0.97</v>
      </c>
      <c r="L1271" s="50">
        <f t="shared" si="118"/>
        <v>27.85</v>
      </c>
      <c r="M1271" s="50">
        <f t="shared" si="119"/>
        <v>27.85</v>
      </c>
      <c r="P1271" s="8">
        <v>31.01</v>
      </c>
      <c r="Q1271" s="8">
        <v>1.1200000000000001</v>
      </c>
    </row>
    <row r="1272" spans="1:17">
      <c r="A1272" s="44" t="s">
        <v>1077</v>
      </c>
      <c r="B1272" s="45" t="s">
        <v>4</v>
      </c>
      <c r="C1272" s="57" t="s">
        <v>55</v>
      </c>
      <c r="D1272" s="53" t="s">
        <v>953</v>
      </c>
      <c r="E1272" s="47" t="s">
        <v>12</v>
      </c>
      <c r="F1272" s="54">
        <v>1</v>
      </c>
      <c r="G1272" s="48">
        <v>1</v>
      </c>
      <c r="H1272" s="48">
        <f t="shared" si="114"/>
        <v>26.88</v>
      </c>
      <c r="I1272" s="49">
        <f t="shared" si="115"/>
        <v>26.88</v>
      </c>
      <c r="J1272" s="49">
        <f t="shared" si="116"/>
        <v>0.97</v>
      </c>
      <c r="K1272" s="49">
        <f t="shared" si="117"/>
        <v>0.97</v>
      </c>
      <c r="L1272" s="50">
        <f t="shared" si="118"/>
        <v>27.85</v>
      </c>
      <c r="M1272" s="50">
        <f t="shared" si="119"/>
        <v>27.85</v>
      </c>
      <c r="P1272" s="8">
        <v>31.01</v>
      </c>
      <c r="Q1272" s="8">
        <v>1.1200000000000001</v>
      </c>
    </row>
    <row r="1273" spans="1:17">
      <c r="A1273" s="34">
        <v>38</v>
      </c>
      <c r="B1273" s="35"/>
      <c r="C1273" s="35"/>
      <c r="D1273" s="36" t="s">
        <v>1078</v>
      </c>
      <c r="E1273" s="37" t="s">
        <v>12</v>
      </c>
      <c r="F1273" s="38">
        <v>1</v>
      </c>
      <c r="G1273" s="35"/>
      <c r="H1273" s="58"/>
      <c r="I1273" s="58"/>
      <c r="J1273" s="58"/>
      <c r="K1273" s="58"/>
      <c r="L1273" s="58">
        <f>L1274+L1276+L1278+L1281+L1328</f>
        <v>79131.33</v>
      </c>
      <c r="M1273" s="58">
        <f>M1274+M1276+M1278+M1281+M1328</f>
        <v>79131.33</v>
      </c>
      <c r="P1273" s="5"/>
      <c r="Q1273" s="5"/>
    </row>
    <row r="1274" spans="1:17">
      <c r="A1274" s="40" t="s">
        <v>1079</v>
      </c>
      <c r="B1274" s="41"/>
      <c r="C1274" s="41"/>
      <c r="D1274" s="42" t="s">
        <v>132</v>
      </c>
      <c r="E1274" s="41"/>
      <c r="F1274" s="92"/>
      <c r="G1274" s="41"/>
      <c r="H1274" s="55"/>
      <c r="I1274" s="55"/>
      <c r="J1274" s="55"/>
      <c r="K1274" s="55"/>
      <c r="L1274" s="55">
        <f>L1275</f>
        <v>120.7</v>
      </c>
      <c r="M1274" s="55">
        <f>M1275</f>
        <v>120.7</v>
      </c>
      <c r="P1274" s="4"/>
      <c r="Q1274" s="4"/>
    </row>
    <row r="1275" spans="1:17">
      <c r="A1275" s="44" t="s">
        <v>1080</v>
      </c>
      <c r="B1275" s="45" t="s">
        <v>37</v>
      </c>
      <c r="C1275" s="46">
        <v>20121</v>
      </c>
      <c r="D1275" s="53" t="s">
        <v>965</v>
      </c>
      <c r="E1275" s="47" t="s">
        <v>17</v>
      </c>
      <c r="F1275" s="54">
        <v>0.92</v>
      </c>
      <c r="G1275" s="48">
        <v>0.92</v>
      </c>
      <c r="H1275" s="48">
        <f t="shared" si="114"/>
        <v>0</v>
      </c>
      <c r="I1275" s="49">
        <f t="shared" si="115"/>
        <v>0</v>
      </c>
      <c r="J1275" s="49">
        <f t="shared" si="116"/>
        <v>120.70399999999999</v>
      </c>
      <c r="K1275" s="49">
        <f t="shared" si="117"/>
        <v>131.19999999999999</v>
      </c>
      <c r="L1275" s="50">
        <f t="shared" si="118"/>
        <v>120.7</v>
      </c>
      <c r="M1275" s="50">
        <f t="shared" si="119"/>
        <v>120.7</v>
      </c>
      <c r="P1275" s="8">
        <v>0</v>
      </c>
      <c r="Q1275" s="8">
        <v>151.32</v>
      </c>
    </row>
    <row r="1276" spans="1:17">
      <c r="A1276" s="40" t="s">
        <v>1081</v>
      </c>
      <c r="B1276" s="41"/>
      <c r="C1276" s="41"/>
      <c r="D1276" s="42" t="s">
        <v>134</v>
      </c>
      <c r="E1276" s="41"/>
      <c r="F1276" s="92"/>
      <c r="G1276" s="41"/>
      <c r="H1276" s="55"/>
      <c r="I1276" s="55"/>
      <c r="J1276" s="55"/>
      <c r="K1276" s="55"/>
      <c r="L1276" s="55">
        <f>L1277</f>
        <v>345.5</v>
      </c>
      <c r="M1276" s="55">
        <f>M1277</f>
        <v>345.5</v>
      </c>
      <c r="P1276" s="4"/>
      <c r="Q1276" s="4"/>
    </row>
    <row r="1277" spans="1:17">
      <c r="A1277" s="44" t="s">
        <v>1082</v>
      </c>
      <c r="B1277" s="45" t="s">
        <v>37</v>
      </c>
      <c r="C1277" s="46">
        <v>30101</v>
      </c>
      <c r="D1277" s="53" t="s">
        <v>92</v>
      </c>
      <c r="E1277" s="47" t="s">
        <v>17</v>
      </c>
      <c r="F1277" s="54">
        <v>9.15</v>
      </c>
      <c r="G1277" s="48">
        <v>9.15</v>
      </c>
      <c r="H1277" s="48">
        <f t="shared" si="114"/>
        <v>274.31700000000001</v>
      </c>
      <c r="I1277" s="49">
        <f t="shared" si="115"/>
        <v>29.98</v>
      </c>
      <c r="J1277" s="49">
        <f t="shared" si="116"/>
        <v>71.187000000000012</v>
      </c>
      <c r="K1277" s="49">
        <f t="shared" si="117"/>
        <v>7.78</v>
      </c>
      <c r="L1277" s="50">
        <f t="shared" si="118"/>
        <v>345.5</v>
      </c>
      <c r="M1277" s="50">
        <f t="shared" si="119"/>
        <v>345.5</v>
      </c>
      <c r="P1277" s="8">
        <v>34.58</v>
      </c>
      <c r="Q1277" s="8">
        <v>8.98</v>
      </c>
    </row>
    <row r="1278" spans="1:17">
      <c r="A1278" s="40" t="s">
        <v>1083</v>
      </c>
      <c r="B1278" s="41"/>
      <c r="C1278" s="41"/>
      <c r="D1278" s="42" t="s">
        <v>136</v>
      </c>
      <c r="E1278" s="41"/>
      <c r="F1278" s="92"/>
      <c r="G1278" s="41"/>
      <c r="H1278" s="55"/>
      <c r="I1278" s="55"/>
      <c r="J1278" s="55"/>
      <c r="K1278" s="55"/>
      <c r="L1278" s="55">
        <f>SUM(L1279:L1280)</f>
        <v>421.99</v>
      </c>
      <c r="M1278" s="55">
        <f>SUM(M1279:M1280)</f>
        <v>421.99</v>
      </c>
      <c r="P1278" s="4"/>
      <c r="Q1278" s="4"/>
    </row>
    <row r="1279" spans="1:17">
      <c r="A1279" s="44" t="s">
        <v>1084</v>
      </c>
      <c r="B1279" s="45" t="s">
        <v>37</v>
      </c>
      <c r="C1279" s="46">
        <v>40101</v>
      </c>
      <c r="D1279" s="53" t="s">
        <v>93</v>
      </c>
      <c r="E1279" s="47" t="s">
        <v>17</v>
      </c>
      <c r="F1279" s="54">
        <v>9.15</v>
      </c>
      <c r="G1279" s="48">
        <v>9.15</v>
      </c>
      <c r="H1279" s="48">
        <f t="shared" si="114"/>
        <v>0</v>
      </c>
      <c r="I1279" s="49">
        <f t="shared" si="115"/>
        <v>0</v>
      </c>
      <c r="J1279" s="49">
        <f t="shared" si="116"/>
        <v>253.821</v>
      </c>
      <c r="K1279" s="49">
        <f t="shared" si="117"/>
        <v>27.74</v>
      </c>
      <c r="L1279" s="50">
        <f t="shared" si="118"/>
        <v>253.82</v>
      </c>
      <c r="M1279" s="50">
        <f t="shared" si="119"/>
        <v>253.82</v>
      </c>
      <c r="P1279" s="8">
        <v>0</v>
      </c>
      <c r="Q1279" s="8">
        <v>32</v>
      </c>
    </row>
    <row r="1280" spans="1:17">
      <c r="A1280" s="44" t="s">
        <v>874</v>
      </c>
      <c r="B1280" s="45" t="s">
        <v>37</v>
      </c>
      <c r="C1280" s="46">
        <v>40902</v>
      </c>
      <c r="D1280" s="53" t="s">
        <v>94</v>
      </c>
      <c r="E1280" s="47" t="s">
        <v>17</v>
      </c>
      <c r="F1280" s="54">
        <v>9.15</v>
      </c>
      <c r="G1280" s="48">
        <v>9.15</v>
      </c>
      <c r="H1280" s="48">
        <f t="shared" si="114"/>
        <v>0</v>
      </c>
      <c r="I1280" s="49">
        <f t="shared" si="115"/>
        <v>0</v>
      </c>
      <c r="J1280" s="49">
        <f t="shared" si="116"/>
        <v>168.17699999999999</v>
      </c>
      <c r="K1280" s="49">
        <f t="shared" si="117"/>
        <v>18.38</v>
      </c>
      <c r="L1280" s="50">
        <f t="shared" si="118"/>
        <v>168.17</v>
      </c>
      <c r="M1280" s="50">
        <f t="shared" si="119"/>
        <v>168.17</v>
      </c>
      <c r="P1280" s="8">
        <v>0</v>
      </c>
      <c r="Q1280" s="8">
        <v>21.2</v>
      </c>
    </row>
    <row r="1281" spans="1:17">
      <c r="A1281" s="40" t="s">
        <v>875</v>
      </c>
      <c r="B1281" s="41"/>
      <c r="C1281" s="41"/>
      <c r="D1281" s="42" t="s">
        <v>145</v>
      </c>
      <c r="E1281" s="41"/>
      <c r="F1281" s="92"/>
      <c r="G1281" s="41"/>
      <c r="H1281" s="55"/>
      <c r="I1281" s="55"/>
      <c r="J1281" s="55"/>
      <c r="K1281" s="55"/>
      <c r="L1281" s="55">
        <f>L1282</f>
        <v>77682.960000000006</v>
      </c>
      <c r="M1281" s="55">
        <f>M1282</f>
        <v>77682.960000000006</v>
      </c>
      <c r="P1281" s="4"/>
      <c r="Q1281" s="4"/>
    </row>
    <row r="1282" spans="1:17">
      <c r="A1282" s="59" t="s">
        <v>876</v>
      </c>
      <c r="B1282" s="60"/>
      <c r="C1282" s="60"/>
      <c r="D1282" s="61" t="s">
        <v>877</v>
      </c>
      <c r="E1282" s="60"/>
      <c r="F1282" s="93"/>
      <c r="G1282" s="60"/>
      <c r="H1282" s="62"/>
      <c r="I1282" s="62"/>
      <c r="J1282" s="62"/>
      <c r="K1282" s="62"/>
      <c r="L1282" s="62">
        <f>SUM(L1283:L1327)</f>
        <v>77682.960000000006</v>
      </c>
      <c r="M1282" s="62">
        <f>SUM(M1283:M1327)</f>
        <v>77682.960000000006</v>
      </c>
      <c r="P1282" s="3"/>
      <c r="Q1282" s="3"/>
    </row>
    <row r="1283" spans="1:17" ht="23.4">
      <c r="A1283" s="44" t="s">
        <v>878</v>
      </c>
      <c r="B1283" s="51" t="s">
        <v>4</v>
      </c>
      <c r="C1283" s="73" t="s">
        <v>29</v>
      </c>
      <c r="D1283" s="53" t="s">
        <v>879</v>
      </c>
      <c r="E1283" s="63" t="s">
        <v>12</v>
      </c>
      <c r="F1283" s="64">
        <v>1</v>
      </c>
      <c r="G1283" s="65">
        <v>1</v>
      </c>
      <c r="H1283" s="48">
        <f t="shared" si="114"/>
        <v>7470.97</v>
      </c>
      <c r="I1283" s="49">
        <f t="shared" si="115"/>
        <v>7470.97</v>
      </c>
      <c r="J1283" s="49">
        <f t="shared" si="116"/>
        <v>0</v>
      </c>
      <c r="K1283" s="49">
        <f t="shared" si="117"/>
        <v>0</v>
      </c>
      <c r="L1283" s="50">
        <f t="shared" si="118"/>
        <v>7470.97</v>
      </c>
      <c r="M1283" s="50">
        <f t="shared" si="119"/>
        <v>7470.97</v>
      </c>
      <c r="P1283" s="10">
        <v>8616.33</v>
      </c>
      <c r="Q1283" s="9">
        <v>0</v>
      </c>
    </row>
    <row r="1284" spans="1:17">
      <c r="A1284" s="44" t="s">
        <v>880</v>
      </c>
      <c r="B1284" s="45" t="s">
        <v>4</v>
      </c>
      <c r="C1284" s="57" t="s">
        <v>84</v>
      </c>
      <c r="D1284" s="53" t="s">
        <v>881</v>
      </c>
      <c r="E1284" s="47" t="s">
        <v>12</v>
      </c>
      <c r="F1284" s="54">
        <v>1</v>
      </c>
      <c r="G1284" s="48">
        <v>1</v>
      </c>
      <c r="H1284" s="48">
        <f t="shared" si="114"/>
        <v>163.36000000000001</v>
      </c>
      <c r="I1284" s="49">
        <f t="shared" si="115"/>
        <v>163.36000000000001</v>
      </c>
      <c r="J1284" s="49">
        <f t="shared" si="116"/>
        <v>28.19</v>
      </c>
      <c r="K1284" s="49">
        <f t="shared" si="117"/>
        <v>28.19</v>
      </c>
      <c r="L1284" s="50">
        <f t="shared" si="118"/>
        <v>191.55</v>
      </c>
      <c r="M1284" s="50">
        <f t="shared" si="119"/>
        <v>191.55</v>
      </c>
      <c r="P1284" s="8">
        <v>188.41</v>
      </c>
      <c r="Q1284" s="8">
        <v>32.520000000000003</v>
      </c>
    </row>
    <row r="1285" spans="1:17">
      <c r="A1285" s="44" t="s">
        <v>882</v>
      </c>
      <c r="B1285" s="45" t="s">
        <v>37</v>
      </c>
      <c r="C1285" s="46">
        <v>80911</v>
      </c>
      <c r="D1285" s="53" t="s">
        <v>883</v>
      </c>
      <c r="E1285" s="47" t="s">
        <v>12</v>
      </c>
      <c r="F1285" s="54">
        <v>3</v>
      </c>
      <c r="G1285" s="48">
        <v>3</v>
      </c>
      <c r="H1285" s="48">
        <f t="shared" si="114"/>
        <v>818.28</v>
      </c>
      <c r="I1285" s="49">
        <f t="shared" si="115"/>
        <v>272.76</v>
      </c>
      <c r="J1285" s="49">
        <f t="shared" si="116"/>
        <v>105.69</v>
      </c>
      <c r="K1285" s="49">
        <f t="shared" si="117"/>
        <v>35.229999999999997</v>
      </c>
      <c r="L1285" s="50">
        <f t="shared" si="118"/>
        <v>923.97</v>
      </c>
      <c r="M1285" s="50">
        <f t="shared" si="119"/>
        <v>923.97</v>
      </c>
      <c r="P1285" s="8">
        <v>314.58</v>
      </c>
      <c r="Q1285" s="8">
        <v>40.64</v>
      </c>
    </row>
    <row r="1286" spans="1:17">
      <c r="A1286" s="44" t="s">
        <v>884</v>
      </c>
      <c r="B1286" s="45" t="s">
        <v>37</v>
      </c>
      <c r="C1286" s="46">
        <v>82379</v>
      </c>
      <c r="D1286" s="53" t="s">
        <v>885</v>
      </c>
      <c r="E1286" s="47" t="s">
        <v>16</v>
      </c>
      <c r="F1286" s="54">
        <v>60</v>
      </c>
      <c r="G1286" s="48">
        <v>60</v>
      </c>
      <c r="H1286" s="48">
        <f t="shared" si="114"/>
        <v>6801</v>
      </c>
      <c r="I1286" s="49">
        <f t="shared" si="115"/>
        <v>113.35</v>
      </c>
      <c r="J1286" s="49">
        <f t="shared" si="116"/>
        <v>1525.8</v>
      </c>
      <c r="K1286" s="49">
        <f t="shared" si="117"/>
        <v>25.43</v>
      </c>
      <c r="L1286" s="50">
        <f t="shared" si="118"/>
        <v>8326.7999999999993</v>
      </c>
      <c r="M1286" s="50">
        <f t="shared" si="119"/>
        <v>8326.7999999999993</v>
      </c>
      <c r="P1286" s="8">
        <v>130.72999999999999</v>
      </c>
      <c r="Q1286" s="8">
        <v>29.33</v>
      </c>
    </row>
    <row r="1287" spans="1:17">
      <c r="A1287" s="44" t="s">
        <v>886</v>
      </c>
      <c r="B1287" s="45" t="s">
        <v>37</v>
      </c>
      <c r="C1287" s="46">
        <v>82380</v>
      </c>
      <c r="D1287" s="53" t="s">
        <v>887</v>
      </c>
      <c r="E1287" s="47" t="s">
        <v>16</v>
      </c>
      <c r="F1287" s="54">
        <v>114</v>
      </c>
      <c r="G1287" s="48">
        <v>114</v>
      </c>
      <c r="H1287" s="48">
        <f t="shared" si="114"/>
        <v>16178.88</v>
      </c>
      <c r="I1287" s="49">
        <f t="shared" si="115"/>
        <v>141.91999999999999</v>
      </c>
      <c r="J1287" s="49">
        <f t="shared" si="116"/>
        <v>3388.08</v>
      </c>
      <c r="K1287" s="49">
        <f t="shared" si="117"/>
        <v>29.72</v>
      </c>
      <c r="L1287" s="50">
        <f t="shared" si="118"/>
        <v>19566.96</v>
      </c>
      <c r="M1287" s="50">
        <f t="shared" si="119"/>
        <v>19566.96</v>
      </c>
      <c r="P1287" s="8">
        <v>163.68</v>
      </c>
      <c r="Q1287" s="8">
        <v>34.28</v>
      </c>
    </row>
    <row r="1288" spans="1:17">
      <c r="A1288" s="44" t="s">
        <v>888</v>
      </c>
      <c r="B1288" s="45" t="s">
        <v>37</v>
      </c>
      <c r="C1288" s="46">
        <v>85003</v>
      </c>
      <c r="D1288" s="53" t="s">
        <v>889</v>
      </c>
      <c r="E1288" s="47" t="s">
        <v>12</v>
      </c>
      <c r="F1288" s="54">
        <v>2</v>
      </c>
      <c r="G1288" s="48">
        <v>2</v>
      </c>
      <c r="H1288" s="48">
        <f t="shared" si="114"/>
        <v>307.88</v>
      </c>
      <c r="I1288" s="49">
        <f t="shared" si="115"/>
        <v>153.94</v>
      </c>
      <c r="J1288" s="49">
        <f t="shared" si="116"/>
        <v>25.96</v>
      </c>
      <c r="K1288" s="49">
        <f t="shared" si="117"/>
        <v>12.98</v>
      </c>
      <c r="L1288" s="50">
        <f t="shared" si="118"/>
        <v>333.84</v>
      </c>
      <c r="M1288" s="50">
        <f t="shared" si="119"/>
        <v>333.84</v>
      </c>
      <c r="P1288" s="8">
        <v>177.55</v>
      </c>
      <c r="Q1288" s="8">
        <v>14.97</v>
      </c>
    </row>
    <row r="1289" spans="1:17">
      <c r="A1289" s="44" t="s">
        <v>890</v>
      </c>
      <c r="B1289" s="45" t="s">
        <v>37</v>
      </c>
      <c r="C1289" s="46">
        <v>85006</v>
      </c>
      <c r="D1289" s="53" t="s">
        <v>891</v>
      </c>
      <c r="E1289" s="47" t="s">
        <v>12</v>
      </c>
      <c r="F1289" s="54">
        <v>9</v>
      </c>
      <c r="G1289" s="48">
        <v>9</v>
      </c>
      <c r="H1289" s="48">
        <f t="shared" si="114"/>
        <v>1608.21</v>
      </c>
      <c r="I1289" s="49">
        <f t="shared" si="115"/>
        <v>178.69</v>
      </c>
      <c r="J1289" s="49">
        <f t="shared" si="116"/>
        <v>116.82000000000001</v>
      </c>
      <c r="K1289" s="49">
        <f t="shared" si="117"/>
        <v>12.98</v>
      </c>
      <c r="L1289" s="50">
        <f t="shared" si="118"/>
        <v>1725.03</v>
      </c>
      <c r="M1289" s="50">
        <f t="shared" si="119"/>
        <v>1725.03</v>
      </c>
      <c r="P1289" s="8">
        <v>206.09</v>
      </c>
      <c r="Q1289" s="8">
        <v>14.97</v>
      </c>
    </row>
    <row r="1290" spans="1:17" ht="15.6">
      <c r="A1290" s="44" t="s">
        <v>892</v>
      </c>
      <c r="B1290" s="45" t="s">
        <v>37</v>
      </c>
      <c r="C1290" s="46">
        <v>85011</v>
      </c>
      <c r="D1290" s="53" t="s">
        <v>893</v>
      </c>
      <c r="E1290" s="47" t="s">
        <v>12</v>
      </c>
      <c r="F1290" s="54">
        <v>5</v>
      </c>
      <c r="G1290" s="48">
        <v>5</v>
      </c>
      <c r="H1290" s="48">
        <f t="shared" ref="H1290:H1353" si="120">G1290*I1290</f>
        <v>1999.4</v>
      </c>
      <c r="I1290" s="49">
        <f t="shared" ref="I1290:I1353" si="121">TRUNC(($P$7*P1290),2)</f>
        <v>399.88</v>
      </c>
      <c r="J1290" s="49">
        <f t="shared" ref="J1290:J1353" si="122">G1290*K1290</f>
        <v>761.65000000000009</v>
      </c>
      <c r="K1290" s="49">
        <f t="shared" ref="K1290:K1353" si="123">TRUNC(($P$7*Q1290),2)</f>
        <v>152.33000000000001</v>
      </c>
      <c r="L1290" s="50">
        <f t="shared" ref="L1290:L1353" si="124">TRUNC(F1290*(I1290+K1290),2)</f>
        <v>2761.05</v>
      </c>
      <c r="M1290" s="50">
        <f t="shared" ref="M1290:M1353" si="125">TRUNC(G1290*(I1290+K1290),2)</f>
        <v>2761.05</v>
      </c>
      <c r="P1290" s="8">
        <v>461.19</v>
      </c>
      <c r="Q1290" s="8">
        <v>175.69</v>
      </c>
    </row>
    <row r="1291" spans="1:17" ht="15.6">
      <c r="A1291" s="44" t="s">
        <v>894</v>
      </c>
      <c r="B1291" s="45" t="s">
        <v>4</v>
      </c>
      <c r="C1291" s="57" t="s">
        <v>58</v>
      </c>
      <c r="D1291" s="32" t="s">
        <v>2582</v>
      </c>
      <c r="E1291" s="47" t="s">
        <v>12</v>
      </c>
      <c r="F1291" s="54">
        <v>5</v>
      </c>
      <c r="G1291" s="48">
        <v>5</v>
      </c>
      <c r="H1291" s="48">
        <f t="shared" si="120"/>
        <v>4904.95</v>
      </c>
      <c r="I1291" s="49">
        <f t="shared" si="121"/>
        <v>980.99</v>
      </c>
      <c r="J1291" s="49">
        <f t="shared" si="122"/>
        <v>176.14999999999998</v>
      </c>
      <c r="K1291" s="49">
        <f t="shared" si="123"/>
        <v>35.229999999999997</v>
      </c>
      <c r="L1291" s="50">
        <f t="shared" si="124"/>
        <v>5081.1000000000004</v>
      </c>
      <c r="M1291" s="50">
        <f t="shared" si="125"/>
        <v>5081.1000000000004</v>
      </c>
      <c r="P1291" s="7">
        <v>1131.3900000000001</v>
      </c>
      <c r="Q1291" s="8">
        <v>40.64</v>
      </c>
    </row>
    <row r="1292" spans="1:17">
      <c r="A1292" s="44" t="s">
        <v>895</v>
      </c>
      <c r="B1292" s="45" t="s">
        <v>4</v>
      </c>
      <c r="C1292" s="57" t="s">
        <v>72</v>
      </c>
      <c r="D1292" s="53" t="s">
        <v>896</v>
      </c>
      <c r="E1292" s="47" t="s">
        <v>12</v>
      </c>
      <c r="F1292" s="54">
        <v>5</v>
      </c>
      <c r="G1292" s="48">
        <v>5</v>
      </c>
      <c r="H1292" s="48">
        <f t="shared" si="120"/>
        <v>763.3</v>
      </c>
      <c r="I1292" s="49">
        <f t="shared" si="121"/>
        <v>152.66</v>
      </c>
      <c r="J1292" s="49">
        <f t="shared" si="122"/>
        <v>76.599999999999994</v>
      </c>
      <c r="K1292" s="49">
        <f t="shared" si="123"/>
        <v>15.32</v>
      </c>
      <c r="L1292" s="50">
        <f t="shared" si="124"/>
        <v>839.9</v>
      </c>
      <c r="M1292" s="50">
        <f t="shared" si="125"/>
        <v>839.9</v>
      </c>
      <c r="P1292" s="8">
        <v>176.07</v>
      </c>
      <c r="Q1292" s="8">
        <v>17.670000000000002</v>
      </c>
    </row>
    <row r="1293" spans="1:17">
      <c r="A1293" s="44" t="s">
        <v>897</v>
      </c>
      <c r="B1293" s="45" t="s">
        <v>37</v>
      </c>
      <c r="C1293" s="46">
        <v>85027</v>
      </c>
      <c r="D1293" s="53" t="s">
        <v>898</v>
      </c>
      <c r="E1293" s="47" t="s">
        <v>12</v>
      </c>
      <c r="F1293" s="54">
        <v>6</v>
      </c>
      <c r="G1293" s="48">
        <v>6</v>
      </c>
      <c r="H1293" s="48">
        <f t="shared" si="120"/>
        <v>259.86</v>
      </c>
      <c r="I1293" s="49">
        <f t="shared" si="121"/>
        <v>43.31</v>
      </c>
      <c r="J1293" s="49">
        <f t="shared" si="122"/>
        <v>27.54</v>
      </c>
      <c r="K1293" s="49">
        <f t="shared" si="123"/>
        <v>4.59</v>
      </c>
      <c r="L1293" s="50">
        <f t="shared" si="124"/>
        <v>287.39999999999998</v>
      </c>
      <c r="M1293" s="50">
        <f t="shared" si="125"/>
        <v>287.39999999999998</v>
      </c>
      <c r="P1293" s="8">
        <v>49.95</v>
      </c>
      <c r="Q1293" s="8">
        <v>5.3</v>
      </c>
    </row>
    <row r="1294" spans="1:17">
      <c r="A1294" s="44" t="s">
        <v>899</v>
      </c>
      <c r="B1294" s="45" t="s">
        <v>37</v>
      </c>
      <c r="C1294" s="46">
        <v>85031</v>
      </c>
      <c r="D1294" s="53" t="s">
        <v>900</v>
      </c>
      <c r="E1294" s="47" t="s">
        <v>12</v>
      </c>
      <c r="F1294" s="54">
        <v>5</v>
      </c>
      <c r="G1294" s="48">
        <v>5</v>
      </c>
      <c r="H1294" s="48">
        <f t="shared" si="120"/>
        <v>1195</v>
      </c>
      <c r="I1294" s="49">
        <f t="shared" si="121"/>
        <v>239</v>
      </c>
      <c r="J1294" s="49">
        <f t="shared" si="122"/>
        <v>76.599999999999994</v>
      </c>
      <c r="K1294" s="49">
        <f t="shared" si="123"/>
        <v>15.32</v>
      </c>
      <c r="L1294" s="50">
        <f t="shared" si="124"/>
        <v>1271.5999999999999</v>
      </c>
      <c r="M1294" s="50">
        <f t="shared" si="125"/>
        <v>1271.5999999999999</v>
      </c>
      <c r="P1294" s="8">
        <v>275.64999999999998</v>
      </c>
      <c r="Q1294" s="8">
        <v>17.670000000000002</v>
      </c>
    </row>
    <row r="1295" spans="1:17">
      <c r="A1295" s="44" t="s">
        <v>901</v>
      </c>
      <c r="B1295" s="45" t="s">
        <v>37</v>
      </c>
      <c r="C1295" s="46">
        <v>85035</v>
      </c>
      <c r="D1295" s="53" t="s">
        <v>902</v>
      </c>
      <c r="E1295" s="47" t="s">
        <v>12</v>
      </c>
      <c r="F1295" s="54">
        <v>6</v>
      </c>
      <c r="G1295" s="48">
        <v>6</v>
      </c>
      <c r="H1295" s="48">
        <f t="shared" si="120"/>
        <v>764.58</v>
      </c>
      <c r="I1295" s="49">
        <f t="shared" si="121"/>
        <v>127.43</v>
      </c>
      <c r="J1295" s="49">
        <f t="shared" si="122"/>
        <v>27.54</v>
      </c>
      <c r="K1295" s="49">
        <f t="shared" si="123"/>
        <v>4.59</v>
      </c>
      <c r="L1295" s="50">
        <f t="shared" si="124"/>
        <v>792.12</v>
      </c>
      <c r="M1295" s="50">
        <f t="shared" si="125"/>
        <v>792.12</v>
      </c>
      <c r="P1295" s="8">
        <v>146.97</v>
      </c>
      <c r="Q1295" s="8">
        <v>5.3</v>
      </c>
    </row>
    <row r="1296" spans="1:17">
      <c r="A1296" s="44" t="s">
        <v>903</v>
      </c>
      <c r="B1296" s="45" t="s">
        <v>37</v>
      </c>
      <c r="C1296" s="46">
        <v>85037</v>
      </c>
      <c r="D1296" s="53" t="s">
        <v>904</v>
      </c>
      <c r="E1296" s="47" t="s">
        <v>12</v>
      </c>
      <c r="F1296" s="54">
        <v>1</v>
      </c>
      <c r="G1296" s="48">
        <v>1</v>
      </c>
      <c r="H1296" s="48">
        <f t="shared" si="120"/>
        <v>208.17</v>
      </c>
      <c r="I1296" s="49">
        <f t="shared" si="121"/>
        <v>208.17</v>
      </c>
      <c r="J1296" s="49">
        <f t="shared" si="122"/>
        <v>19.91</v>
      </c>
      <c r="K1296" s="49">
        <f t="shared" si="123"/>
        <v>19.91</v>
      </c>
      <c r="L1296" s="50">
        <f t="shared" si="124"/>
        <v>228.08</v>
      </c>
      <c r="M1296" s="50">
        <f t="shared" si="125"/>
        <v>228.08</v>
      </c>
      <c r="P1296" s="8">
        <v>240.09</v>
      </c>
      <c r="Q1296" s="8">
        <v>22.97</v>
      </c>
    </row>
    <row r="1297" spans="1:17">
      <c r="A1297" s="44" t="s">
        <v>905</v>
      </c>
      <c r="B1297" s="45" t="s">
        <v>37</v>
      </c>
      <c r="C1297" s="46">
        <v>85039</v>
      </c>
      <c r="D1297" s="53" t="s">
        <v>906</v>
      </c>
      <c r="E1297" s="47" t="s">
        <v>12</v>
      </c>
      <c r="F1297" s="54">
        <v>1</v>
      </c>
      <c r="G1297" s="48">
        <v>1</v>
      </c>
      <c r="H1297" s="48">
        <f t="shared" si="120"/>
        <v>73.540000000000006</v>
      </c>
      <c r="I1297" s="49">
        <f t="shared" si="121"/>
        <v>73.540000000000006</v>
      </c>
      <c r="J1297" s="49">
        <f t="shared" si="122"/>
        <v>19.91</v>
      </c>
      <c r="K1297" s="49">
        <f t="shared" si="123"/>
        <v>19.91</v>
      </c>
      <c r="L1297" s="50">
        <f t="shared" si="124"/>
        <v>93.45</v>
      </c>
      <c r="M1297" s="50">
        <f t="shared" si="125"/>
        <v>93.45</v>
      </c>
      <c r="P1297" s="8">
        <v>84.82</v>
      </c>
      <c r="Q1297" s="8">
        <v>22.97</v>
      </c>
    </row>
    <row r="1298" spans="1:17">
      <c r="A1298" s="44" t="s">
        <v>907</v>
      </c>
      <c r="B1298" s="45" t="s">
        <v>37</v>
      </c>
      <c r="C1298" s="46">
        <v>85041</v>
      </c>
      <c r="D1298" s="53" t="s">
        <v>908</v>
      </c>
      <c r="E1298" s="47" t="s">
        <v>12</v>
      </c>
      <c r="F1298" s="54">
        <v>1</v>
      </c>
      <c r="G1298" s="48">
        <v>1</v>
      </c>
      <c r="H1298" s="48">
        <f t="shared" si="120"/>
        <v>119.84</v>
      </c>
      <c r="I1298" s="49">
        <f t="shared" si="121"/>
        <v>119.84</v>
      </c>
      <c r="J1298" s="49">
        <f t="shared" si="122"/>
        <v>19.91</v>
      </c>
      <c r="K1298" s="49">
        <f t="shared" si="123"/>
        <v>19.91</v>
      </c>
      <c r="L1298" s="50">
        <f t="shared" si="124"/>
        <v>139.75</v>
      </c>
      <c r="M1298" s="50">
        <f t="shared" si="125"/>
        <v>139.75</v>
      </c>
      <c r="P1298" s="8">
        <v>138.22</v>
      </c>
      <c r="Q1298" s="8">
        <v>22.97</v>
      </c>
    </row>
    <row r="1299" spans="1:17">
      <c r="A1299" s="44" t="s">
        <v>909</v>
      </c>
      <c r="B1299" s="45" t="s">
        <v>37</v>
      </c>
      <c r="C1299" s="46">
        <v>85047</v>
      </c>
      <c r="D1299" s="53" t="s">
        <v>910</v>
      </c>
      <c r="E1299" s="47" t="s">
        <v>12</v>
      </c>
      <c r="F1299" s="54">
        <v>1</v>
      </c>
      <c r="G1299" s="48">
        <v>1</v>
      </c>
      <c r="H1299" s="48">
        <f t="shared" si="120"/>
        <v>34.93</v>
      </c>
      <c r="I1299" s="49">
        <f t="shared" si="121"/>
        <v>34.93</v>
      </c>
      <c r="J1299" s="49">
        <f t="shared" si="122"/>
        <v>12.26</v>
      </c>
      <c r="K1299" s="49">
        <f t="shared" si="123"/>
        <v>12.26</v>
      </c>
      <c r="L1299" s="50">
        <f t="shared" si="124"/>
        <v>47.19</v>
      </c>
      <c r="M1299" s="50">
        <f t="shared" si="125"/>
        <v>47.19</v>
      </c>
      <c r="P1299" s="8">
        <v>40.29</v>
      </c>
      <c r="Q1299" s="8">
        <v>14.14</v>
      </c>
    </row>
    <row r="1300" spans="1:17">
      <c r="A1300" s="44" t="s">
        <v>911</v>
      </c>
      <c r="B1300" s="45" t="s">
        <v>37</v>
      </c>
      <c r="C1300" s="46">
        <v>85049</v>
      </c>
      <c r="D1300" s="53" t="s">
        <v>912</v>
      </c>
      <c r="E1300" s="47" t="s">
        <v>12</v>
      </c>
      <c r="F1300" s="54">
        <v>4</v>
      </c>
      <c r="G1300" s="48">
        <v>4</v>
      </c>
      <c r="H1300" s="48">
        <f t="shared" si="120"/>
        <v>245.2</v>
      </c>
      <c r="I1300" s="49">
        <f t="shared" si="121"/>
        <v>61.3</v>
      </c>
      <c r="J1300" s="49">
        <f t="shared" si="122"/>
        <v>49.04</v>
      </c>
      <c r="K1300" s="49">
        <f t="shared" si="123"/>
        <v>12.26</v>
      </c>
      <c r="L1300" s="50">
        <f t="shared" si="124"/>
        <v>294.24</v>
      </c>
      <c r="M1300" s="50">
        <f t="shared" si="125"/>
        <v>294.24</v>
      </c>
      <c r="P1300" s="8">
        <v>70.7</v>
      </c>
      <c r="Q1300" s="8">
        <v>14.14</v>
      </c>
    </row>
    <row r="1301" spans="1:17" ht="15.6">
      <c r="A1301" s="44" t="s">
        <v>913</v>
      </c>
      <c r="B1301" s="51" t="s">
        <v>7</v>
      </c>
      <c r="C1301" s="52">
        <v>92377</v>
      </c>
      <c r="D1301" s="53" t="s">
        <v>914</v>
      </c>
      <c r="E1301" s="63" t="s">
        <v>12</v>
      </c>
      <c r="F1301" s="64">
        <v>5</v>
      </c>
      <c r="G1301" s="65">
        <v>5</v>
      </c>
      <c r="H1301" s="48">
        <f t="shared" si="120"/>
        <v>281.39999999999998</v>
      </c>
      <c r="I1301" s="49">
        <f t="shared" si="121"/>
        <v>56.28</v>
      </c>
      <c r="J1301" s="49">
        <f t="shared" si="122"/>
        <v>110.85000000000001</v>
      </c>
      <c r="K1301" s="49">
        <f t="shared" si="123"/>
        <v>22.17</v>
      </c>
      <c r="L1301" s="50">
        <f t="shared" si="124"/>
        <v>392.25</v>
      </c>
      <c r="M1301" s="50">
        <f t="shared" si="125"/>
        <v>392.25</v>
      </c>
      <c r="P1301" s="9">
        <v>64.91</v>
      </c>
      <c r="Q1301" s="9">
        <v>25.58</v>
      </c>
    </row>
    <row r="1302" spans="1:17">
      <c r="A1302" s="44" t="s">
        <v>915</v>
      </c>
      <c r="B1302" s="45" t="s">
        <v>37</v>
      </c>
      <c r="C1302" s="46">
        <v>85078</v>
      </c>
      <c r="D1302" s="53" t="s">
        <v>916</v>
      </c>
      <c r="E1302" s="47" t="s">
        <v>12</v>
      </c>
      <c r="F1302" s="54">
        <v>2</v>
      </c>
      <c r="G1302" s="48">
        <v>2</v>
      </c>
      <c r="H1302" s="48">
        <f t="shared" si="120"/>
        <v>882.14</v>
      </c>
      <c r="I1302" s="49">
        <f t="shared" si="121"/>
        <v>441.07</v>
      </c>
      <c r="J1302" s="49">
        <f t="shared" si="122"/>
        <v>70.459999999999994</v>
      </c>
      <c r="K1302" s="49">
        <f t="shared" si="123"/>
        <v>35.229999999999997</v>
      </c>
      <c r="L1302" s="50">
        <f t="shared" si="124"/>
        <v>952.6</v>
      </c>
      <c r="M1302" s="50">
        <f t="shared" si="125"/>
        <v>952.6</v>
      </c>
      <c r="P1302" s="8">
        <v>508.69</v>
      </c>
      <c r="Q1302" s="8">
        <v>40.64</v>
      </c>
    </row>
    <row r="1303" spans="1:17" ht="15.6">
      <c r="A1303" s="44" t="s">
        <v>917</v>
      </c>
      <c r="B1303" s="45" t="s">
        <v>4</v>
      </c>
      <c r="C1303" s="57" t="s">
        <v>109</v>
      </c>
      <c r="D1303" s="53" t="s">
        <v>918</v>
      </c>
      <c r="E1303" s="47" t="s">
        <v>12</v>
      </c>
      <c r="F1303" s="54">
        <v>5</v>
      </c>
      <c r="G1303" s="48">
        <v>5</v>
      </c>
      <c r="H1303" s="48">
        <f t="shared" si="120"/>
        <v>891.80000000000007</v>
      </c>
      <c r="I1303" s="49">
        <f t="shared" si="121"/>
        <v>178.36</v>
      </c>
      <c r="J1303" s="49">
        <f t="shared" si="122"/>
        <v>24.5</v>
      </c>
      <c r="K1303" s="49">
        <f t="shared" si="123"/>
        <v>4.9000000000000004</v>
      </c>
      <c r="L1303" s="50">
        <f t="shared" si="124"/>
        <v>916.3</v>
      </c>
      <c r="M1303" s="50">
        <f t="shared" si="125"/>
        <v>916.3</v>
      </c>
      <c r="P1303" s="8">
        <v>205.71</v>
      </c>
      <c r="Q1303" s="8">
        <v>5.66</v>
      </c>
    </row>
    <row r="1304" spans="1:17">
      <c r="A1304" s="44" t="s">
        <v>919</v>
      </c>
      <c r="B1304" s="45" t="s">
        <v>4</v>
      </c>
      <c r="C1304" s="57" t="s">
        <v>110</v>
      </c>
      <c r="D1304" s="53" t="s">
        <v>920</v>
      </c>
      <c r="E1304" s="47" t="s">
        <v>12</v>
      </c>
      <c r="F1304" s="54">
        <v>5</v>
      </c>
      <c r="G1304" s="48">
        <v>5</v>
      </c>
      <c r="H1304" s="48">
        <f t="shared" si="120"/>
        <v>118.85</v>
      </c>
      <c r="I1304" s="49">
        <f t="shared" si="121"/>
        <v>23.77</v>
      </c>
      <c r="J1304" s="49">
        <f t="shared" si="122"/>
        <v>13.5</v>
      </c>
      <c r="K1304" s="49">
        <f t="shared" si="123"/>
        <v>2.7</v>
      </c>
      <c r="L1304" s="50">
        <f t="shared" si="124"/>
        <v>132.35</v>
      </c>
      <c r="M1304" s="50">
        <f t="shared" si="125"/>
        <v>132.35</v>
      </c>
      <c r="P1304" s="8">
        <v>27.42</v>
      </c>
      <c r="Q1304" s="8">
        <v>3.12</v>
      </c>
    </row>
    <row r="1305" spans="1:17">
      <c r="A1305" s="44" t="s">
        <v>921</v>
      </c>
      <c r="B1305" s="45" t="s">
        <v>37</v>
      </c>
      <c r="C1305" s="46">
        <v>80981</v>
      </c>
      <c r="D1305" s="53" t="s">
        <v>922</v>
      </c>
      <c r="E1305" s="47" t="s">
        <v>12</v>
      </c>
      <c r="F1305" s="54">
        <v>3</v>
      </c>
      <c r="G1305" s="48">
        <v>3</v>
      </c>
      <c r="H1305" s="48">
        <f t="shared" si="120"/>
        <v>1306.1100000000001</v>
      </c>
      <c r="I1305" s="49">
        <f t="shared" si="121"/>
        <v>435.37</v>
      </c>
      <c r="J1305" s="49">
        <f t="shared" si="122"/>
        <v>105.69</v>
      </c>
      <c r="K1305" s="49">
        <f t="shared" si="123"/>
        <v>35.229999999999997</v>
      </c>
      <c r="L1305" s="50">
        <f t="shared" si="124"/>
        <v>1411.8</v>
      </c>
      <c r="M1305" s="50">
        <f t="shared" si="125"/>
        <v>1411.8</v>
      </c>
      <c r="P1305" s="8">
        <v>502.12</v>
      </c>
      <c r="Q1305" s="8">
        <v>40.64</v>
      </c>
    </row>
    <row r="1306" spans="1:17">
      <c r="A1306" s="44" t="s">
        <v>923</v>
      </c>
      <c r="B1306" s="45" t="s">
        <v>4</v>
      </c>
      <c r="C1306" s="57" t="s">
        <v>79</v>
      </c>
      <c r="D1306" s="53" t="s">
        <v>924</v>
      </c>
      <c r="E1306" s="47" t="s">
        <v>12</v>
      </c>
      <c r="F1306" s="54">
        <v>1</v>
      </c>
      <c r="G1306" s="48">
        <v>1</v>
      </c>
      <c r="H1306" s="48">
        <f t="shared" si="120"/>
        <v>201.92</v>
      </c>
      <c r="I1306" s="49">
        <f t="shared" si="121"/>
        <v>201.92</v>
      </c>
      <c r="J1306" s="49">
        <f t="shared" si="122"/>
        <v>35.229999999999997</v>
      </c>
      <c r="K1306" s="49">
        <f t="shared" si="123"/>
        <v>35.229999999999997</v>
      </c>
      <c r="L1306" s="50">
        <f t="shared" si="124"/>
        <v>237.15</v>
      </c>
      <c r="M1306" s="50">
        <f t="shared" si="125"/>
        <v>237.15</v>
      </c>
      <c r="P1306" s="8">
        <v>232.88</v>
      </c>
      <c r="Q1306" s="8">
        <v>40.64</v>
      </c>
    </row>
    <row r="1307" spans="1:17">
      <c r="A1307" s="44" t="s">
        <v>925</v>
      </c>
      <c r="B1307" s="45" t="s">
        <v>37</v>
      </c>
      <c r="C1307" s="46">
        <v>85057</v>
      </c>
      <c r="D1307" s="53" t="s">
        <v>926</v>
      </c>
      <c r="E1307" s="47" t="s">
        <v>12</v>
      </c>
      <c r="F1307" s="54">
        <v>7</v>
      </c>
      <c r="G1307" s="48">
        <v>7</v>
      </c>
      <c r="H1307" s="48">
        <f t="shared" si="120"/>
        <v>754.74</v>
      </c>
      <c r="I1307" s="49">
        <f t="shared" si="121"/>
        <v>107.82</v>
      </c>
      <c r="J1307" s="49">
        <f t="shared" si="122"/>
        <v>199.42999999999998</v>
      </c>
      <c r="K1307" s="49">
        <f t="shared" si="123"/>
        <v>28.49</v>
      </c>
      <c r="L1307" s="50">
        <f t="shared" si="124"/>
        <v>954.17</v>
      </c>
      <c r="M1307" s="50">
        <f t="shared" si="125"/>
        <v>954.17</v>
      </c>
      <c r="P1307" s="8">
        <v>124.35</v>
      </c>
      <c r="Q1307" s="8">
        <v>32.86</v>
      </c>
    </row>
    <row r="1308" spans="1:17">
      <c r="A1308" s="44" t="s">
        <v>927</v>
      </c>
      <c r="B1308" s="45" t="s">
        <v>37</v>
      </c>
      <c r="C1308" s="46">
        <v>85071</v>
      </c>
      <c r="D1308" s="53" t="s">
        <v>928</v>
      </c>
      <c r="E1308" s="47" t="s">
        <v>12</v>
      </c>
      <c r="F1308" s="54">
        <v>4</v>
      </c>
      <c r="G1308" s="48">
        <v>4</v>
      </c>
      <c r="H1308" s="48">
        <f t="shared" si="120"/>
        <v>150.47999999999999</v>
      </c>
      <c r="I1308" s="49">
        <f t="shared" si="121"/>
        <v>37.619999999999997</v>
      </c>
      <c r="J1308" s="49">
        <f t="shared" si="122"/>
        <v>49.04</v>
      </c>
      <c r="K1308" s="49">
        <f t="shared" si="123"/>
        <v>12.26</v>
      </c>
      <c r="L1308" s="50">
        <f t="shared" si="124"/>
        <v>199.52</v>
      </c>
      <c r="M1308" s="50">
        <f t="shared" si="125"/>
        <v>199.52</v>
      </c>
      <c r="P1308" s="8">
        <v>43.39</v>
      </c>
      <c r="Q1308" s="8">
        <v>14.14</v>
      </c>
    </row>
    <row r="1309" spans="1:17" ht="23.4">
      <c r="A1309" s="44" t="s">
        <v>929</v>
      </c>
      <c r="B1309" s="51" t="s">
        <v>7</v>
      </c>
      <c r="C1309" s="52">
        <v>94475</v>
      </c>
      <c r="D1309" s="32" t="s">
        <v>2583</v>
      </c>
      <c r="E1309" s="47" t="s">
        <v>12</v>
      </c>
      <c r="F1309" s="54">
        <v>25</v>
      </c>
      <c r="G1309" s="48">
        <v>25</v>
      </c>
      <c r="H1309" s="48">
        <f t="shared" si="120"/>
        <v>3074.25</v>
      </c>
      <c r="I1309" s="49">
        <f t="shared" si="121"/>
        <v>122.97</v>
      </c>
      <c r="J1309" s="49">
        <f t="shared" si="122"/>
        <v>491</v>
      </c>
      <c r="K1309" s="49">
        <f t="shared" si="123"/>
        <v>19.64</v>
      </c>
      <c r="L1309" s="50">
        <f t="shared" si="124"/>
        <v>3565.25</v>
      </c>
      <c r="M1309" s="50">
        <f t="shared" si="125"/>
        <v>3565.25</v>
      </c>
      <c r="P1309" s="8">
        <v>141.83000000000001</v>
      </c>
      <c r="Q1309" s="8">
        <v>22.66</v>
      </c>
    </row>
    <row r="1310" spans="1:17">
      <c r="A1310" s="44" t="s">
        <v>930</v>
      </c>
      <c r="B1310" s="45" t="s">
        <v>37</v>
      </c>
      <c r="C1310" s="46">
        <v>85056</v>
      </c>
      <c r="D1310" s="53" t="s">
        <v>931</v>
      </c>
      <c r="E1310" s="47" t="s">
        <v>12</v>
      </c>
      <c r="F1310" s="54">
        <v>2</v>
      </c>
      <c r="G1310" s="48">
        <v>2</v>
      </c>
      <c r="H1310" s="48">
        <f t="shared" si="120"/>
        <v>152.56</v>
      </c>
      <c r="I1310" s="49">
        <f t="shared" si="121"/>
        <v>76.28</v>
      </c>
      <c r="J1310" s="49">
        <f t="shared" si="122"/>
        <v>56.98</v>
      </c>
      <c r="K1310" s="49">
        <f t="shared" si="123"/>
        <v>28.49</v>
      </c>
      <c r="L1310" s="50">
        <f t="shared" si="124"/>
        <v>209.54</v>
      </c>
      <c r="M1310" s="50">
        <f t="shared" si="125"/>
        <v>209.54</v>
      </c>
      <c r="P1310" s="8">
        <v>87.98</v>
      </c>
      <c r="Q1310" s="8">
        <v>32.86</v>
      </c>
    </row>
    <row r="1311" spans="1:17">
      <c r="A1311" s="44" t="s">
        <v>932</v>
      </c>
      <c r="B1311" s="45" t="s">
        <v>4</v>
      </c>
      <c r="C1311" s="57" t="s">
        <v>115</v>
      </c>
      <c r="D1311" s="53" t="s">
        <v>116</v>
      </c>
      <c r="E1311" s="47" t="s">
        <v>12</v>
      </c>
      <c r="F1311" s="54">
        <v>16</v>
      </c>
      <c r="G1311" s="48">
        <v>16</v>
      </c>
      <c r="H1311" s="48">
        <f t="shared" si="120"/>
        <v>1332.64</v>
      </c>
      <c r="I1311" s="49">
        <f t="shared" si="121"/>
        <v>83.29</v>
      </c>
      <c r="J1311" s="49">
        <f t="shared" si="122"/>
        <v>451.04</v>
      </c>
      <c r="K1311" s="49">
        <f t="shared" si="123"/>
        <v>28.19</v>
      </c>
      <c r="L1311" s="50">
        <f t="shared" si="124"/>
        <v>1783.68</v>
      </c>
      <c r="M1311" s="50">
        <f t="shared" si="125"/>
        <v>1783.68</v>
      </c>
      <c r="P1311" s="8">
        <v>96.06</v>
      </c>
      <c r="Q1311" s="8">
        <v>32.520000000000003</v>
      </c>
    </row>
    <row r="1312" spans="1:17">
      <c r="A1312" s="44" t="s">
        <v>933</v>
      </c>
      <c r="B1312" s="45" t="s">
        <v>37</v>
      </c>
      <c r="C1312" s="46">
        <v>85073</v>
      </c>
      <c r="D1312" s="53" t="s">
        <v>934</v>
      </c>
      <c r="E1312" s="47" t="s">
        <v>12</v>
      </c>
      <c r="F1312" s="54">
        <v>4</v>
      </c>
      <c r="G1312" s="48">
        <v>4</v>
      </c>
      <c r="H1312" s="48">
        <f t="shared" si="120"/>
        <v>1361.92</v>
      </c>
      <c r="I1312" s="49">
        <f t="shared" si="121"/>
        <v>340.48</v>
      </c>
      <c r="J1312" s="49">
        <f t="shared" si="122"/>
        <v>49.04</v>
      </c>
      <c r="K1312" s="49">
        <f t="shared" si="123"/>
        <v>12.26</v>
      </c>
      <c r="L1312" s="50">
        <f t="shared" si="124"/>
        <v>1410.96</v>
      </c>
      <c r="M1312" s="50">
        <f t="shared" si="125"/>
        <v>1410.96</v>
      </c>
      <c r="P1312" s="8">
        <v>392.68</v>
      </c>
      <c r="Q1312" s="8">
        <v>14.14</v>
      </c>
    </row>
    <row r="1313" spans="1:17">
      <c r="A1313" s="44" t="s">
        <v>935</v>
      </c>
      <c r="B1313" s="45" t="s">
        <v>4</v>
      </c>
      <c r="C1313" s="57" t="s">
        <v>65</v>
      </c>
      <c r="D1313" s="53" t="s">
        <v>66</v>
      </c>
      <c r="E1313" s="47" t="s">
        <v>12</v>
      </c>
      <c r="F1313" s="54">
        <v>1</v>
      </c>
      <c r="G1313" s="48">
        <v>1</v>
      </c>
      <c r="H1313" s="48">
        <f t="shared" si="120"/>
        <v>200.96</v>
      </c>
      <c r="I1313" s="49">
        <f t="shared" si="121"/>
        <v>200.96</v>
      </c>
      <c r="J1313" s="49">
        <f t="shared" si="122"/>
        <v>2.7</v>
      </c>
      <c r="K1313" s="49">
        <f t="shared" si="123"/>
        <v>2.7</v>
      </c>
      <c r="L1313" s="50">
        <f t="shared" si="124"/>
        <v>203.66</v>
      </c>
      <c r="M1313" s="50">
        <f t="shared" si="125"/>
        <v>203.66</v>
      </c>
      <c r="P1313" s="8">
        <v>231.78</v>
      </c>
      <c r="Q1313" s="8">
        <v>3.12</v>
      </c>
    </row>
    <row r="1314" spans="1:17">
      <c r="A1314" s="44" t="s">
        <v>936</v>
      </c>
      <c r="B1314" s="45" t="s">
        <v>4</v>
      </c>
      <c r="C1314" s="57" t="s">
        <v>26</v>
      </c>
      <c r="D1314" s="53" t="s">
        <v>27</v>
      </c>
      <c r="E1314" s="47" t="s">
        <v>12</v>
      </c>
      <c r="F1314" s="54">
        <v>1</v>
      </c>
      <c r="G1314" s="48">
        <v>1</v>
      </c>
      <c r="H1314" s="48">
        <f t="shared" si="120"/>
        <v>37.89</v>
      </c>
      <c r="I1314" s="49">
        <f t="shared" si="121"/>
        <v>37.89</v>
      </c>
      <c r="J1314" s="49">
        <f t="shared" si="122"/>
        <v>2.15</v>
      </c>
      <c r="K1314" s="49">
        <f t="shared" si="123"/>
        <v>2.15</v>
      </c>
      <c r="L1314" s="50">
        <f t="shared" si="124"/>
        <v>40.04</v>
      </c>
      <c r="M1314" s="50">
        <f t="shared" si="125"/>
        <v>40.04</v>
      </c>
      <c r="P1314" s="8">
        <v>43.71</v>
      </c>
      <c r="Q1314" s="8">
        <v>2.48</v>
      </c>
    </row>
    <row r="1315" spans="1:17" ht="15.6">
      <c r="A1315" s="44" t="s">
        <v>937</v>
      </c>
      <c r="B1315" s="45" t="s">
        <v>4</v>
      </c>
      <c r="C1315" s="57" t="s">
        <v>67</v>
      </c>
      <c r="D1315" s="53" t="s">
        <v>938</v>
      </c>
      <c r="E1315" s="47" t="s">
        <v>12</v>
      </c>
      <c r="F1315" s="54">
        <v>5</v>
      </c>
      <c r="G1315" s="48">
        <v>5</v>
      </c>
      <c r="H1315" s="48">
        <f t="shared" si="120"/>
        <v>494.90000000000003</v>
      </c>
      <c r="I1315" s="49">
        <f t="shared" si="121"/>
        <v>98.98</v>
      </c>
      <c r="J1315" s="49">
        <f t="shared" si="122"/>
        <v>153.19999999999999</v>
      </c>
      <c r="K1315" s="49">
        <f t="shared" si="123"/>
        <v>30.64</v>
      </c>
      <c r="L1315" s="50">
        <f t="shared" si="124"/>
        <v>648.1</v>
      </c>
      <c r="M1315" s="50">
        <f t="shared" si="125"/>
        <v>648.1</v>
      </c>
      <c r="P1315" s="8">
        <v>114.16</v>
      </c>
      <c r="Q1315" s="8">
        <v>35.340000000000003</v>
      </c>
    </row>
    <row r="1316" spans="1:17" ht="15.6">
      <c r="A1316" s="44" t="s">
        <v>939</v>
      </c>
      <c r="B1316" s="45" t="s">
        <v>4</v>
      </c>
      <c r="C1316" s="57" t="s">
        <v>68</v>
      </c>
      <c r="D1316" s="53" t="s">
        <v>940</v>
      </c>
      <c r="E1316" s="47" t="s">
        <v>12</v>
      </c>
      <c r="F1316" s="54">
        <v>7</v>
      </c>
      <c r="G1316" s="48">
        <v>7</v>
      </c>
      <c r="H1316" s="48">
        <f t="shared" si="120"/>
        <v>293.58</v>
      </c>
      <c r="I1316" s="49">
        <f t="shared" si="121"/>
        <v>41.94</v>
      </c>
      <c r="J1316" s="49">
        <f t="shared" si="122"/>
        <v>171.57000000000002</v>
      </c>
      <c r="K1316" s="49">
        <f t="shared" si="123"/>
        <v>24.51</v>
      </c>
      <c r="L1316" s="50">
        <f t="shared" si="124"/>
        <v>465.15</v>
      </c>
      <c r="M1316" s="50">
        <f t="shared" si="125"/>
        <v>465.15</v>
      </c>
      <c r="P1316" s="8">
        <v>48.38</v>
      </c>
      <c r="Q1316" s="8">
        <v>28.27</v>
      </c>
    </row>
    <row r="1317" spans="1:17" ht="15.6">
      <c r="A1317" s="44" t="s">
        <v>941</v>
      </c>
      <c r="B1317" s="51" t="s">
        <v>4</v>
      </c>
      <c r="C1317" s="73" t="s">
        <v>69</v>
      </c>
      <c r="D1317" s="53" t="s">
        <v>942</v>
      </c>
      <c r="E1317" s="63" t="s">
        <v>12</v>
      </c>
      <c r="F1317" s="64">
        <v>1</v>
      </c>
      <c r="G1317" s="65">
        <v>1</v>
      </c>
      <c r="H1317" s="48">
        <f t="shared" si="120"/>
        <v>483.58</v>
      </c>
      <c r="I1317" s="49">
        <f t="shared" si="121"/>
        <v>483.58</v>
      </c>
      <c r="J1317" s="49">
        <f t="shared" si="122"/>
        <v>245.13</v>
      </c>
      <c r="K1317" s="49">
        <f t="shared" si="123"/>
        <v>245.13</v>
      </c>
      <c r="L1317" s="50">
        <f t="shared" si="124"/>
        <v>728.71</v>
      </c>
      <c r="M1317" s="50">
        <f t="shared" si="125"/>
        <v>728.71</v>
      </c>
      <c r="P1317" s="9">
        <v>557.72</v>
      </c>
      <c r="Q1317" s="9">
        <v>282.72000000000003</v>
      </c>
    </row>
    <row r="1318" spans="1:17" ht="15.6">
      <c r="A1318" s="44" t="s">
        <v>943</v>
      </c>
      <c r="B1318" s="45" t="s">
        <v>7</v>
      </c>
      <c r="C1318" s="46">
        <v>97599</v>
      </c>
      <c r="D1318" s="53" t="s">
        <v>944</v>
      </c>
      <c r="E1318" s="47" t="s">
        <v>12</v>
      </c>
      <c r="F1318" s="54">
        <v>30</v>
      </c>
      <c r="G1318" s="48">
        <v>30</v>
      </c>
      <c r="H1318" s="48">
        <f t="shared" si="120"/>
        <v>561.9</v>
      </c>
      <c r="I1318" s="49">
        <f t="shared" si="121"/>
        <v>18.73</v>
      </c>
      <c r="J1318" s="49">
        <f t="shared" si="122"/>
        <v>126.9</v>
      </c>
      <c r="K1318" s="49">
        <f t="shared" si="123"/>
        <v>4.2300000000000004</v>
      </c>
      <c r="L1318" s="50">
        <f t="shared" si="124"/>
        <v>688.8</v>
      </c>
      <c r="M1318" s="50">
        <f t="shared" si="125"/>
        <v>688.8</v>
      </c>
      <c r="P1318" s="8">
        <v>21.61</v>
      </c>
      <c r="Q1318" s="8">
        <v>4.88</v>
      </c>
    </row>
    <row r="1319" spans="1:17">
      <c r="A1319" s="44" t="s">
        <v>945</v>
      </c>
      <c r="B1319" s="45" t="s">
        <v>37</v>
      </c>
      <c r="C1319" s="46">
        <v>72338</v>
      </c>
      <c r="D1319" s="53" t="s">
        <v>946</v>
      </c>
      <c r="E1319" s="47" t="s">
        <v>12</v>
      </c>
      <c r="F1319" s="54">
        <v>3</v>
      </c>
      <c r="G1319" s="48">
        <v>3</v>
      </c>
      <c r="H1319" s="48">
        <f t="shared" si="120"/>
        <v>3722.1000000000004</v>
      </c>
      <c r="I1319" s="49">
        <f t="shared" si="121"/>
        <v>1240.7</v>
      </c>
      <c r="J1319" s="49">
        <f t="shared" si="122"/>
        <v>55.14</v>
      </c>
      <c r="K1319" s="49">
        <f t="shared" si="123"/>
        <v>18.38</v>
      </c>
      <c r="L1319" s="50">
        <f t="shared" si="124"/>
        <v>3777.24</v>
      </c>
      <c r="M1319" s="50">
        <f t="shared" si="125"/>
        <v>3777.24</v>
      </c>
      <c r="P1319" s="7">
        <v>1430.91</v>
      </c>
      <c r="Q1319" s="8">
        <v>21.2</v>
      </c>
    </row>
    <row r="1320" spans="1:17">
      <c r="A1320" s="44" t="s">
        <v>947</v>
      </c>
      <c r="B1320" s="45" t="s">
        <v>4</v>
      </c>
      <c r="C1320" s="57" t="s">
        <v>111</v>
      </c>
      <c r="D1320" s="53" t="s">
        <v>112</v>
      </c>
      <c r="E1320" s="47" t="s">
        <v>12</v>
      </c>
      <c r="F1320" s="54">
        <v>11</v>
      </c>
      <c r="G1320" s="48">
        <v>11</v>
      </c>
      <c r="H1320" s="48">
        <f t="shared" si="120"/>
        <v>295.68</v>
      </c>
      <c r="I1320" s="49">
        <f t="shared" si="121"/>
        <v>26.88</v>
      </c>
      <c r="J1320" s="49">
        <f t="shared" si="122"/>
        <v>10.67</v>
      </c>
      <c r="K1320" s="49">
        <f t="shared" si="123"/>
        <v>0.97</v>
      </c>
      <c r="L1320" s="50">
        <f t="shared" si="124"/>
        <v>306.35000000000002</v>
      </c>
      <c r="M1320" s="50">
        <f t="shared" si="125"/>
        <v>306.35000000000002</v>
      </c>
      <c r="P1320" s="8">
        <v>31.01</v>
      </c>
      <c r="Q1320" s="8">
        <v>1.1200000000000001</v>
      </c>
    </row>
    <row r="1321" spans="1:17">
      <c r="A1321" s="44" t="s">
        <v>948</v>
      </c>
      <c r="B1321" s="45" t="s">
        <v>4</v>
      </c>
      <c r="C1321" s="57" t="s">
        <v>113</v>
      </c>
      <c r="D1321" s="53" t="s">
        <v>114</v>
      </c>
      <c r="E1321" s="47" t="s">
        <v>12</v>
      </c>
      <c r="F1321" s="54">
        <v>22</v>
      </c>
      <c r="G1321" s="48">
        <v>22</v>
      </c>
      <c r="H1321" s="48">
        <f t="shared" si="120"/>
        <v>591.36</v>
      </c>
      <c r="I1321" s="49">
        <f t="shared" si="121"/>
        <v>26.88</v>
      </c>
      <c r="J1321" s="49">
        <f t="shared" si="122"/>
        <v>21.34</v>
      </c>
      <c r="K1321" s="49">
        <f t="shared" si="123"/>
        <v>0.97</v>
      </c>
      <c r="L1321" s="50">
        <f t="shared" si="124"/>
        <v>612.70000000000005</v>
      </c>
      <c r="M1321" s="50">
        <f t="shared" si="125"/>
        <v>612.70000000000005</v>
      </c>
      <c r="P1321" s="8">
        <v>31.01</v>
      </c>
      <c r="Q1321" s="8">
        <v>1.1200000000000001</v>
      </c>
    </row>
    <row r="1322" spans="1:17">
      <c r="A1322" s="44" t="s">
        <v>949</v>
      </c>
      <c r="B1322" s="45" t="s">
        <v>4</v>
      </c>
      <c r="C1322" s="57" t="s">
        <v>60</v>
      </c>
      <c r="D1322" s="53" t="s">
        <v>61</v>
      </c>
      <c r="E1322" s="47" t="s">
        <v>9</v>
      </c>
      <c r="F1322" s="54">
        <v>11</v>
      </c>
      <c r="G1322" s="48">
        <v>11</v>
      </c>
      <c r="H1322" s="48">
        <f t="shared" si="120"/>
        <v>360.47</v>
      </c>
      <c r="I1322" s="49">
        <f t="shared" si="121"/>
        <v>32.770000000000003</v>
      </c>
      <c r="J1322" s="49">
        <f t="shared" si="122"/>
        <v>3.96</v>
      </c>
      <c r="K1322" s="49">
        <f t="shared" si="123"/>
        <v>0.36</v>
      </c>
      <c r="L1322" s="50">
        <f t="shared" si="124"/>
        <v>364.43</v>
      </c>
      <c r="M1322" s="50">
        <f t="shared" si="125"/>
        <v>364.43</v>
      </c>
      <c r="P1322" s="8">
        <v>37.799999999999997</v>
      </c>
      <c r="Q1322" s="8">
        <v>0.42</v>
      </c>
    </row>
    <row r="1323" spans="1:17">
      <c r="A1323" s="44" t="s">
        <v>950</v>
      </c>
      <c r="B1323" s="45" t="s">
        <v>4</v>
      </c>
      <c r="C1323" s="57" t="s">
        <v>73</v>
      </c>
      <c r="D1323" s="53" t="s">
        <v>951</v>
      </c>
      <c r="E1323" s="47" t="s">
        <v>12</v>
      </c>
      <c r="F1323" s="54">
        <v>1</v>
      </c>
      <c r="G1323" s="48">
        <v>1</v>
      </c>
      <c r="H1323" s="48">
        <f t="shared" si="120"/>
        <v>26.88</v>
      </c>
      <c r="I1323" s="49">
        <f t="shared" si="121"/>
        <v>26.88</v>
      </c>
      <c r="J1323" s="49">
        <f t="shared" si="122"/>
        <v>0.97</v>
      </c>
      <c r="K1323" s="49">
        <f t="shared" si="123"/>
        <v>0.97</v>
      </c>
      <c r="L1323" s="50">
        <f t="shared" si="124"/>
        <v>27.85</v>
      </c>
      <c r="M1323" s="50">
        <f t="shared" si="125"/>
        <v>27.85</v>
      </c>
      <c r="P1323" s="8">
        <v>31.01</v>
      </c>
      <c r="Q1323" s="8">
        <v>1.1200000000000001</v>
      </c>
    </row>
    <row r="1324" spans="1:17">
      <c r="A1324" s="44" t="s">
        <v>952</v>
      </c>
      <c r="B1324" s="45" t="s">
        <v>4</v>
      </c>
      <c r="C1324" s="57" t="s">
        <v>55</v>
      </c>
      <c r="D1324" s="53" t="s">
        <v>953</v>
      </c>
      <c r="E1324" s="47" t="s">
        <v>12</v>
      </c>
      <c r="F1324" s="54">
        <v>1</v>
      </c>
      <c r="G1324" s="48">
        <v>1</v>
      </c>
      <c r="H1324" s="48">
        <f t="shared" si="120"/>
        <v>26.88</v>
      </c>
      <c r="I1324" s="49">
        <f t="shared" si="121"/>
        <v>26.88</v>
      </c>
      <c r="J1324" s="49">
        <f t="shared" si="122"/>
        <v>0.97</v>
      </c>
      <c r="K1324" s="49">
        <f t="shared" si="123"/>
        <v>0.97</v>
      </c>
      <c r="L1324" s="50">
        <f t="shared" si="124"/>
        <v>27.85</v>
      </c>
      <c r="M1324" s="50">
        <f t="shared" si="125"/>
        <v>27.85</v>
      </c>
      <c r="P1324" s="8">
        <v>31.01</v>
      </c>
      <c r="Q1324" s="8">
        <v>1.1200000000000001</v>
      </c>
    </row>
    <row r="1325" spans="1:17">
      <c r="A1325" s="44" t="s">
        <v>954</v>
      </c>
      <c r="B1325" s="45" t="s">
        <v>4</v>
      </c>
      <c r="C1325" s="57" t="s">
        <v>45</v>
      </c>
      <c r="D1325" s="53" t="s">
        <v>955</v>
      </c>
      <c r="E1325" s="47" t="s">
        <v>12</v>
      </c>
      <c r="F1325" s="54">
        <v>14</v>
      </c>
      <c r="G1325" s="48">
        <v>14</v>
      </c>
      <c r="H1325" s="48">
        <f t="shared" si="120"/>
        <v>460.17999999999995</v>
      </c>
      <c r="I1325" s="49">
        <f t="shared" si="121"/>
        <v>32.869999999999997</v>
      </c>
      <c r="J1325" s="49">
        <f t="shared" si="122"/>
        <v>13.58</v>
      </c>
      <c r="K1325" s="49">
        <f t="shared" si="123"/>
        <v>0.97</v>
      </c>
      <c r="L1325" s="50">
        <f t="shared" si="124"/>
        <v>473.76</v>
      </c>
      <c r="M1325" s="50">
        <f t="shared" si="125"/>
        <v>473.76</v>
      </c>
      <c r="P1325" s="8">
        <v>37.909999999999997</v>
      </c>
      <c r="Q1325" s="8">
        <v>1.1200000000000001</v>
      </c>
    </row>
    <row r="1326" spans="1:17">
      <c r="A1326" s="44" t="s">
        <v>956</v>
      </c>
      <c r="B1326" s="45" t="s">
        <v>4</v>
      </c>
      <c r="C1326" s="57" t="s">
        <v>48</v>
      </c>
      <c r="D1326" s="53" t="s">
        <v>957</v>
      </c>
      <c r="E1326" s="47" t="s">
        <v>12</v>
      </c>
      <c r="F1326" s="54">
        <v>9</v>
      </c>
      <c r="G1326" s="48">
        <v>9</v>
      </c>
      <c r="H1326" s="48">
        <f t="shared" si="120"/>
        <v>295.83</v>
      </c>
      <c r="I1326" s="49">
        <f t="shared" si="121"/>
        <v>32.869999999999997</v>
      </c>
      <c r="J1326" s="49">
        <f t="shared" si="122"/>
        <v>8.73</v>
      </c>
      <c r="K1326" s="49">
        <f t="shared" si="123"/>
        <v>0.97</v>
      </c>
      <c r="L1326" s="50">
        <f t="shared" si="124"/>
        <v>304.56</v>
      </c>
      <c r="M1326" s="50">
        <f t="shared" si="125"/>
        <v>304.56</v>
      </c>
      <c r="P1326" s="8">
        <v>37.909999999999997</v>
      </c>
      <c r="Q1326" s="8">
        <v>1.1200000000000001</v>
      </c>
    </row>
    <row r="1327" spans="1:17" ht="15.6">
      <c r="A1327" s="44" t="s">
        <v>958</v>
      </c>
      <c r="B1327" s="45" t="s">
        <v>4</v>
      </c>
      <c r="C1327" s="57" t="s">
        <v>91</v>
      </c>
      <c r="D1327" s="53" t="s">
        <v>959</v>
      </c>
      <c r="E1327" s="47" t="s">
        <v>12</v>
      </c>
      <c r="F1327" s="54">
        <v>1</v>
      </c>
      <c r="G1327" s="48">
        <v>1</v>
      </c>
      <c r="H1327" s="48">
        <f t="shared" si="120"/>
        <v>0</v>
      </c>
      <c r="I1327" s="49">
        <f t="shared" si="121"/>
        <v>0</v>
      </c>
      <c r="J1327" s="49">
        <f t="shared" si="122"/>
        <v>6473.19</v>
      </c>
      <c r="K1327" s="49">
        <f t="shared" si="123"/>
        <v>6473.19</v>
      </c>
      <c r="L1327" s="50">
        <f t="shared" si="124"/>
        <v>6473.19</v>
      </c>
      <c r="M1327" s="50">
        <f t="shared" si="125"/>
        <v>6473.19</v>
      </c>
      <c r="P1327" s="8">
        <v>0</v>
      </c>
      <c r="Q1327" s="7">
        <v>7465.59</v>
      </c>
    </row>
    <row r="1328" spans="1:17">
      <c r="A1328" s="40" t="s">
        <v>960</v>
      </c>
      <c r="B1328" s="41"/>
      <c r="C1328" s="41"/>
      <c r="D1328" s="42" t="s">
        <v>124</v>
      </c>
      <c r="E1328" s="41"/>
      <c r="F1328" s="92"/>
      <c r="G1328" s="41"/>
      <c r="H1328" s="55"/>
      <c r="I1328" s="55"/>
      <c r="J1328" s="55"/>
      <c r="K1328" s="55"/>
      <c r="L1328" s="55">
        <f>L1329</f>
        <v>560.17999999999995</v>
      </c>
      <c r="M1328" s="55">
        <f>M1329</f>
        <v>560.17999999999995</v>
      </c>
      <c r="P1328" s="4"/>
      <c r="Q1328" s="4"/>
    </row>
    <row r="1329" spans="1:17">
      <c r="A1329" s="44" t="s">
        <v>961</v>
      </c>
      <c r="B1329" s="45" t="s">
        <v>37</v>
      </c>
      <c r="C1329" s="46">
        <v>220102</v>
      </c>
      <c r="D1329" s="53" t="s">
        <v>39</v>
      </c>
      <c r="E1329" s="47" t="s">
        <v>9</v>
      </c>
      <c r="F1329" s="54">
        <v>18.5</v>
      </c>
      <c r="G1329" s="48">
        <v>18.5</v>
      </c>
      <c r="H1329" s="48">
        <f t="shared" si="120"/>
        <v>368.70499999999998</v>
      </c>
      <c r="I1329" s="49">
        <f t="shared" si="121"/>
        <v>19.93</v>
      </c>
      <c r="J1329" s="49">
        <f t="shared" si="122"/>
        <v>191.47499999999999</v>
      </c>
      <c r="K1329" s="49">
        <f t="shared" si="123"/>
        <v>10.35</v>
      </c>
      <c r="L1329" s="50">
        <f t="shared" si="124"/>
        <v>560.17999999999995</v>
      </c>
      <c r="M1329" s="50">
        <f t="shared" si="125"/>
        <v>560.17999999999995</v>
      </c>
      <c r="P1329" s="8">
        <v>22.99</v>
      </c>
      <c r="Q1329" s="8">
        <v>11.94</v>
      </c>
    </row>
    <row r="1330" spans="1:17">
      <c r="A1330" s="34">
        <v>39</v>
      </c>
      <c r="B1330" s="35"/>
      <c r="C1330" s="35"/>
      <c r="D1330" s="36" t="s">
        <v>962</v>
      </c>
      <c r="E1330" s="37" t="s">
        <v>12</v>
      </c>
      <c r="F1330" s="38">
        <v>1</v>
      </c>
      <c r="G1330" s="35"/>
      <c r="H1330" s="58"/>
      <c r="I1330" s="58"/>
      <c r="J1330" s="58"/>
      <c r="K1330" s="58"/>
      <c r="L1330" s="58">
        <f>L1331+L1333+L1335+L1338+L1467</f>
        <v>107108.67</v>
      </c>
      <c r="M1330" s="58">
        <f>M1331+M1333+M1335+M1338+M1467</f>
        <v>107108.67</v>
      </c>
      <c r="P1330" s="5"/>
      <c r="Q1330" s="5"/>
    </row>
    <row r="1331" spans="1:17">
      <c r="A1331" s="40" t="s">
        <v>963</v>
      </c>
      <c r="B1331" s="41"/>
      <c r="C1331" s="41"/>
      <c r="D1331" s="42" t="s">
        <v>132</v>
      </c>
      <c r="E1331" s="41"/>
      <c r="F1331" s="92"/>
      <c r="G1331" s="41"/>
      <c r="H1331" s="55"/>
      <c r="I1331" s="55"/>
      <c r="J1331" s="55"/>
      <c r="K1331" s="55"/>
      <c r="L1331" s="55">
        <f>L1332</f>
        <v>822.62</v>
      </c>
      <c r="M1331" s="55">
        <f>M1332</f>
        <v>822.62</v>
      </c>
      <c r="P1331" s="4"/>
      <c r="Q1331" s="4"/>
    </row>
    <row r="1332" spans="1:17">
      <c r="A1332" s="44" t="s">
        <v>964</v>
      </c>
      <c r="B1332" s="45" t="s">
        <v>37</v>
      </c>
      <c r="C1332" s="46">
        <v>20121</v>
      </c>
      <c r="D1332" s="53" t="s">
        <v>965</v>
      </c>
      <c r="E1332" s="47" t="s">
        <v>17</v>
      </c>
      <c r="F1332" s="54">
        <v>6.27</v>
      </c>
      <c r="G1332" s="48">
        <v>6.27</v>
      </c>
      <c r="H1332" s="48">
        <f t="shared" si="120"/>
        <v>0</v>
      </c>
      <c r="I1332" s="49">
        <f t="shared" si="121"/>
        <v>0</v>
      </c>
      <c r="J1332" s="49">
        <f t="shared" si="122"/>
        <v>822.62399999999991</v>
      </c>
      <c r="K1332" s="49">
        <f t="shared" si="123"/>
        <v>131.19999999999999</v>
      </c>
      <c r="L1332" s="50">
        <f t="shared" si="124"/>
        <v>822.62</v>
      </c>
      <c r="M1332" s="50">
        <f t="shared" si="125"/>
        <v>822.62</v>
      </c>
      <c r="P1332" s="8">
        <v>0</v>
      </c>
      <c r="Q1332" s="8">
        <v>151.32</v>
      </c>
    </row>
    <row r="1333" spans="1:17">
      <c r="A1333" s="40" t="s">
        <v>966</v>
      </c>
      <c r="B1333" s="41"/>
      <c r="C1333" s="41"/>
      <c r="D1333" s="42" t="s">
        <v>134</v>
      </c>
      <c r="E1333" s="41"/>
      <c r="F1333" s="92"/>
      <c r="G1333" s="41"/>
      <c r="H1333" s="55"/>
      <c r="I1333" s="55"/>
      <c r="J1333" s="55"/>
      <c r="K1333" s="55"/>
      <c r="L1333" s="55">
        <f>L1334</f>
        <v>1420.53</v>
      </c>
      <c r="M1333" s="55">
        <f>M1334</f>
        <v>1420.53</v>
      </c>
      <c r="P1333" s="4"/>
      <c r="Q1333" s="4"/>
    </row>
    <row r="1334" spans="1:17">
      <c r="A1334" s="44" t="s">
        <v>967</v>
      </c>
      <c r="B1334" s="45" t="s">
        <v>37</v>
      </c>
      <c r="C1334" s="46">
        <v>30101</v>
      </c>
      <c r="D1334" s="53" t="s">
        <v>92</v>
      </c>
      <c r="E1334" s="47" t="s">
        <v>17</v>
      </c>
      <c r="F1334" s="54">
        <v>37.619999999999997</v>
      </c>
      <c r="G1334" s="48">
        <v>37.619999999999997</v>
      </c>
      <c r="H1334" s="48">
        <f t="shared" si="120"/>
        <v>1127.8475999999998</v>
      </c>
      <c r="I1334" s="49">
        <f t="shared" si="121"/>
        <v>29.98</v>
      </c>
      <c r="J1334" s="49">
        <f t="shared" si="122"/>
        <v>292.68360000000001</v>
      </c>
      <c r="K1334" s="49">
        <f t="shared" si="123"/>
        <v>7.78</v>
      </c>
      <c r="L1334" s="50">
        <f t="shared" si="124"/>
        <v>1420.53</v>
      </c>
      <c r="M1334" s="50">
        <f t="shared" si="125"/>
        <v>1420.53</v>
      </c>
      <c r="P1334" s="8">
        <v>34.58</v>
      </c>
      <c r="Q1334" s="8">
        <v>8.98</v>
      </c>
    </row>
    <row r="1335" spans="1:17">
      <c r="A1335" s="40" t="s">
        <v>968</v>
      </c>
      <c r="B1335" s="41"/>
      <c r="C1335" s="41"/>
      <c r="D1335" s="42" t="s">
        <v>136</v>
      </c>
      <c r="E1335" s="41"/>
      <c r="F1335" s="92"/>
      <c r="G1335" s="41"/>
      <c r="H1335" s="55"/>
      <c r="I1335" s="55"/>
      <c r="J1335" s="55"/>
      <c r="K1335" s="55"/>
      <c r="L1335" s="55">
        <f>SUM(L1336:L1337)</f>
        <v>1735.02</v>
      </c>
      <c r="M1335" s="55">
        <f>SUM(M1336:M1337)</f>
        <v>1735.02</v>
      </c>
      <c r="P1335" s="4"/>
      <c r="Q1335" s="4"/>
    </row>
    <row r="1336" spans="1:17">
      <c r="A1336" s="44" t="s">
        <v>969</v>
      </c>
      <c r="B1336" s="45" t="s">
        <v>37</v>
      </c>
      <c r="C1336" s="46">
        <v>40101</v>
      </c>
      <c r="D1336" s="53" t="s">
        <v>93</v>
      </c>
      <c r="E1336" s="47" t="s">
        <v>17</v>
      </c>
      <c r="F1336" s="54">
        <v>37.619999999999997</v>
      </c>
      <c r="G1336" s="48">
        <v>37.619999999999997</v>
      </c>
      <c r="H1336" s="48">
        <f t="shared" si="120"/>
        <v>0</v>
      </c>
      <c r="I1336" s="49">
        <f t="shared" si="121"/>
        <v>0</v>
      </c>
      <c r="J1336" s="49">
        <f t="shared" si="122"/>
        <v>1043.5787999999998</v>
      </c>
      <c r="K1336" s="49">
        <f t="shared" si="123"/>
        <v>27.74</v>
      </c>
      <c r="L1336" s="50">
        <f t="shared" si="124"/>
        <v>1043.57</v>
      </c>
      <c r="M1336" s="50">
        <f t="shared" si="125"/>
        <v>1043.57</v>
      </c>
      <c r="P1336" s="8">
        <v>0</v>
      </c>
      <c r="Q1336" s="8">
        <v>32</v>
      </c>
    </row>
    <row r="1337" spans="1:17">
      <c r="A1337" s="44" t="s">
        <v>970</v>
      </c>
      <c r="B1337" s="45" t="s">
        <v>37</v>
      </c>
      <c r="C1337" s="46">
        <v>40902</v>
      </c>
      <c r="D1337" s="53" t="s">
        <v>94</v>
      </c>
      <c r="E1337" s="47" t="s">
        <v>17</v>
      </c>
      <c r="F1337" s="54">
        <v>37.619999999999997</v>
      </c>
      <c r="G1337" s="48">
        <v>37.619999999999997</v>
      </c>
      <c r="H1337" s="48">
        <f t="shared" si="120"/>
        <v>0</v>
      </c>
      <c r="I1337" s="49">
        <f t="shared" si="121"/>
        <v>0</v>
      </c>
      <c r="J1337" s="49">
        <f t="shared" si="122"/>
        <v>691.45559999999989</v>
      </c>
      <c r="K1337" s="49">
        <f t="shared" si="123"/>
        <v>18.38</v>
      </c>
      <c r="L1337" s="50">
        <f t="shared" si="124"/>
        <v>691.45</v>
      </c>
      <c r="M1337" s="50">
        <f t="shared" si="125"/>
        <v>691.45</v>
      </c>
      <c r="P1337" s="8">
        <v>0</v>
      </c>
      <c r="Q1337" s="8">
        <v>21.2</v>
      </c>
    </row>
    <row r="1338" spans="1:17">
      <c r="A1338" s="40" t="s">
        <v>971</v>
      </c>
      <c r="B1338" s="41"/>
      <c r="C1338" s="41"/>
      <c r="D1338" s="42" t="s">
        <v>144</v>
      </c>
      <c r="E1338" s="41"/>
      <c r="F1338" s="92"/>
      <c r="G1338" s="41"/>
      <c r="H1338" s="55"/>
      <c r="I1338" s="55"/>
      <c r="J1338" s="55"/>
      <c r="K1338" s="55"/>
      <c r="L1338" s="55">
        <f>L1339+L1385+L1422+L1454</f>
        <v>99333.39</v>
      </c>
      <c r="M1338" s="55">
        <f>M1339+M1385+M1422+M1454</f>
        <v>99333.39</v>
      </c>
      <c r="P1338" s="4"/>
      <c r="Q1338" s="4"/>
    </row>
    <row r="1339" spans="1:17">
      <c r="A1339" s="59" t="s">
        <v>972</v>
      </c>
      <c r="B1339" s="60"/>
      <c r="C1339" s="60"/>
      <c r="D1339" s="61" t="s">
        <v>973</v>
      </c>
      <c r="E1339" s="60"/>
      <c r="F1339" s="93"/>
      <c r="G1339" s="60"/>
      <c r="H1339" s="62"/>
      <c r="I1339" s="62"/>
      <c r="J1339" s="62"/>
      <c r="K1339" s="62"/>
      <c r="L1339" s="62">
        <f>L1340+L1352+L1363+L1368+L1372+L1380</f>
        <v>22128.100000000006</v>
      </c>
      <c r="M1339" s="62">
        <f>M1340+M1352+M1363+M1368+M1372+M1380</f>
        <v>22128.100000000006</v>
      </c>
      <c r="P1339" s="3"/>
      <c r="Q1339" s="3"/>
    </row>
    <row r="1340" spans="1:17">
      <c r="A1340" s="69" t="s">
        <v>974</v>
      </c>
      <c r="B1340" s="70"/>
      <c r="C1340" s="70"/>
      <c r="D1340" s="71" t="s">
        <v>975</v>
      </c>
      <c r="E1340" s="70"/>
      <c r="F1340" s="95"/>
      <c r="G1340" s="70"/>
      <c r="H1340" s="72"/>
      <c r="I1340" s="72"/>
      <c r="J1340" s="72"/>
      <c r="K1340" s="72"/>
      <c r="L1340" s="72">
        <f>SUM(L1341:L1351)</f>
        <v>11744.590000000002</v>
      </c>
      <c r="M1340" s="72">
        <f>SUM(M1341:M1351)</f>
        <v>11744.590000000002</v>
      </c>
      <c r="P1340" s="2"/>
      <c r="Q1340" s="2"/>
    </row>
    <row r="1341" spans="1:17" ht="15.6">
      <c r="A1341" s="44" t="s">
        <v>976</v>
      </c>
      <c r="B1341" s="51" t="s">
        <v>7</v>
      </c>
      <c r="C1341" s="52">
        <v>95471</v>
      </c>
      <c r="D1341" s="53" t="s">
        <v>977</v>
      </c>
      <c r="E1341" s="63" t="s">
        <v>12</v>
      </c>
      <c r="F1341" s="64">
        <v>1</v>
      </c>
      <c r="G1341" s="65">
        <v>1</v>
      </c>
      <c r="H1341" s="48">
        <f t="shared" si="120"/>
        <v>747.45</v>
      </c>
      <c r="I1341" s="49">
        <f t="shared" si="121"/>
        <v>747.45</v>
      </c>
      <c r="J1341" s="49">
        <f t="shared" si="122"/>
        <v>27.39</v>
      </c>
      <c r="K1341" s="49">
        <f t="shared" si="123"/>
        <v>27.39</v>
      </c>
      <c r="L1341" s="50">
        <f t="shared" si="124"/>
        <v>774.84</v>
      </c>
      <c r="M1341" s="50">
        <f t="shared" si="125"/>
        <v>774.84</v>
      </c>
      <c r="P1341" s="9">
        <v>862.04</v>
      </c>
      <c r="Q1341" s="9">
        <v>31.59</v>
      </c>
    </row>
    <row r="1342" spans="1:17" ht="15.6">
      <c r="A1342" s="44" t="s">
        <v>978</v>
      </c>
      <c r="B1342" s="45" t="s">
        <v>7</v>
      </c>
      <c r="C1342" s="46">
        <v>95469</v>
      </c>
      <c r="D1342" s="53" t="s">
        <v>979</v>
      </c>
      <c r="E1342" s="47" t="s">
        <v>12</v>
      </c>
      <c r="F1342" s="54">
        <v>7</v>
      </c>
      <c r="G1342" s="48">
        <v>7</v>
      </c>
      <c r="H1342" s="48">
        <f t="shared" si="120"/>
        <v>1948.4500000000003</v>
      </c>
      <c r="I1342" s="49">
        <f t="shared" si="121"/>
        <v>278.35000000000002</v>
      </c>
      <c r="J1342" s="49">
        <f t="shared" si="122"/>
        <v>91.21</v>
      </c>
      <c r="K1342" s="49">
        <f t="shared" si="123"/>
        <v>13.03</v>
      </c>
      <c r="L1342" s="50">
        <f t="shared" si="124"/>
        <v>2039.66</v>
      </c>
      <c r="M1342" s="50">
        <f t="shared" si="125"/>
        <v>2039.66</v>
      </c>
      <c r="P1342" s="8">
        <v>321.02999999999997</v>
      </c>
      <c r="Q1342" s="8">
        <v>15.03</v>
      </c>
    </row>
    <row r="1343" spans="1:17">
      <c r="A1343" s="44" t="s">
        <v>980</v>
      </c>
      <c r="B1343" s="45" t="s">
        <v>37</v>
      </c>
      <c r="C1343" s="46">
        <v>80519</v>
      </c>
      <c r="D1343" s="53" t="s">
        <v>981</v>
      </c>
      <c r="E1343" s="47" t="s">
        <v>12</v>
      </c>
      <c r="F1343" s="54">
        <v>1</v>
      </c>
      <c r="G1343" s="48">
        <v>1</v>
      </c>
      <c r="H1343" s="48">
        <f t="shared" si="120"/>
        <v>369.2</v>
      </c>
      <c r="I1343" s="49">
        <f t="shared" si="121"/>
        <v>369.2</v>
      </c>
      <c r="J1343" s="49">
        <f t="shared" si="122"/>
        <v>49.88</v>
      </c>
      <c r="K1343" s="49">
        <f t="shared" si="123"/>
        <v>49.88</v>
      </c>
      <c r="L1343" s="50">
        <f t="shared" si="124"/>
        <v>419.08</v>
      </c>
      <c r="M1343" s="50">
        <f t="shared" si="125"/>
        <v>419.08</v>
      </c>
      <c r="P1343" s="8">
        <v>425.81</v>
      </c>
      <c r="Q1343" s="8">
        <v>57.53</v>
      </c>
    </row>
    <row r="1344" spans="1:17">
      <c r="A1344" s="44" t="s">
        <v>982</v>
      </c>
      <c r="B1344" s="45" t="s">
        <v>37</v>
      </c>
      <c r="C1344" s="46">
        <v>80517</v>
      </c>
      <c r="D1344" s="53" t="s">
        <v>983</v>
      </c>
      <c r="E1344" s="47" t="s">
        <v>12</v>
      </c>
      <c r="F1344" s="54">
        <v>7</v>
      </c>
      <c r="G1344" s="48">
        <v>7</v>
      </c>
      <c r="H1344" s="48">
        <f t="shared" si="120"/>
        <v>1782.97</v>
      </c>
      <c r="I1344" s="49">
        <f t="shared" si="121"/>
        <v>254.71</v>
      </c>
      <c r="J1344" s="49">
        <f t="shared" si="122"/>
        <v>349.16</v>
      </c>
      <c r="K1344" s="49">
        <f t="shared" si="123"/>
        <v>49.88</v>
      </c>
      <c r="L1344" s="50">
        <f t="shared" si="124"/>
        <v>2132.13</v>
      </c>
      <c r="M1344" s="50">
        <f t="shared" si="125"/>
        <v>2132.13</v>
      </c>
      <c r="P1344" s="8">
        <v>293.77</v>
      </c>
      <c r="Q1344" s="8">
        <v>57.53</v>
      </c>
    </row>
    <row r="1345" spans="1:17" ht="15.6">
      <c r="A1345" s="44" t="s">
        <v>984</v>
      </c>
      <c r="B1345" s="45" t="s">
        <v>7</v>
      </c>
      <c r="C1345" s="46">
        <v>100878</v>
      </c>
      <c r="D1345" s="53" t="s">
        <v>985</v>
      </c>
      <c r="E1345" s="47" t="s">
        <v>12</v>
      </c>
      <c r="F1345" s="54">
        <v>4</v>
      </c>
      <c r="G1345" s="48">
        <v>4</v>
      </c>
      <c r="H1345" s="48">
        <f t="shared" si="120"/>
        <v>2509.56</v>
      </c>
      <c r="I1345" s="49">
        <f t="shared" si="121"/>
        <v>627.39</v>
      </c>
      <c r="J1345" s="49">
        <f t="shared" si="122"/>
        <v>123.36</v>
      </c>
      <c r="K1345" s="49">
        <f t="shared" si="123"/>
        <v>30.84</v>
      </c>
      <c r="L1345" s="50">
        <f t="shared" si="124"/>
        <v>2632.92</v>
      </c>
      <c r="M1345" s="50">
        <f t="shared" si="125"/>
        <v>2632.92</v>
      </c>
      <c r="P1345" s="8">
        <v>723.58</v>
      </c>
      <c r="Q1345" s="8">
        <v>35.57</v>
      </c>
    </row>
    <row r="1346" spans="1:17">
      <c r="A1346" s="44" t="s">
        <v>735</v>
      </c>
      <c r="B1346" s="45" t="s">
        <v>37</v>
      </c>
      <c r="C1346" s="46">
        <v>80520</v>
      </c>
      <c r="D1346" s="53" t="s">
        <v>736</v>
      </c>
      <c r="E1346" s="47" t="s">
        <v>737</v>
      </c>
      <c r="F1346" s="54">
        <v>12</v>
      </c>
      <c r="G1346" s="48">
        <v>12</v>
      </c>
      <c r="H1346" s="48">
        <f t="shared" si="120"/>
        <v>44.519999999999996</v>
      </c>
      <c r="I1346" s="49">
        <f t="shared" si="121"/>
        <v>3.71</v>
      </c>
      <c r="J1346" s="49">
        <f t="shared" si="122"/>
        <v>73.56</v>
      </c>
      <c r="K1346" s="49">
        <f t="shared" si="123"/>
        <v>6.13</v>
      </c>
      <c r="L1346" s="50">
        <f t="shared" si="124"/>
        <v>118.08</v>
      </c>
      <c r="M1346" s="50">
        <f t="shared" si="125"/>
        <v>118.08</v>
      </c>
      <c r="P1346" s="8">
        <v>4.28</v>
      </c>
      <c r="Q1346" s="8">
        <v>7.07</v>
      </c>
    </row>
    <row r="1347" spans="1:17">
      <c r="A1347" s="44" t="s">
        <v>738</v>
      </c>
      <c r="B1347" s="45" t="s">
        <v>37</v>
      </c>
      <c r="C1347" s="46">
        <v>80526</v>
      </c>
      <c r="D1347" s="53" t="s">
        <v>739</v>
      </c>
      <c r="E1347" s="47" t="s">
        <v>12</v>
      </c>
      <c r="F1347" s="54">
        <v>12</v>
      </c>
      <c r="G1347" s="48">
        <v>12</v>
      </c>
      <c r="H1347" s="48">
        <f t="shared" si="120"/>
        <v>1636.3200000000002</v>
      </c>
      <c r="I1347" s="49">
        <f t="shared" si="121"/>
        <v>136.36000000000001</v>
      </c>
      <c r="J1347" s="49">
        <f t="shared" si="122"/>
        <v>55.08</v>
      </c>
      <c r="K1347" s="49">
        <f t="shared" si="123"/>
        <v>4.59</v>
      </c>
      <c r="L1347" s="50">
        <f t="shared" si="124"/>
        <v>1691.4</v>
      </c>
      <c r="M1347" s="50">
        <f t="shared" si="125"/>
        <v>1691.4</v>
      </c>
      <c r="P1347" s="8">
        <v>157.27000000000001</v>
      </c>
      <c r="Q1347" s="8">
        <v>5.3</v>
      </c>
    </row>
    <row r="1348" spans="1:17">
      <c r="A1348" s="44" t="s">
        <v>740</v>
      </c>
      <c r="B1348" s="45" t="s">
        <v>7</v>
      </c>
      <c r="C1348" s="46">
        <v>95544</v>
      </c>
      <c r="D1348" s="53" t="s">
        <v>741</v>
      </c>
      <c r="E1348" s="47" t="s">
        <v>12</v>
      </c>
      <c r="F1348" s="54">
        <v>12</v>
      </c>
      <c r="G1348" s="48">
        <v>12</v>
      </c>
      <c r="H1348" s="48">
        <f t="shared" si="120"/>
        <v>257.52</v>
      </c>
      <c r="I1348" s="49">
        <f t="shared" si="121"/>
        <v>21.46</v>
      </c>
      <c r="J1348" s="49">
        <f t="shared" si="122"/>
        <v>82.679999999999993</v>
      </c>
      <c r="K1348" s="49">
        <f t="shared" si="123"/>
        <v>6.89</v>
      </c>
      <c r="L1348" s="50">
        <f t="shared" si="124"/>
        <v>340.2</v>
      </c>
      <c r="M1348" s="50">
        <f t="shared" si="125"/>
        <v>340.2</v>
      </c>
      <c r="P1348" s="8">
        <v>24.75</v>
      </c>
      <c r="Q1348" s="8">
        <v>7.95</v>
      </c>
    </row>
    <row r="1349" spans="1:17">
      <c r="A1349" s="44" t="s">
        <v>742</v>
      </c>
      <c r="B1349" s="45" t="s">
        <v>37</v>
      </c>
      <c r="C1349" s="46">
        <v>80510</v>
      </c>
      <c r="D1349" s="53" t="s">
        <v>743</v>
      </c>
      <c r="E1349" s="47" t="s">
        <v>12</v>
      </c>
      <c r="F1349" s="54">
        <v>12</v>
      </c>
      <c r="G1349" s="48">
        <v>12</v>
      </c>
      <c r="H1349" s="48">
        <f t="shared" si="120"/>
        <v>129.84</v>
      </c>
      <c r="I1349" s="49">
        <f t="shared" si="121"/>
        <v>10.82</v>
      </c>
      <c r="J1349" s="49">
        <f t="shared" si="122"/>
        <v>55.08</v>
      </c>
      <c r="K1349" s="49">
        <f t="shared" si="123"/>
        <v>4.59</v>
      </c>
      <c r="L1349" s="50">
        <f t="shared" si="124"/>
        <v>184.92</v>
      </c>
      <c r="M1349" s="50">
        <f t="shared" si="125"/>
        <v>184.92</v>
      </c>
      <c r="P1349" s="8">
        <v>12.49</v>
      </c>
      <c r="Q1349" s="8">
        <v>5.3</v>
      </c>
    </row>
    <row r="1350" spans="1:17">
      <c r="A1350" s="44" t="s">
        <v>744</v>
      </c>
      <c r="B1350" s="45" t="s">
        <v>37</v>
      </c>
      <c r="C1350" s="46">
        <v>80514</v>
      </c>
      <c r="D1350" s="53" t="s">
        <v>745</v>
      </c>
      <c r="E1350" s="47" t="s">
        <v>12</v>
      </c>
      <c r="F1350" s="54">
        <v>8</v>
      </c>
      <c r="G1350" s="48">
        <v>8</v>
      </c>
      <c r="H1350" s="48">
        <f t="shared" si="120"/>
        <v>243.76</v>
      </c>
      <c r="I1350" s="49">
        <f t="shared" si="121"/>
        <v>30.47</v>
      </c>
      <c r="J1350" s="49">
        <f t="shared" si="122"/>
        <v>34.32</v>
      </c>
      <c r="K1350" s="49">
        <f t="shared" si="123"/>
        <v>4.29</v>
      </c>
      <c r="L1350" s="50">
        <f t="shared" si="124"/>
        <v>278.08</v>
      </c>
      <c r="M1350" s="50">
        <f t="shared" si="125"/>
        <v>278.08</v>
      </c>
      <c r="P1350" s="8">
        <v>35.15</v>
      </c>
      <c r="Q1350" s="8">
        <v>4.95</v>
      </c>
    </row>
    <row r="1351" spans="1:17">
      <c r="A1351" s="44" t="s">
        <v>746</v>
      </c>
      <c r="B1351" s="45" t="s">
        <v>4</v>
      </c>
      <c r="C1351" s="57" t="s">
        <v>49</v>
      </c>
      <c r="D1351" s="53" t="s">
        <v>747</v>
      </c>
      <c r="E1351" s="47" t="s">
        <v>12</v>
      </c>
      <c r="F1351" s="54">
        <v>12</v>
      </c>
      <c r="G1351" s="48">
        <v>12</v>
      </c>
      <c r="H1351" s="48">
        <f t="shared" si="120"/>
        <v>1059.72</v>
      </c>
      <c r="I1351" s="49">
        <f t="shared" si="121"/>
        <v>88.31</v>
      </c>
      <c r="J1351" s="49">
        <f t="shared" si="122"/>
        <v>73.56</v>
      </c>
      <c r="K1351" s="49">
        <f t="shared" si="123"/>
        <v>6.13</v>
      </c>
      <c r="L1351" s="50">
        <f t="shared" si="124"/>
        <v>1133.28</v>
      </c>
      <c r="M1351" s="50">
        <f t="shared" si="125"/>
        <v>1133.28</v>
      </c>
      <c r="P1351" s="8">
        <v>101.86</v>
      </c>
      <c r="Q1351" s="8">
        <v>7.07</v>
      </c>
    </row>
    <row r="1352" spans="1:17">
      <c r="A1352" s="69" t="s">
        <v>748</v>
      </c>
      <c r="B1352" s="70"/>
      <c r="C1352" s="70"/>
      <c r="D1352" s="71" t="s">
        <v>749</v>
      </c>
      <c r="E1352" s="70"/>
      <c r="F1352" s="95"/>
      <c r="G1352" s="70"/>
      <c r="H1352" s="72"/>
      <c r="I1352" s="72"/>
      <c r="J1352" s="72"/>
      <c r="K1352" s="72"/>
      <c r="L1352" s="72">
        <f>SUM(L1353:L1362)</f>
        <v>4513.2</v>
      </c>
      <c r="M1352" s="72">
        <f>SUM(M1353:M1362)</f>
        <v>4513.2</v>
      </c>
      <c r="P1352" s="2"/>
      <c r="Q1352" s="2"/>
    </row>
    <row r="1353" spans="1:17">
      <c r="A1353" s="44" t="s">
        <v>750</v>
      </c>
      <c r="B1353" s="45" t="s">
        <v>37</v>
      </c>
      <c r="C1353" s="46">
        <v>80541</v>
      </c>
      <c r="D1353" s="53" t="s">
        <v>751</v>
      </c>
      <c r="E1353" s="47" t="s">
        <v>12</v>
      </c>
      <c r="F1353" s="54">
        <v>6</v>
      </c>
      <c r="G1353" s="48">
        <v>6</v>
      </c>
      <c r="H1353" s="48">
        <f t="shared" si="120"/>
        <v>975.54</v>
      </c>
      <c r="I1353" s="49">
        <f t="shared" si="121"/>
        <v>162.59</v>
      </c>
      <c r="J1353" s="49">
        <f t="shared" si="122"/>
        <v>319.86</v>
      </c>
      <c r="K1353" s="49">
        <f t="shared" si="123"/>
        <v>53.31</v>
      </c>
      <c r="L1353" s="50">
        <f t="shared" si="124"/>
        <v>1295.4000000000001</v>
      </c>
      <c r="M1353" s="50">
        <f t="shared" si="125"/>
        <v>1295.4000000000001</v>
      </c>
      <c r="P1353" s="8">
        <v>187.52</v>
      </c>
      <c r="Q1353" s="8">
        <v>61.49</v>
      </c>
    </row>
    <row r="1354" spans="1:17">
      <c r="A1354" s="44" t="s">
        <v>752</v>
      </c>
      <c r="B1354" s="45" t="s">
        <v>37</v>
      </c>
      <c r="C1354" s="46">
        <v>80542</v>
      </c>
      <c r="D1354" s="53" t="s">
        <v>753</v>
      </c>
      <c r="E1354" s="47" t="s">
        <v>12</v>
      </c>
      <c r="F1354" s="54">
        <v>1</v>
      </c>
      <c r="G1354" s="48">
        <v>1</v>
      </c>
      <c r="H1354" s="48">
        <f t="shared" ref="H1354:H1417" si="126">G1354*I1354</f>
        <v>79.680000000000007</v>
      </c>
      <c r="I1354" s="49">
        <f t="shared" ref="I1354:I1417" si="127">TRUNC(($P$7*P1354),2)</f>
        <v>79.680000000000007</v>
      </c>
      <c r="J1354" s="49">
        <f t="shared" ref="J1354:J1417" si="128">G1354*K1354</f>
        <v>50.25</v>
      </c>
      <c r="K1354" s="49">
        <f t="shared" ref="K1354:K1417" si="129">TRUNC(($P$7*Q1354),2)</f>
        <v>50.25</v>
      </c>
      <c r="L1354" s="50">
        <f t="shared" ref="L1354:L1417" si="130">TRUNC(F1354*(I1354+K1354),2)</f>
        <v>129.93</v>
      </c>
      <c r="M1354" s="50">
        <f t="shared" ref="M1354:M1417" si="131">TRUNC(G1354*(I1354+K1354),2)</f>
        <v>129.93</v>
      </c>
      <c r="P1354" s="8">
        <v>91.9</v>
      </c>
      <c r="Q1354" s="8">
        <v>57.96</v>
      </c>
    </row>
    <row r="1355" spans="1:17">
      <c r="A1355" s="44" t="s">
        <v>754</v>
      </c>
      <c r="B1355" s="45" t="s">
        <v>37</v>
      </c>
      <c r="C1355" s="46">
        <v>80550</v>
      </c>
      <c r="D1355" s="53" t="s">
        <v>755</v>
      </c>
      <c r="E1355" s="47" t="s">
        <v>756</v>
      </c>
      <c r="F1355" s="54">
        <v>6</v>
      </c>
      <c r="G1355" s="48">
        <v>6</v>
      </c>
      <c r="H1355" s="48">
        <f t="shared" si="126"/>
        <v>20.52</v>
      </c>
      <c r="I1355" s="49">
        <f t="shared" si="127"/>
        <v>3.42</v>
      </c>
      <c r="J1355" s="49">
        <f t="shared" si="128"/>
        <v>27.54</v>
      </c>
      <c r="K1355" s="49">
        <f t="shared" si="129"/>
        <v>4.59</v>
      </c>
      <c r="L1355" s="50">
        <f t="shared" si="130"/>
        <v>48.06</v>
      </c>
      <c r="M1355" s="50">
        <f t="shared" si="131"/>
        <v>48.06</v>
      </c>
      <c r="P1355" s="8">
        <v>3.95</v>
      </c>
      <c r="Q1355" s="8">
        <v>5.3</v>
      </c>
    </row>
    <row r="1356" spans="1:17">
      <c r="A1356" s="44" t="s">
        <v>757</v>
      </c>
      <c r="B1356" s="45" t="s">
        <v>37</v>
      </c>
      <c r="C1356" s="46">
        <v>80555</v>
      </c>
      <c r="D1356" s="53" t="s">
        <v>758</v>
      </c>
      <c r="E1356" s="47" t="s">
        <v>12</v>
      </c>
      <c r="F1356" s="54">
        <v>11</v>
      </c>
      <c r="G1356" s="48">
        <v>11</v>
      </c>
      <c r="H1356" s="48">
        <f t="shared" si="126"/>
        <v>479.93</v>
      </c>
      <c r="I1356" s="49">
        <f t="shared" si="127"/>
        <v>43.63</v>
      </c>
      <c r="J1356" s="49">
        <f t="shared" si="128"/>
        <v>84.26</v>
      </c>
      <c r="K1356" s="49">
        <f t="shared" si="129"/>
        <v>7.66</v>
      </c>
      <c r="L1356" s="50">
        <f t="shared" si="130"/>
        <v>564.19000000000005</v>
      </c>
      <c r="M1356" s="50">
        <f t="shared" si="131"/>
        <v>564.19000000000005</v>
      </c>
      <c r="P1356" s="8">
        <v>50.33</v>
      </c>
      <c r="Q1356" s="8">
        <v>8.84</v>
      </c>
    </row>
    <row r="1357" spans="1:17">
      <c r="A1357" s="44" t="s">
        <v>759</v>
      </c>
      <c r="B1357" s="45" t="s">
        <v>7</v>
      </c>
      <c r="C1357" s="46">
        <v>86883</v>
      </c>
      <c r="D1357" s="53" t="s">
        <v>760</v>
      </c>
      <c r="E1357" s="47" t="s">
        <v>12</v>
      </c>
      <c r="F1357" s="54">
        <v>11</v>
      </c>
      <c r="G1357" s="48">
        <v>11</v>
      </c>
      <c r="H1357" s="48">
        <f t="shared" si="126"/>
        <v>83.05</v>
      </c>
      <c r="I1357" s="49">
        <f t="shared" si="127"/>
        <v>7.55</v>
      </c>
      <c r="J1357" s="49">
        <f t="shared" si="128"/>
        <v>20.130000000000003</v>
      </c>
      <c r="K1357" s="49">
        <f t="shared" si="129"/>
        <v>1.83</v>
      </c>
      <c r="L1357" s="50">
        <f t="shared" si="130"/>
        <v>103.18</v>
      </c>
      <c r="M1357" s="50">
        <f t="shared" si="131"/>
        <v>103.18</v>
      </c>
      <c r="P1357" s="8">
        <v>8.7100000000000009</v>
      </c>
      <c r="Q1357" s="8">
        <v>2.12</v>
      </c>
    </row>
    <row r="1358" spans="1:17">
      <c r="A1358" s="44" t="s">
        <v>761</v>
      </c>
      <c r="B1358" s="45" t="s">
        <v>37</v>
      </c>
      <c r="C1358" s="46">
        <v>80570</v>
      </c>
      <c r="D1358" s="53" t="s">
        <v>762</v>
      </c>
      <c r="E1358" s="47" t="s">
        <v>12</v>
      </c>
      <c r="F1358" s="54">
        <v>11</v>
      </c>
      <c r="G1358" s="48">
        <v>11</v>
      </c>
      <c r="H1358" s="48">
        <f t="shared" si="126"/>
        <v>639.65</v>
      </c>
      <c r="I1358" s="49">
        <f t="shared" si="127"/>
        <v>58.15</v>
      </c>
      <c r="J1358" s="49">
        <f t="shared" si="128"/>
        <v>67.429999999999993</v>
      </c>
      <c r="K1358" s="49">
        <f t="shared" si="129"/>
        <v>6.13</v>
      </c>
      <c r="L1358" s="50">
        <f t="shared" si="130"/>
        <v>707.08</v>
      </c>
      <c r="M1358" s="50">
        <f t="shared" si="131"/>
        <v>707.08</v>
      </c>
      <c r="P1358" s="8">
        <v>67.069999999999993</v>
      </c>
      <c r="Q1358" s="8">
        <v>7.07</v>
      </c>
    </row>
    <row r="1359" spans="1:17">
      <c r="A1359" s="44" t="s">
        <v>763</v>
      </c>
      <c r="B1359" s="45" t="s">
        <v>37</v>
      </c>
      <c r="C1359" s="46">
        <v>80572</v>
      </c>
      <c r="D1359" s="53" t="s">
        <v>764</v>
      </c>
      <c r="E1359" s="47" t="s">
        <v>12</v>
      </c>
      <c r="F1359" s="54">
        <v>1</v>
      </c>
      <c r="G1359" s="48">
        <v>1</v>
      </c>
      <c r="H1359" s="48">
        <f t="shared" si="126"/>
        <v>116.21</v>
      </c>
      <c r="I1359" s="49">
        <f t="shared" si="127"/>
        <v>116.21</v>
      </c>
      <c r="J1359" s="49">
        <f t="shared" si="128"/>
        <v>6.13</v>
      </c>
      <c r="K1359" s="49">
        <f t="shared" si="129"/>
        <v>6.13</v>
      </c>
      <c r="L1359" s="50">
        <f t="shared" si="130"/>
        <v>122.34</v>
      </c>
      <c r="M1359" s="50">
        <f t="shared" si="131"/>
        <v>122.34</v>
      </c>
      <c r="P1359" s="8">
        <v>134.03</v>
      </c>
      <c r="Q1359" s="8">
        <v>7.07</v>
      </c>
    </row>
    <row r="1360" spans="1:17">
      <c r="A1360" s="44" t="s">
        <v>765</v>
      </c>
      <c r="B1360" s="45" t="s">
        <v>37</v>
      </c>
      <c r="C1360" s="46">
        <v>80580</v>
      </c>
      <c r="D1360" s="53" t="s">
        <v>766</v>
      </c>
      <c r="E1360" s="47" t="s">
        <v>12</v>
      </c>
      <c r="F1360" s="54">
        <v>1</v>
      </c>
      <c r="G1360" s="48">
        <v>1</v>
      </c>
      <c r="H1360" s="48">
        <f t="shared" si="126"/>
        <v>56.39</v>
      </c>
      <c r="I1360" s="49">
        <f t="shared" si="127"/>
        <v>56.39</v>
      </c>
      <c r="J1360" s="49">
        <f t="shared" si="128"/>
        <v>4.59</v>
      </c>
      <c r="K1360" s="49">
        <f t="shared" si="129"/>
        <v>4.59</v>
      </c>
      <c r="L1360" s="50">
        <f t="shared" si="130"/>
        <v>60.98</v>
      </c>
      <c r="M1360" s="50">
        <f t="shared" si="131"/>
        <v>60.98</v>
      </c>
      <c r="P1360" s="8">
        <v>65.040000000000006</v>
      </c>
      <c r="Q1360" s="8">
        <v>5.3</v>
      </c>
    </row>
    <row r="1361" spans="1:17">
      <c r="A1361" s="44" t="s">
        <v>767</v>
      </c>
      <c r="B1361" s="45" t="s">
        <v>37</v>
      </c>
      <c r="C1361" s="46">
        <v>80587</v>
      </c>
      <c r="D1361" s="53" t="s">
        <v>768</v>
      </c>
      <c r="E1361" s="47" t="s">
        <v>12</v>
      </c>
      <c r="F1361" s="54">
        <v>5</v>
      </c>
      <c r="G1361" s="48">
        <v>5</v>
      </c>
      <c r="H1361" s="48">
        <f t="shared" si="126"/>
        <v>383.5</v>
      </c>
      <c r="I1361" s="49">
        <f t="shared" si="127"/>
        <v>76.7</v>
      </c>
      <c r="J1361" s="49">
        <f t="shared" si="128"/>
        <v>59.699999999999996</v>
      </c>
      <c r="K1361" s="49">
        <f t="shared" si="129"/>
        <v>11.94</v>
      </c>
      <c r="L1361" s="50">
        <f t="shared" si="130"/>
        <v>443.2</v>
      </c>
      <c r="M1361" s="50">
        <f t="shared" si="131"/>
        <v>443.2</v>
      </c>
      <c r="P1361" s="8">
        <v>88.46</v>
      </c>
      <c r="Q1361" s="8">
        <v>13.78</v>
      </c>
    </row>
    <row r="1362" spans="1:17">
      <c r="A1362" s="44" t="s">
        <v>769</v>
      </c>
      <c r="B1362" s="45" t="s">
        <v>4</v>
      </c>
      <c r="C1362" s="57" t="s">
        <v>49</v>
      </c>
      <c r="D1362" s="53" t="s">
        <v>747</v>
      </c>
      <c r="E1362" s="47" t="s">
        <v>12</v>
      </c>
      <c r="F1362" s="54">
        <v>11</v>
      </c>
      <c r="G1362" s="48">
        <v>11</v>
      </c>
      <c r="H1362" s="48">
        <f t="shared" si="126"/>
        <v>971.41000000000008</v>
      </c>
      <c r="I1362" s="49">
        <f t="shared" si="127"/>
        <v>88.31</v>
      </c>
      <c r="J1362" s="49">
        <f t="shared" si="128"/>
        <v>67.429999999999993</v>
      </c>
      <c r="K1362" s="49">
        <f t="shared" si="129"/>
        <v>6.13</v>
      </c>
      <c r="L1362" s="50">
        <f t="shared" si="130"/>
        <v>1038.8399999999999</v>
      </c>
      <c r="M1362" s="50">
        <f t="shared" si="131"/>
        <v>1038.8399999999999</v>
      </c>
      <c r="P1362" s="8">
        <v>101.86</v>
      </c>
      <c r="Q1362" s="8">
        <v>7.07</v>
      </c>
    </row>
    <row r="1363" spans="1:17">
      <c r="A1363" s="69" t="s">
        <v>770</v>
      </c>
      <c r="B1363" s="70"/>
      <c r="C1363" s="70"/>
      <c r="D1363" s="71" t="s">
        <v>771</v>
      </c>
      <c r="E1363" s="70"/>
      <c r="F1363" s="95"/>
      <c r="G1363" s="70"/>
      <c r="H1363" s="72"/>
      <c r="I1363" s="72"/>
      <c r="J1363" s="72"/>
      <c r="K1363" s="72"/>
      <c r="L1363" s="72">
        <f>SUM(L1364:L1367)</f>
        <v>1089.24</v>
      </c>
      <c r="M1363" s="72">
        <f>SUM(M1364:M1367)</f>
        <v>1089.24</v>
      </c>
      <c r="P1363" s="2"/>
      <c r="Q1363" s="2"/>
    </row>
    <row r="1364" spans="1:17">
      <c r="A1364" s="44" t="s">
        <v>772</v>
      </c>
      <c r="B1364" s="45" t="s">
        <v>37</v>
      </c>
      <c r="C1364" s="46">
        <v>80660</v>
      </c>
      <c r="D1364" s="53" t="s">
        <v>773</v>
      </c>
      <c r="E1364" s="47" t="s">
        <v>12</v>
      </c>
      <c r="F1364" s="54">
        <v>2</v>
      </c>
      <c r="G1364" s="48">
        <v>2</v>
      </c>
      <c r="H1364" s="48">
        <f t="shared" si="126"/>
        <v>224.06</v>
      </c>
      <c r="I1364" s="49">
        <f t="shared" si="127"/>
        <v>112.03</v>
      </c>
      <c r="J1364" s="49">
        <f t="shared" si="128"/>
        <v>12.26</v>
      </c>
      <c r="K1364" s="49">
        <f t="shared" si="129"/>
        <v>6.13</v>
      </c>
      <c r="L1364" s="50">
        <f t="shared" si="130"/>
        <v>236.32</v>
      </c>
      <c r="M1364" s="50">
        <f t="shared" si="131"/>
        <v>236.32</v>
      </c>
      <c r="P1364" s="8">
        <v>129.21</v>
      </c>
      <c r="Q1364" s="8">
        <v>7.07</v>
      </c>
    </row>
    <row r="1365" spans="1:17">
      <c r="A1365" s="44" t="s">
        <v>774</v>
      </c>
      <c r="B1365" s="45" t="s">
        <v>37</v>
      </c>
      <c r="C1365" s="46">
        <v>80670</v>
      </c>
      <c r="D1365" s="53" t="s">
        <v>775</v>
      </c>
      <c r="E1365" s="47" t="s">
        <v>12</v>
      </c>
      <c r="F1365" s="54">
        <v>2</v>
      </c>
      <c r="G1365" s="48">
        <v>2</v>
      </c>
      <c r="H1365" s="48">
        <f t="shared" si="126"/>
        <v>373.1</v>
      </c>
      <c r="I1365" s="49">
        <f t="shared" si="127"/>
        <v>186.55</v>
      </c>
      <c r="J1365" s="49">
        <f t="shared" si="128"/>
        <v>22.04</v>
      </c>
      <c r="K1365" s="49">
        <f t="shared" si="129"/>
        <v>11.02</v>
      </c>
      <c r="L1365" s="50">
        <f t="shared" si="130"/>
        <v>395.14</v>
      </c>
      <c r="M1365" s="50">
        <f t="shared" si="131"/>
        <v>395.14</v>
      </c>
      <c r="P1365" s="8">
        <v>215.15</v>
      </c>
      <c r="Q1365" s="8">
        <v>12.72</v>
      </c>
    </row>
    <row r="1366" spans="1:17">
      <c r="A1366" s="44" t="s">
        <v>776</v>
      </c>
      <c r="B1366" s="45" t="s">
        <v>37</v>
      </c>
      <c r="C1366" s="46">
        <v>80680</v>
      </c>
      <c r="D1366" s="53" t="s">
        <v>777</v>
      </c>
      <c r="E1366" s="47" t="s">
        <v>12</v>
      </c>
      <c r="F1366" s="54">
        <v>2</v>
      </c>
      <c r="G1366" s="48">
        <v>2</v>
      </c>
      <c r="H1366" s="48">
        <f t="shared" si="126"/>
        <v>117.46</v>
      </c>
      <c r="I1366" s="49">
        <f t="shared" si="127"/>
        <v>58.73</v>
      </c>
      <c r="J1366" s="49">
        <f t="shared" si="128"/>
        <v>13.48</v>
      </c>
      <c r="K1366" s="49">
        <f t="shared" si="129"/>
        <v>6.74</v>
      </c>
      <c r="L1366" s="50">
        <f t="shared" si="130"/>
        <v>130.94</v>
      </c>
      <c r="M1366" s="50">
        <f t="shared" si="131"/>
        <v>130.94</v>
      </c>
      <c r="P1366" s="8">
        <v>67.739999999999995</v>
      </c>
      <c r="Q1366" s="8">
        <v>7.78</v>
      </c>
    </row>
    <row r="1367" spans="1:17" ht="15.6">
      <c r="A1367" s="44" t="s">
        <v>778</v>
      </c>
      <c r="B1367" s="45" t="s">
        <v>7</v>
      </c>
      <c r="C1367" s="46">
        <v>100852</v>
      </c>
      <c r="D1367" s="53" t="s">
        <v>779</v>
      </c>
      <c r="E1367" s="47" t="s">
        <v>12</v>
      </c>
      <c r="F1367" s="54">
        <v>2</v>
      </c>
      <c r="G1367" s="48">
        <v>2</v>
      </c>
      <c r="H1367" s="48">
        <f t="shared" si="126"/>
        <v>306.08</v>
      </c>
      <c r="I1367" s="49">
        <f t="shared" si="127"/>
        <v>153.04</v>
      </c>
      <c r="J1367" s="49">
        <f t="shared" si="128"/>
        <v>20.76</v>
      </c>
      <c r="K1367" s="49">
        <f t="shared" si="129"/>
        <v>10.38</v>
      </c>
      <c r="L1367" s="50">
        <f t="shared" si="130"/>
        <v>326.83999999999997</v>
      </c>
      <c r="M1367" s="50">
        <f t="shared" si="131"/>
        <v>326.83999999999997</v>
      </c>
      <c r="P1367" s="8">
        <v>176.51</v>
      </c>
      <c r="Q1367" s="8">
        <v>11.98</v>
      </c>
    </row>
    <row r="1368" spans="1:17">
      <c r="A1368" s="69" t="s">
        <v>780</v>
      </c>
      <c r="B1368" s="70"/>
      <c r="C1368" s="70"/>
      <c r="D1368" s="71" t="s">
        <v>781</v>
      </c>
      <c r="E1368" s="70"/>
      <c r="F1368" s="95"/>
      <c r="G1368" s="70"/>
      <c r="H1368" s="72"/>
      <c r="I1368" s="72"/>
      <c r="J1368" s="72"/>
      <c r="K1368" s="72"/>
      <c r="L1368" s="72">
        <f>SUM(L1369:L1371)</f>
        <v>478.83</v>
      </c>
      <c r="M1368" s="72">
        <f>SUM(M1369:M1371)</f>
        <v>478.83</v>
      </c>
      <c r="P1368" s="2"/>
      <c r="Q1368" s="2"/>
    </row>
    <row r="1369" spans="1:17">
      <c r="A1369" s="44" t="s">
        <v>782</v>
      </c>
      <c r="B1369" s="45" t="s">
        <v>37</v>
      </c>
      <c r="C1369" s="46">
        <v>80721</v>
      </c>
      <c r="D1369" s="53" t="s">
        <v>783</v>
      </c>
      <c r="E1369" s="47" t="s">
        <v>12</v>
      </c>
      <c r="F1369" s="54">
        <v>3</v>
      </c>
      <c r="G1369" s="48">
        <v>3</v>
      </c>
      <c r="H1369" s="48">
        <f t="shared" si="126"/>
        <v>224.73</v>
      </c>
      <c r="I1369" s="49">
        <f t="shared" si="127"/>
        <v>74.91</v>
      </c>
      <c r="J1369" s="49">
        <f t="shared" si="128"/>
        <v>45.96</v>
      </c>
      <c r="K1369" s="49">
        <f t="shared" si="129"/>
        <v>15.32</v>
      </c>
      <c r="L1369" s="50">
        <f t="shared" si="130"/>
        <v>270.69</v>
      </c>
      <c r="M1369" s="50">
        <f t="shared" si="131"/>
        <v>270.69</v>
      </c>
      <c r="P1369" s="8">
        <v>86.4</v>
      </c>
      <c r="Q1369" s="8">
        <v>17.670000000000002</v>
      </c>
    </row>
    <row r="1370" spans="1:17">
      <c r="A1370" s="44" t="s">
        <v>784</v>
      </c>
      <c r="B1370" s="45" t="s">
        <v>37</v>
      </c>
      <c r="C1370" s="46">
        <v>80732</v>
      </c>
      <c r="D1370" s="53" t="s">
        <v>785</v>
      </c>
      <c r="E1370" s="47" t="s">
        <v>12</v>
      </c>
      <c r="F1370" s="54">
        <v>3</v>
      </c>
      <c r="G1370" s="48">
        <v>3</v>
      </c>
      <c r="H1370" s="48">
        <f t="shared" si="126"/>
        <v>85.56</v>
      </c>
      <c r="I1370" s="49">
        <f t="shared" si="127"/>
        <v>28.52</v>
      </c>
      <c r="J1370" s="49">
        <f t="shared" si="128"/>
        <v>32.160000000000004</v>
      </c>
      <c r="K1370" s="49">
        <f t="shared" si="129"/>
        <v>10.72</v>
      </c>
      <c r="L1370" s="50">
        <f t="shared" si="130"/>
        <v>117.72</v>
      </c>
      <c r="M1370" s="50">
        <f t="shared" si="131"/>
        <v>117.72</v>
      </c>
      <c r="P1370" s="8">
        <v>32.9</v>
      </c>
      <c r="Q1370" s="8">
        <v>12.37</v>
      </c>
    </row>
    <row r="1371" spans="1:17">
      <c r="A1371" s="44" t="s">
        <v>786</v>
      </c>
      <c r="B1371" s="45" t="s">
        <v>37</v>
      </c>
      <c r="C1371" s="46">
        <v>80741</v>
      </c>
      <c r="D1371" s="53" t="s">
        <v>787</v>
      </c>
      <c r="E1371" s="47" t="s">
        <v>12</v>
      </c>
      <c r="F1371" s="54">
        <v>3</v>
      </c>
      <c r="G1371" s="48">
        <v>3</v>
      </c>
      <c r="H1371" s="48">
        <f t="shared" si="126"/>
        <v>67.44</v>
      </c>
      <c r="I1371" s="49">
        <f t="shared" si="127"/>
        <v>22.48</v>
      </c>
      <c r="J1371" s="49">
        <f t="shared" si="128"/>
        <v>22.98</v>
      </c>
      <c r="K1371" s="49">
        <f t="shared" si="129"/>
        <v>7.66</v>
      </c>
      <c r="L1371" s="50">
        <f t="shared" si="130"/>
        <v>90.42</v>
      </c>
      <c r="M1371" s="50">
        <f t="shared" si="131"/>
        <v>90.42</v>
      </c>
      <c r="P1371" s="8">
        <v>25.93</v>
      </c>
      <c r="Q1371" s="8">
        <v>8.84</v>
      </c>
    </row>
    <row r="1372" spans="1:17">
      <c r="A1372" s="69" t="s">
        <v>788</v>
      </c>
      <c r="B1372" s="70"/>
      <c r="C1372" s="70"/>
      <c r="D1372" s="71" t="s">
        <v>789</v>
      </c>
      <c r="E1372" s="70"/>
      <c r="F1372" s="95"/>
      <c r="G1372" s="70"/>
      <c r="H1372" s="72"/>
      <c r="I1372" s="72"/>
      <c r="J1372" s="72"/>
      <c r="K1372" s="72"/>
      <c r="L1372" s="72">
        <f>SUM(L1373:L1379)</f>
        <v>1801.2400000000002</v>
      </c>
      <c r="M1372" s="72">
        <f>SUM(M1373:M1379)</f>
        <v>1801.2400000000002</v>
      </c>
      <c r="P1372" s="2"/>
      <c r="Q1372" s="2"/>
    </row>
    <row r="1373" spans="1:17">
      <c r="A1373" s="44" t="s">
        <v>790</v>
      </c>
      <c r="B1373" s="45" t="s">
        <v>37</v>
      </c>
      <c r="C1373" s="46">
        <v>80802</v>
      </c>
      <c r="D1373" s="53" t="s">
        <v>791</v>
      </c>
      <c r="E1373" s="47" t="s">
        <v>12</v>
      </c>
      <c r="F1373" s="54">
        <v>2</v>
      </c>
      <c r="G1373" s="48">
        <v>2</v>
      </c>
      <c r="H1373" s="48">
        <f t="shared" si="126"/>
        <v>697.74</v>
      </c>
      <c r="I1373" s="49">
        <f t="shared" si="127"/>
        <v>348.87</v>
      </c>
      <c r="J1373" s="49">
        <f t="shared" si="128"/>
        <v>91.92</v>
      </c>
      <c r="K1373" s="49">
        <f t="shared" si="129"/>
        <v>45.96</v>
      </c>
      <c r="L1373" s="50">
        <f t="shared" si="130"/>
        <v>789.66</v>
      </c>
      <c r="M1373" s="50">
        <f t="shared" si="131"/>
        <v>789.66</v>
      </c>
      <c r="P1373" s="8">
        <v>402.36</v>
      </c>
      <c r="Q1373" s="8">
        <v>53.01</v>
      </c>
    </row>
    <row r="1374" spans="1:17">
      <c r="A1374" s="44" t="s">
        <v>792</v>
      </c>
      <c r="B1374" s="45" t="s">
        <v>37</v>
      </c>
      <c r="C1374" s="46">
        <v>80660</v>
      </c>
      <c r="D1374" s="53" t="s">
        <v>773</v>
      </c>
      <c r="E1374" s="47" t="s">
        <v>12</v>
      </c>
      <c r="F1374" s="54">
        <v>2</v>
      </c>
      <c r="G1374" s="48">
        <v>2</v>
      </c>
      <c r="H1374" s="48">
        <f t="shared" si="126"/>
        <v>224.06</v>
      </c>
      <c r="I1374" s="49">
        <f t="shared" si="127"/>
        <v>112.03</v>
      </c>
      <c r="J1374" s="49">
        <f t="shared" si="128"/>
        <v>12.26</v>
      </c>
      <c r="K1374" s="49">
        <f t="shared" si="129"/>
        <v>6.13</v>
      </c>
      <c r="L1374" s="50">
        <f t="shared" si="130"/>
        <v>236.32</v>
      </c>
      <c r="M1374" s="50">
        <f t="shared" si="131"/>
        <v>236.32</v>
      </c>
      <c r="P1374" s="8">
        <v>129.21</v>
      </c>
      <c r="Q1374" s="8">
        <v>7.07</v>
      </c>
    </row>
    <row r="1375" spans="1:17">
      <c r="A1375" s="44" t="s">
        <v>793</v>
      </c>
      <c r="B1375" s="45" t="s">
        <v>37</v>
      </c>
      <c r="C1375" s="46">
        <v>80819</v>
      </c>
      <c r="D1375" s="53" t="s">
        <v>794</v>
      </c>
      <c r="E1375" s="47" t="s">
        <v>12</v>
      </c>
      <c r="F1375" s="54">
        <v>2</v>
      </c>
      <c r="G1375" s="48">
        <v>2</v>
      </c>
      <c r="H1375" s="48">
        <f t="shared" si="126"/>
        <v>312.44</v>
      </c>
      <c r="I1375" s="49">
        <f t="shared" si="127"/>
        <v>156.22</v>
      </c>
      <c r="J1375" s="49">
        <f t="shared" si="128"/>
        <v>22.04</v>
      </c>
      <c r="K1375" s="49">
        <f t="shared" si="129"/>
        <v>11.02</v>
      </c>
      <c r="L1375" s="50">
        <f t="shared" si="130"/>
        <v>334.48</v>
      </c>
      <c r="M1375" s="50">
        <f t="shared" si="131"/>
        <v>334.48</v>
      </c>
      <c r="P1375" s="8">
        <v>180.18</v>
      </c>
      <c r="Q1375" s="8">
        <v>12.72</v>
      </c>
    </row>
    <row r="1376" spans="1:17">
      <c r="A1376" s="44" t="s">
        <v>795</v>
      </c>
      <c r="B1376" s="45" t="s">
        <v>37</v>
      </c>
      <c r="C1376" s="46">
        <v>80580</v>
      </c>
      <c r="D1376" s="53" t="s">
        <v>766</v>
      </c>
      <c r="E1376" s="47" t="s">
        <v>12</v>
      </c>
      <c r="F1376" s="54">
        <v>2</v>
      </c>
      <c r="G1376" s="48">
        <v>2</v>
      </c>
      <c r="H1376" s="48">
        <f t="shared" si="126"/>
        <v>112.78</v>
      </c>
      <c r="I1376" s="49">
        <f t="shared" si="127"/>
        <v>56.39</v>
      </c>
      <c r="J1376" s="49">
        <f t="shared" si="128"/>
        <v>9.18</v>
      </c>
      <c r="K1376" s="49">
        <f t="shared" si="129"/>
        <v>4.59</v>
      </c>
      <c r="L1376" s="50">
        <f t="shared" si="130"/>
        <v>121.96</v>
      </c>
      <c r="M1376" s="50">
        <f t="shared" si="131"/>
        <v>121.96</v>
      </c>
      <c r="P1376" s="8">
        <v>65.040000000000006</v>
      </c>
      <c r="Q1376" s="8">
        <v>5.3</v>
      </c>
    </row>
    <row r="1377" spans="1:17">
      <c r="A1377" s="44" t="s">
        <v>796</v>
      </c>
      <c r="B1377" s="45" t="s">
        <v>37</v>
      </c>
      <c r="C1377" s="46">
        <v>80811</v>
      </c>
      <c r="D1377" s="53" t="s">
        <v>797</v>
      </c>
      <c r="E1377" s="47" t="s">
        <v>12</v>
      </c>
      <c r="F1377" s="54">
        <v>1</v>
      </c>
      <c r="G1377" s="48">
        <v>1</v>
      </c>
      <c r="H1377" s="48">
        <f t="shared" si="126"/>
        <v>39.54</v>
      </c>
      <c r="I1377" s="49">
        <f t="shared" si="127"/>
        <v>39.54</v>
      </c>
      <c r="J1377" s="49">
        <f t="shared" si="128"/>
        <v>6.13</v>
      </c>
      <c r="K1377" s="49">
        <f t="shared" si="129"/>
        <v>6.13</v>
      </c>
      <c r="L1377" s="50">
        <f t="shared" si="130"/>
        <v>45.67</v>
      </c>
      <c r="M1377" s="50">
        <f t="shared" si="131"/>
        <v>45.67</v>
      </c>
      <c r="P1377" s="8">
        <v>45.61</v>
      </c>
      <c r="Q1377" s="8">
        <v>7.07</v>
      </c>
    </row>
    <row r="1378" spans="1:17">
      <c r="A1378" s="44" t="s">
        <v>798</v>
      </c>
      <c r="B1378" s="45" t="s">
        <v>37</v>
      </c>
      <c r="C1378" s="46">
        <v>80840</v>
      </c>
      <c r="D1378" s="53" t="s">
        <v>799</v>
      </c>
      <c r="E1378" s="47" t="s">
        <v>12</v>
      </c>
      <c r="F1378" s="54">
        <v>3</v>
      </c>
      <c r="G1378" s="48">
        <v>3</v>
      </c>
      <c r="H1378" s="48">
        <f t="shared" si="126"/>
        <v>119.69999999999999</v>
      </c>
      <c r="I1378" s="49">
        <f t="shared" si="127"/>
        <v>39.9</v>
      </c>
      <c r="J1378" s="49">
        <f t="shared" si="128"/>
        <v>4.29</v>
      </c>
      <c r="K1378" s="49">
        <f t="shared" si="129"/>
        <v>1.43</v>
      </c>
      <c r="L1378" s="50">
        <f t="shared" si="130"/>
        <v>123.99</v>
      </c>
      <c r="M1378" s="50">
        <f t="shared" si="131"/>
        <v>123.99</v>
      </c>
      <c r="P1378" s="8">
        <v>46.02</v>
      </c>
      <c r="Q1378" s="8">
        <v>1.66</v>
      </c>
    </row>
    <row r="1379" spans="1:17" ht="15.6">
      <c r="A1379" s="44" t="s">
        <v>800</v>
      </c>
      <c r="B1379" s="51" t="s">
        <v>37</v>
      </c>
      <c r="C1379" s="52">
        <v>80845</v>
      </c>
      <c r="D1379" s="53" t="s">
        <v>801</v>
      </c>
      <c r="E1379" s="63" t="s">
        <v>12</v>
      </c>
      <c r="F1379" s="64">
        <v>3</v>
      </c>
      <c r="G1379" s="65">
        <v>3</v>
      </c>
      <c r="H1379" s="48">
        <f t="shared" si="126"/>
        <v>60.269999999999996</v>
      </c>
      <c r="I1379" s="49">
        <f t="shared" si="127"/>
        <v>20.09</v>
      </c>
      <c r="J1379" s="49">
        <f t="shared" si="128"/>
        <v>88.89</v>
      </c>
      <c r="K1379" s="49">
        <f t="shared" si="129"/>
        <v>29.63</v>
      </c>
      <c r="L1379" s="50">
        <f t="shared" si="130"/>
        <v>149.16</v>
      </c>
      <c r="M1379" s="50">
        <f t="shared" si="131"/>
        <v>149.16</v>
      </c>
      <c r="P1379" s="9">
        <v>23.17</v>
      </c>
      <c r="Q1379" s="9">
        <v>34.18</v>
      </c>
    </row>
    <row r="1380" spans="1:17">
      <c r="A1380" s="69" t="s">
        <v>802</v>
      </c>
      <c r="B1380" s="70"/>
      <c r="C1380" s="70"/>
      <c r="D1380" s="71" t="s">
        <v>803</v>
      </c>
      <c r="E1380" s="70"/>
      <c r="F1380" s="95"/>
      <c r="G1380" s="70"/>
      <c r="H1380" s="72"/>
      <c r="I1380" s="72"/>
      <c r="J1380" s="72"/>
      <c r="K1380" s="72"/>
      <c r="L1380" s="72">
        <f>SUM(L1381:L1384)</f>
        <v>2501</v>
      </c>
      <c r="M1380" s="72">
        <f>SUM(M1381:M1384)</f>
        <v>2501</v>
      </c>
      <c r="P1380" s="2"/>
      <c r="Q1380" s="2"/>
    </row>
    <row r="1381" spans="1:17">
      <c r="A1381" s="44" t="s">
        <v>804</v>
      </c>
      <c r="B1381" s="45" t="s">
        <v>37</v>
      </c>
      <c r="C1381" s="46">
        <v>80902</v>
      </c>
      <c r="D1381" s="53" t="s">
        <v>805</v>
      </c>
      <c r="E1381" s="47" t="s">
        <v>12</v>
      </c>
      <c r="F1381" s="54">
        <v>11</v>
      </c>
      <c r="G1381" s="48">
        <v>11</v>
      </c>
      <c r="H1381" s="48">
        <f t="shared" si="126"/>
        <v>343.53000000000003</v>
      </c>
      <c r="I1381" s="49">
        <f t="shared" si="127"/>
        <v>31.23</v>
      </c>
      <c r="J1381" s="49">
        <f t="shared" si="128"/>
        <v>181.94</v>
      </c>
      <c r="K1381" s="49">
        <f t="shared" si="129"/>
        <v>16.54</v>
      </c>
      <c r="L1381" s="50">
        <f t="shared" si="130"/>
        <v>525.47</v>
      </c>
      <c r="M1381" s="50">
        <f t="shared" si="131"/>
        <v>525.47</v>
      </c>
      <c r="P1381" s="8">
        <v>36.020000000000003</v>
      </c>
      <c r="Q1381" s="8">
        <v>19.079999999999998</v>
      </c>
    </row>
    <row r="1382" spans="1:17">
      <c r="A1382" s="44" t="s">
        <v>806</v>
      </c>
      <c r="B1382" s="45" t="s">
        <v>37</v>
      </c>
      <c r="C1382" s="46">
        <v>80903</v>
      </c>
      <c r="D1382" s="53" t="s">
        <v>807</v>
      </c>
      <c r="E1382" s="47" t="s">
        <v>12</v>
      </c>
      <c r="F1382" s="54">
        <v>2</v>
      </c>
      <c r="G1382" s="48">
        <v>2</v>
      </c>
      <c r="H1382" s="48">
        <f t="shared" si="126"/>
        <v>97.62</v>
      </c>
      <c r="I1382" s="49">
        <f t="shared" si="127"/>
        <v>48.81</v>
      </c>
      <c r="J1382" s="49">
        <f t="shared" si="128"/>
        <v>33.08</v>
      </c>
      <c r="K1382" s="49">
        <f t="shared" si="129"/>
        <v>16.54</v>
      </c>
      <c r="L1382" s="50">
        <f t="shared" si="130"/>
        <v>130.69999999999999</v>
      </c>
      <c r="M1382" s="50">
        <f t="shared" si="131"/>
        <v>130.69999999999999</v>
      </c>
      <c r="P1382" s="8">
        <v>56.3</v>
      </c>
      <c r="Q1382" s="8">
        <v>19.079999999999998</v>
      </c>
    </row>
    <row r="1383" spans="1:17">
      <c r="A1383" s="44" t="s">
        <v>808</v>
      </c>
      <c r="B1383" s="45" t="s">
        <v>37</v>
      </c>
      <c r="C1383" s="46">
        <v>80905</v>
      </c>
      <c r="D1383" s="53" t="s">
        <v>809</v>
      </c>
      <c r="E1383" s="47" t="s">
        <v>12</v>
      </c>
      <c r="F1383" s="54">
        <v>13</v>
      </c>
      <c r="G1383" s="48">
        <v>13</v>
      </c>
      <c r="H1383" s="48">
        <f t="shared" si="126"/>
        <v>1095.51</v>
      </c>
      <c r="I1383" s="49">
        <f t="shared" si="127"/>
        <v>84.27</v>
      </c>
      <c r="J1383" s="49">
        <f t="shared" si="128"/>
        <v>338.52</v>
      </c>
      <c r="K1383" s="49">
        <f t="shared" si="129"/>
        <v>26.04</v>
      </c>
      <c r="L1383" s="50">
        <f t="shared" si="130"/>
        <v>1434.03</v>
      </c>
      <c r="M1383" s="50">
        <f t="shared" si="131"/>
        <v>1434.03</v>
      </c>
      <c r="P1383" s="8">
        <v>97.2</v>
      </c>
      <c r="Q1383" s="8">
        <v>30.04</v>
      </c>
    </row>
    <row r="1384" spans="1:17">
      <c r="A1384" s="44" t="s">
        <v>810</v>
      </c>
      <c r="B1384" s="45" t="s">
        <v>37</v>
      </c>
      <c r="C1384" s="46">
        <v>80946</v>
      </c>
      <c r="D1384" s="53" t="s">
        <v>811</v>
      </c>
      <c r="E1384" s="47" t="s">
        <v>12</v>
      </c>
      <c r="F1384" s="54">
        <v>5</v>
      </c>
      <c r="G1384" s="48">
        <v>5</v>
      </c>
      <c r="H1384" s="48">
        <f t="shared" si="126"/>
        <v>317.35000000000002</v>
      </c>
      <c r="I1384" s="49">
        <f t="shared" si="127"/>
        <v>63.47</v>
      </c>
      <c r="J1384" s="49">
        <f t="shared" si="128"/>
        <v>93.45</v>
      </c>
      <c r="K1384" s="49">
        <f t="shared" si="129"/>
        <v>18.690000000000001</v>
      </c>
      <c r="L1384" s="50">
        <f t="shared" si="130"/>
        <v>410.8</v>
      </c>
      <c r="M1384" s="50">
        <f t="shared" si="131"/>
        <v>410.8</v>
      </c>
      <c r="P1384" s="8">
        <v>73.209999999999994</v>
      </c>
      <c r="Q1384" s="8">
        <v>21.56</v>
      </c>
    </row>
    <row r="1385" spans="1:17">
      <c r="A1385" s="59" t="s">
        <v>812</v>
      </c>
      <c r="B1385" s="60"/>
      <c r="C1385" s="60"/>
      <c r="D1385" s="61" t="s">
        <v>813</v>
      </c>
      <c r="E1385" s="60"/>
      <c r="F1385" s="93"/>
      <c r="G1385" s="60"/>
      <c r="H1385" s="62"/>
      <c r="I1385" s="62"/>
      <c r="J1385" s="62"/>
      <c r="K1385" s="62"/>
      <c r="L1385" s="62">
        <f>L1386+L1393+L1397+L1403+L1411+L1419</f>
        <v>16211.09</v>
      </c>
      <c r="M1385" s="62">
        <f>M1386+M1393+M1397+M1403+M1411+M1419</f>
        <v>16211.09</v>
      </c>
      <c r="P1385" s="3"/>
      <c r="Q1385" s="3"/>
    </row>
    <row r="1386" spans="1:17">
      <c r="A1386" s="69" t="s">
        <v>814</v>
      </c>
      <c r="B1386" s="70"/>
      <c r="C1386" s="70"/>
      <c r="D1386" s="71" t="s">
        <v>815</v>
      </c>
      <c r="E1386" s="70"/>
      <c r="F1386" s="95"/>
      <c r="G1386" s="70"/>
      <c r="H1386" s="72"/>
      <c r="I1386" s="72"/>
      <c r="J1386" s="72"/>
      <c r="K1386" s="72"/>
      <c r="L1386" s="72">
        <f>SUM(L1387:L1392)</f>
        <v>9479.52</v>
      </c>
      <c r="M1386" s="72">
        <f>SUM(M1387:M1392)</f>
        <v>9479.52</v>
      </c>
      <c r="P1386" s="2"/>
      <c r="Q1386" s="2"/>
    </row>
    <row r="1387" spans="1:17">
      <c r="A1387" s="44" t="s">
        <v>816</v>
      </c>
      <c r="B1387" s="45" t="s">
        <v>37</v>
      </c>
      <c r="C1387" s="46">
        <v>81003</v>
      </c>
      <c r="D1387" s="53" t="s">
        <v>817</v>
      </c>
      <c r="E1387" s="47" t="s">
        <v>16</v>
      </c>
      <c r="F1387" s="54">
        <v>66</v>
      </c>
      <c r="G1387" s="48">
        <v>66</v>
      </c>
      <c r="H1387" s="48">
        <f t="shared" si="126"/>
        <v>229.68</v>
      </c>
      <c r="I1387" s="49">
        <f t="shared" si="127"/>
        <v>3.48</v>
      </c>
      <c r="J1387" s="49">
        <f t="shared" si="128"/>
        <v>242.22</v>
      </c>
      <c r="K1387" s="49">
        <f t="shared" si="129"/>
        <v>3.67</v>
      </c>
      <c r="L1387" s="50">
        <f t="shared" si="130"/>
        <v>471.9</v>
      </c>
      <c r="M1387" s="50">
        <f t="shared" si="131"/>
        <v>471.9</v>
      </c>
      <c r="P1387" s="8">
        <v>4.0199999999999996</v>
      </c>
      <c r="Q1387" s="8">
        <v>4.24</v>
      </c>
    </row>
    <row r="1388" spans="1:17">
      <c r="A1388" s="44" t="s">
        <v>818</v>
      </c>
      <c r="B1388" s="45" t="s">
        <v>37</v>
      </c>
      <c r="C1388" s="46">
        <v>81004</v>
      </c>
      <c r="D1388" s="53" t="s">
        <v>819</v>
      </c>
      <c r="E1388" s="47" t="s">
        <v>16</v>
      </c>
      <c r="F1388" s="54">
        <v>42</v>
      </c>
      <c r="G1388" s="48">
        <v>42</v>
      </c>
      <c r="H1388" s="48">
        <f t="shared" si="126"/>
        <v>350.28</v>
      </c>
      <c r="I1388" s="49">
        <f t="shared" si="127"/>
        <v>8.34</v>
      </c>
      <c r="J1388" s="49">
        <f t="shared" si="128"/>
        <v>165.9</v>
      </c>
      <c r="K1388" s="49">
        <f t="shared" si="129"/>
        <v>3.95</v>
      </c>
      <c r="L1388" s="50">
        <f t="shared" si="130"/>
        <v>516.17999999999995</v>
      </c>
      <c r="M1388" s="50">
        <f t="shared" si="131"/>
        <v>516.17999999999995</v>
      </c>
      <c r="P1388" s="8">
        <v>9.6300000000000008</v>
      </c>
      <c r="Q1388" s="8">
        <v>4.5599999999999996</v>
      </c>
    </row>
    <row r="1389" spans="1:17">
      <c r="A1389" s="44" t="s">
        <v>820</v>
      </c>
      <c r="B1389" s="45" t="s">
        <v>37</v>
      </c>
      <c r="C1389" s="46">
        <v>81006</v>
      </c>
      <c r="D1389" s="53" t="s">
        <v>821</v>
      </c>
      <c r="E1389" s="47" t="s">
        <v>16</v>
      </c>
      <c r="F1389" s="54">
        <v>42</v>
      </c>
      <c r="G1389" s="48">
        <v>42</v>
      </c>
      <c r="H1389" s="48">
        <f t="shared" si="126"/>
        <v>549.78</v>
      </c>
      <c r="I1389" s="49">
        <f t="shared" si="127"/>
        <v>13.09</v>
      </c>
      <c r="J1389" s="49">
        <f t="shared" si="128"/>
        <v>286.86</v>
      </c>
      <c r="K1389" s="49">
        <f t="shared" si="129"/>
        <v>6.83</v>
      </c>
      <c r="L1389" s="50">
        <f t="shared" si="130"/>
        <v>836.64</v>
      </c>
      <c r="M1389" s="50">
        <f t="shared" si="131"/>
        <v>836.64</v>
      </c>
      <c r="P1389" s="8">
        <v>15.1</v>
      </c>
      <c r="Q1389" s="8">
        <v>7.88</v>
      </c>
    </row>
    <row r="1390" spans="1:17">
      <c r="A1390" s="44" t="s">
        <v>822</v>
      </c>
      <c r="B1390" s="45" t="s">
        <v>37</v>
      </c>
      <c r="C1390" s="46">
        <v>81007</v>
      </c>
      <c r="D1390" s="53" t="s">
        <v>823</v>
      </c>
      <c r="E1390" s="47" t="s">
        <v>16</v>
      </c>
      <c r="F1390" s="54">
        <v>24</v>
      </c>
      <c r="G1390" s="48">
        <v>24</v>
      </c>
      <c r="H1390" s="48">
        <f t="shared" si="126"/>
        <v>501.12</v>
      </c>
      <c r="I1390" s="49">
        <f t="shared" si="127"/>
        <v>20.88</v>
      </c>
      <c r="J1390" s="49">
        <f t="shared" si="128"/>
        <v>218.39999999999998</v>
      </c>
      <c r="K1390" s="49">
        <f t="shared" si="129"/>
        <v>9.1</v>
      </c>
      <c r="L1390" s="50">
        <f t="shared" si="130"/>
        <v>719.52</v>
      </c>
      <c r="M1390" s="50">
        <f t="shared" si="131"/>
        <v>719.52</v>
      </c>
      <c r="P1390" s="8">
        <v>24.09</v>
      </c>
      <c r="Q1390" s="8">
        <v>10.5</v>
      </c>
    </row>
    <row r="1391" spans="1:17">
      <c r="A1391" s="44" t="s">
        <v>824</v>
      </c>
      <c r="B1391" s="45" t="s">
        <v>37</v>
      </c>
      <c r="C1391" s="46">
        <v>81008</v>
      </c>
      <c r="D1391" s="53" t="s">
        <v>825</v>
      </c>
      <c r="E1391" s="47" t="s">
        <v>16</v>
      </c>
      <c r="F1391" s="54">
        <v>114</v>
      </c>
      <c r="G1391" s="48">
        <v>114</v>
      </c>
      <c r="H1391" s="48">
        <f t="shared" si="126"/>
        <v>4096.0199999999995</v>
      </c>
      <c r="I1391" s="49">
        <f t="shared" si="127"/>
        <v>35.93</v>
      </c>
      <c r="J1391" s="49">
        <f t="shared" si="128"/>
        <v>1417.02</v>
      </c>
      <c r="K1391" s="49">
        <f t="shared" si="129"/>
        <v>12.43</v>
      </c>
      <c r="L1391" s="50">
        <f t="shared" si="130"/>
        <v>5513.04</v>
      </c>
      <c r="M1391" s="50">
        <f t="shared" si="131"/>
        <v>5513.04</v>
      </c>
      <c r="P1391" s="8">
        <v>41.44</v>
      </c>
      <c r="Q1391" s="8">
        <v>14.34</v>
      </c>
    </row>
    <row r="1392" spans="1:17">
      <c r="A1392" s="44" t="s">
        <v>826</v>
      </c>
      <c r="B1392" s="45" t="s">
        <v>37</v>
      </c>
      <c r="C1392" s="46">
        <v>81009</v>
      </c>
      <c r="D1392" s="53" t="s">
        <v>827</v>
      </c>
      <c r="E1392" s="47" t="s">
        <v>16</v>
      </c>
      <c r="F1392" s="54">
        <v>24</v>
      </c>
      <c r="G1392" s="48">
        <v>24</v>
      </c>
      <c r="H1392" s="48">
        <f t="shared" si="126"/>
        <v>1073.04</v>
      </c>
      <c r="I1392" s="49">
        <f t="shared" si="127"/>
        <v>44.71</v>
      </c>
      <c r="J1392" s="49">
        <f t="shared" si="128"/>
        <v>349.20000000000005</v>
      </c>
      <c r="K1392" s="49">
        <f t="shared" si="129"/>
        <v>14.55</v>
      </c>
      <c r="L1392" s="50">
        <f t="shared" si="130"/>
        <v>1422.24</v>
      </c>
      <c r="M1392" s="50">
        <f t="shared" si="131"/>
        <v>1422.24</v>
      </c>
      <c r="P1392" s="8">
        <v>51.57</v>
      </c>
      <c r="Q1392" s="8">
        <v>16.79</v>
      </c>
    </row>
    <row r="1393" spans="1:17">
      <c r="A1393" s="69" t="s">
        <v>828</v>
      </c>
      <c r="B1393" s="70"/>
      <c r="C1393" s="70"/>
      <c r="D1393" s="71" t="s">
        <v>829</v>
      </c>
      <c r="E1393" s="70"/>
      <c r="F1393" s="95"/>
      <c r="G1393" s="70"/>
      <c r="H1393" s="72"/>
      <c r="I1393" s="72"/>
      <c r="J1393" s="72"/>
      <c r="K1393" s="72"/>
      <c r="L1393" s="72">
        <f>SUM(L1394:L1396)</f>
        <v>704.61</v>
      </c>
      <c r="M1393" s="72">
        <f>SUM(M1394:M1396)</f>
        <v>704.61</v>
      </c>
      <c r="P1393" s="2"/>
      <c r="Q1393" s="2"/>
    </row>
    <row r="1394" spans="1:17" ht="23.4">
      <c r="A1394" s="44" t="s">
        <v>830</v>
      </c>
      <c r="B1394" s="51" t="s">
        <v>7</v>
      </c>
      <c r="C1394" s="52">
        <v>94790</v>
      </c>
      <c r="D1394" s="53" t="s">
        <v>831</v>
      </c>
      <c r="E1394" s="47" t="s">
        <v>12</v>
      </c>
      <c r="F1394" s="54">
        <v>1</v>
      </c>
      <c r="G1394" s="48">
        <v>1</v>
      </c>
      <c r="H1394" s="48">
        <f t="shared" si="126"/>
        <v>343.43</v>
      </c>
      <c r="I1394" s="49">
        <f t="shared" si="127"/>
        <v>343.43</v>
      </c>
      <c r="J1394" s="49">
        <f t="shared" si="128"/>
        <v>9.26</v>
      </c>
      <c r="K1394" s="49">
        <f t="shared" si="129"/>
        <v>9.26</v>
      </c>
      <c r="L1394" s="50">
        <f t="shared" si="130"/>
        <v>352.69</v>
      </c>
      <c r="M1394" s="50">
        <f t="shared" si="131"/>
        <v>352.69</v>
      </c>
      <c r="P1394" s="8">
        <v>396.09</v>
      </c>
      <c r="Q1394" s="8">
        <v>10.68</v>
      </c>
    </row>
    <row r="1395" spans="1:17">
      <c r="A1395" s="44" t="s">
        <v>832</v>
      </c>
      <c r="B1395" s="45" t="s">
        <v>37</v>
      </c>
      <c r="C1395" s="46">
        <v>81066</v>
      </c>
      <c r="D1395" s="53" t="s">
        <v>833</v>
      </c>
      <c r="E1395" s="47" t="s">
        <v>12</v>
      </c>
      <c r="F1395" s="54">
        <v>19</v>
      </c>
      <c r="G1395" s="48">
        <v>19</v>
      </c>
      <c r="H1395" s="48">
        <f t="shared" si="126"/>
        <v>17.670000000000002</v>
      </c>
      <c r="I1395" s="49">
        <f t="shared" si="127"/>
        <v>0.93</v>
      </c>
      <c r="J1395" s="49">
        <f t="shared" si="128"/>
        <v>52.25</v>
      </c>
      <c r="K1395" s="49">
        <f t="shared" si="129"/>
        <v>2.75</v>
      </c>
      <c r="L1395" s="50">
        <f t="shared" si="130"/>
        <v>69.92</v>
      </c>
      <c r="M1395" s="50">
        <f t="shared" si="131"/>
        <v>69.92</v>
      </c>
      <c r="P1395" s="8">
        <v>1.08</v>
      </c>
      <c r="Q1395" s="8">
        <v>3.18</v>
      </c>
    </row>
    <row r="1396" spans="1:17">
      <c r="A1396" s="44" t="s">
        <v>834</v>
      </c>
      <c r="B1396" s="45" t="s">
        <v>37</v>
      </c>
      <c r="C1396" s="46">
        <v>81069</v>
      </c>
      <c r="D1396" s="53" t="s">
        <v>835</v>
      </c>
      <c r="E1396" s="47" t="s">
        <v>12</v>
      </c>
      <c r="F1396" s="54">
        <v>30</v>
      </c>
      <c r="G1396" s="48">
        <v>30</v>
      </c>
      <c r="H1396" s="48">
        <f t="shared" si="126"/>
        <v>153.30000000000001</v>
      </c>
      <c r="I1396" s="49">
        <f t="shared" si="127"/>
        <v>5.1100000000000003</v>
      </c>
      <c r="J1396" s="49">
        <f t="shared" si="128"/>
        <v>128.69999999999999</v>
      </c>
      <c r="K1396" s="49">
        <f t="shared" si="129"/>
        <v>4.29</v>
      </c>
      <c r="L1396" s="50">
        <f t="shared" si="130"/>
        <v>282</v>
      </c>
      <c r="M1396" s="50">
        <f t="shared" si="131"/>
        <v>282</v>
      </c>
      <c r="P1396" s="8">
        <v>5.9</v>
      </c>
      <c r="Q1396" s="8">
        <v>4.95</v>
      </c>
    </row>
    <row r="1397" spans="1:17">
      <c r="A1397" s="69" t="s">
        <v>836</v>
      </c>
      <c r="B1397" s="70"/>
      <c r="C1397" s="70"/>
      <c r="D1397" s="71" t="s">
        <v>837</v>
      </c>
      <c r="E1397" s="70"/>
      <c r="F1397" s="95"/>
      <c r="G1397" s="70"/>
      <c r="H1397" s="72"/>
      <c r="I1397" s="72"/>
      <c r="J1397" s="72"/>
      <c r="K1397" s="72"/>
      <c r="L1397" s="72">
        <f>SUM(L1398:L1402)</f>
        <v>558.56000000000006</v>
      </c>
      <c r="M1397" s="72">
        <f>SUM(M1398:M1402)</f>
        <v>558.56000000000006</v>
      </c>
      <c r="P1397" s="2"/>
      <c r="Q1397" s="2"/>
    </row>
    <row r="1398" spans="1:17">
      <c r="A1398" s="44" t="s">
        <v>838</v>
      </c>
      <c r="B1398" s="45" t="s">
        <v>37</v>
      </c>
      <c r="C1398" s="46">
        <v>81165</v>
      </c>
      <c r="D1398" s="53" t="s">
        <v>839</v>
      </c>
      <c r="E1398" s="47" t="s">
        <v>12</v>
      </c>
      <c r="F1398" s="54">
        <v>8</v>
      </c>
      <c r="G1398" s="48">
        <v>8</v>
      </c>
      <c r="H1398" s="48">
        <f t="shared" si="126"/>
        <v>50.08</v>
      </c>
      <c r="I1398" s="49">
        <f t="shared" si="127"/>
        <v>6.26</v>
      </c>
      <c r="J1398" s="49">
        <f t="shared" si="128"/>
        <v>44.08</v>
      </c>
      <c r="K1398" s="49">
        <f t="shared" si="129"/>
        <v>5.51</v>
      </c>
      <c r="L1398" s="50">
        <f t="shared" si="130"/>
        <v>94.16</v>
      </c>
      <c r="M1398" s="50">
        <f t="shared" si="131"/>
        <v>94.16</v>
      </c>
      <c r="P1398" s="8">
        <v>7.22</v>
      </c>
      <c r="Q1398" s="8">
        <v>6.36</v>
      </c>
    </row>
    <row r="1399" spans="1:17">
      <c r="A1399" s="44" t="s">
        <v>840</v>
      </c>
      <c r="B1399" s="45" t="s">
        <v>37</v>
      </c>
      <c r="C1399" s="46">
        <v>81166</v>
      </c>
      <c r="D1399" s="53" t="s">
        <v>841</v>
      </c>
      <c r="E1399" s="47" t="s">
        <v>12</v>
      </c>
      <c r="F1399" s="54">
        <v>7</v>
      </c>
      <c r="G1399" s="48">
        <v>7</v>
      </c>
      <c r="H1399" s="48">
        <f t="shared" si="126"/>
        <v>95.27</v>
      </c>
      <c r="I1399" s="49">
        <f t="shared" si="127"/>
        <v>13.61</v>
      </c>
      <c r="J1399" s="49">
        <f t="shared" si="128"/>
        <v>39.69</v>
      </c>
      <c r="K1399" s="49">
        <f t="shared" si="129"/>
        <v>5.67</v>
      </c>
      <c r="L1399" s="50">
        <f t="shared" si="130"/>
        <v>134.96</v>
      </c>
      <c r="M1399" s="50">
        <f t="shared" si="131"/>
        <v>134.96</v>
      </c>
      <c r="P1399" s="8">
        <v>15.7</v>
      </c>
      <c r="Q1399" s="8">
        <v>6.54</v>
      </c>
    </row>
    <row r="1400" spans="1:17">
      <c r="A1400" s="44" t="s">
        <v>842</v>
      </c>
      <c r="B1400" s="45" t="s">
        <v>37</v>
      </c>
      <c r="C1400" s="46">
        <v>81179</v>
      </c>
      <c r="D1400" s="53" t="s">
        <v>843</v>
      </c>
      <c r="E1400" s="47" t="s">
        <v>12</v>
      </c>
      <c r="F1400" s="54">
        <v>19</v>
      </c>
      <c r="G1400" s="48">
        <v>19</v>
      </c>
      <c r="H1400" s="48">
        <f t="shared" si="126"/>
        <v>78.850000000000009</v>
      </c>
      <c r="I1400" s="49">
        <f t="shared" si="127"/>
        <v>4.1500000000000004</v>
      </c>
      <c r="J1400" s="49">
        <f t="shared" si="128"/>
        <v>81.510000000000005</v>
      </c>
      <c r="K1400" s="49">
        <f t="shared" si="129"/>
        <v>4.29</v>
      </c>
      <c r="L1400" s="50">
        <f t="shared" si="130"/>
        <v>160.36000000000001</v>
      </c>
      <c r="M1400" s="50">
        <f t="shared" si="131"/>
        <v>160.36000000000001</v>
      </c>
      <c r="P1400" s="8">
        <v>4.79</v>
      </c>
      <c r="Q1400" s="8">
        <v>4.95</v>
      </c>
    </row>
    <row r="1401" spans="1:17">
      <c r="A1401" s="44" t="s">
        <v>844</v>
      </c>
      <c r="B1401" s="45" t="s">
        <v>37</v>
      </c>
      <c r="C1401" s="46">
        <v>81181</v>
      </c>
      <c r="D1401" s="53" t="s">
        <v>845</v>
      </c>
      <c r="E1401" s="47" t="s">
        <v>12</v>
      </c>
      <c r="F1401" s="54">
        <v>6</v>
      </c>
      <c r="G1401" s="48">
        <v>6</v>
      </c>
      <c r="H1401" s="48">
        <f t="shared" si="126"/>
        <v>49.980000000000004</v>
      </c>
      <c r="I1401" s="49">
        <f t="shared" si="127"/>
        <v>8.33</v>
      </c>
      <c r="J1401" s="49">
        <f t="shared" si="128"/>
        <v>25.740000000000002</v>
      </c>
      <c r="K1401" s="49">
        <f t="shared" si="129"/>
        <v>4.29</v>
      </c>
      <c r="L1401" s="50">
        <f t="shared" si="130"/>
        <v>75.72</v>
      </c>
      <c r="M1401" s="50">
        <f t="shared" si="131"/>
        <v>75.72</v>
      </c>
      <c r="P1401" s="8">
        <v>9.61</v>
      </c>
      <c r="Q1401" s="8">
        <v>4.95</v>
      </c>
    </row>
    <row r="1402" spans="1:17">
      <c r="A1402" s="44" t="s">
        <v>846</v>
      </c>
      <c r="B1402" s="45" t="s">
        <v>37</v>
      </c>
      <c r="C1402" s="46">
        <v>81185</v>
      </c>
      <c r="D1402" s="53" t="s">
        <v>847</v>
      </c>
      <c r="E1402" s="47" t="s">
        <v>12</v>
      </c>
      <c r="F1402" s="54">
        <v>4</v>
      </c>
      <c r="G1402" s="48">
        <v>4</v>
      </c>
      <c r="H1402" s="48">
        <f t="shared" si="126"/>
        <v>70.680000000000007</v>
      </c>
      <c r="I1402" s="49">
        <f t="shared" si="127"/>
        <v>17.670000000000002</v>
      </c>
      <c r="J1402" s="49">
        <f t="shared" si="128"/>
        <v>22.68</v>
      </c>
      <c r="K1402" s="49">
        <f t="shared" si="129"/>
        <v>5.67</v>
      </c>
      <c r="L1402" s="50">
        <f t="shared" si="130"/>
        <v>93.36</v>
      </c>
      <c r="M1402" s="50">
        <f t="shared" si="131"/>
        <v>93.36</v>
      </c>
      <c r="P1402" s="8">
        <v>20.38</v>
      </c>
      <c r="Q1402" s="8">
        <v>6.54</v>
      </c>
    </row>
    <row r="1403" spans="1:17">
      <c r="A1403" s="69" t="s">
        <v>848</v>
      </c>
      <c r="B1403" s="70"/>
      <c r="C1403" s="70"/>
      <c r="D1403" s="71" t="s">
        <v>849</v>
      </c>
      <c r="E1403" s="70"/>
      <c r="F1403" s="95"/>
      <c r="G1403" s="70"/>
      <c r="H1403" s="72"/>
      <c r="I1403" s="72"/>
      <c r="J1403" s="72"/>
      <c r="K1403" s="72"/>
      <c r="L1403" s="72">
        <f>SUM(L1404:L1410)</f>
        <v>3529.46</v>
      </c>
      <c r="M1403" s="72">
        <f>SUM(M1404:M1410)</f>
        <v>3529.46</v>
      </c>
      <c r="P1403" s="2"/>
      <c r="Q1403" s="2"/>
    </row>
    <row r="1404" spans="1:17" ht="15.6">
      <c r="A1404" s="44" t="s">
        <v>850</v>
      </c>
      <c r="B1404" s="45" t="s">
        <v>7</v>
      </c>
      <c r="C1404" s="46">
        <v>89481</v>
      </c>
      <c r="D1404" s="32" t="s">
        <v>2584</v>
      </c>
      <c r="E1404" s="47" t="s">
        <v>12</v>
      </c>
      <c r="F1404" s="54">
        <v>44</v>
      </c>
      <c r="G1404" s="48">
        <v>44</v>
      </c>
      <c r="H1404" s="48">
        <f t="shared" si="126"/>
        <v>99.44</v>
      </c>
      <c r="I1404" s="49">
        <f t="shared" si="127"/>
        <v>2.2599999999999998</v>
      </c>
      <c r="J1404" s="49">
        <f t="shared" si="128"/>
        <v>93.28</v>
      </c>
      <c r="K1404" s="49">
        <f t="shared" si="129"/>
        <v>2.12</v>
      </c>
      <c r="L1404" s="50">
        <f t="shared" si="130"/>
        <v>192.72</v>
      </c>
      <c r="M1404" s="50">
        <f t="shared" si="131"/>
        <v>192.72</v>
      </c>
      <c r="P1404" s="8">
        <v>2.61</v>
      </c>
      <c r="Q1404" s="8">
        <v>2.4500000000000002</v>
      </c>
    </row>
    <row r="1405" spans="1:17" ht="15.6">
      <c r="A1405" s="44" t="s">
        <v>851</v>
      </c>
      <c r="B1405" s="45" t="s">
        <v>7</v>
      </c>
      <c r="C1405" s="46">
        <v>89501</v>
      </c>
      <c r="D1405" s="53" t="s">
        <v>852</v>
      </c>
      <c r="E1405" s="47" t="s">
        <v>12</v>
      </c>
      <c r="F1405" s="54">
        <v>29</v>
      </c>
      <c r="G1405" s="48">
        <v>29</v>
      </c>
      <c r="H1405" s="48">
        <f t="shared" si="126"/>
        <v>258.96999999999997</v>
      </c>
      <c r="I1405" s="49">
        <f t="shared" si="127"/>
        <v>8.93</v>
      </c>
      <c r="J1405" s="49">
        <f t="shared" si="128"/>
        <v>110.78</v>
      </c>
      <c r="K1405" s="49">
        <f t="shared" si="129"/>
        <v>3.82</v>
      </c>
      <c r="L1405" s="50">
        <f t="shared" si="130"/>
        <v>369.75</v>
      </c>
      <c r="M1405" s="50">
        <f t="shared" si="131"/>
        <v>369.75</v>
      </c>
      <c r="P1405" s="8">
        <v>10.31</v>
      </c>
      <c r="Q1405" s="8">
        <v>4.41</v>
      </c>
    </row>
    <row r="1406" spans="1:17">
      <c r="A1406" s="44" t="s">
        <v>853</v>
      </c>
      <c r="B1406" s="45" t="s">
        <v>37</v>
      </c>
      <c r="C1406" s="46">
        <v>81325</v>
      </c>
      <c r="D1406" s="53" t="s">
        <v>854</v>
      </c>
      <c r="E1406" s="47" t="s">
        <v>12</v>
      </c>
      <c r="F1406" s="54">
        <v>12</v>
      </c>
      <c r="G1406" s="48">
        <v>12</v>
      </c>
      <c r="H1406" s="48">
        <f t="shared" si="126"/>
        <v>261</v>
      </c>
      <c r="I1406" s="49">
        <f t="shared" si="127"/>
        <v>21.75</v>
      </c>
      <c r="J1406" s="49">
        <f t="shared" si="128"/>
        <v>102.84</v>
      </c>
      <c r="K1406" s="49">
        <f t="shared" si="129"/>
        <v>8.57</v>
      </c>
      <c r="L1406" s="50">
        <f t="shared" si="130"/>
        <v>363.84</v>
      </c>
      <c r="M1406" s="50">
        <f t="shared" si="131"/>
        <v>363.84</v>
      </c>
      <c r="P1406" s="8">
        <v>25.09</v>
      </c>
      <c r="Q1406" s="8">
        <v>9.89</v>
      </c>
    </row>
    <row r="1407" spans="1:17">
      <c r="A1407" s="44" t="s">
        <v>855</v>
      </c>
      <c r="B1407" s="45" t="s">
        <v>37</v>
      </c>
      <c r="C1407" s="46">
        <v>81326</v>
      </c>
      <c r="D1407" s="53" t="s">
        <v>856</v>
      </c>
      <c r="E1407" s="47" t="s">
        <v>12</v>
      </c>
      <c r="F1407" s="54">
        <v>20</v>
      </c>
      <c r="G1407" s="48">
        <v>20</v>
      </c>
      <c r="H1407" s="48">
        <f t="shared" si="126"/>
        <v>1942.4</v>
      </c>
      <c r="I1407" s="49">
        <f t="shared" si="127"/>
        <v>97.12</v>
      </c>
      <c r="J1407" s="49">
        <f t="shared" si="128"/>
        <v>226.8</v>
      </c>
      <c r="K1407" s="49">
        <f t="shared" si="129"/>
        <v>11.34</v>
      </c>
      <c r="L1407" s="50">
        <f t="shared" si="130"/>
        <v>2169.1999999999998</v>
      </c>
      <c r="M1407" s="50">
        <f t="shared" si="131"/>
        <v>2169.1999999999998</v>
      </c>
      <c r="P1407" s="8">
        <v>112.02</v>
      </c>
      <c r="Q1407" s="8">
        <v>13.08</v>
      </c>
    </row>
    <row r="1408" spans="1:17">
      <c r="A1408" s="44" t="s">
        <v>857</v>
      </c>
      <c r="B1408" s="45" t="s">
        <v>37</v>
      </c>
      <c r="C1408" s="46">
        <v>81360</v>
      </c>
      <c r="D1408" s="53" t="s">
        <v>858</v>
      </c>
      <c r="E1408" s="47" t="s">
        <v>12</v>
      </c>
      <c r="F1408" s="54">
        <v>25</v>
      </c>
      <c r="G1408" s="48">
        <v>25</v>
      </c>
      <c r="H1408" s="48">
        <f t="shared" si="126"/>
        <v>180</v>
      </c>
      <c r="I1408" s="49">
        <f t="shared" si="127"/>
        <v>7.2</v>
      </c>
      <c r="J1408" s="49">
        <f t="shared" si="128"/>
        <v>87.25</v>
      </c>
      <c r="K1408" s="49">
        <f t="shared" si="129"/>
        <v>3.49</v>
      </c>
      <c r="L1408" s="50">
        <f t="shared" si="130"/>
        <v>267.25</v>
      </c>
      <c r="M1408" s="50">
        <f t="shared" si="131"/>
        <v>267.25</v>
      </c>
      <c r="P1408" s="8">
        <v>8.31</v>
      </c>
      <c r="Q1408" s="8">
        <v>4.03</v>
      </c>
    </row>
    <row r="1409" spans="1:17">
      <c r="A1409" s="44" t="s">
        <v>859</v>
      </c>
      <c r="B1409" s="45" t="s">
        <v>37</v>
      </c>
      <c r="C1409" s="46">
        <v>81361</v>
      </c>
      <c r="D1409" s="53" t="s">
        <v>860</v>
      </c>
      <c r="E1409" s="47" t="s">
        <v>12</v>
      </c>
      <c r="F1409" s="54">
        <v>7</v>
      </c>
      <c r="G1409" s="48">
        <v>7</v>
      </c>
      <c r="H1409" s="48">
        <f t="shared" si="126"/>
        <v>19.39</v>
      </c>
      <c r="I1409" s="49">
        <f t="shared" si="127"/>
        <v>2.77</v>
      </c>
      <c r="J1409" s="49">
        <f t="shared" si="128"/>
        <v>42.91</v>
      </c>
      <c r="K1409" s="49">
        <f t="shared" si="129"/>
        <v>6.13</v>
      </c>
      <c r="L1409" s="50">
        <f t="shared" si="130"/>
        <v>62.3</v>
      </c>
      <c r="M1409" s="50">
        <f t="shared" si="131"/>
        <v>62.3</v>
      </c>
      <c r="P1409" s="8">
        <v>3.2</v>
      </c>
      <c r="Q1409" s="8">
        <v>7.07</v>
      </c>
    </row>
    <row r="1410" spans="1:17" ht="23.4">
      <c r="A1410" s="44" t="s">
        <v>861</v>
      </c>
      <c r="B1410" s="51" t="s">
        <v>7</v>
      </c>
      <c r="C1410" s="52">
        <v>94672</v>
      </c>
      <c r="D1410" s="32" t="s">
        <v>2585</v>
      </c>
      <c r="E1410" s="47" t="s">
        <v>12</v>
      </c>
      <c r="F1410" s="54">
        <v>12</v>
      </c>
      <c r="G1410" s="48">
        <v>12</v>
      </c>
      <c r="H1410" s="48">
        <f t="shared" si="126"/>
        <v>60.96</v>
      </c>
      <c r="I1410" s="49">
        <f t="shared" si="127"/>
        <v>5.08</v>
      </c>
      <c r="J1410" s="49">
        <f t="shared" si="128"/>
        <v>43.44</v>
      </c>
      <c r="K1410" s="49">
        <f t="shared" si="129"/>
        <v>3.62</v>
      </c>
      <c r="L1410" s="50">
        <f t="shared" si="130"/>
        <v>104.4</v>
      </c>
      <c r="M1410" s="50">
        <f t="shared" si="131"/>
        <v>104.4</v>
      </c>
      <c r="P1410" s="8">
        <v>5.86</v>
      </c>
      <c r="Q1410" s="8">
        <v>4.18</v>
      </c>
    </row>
    <row r="1411" spans="1:17">
      <c r="A1411" s="69" t="s">
        <v>862</v>
      </c>
      <c r="B1411" s="70"/>
      <c r="C1411" s="70"/>
      <c r="D1411" s="71" t="s">
        <v>667</v>
      </c>
      <c r="E1411" s="70"/>
      <c r="F1411" s="95"/>
      <c r="G1411" s="70"/>
      <c r="H1411" s="72"/>
      <c r="I1411" s="72"/>
      <c r="J1411" s="72"/>
      <c r="K1411" s="72"/>
      <c r="L1411" s="72">
        <f>SUM(L1412:L1418)</f>
        <v>1423.64</v>
      </c>
      <c r="M1411" s="72">
        <f>SUM(M1412:M1418)</f>
        <v>1423.64</v>
      </c>
      <c r="P1411" s="2"/>
      <c r="Q1411" s="2"/>
    </row>
    <row r="1412" spans="1:17" ht="15.6">
      <c r="A1412" s="44" t="s">
        <v>863</v>
      </c>
      <c r="B1412" s="45" t="s">
        <v>7</v>
      </c>
      <c r="C1412" s="46">
        <v>89617</v>
      </c>
      <c r="D1412" s="32" t="s">
        <v>2586</v>
      </c>
      <c r="E1412" s="47" t="s">
        <v>12</v>
      </c>
      <c r="F1412" s="54">
        <v>11</v>
      </c>
      <c r="G1412" s="48">
        <v>11</v>
      </c>
      <c r="H1412" s="48">
        <f t="shared" si="126"/>
        <v>37.510000000000005</v>
      </c>
      <c r="I1412" s="49">
        <f t="shared" si="127"/>
        <v>3.41</v>
      </c>
      <c r="J1412" s="49">
        <f t="shared" si="128"/>
        <v>31.130000000000003</v>
      </c>
      <c r="K1412" s="49">
        <f t="shared" si="129"/>
        <v>2.83</v>
      </c>
      <c r="L1412" s="50">
        <f t="shared" si="130"/>
        <v>68.64</v>
      </c>
      <c r="M1412" s="50">
        <f t="shared" si="131"/>
        <v>68.64</v>
      </c>
      <c r="P1412" s="8">
        <v>3.94</v>
      </c>
      <c r="Q1412" s="8">
        <v>3.27</v>
      </c>
    </row>
    <row r="1413" spans="1:17">
      <c r="A1413" s="44" t="s">
        <v>864</v>
      </c>
      <c r="B1413" s="45" t="s">
        <v>37</v>
      </c>
      <c r="C1413" s="46">
        <v>81405</v>
      </c>
      <c r="D1413" s="53" t="s">
        <v>865</v>
      </c>
      <c r="E1413" s="47" t="s">
        <v>12</v>
      </c>
      <c r="F1413" s="54">
        <v>24</v>
      </c>
      <c r="G1413" s="48">
        <v>24</v>
      </c>
      <c r="H1413" s="48">
        <f t="shared" si="126"/>
        <v>230.39999999999998</v>
      </c>
      <c r="I1413" s="49">
        <f t="shared" si="127"/>
        <v>9.6</v>
      </c>
      <c r="J1413" s="49">
        <f t="shared" si="128"/>
        <v>220.56</v>
      </c>
      <c r="K1413" s="49">
        <f t="shared" si="129"/>
        <v>9.19</v>
      </c>
      <c r="L1413" s="50">
        <f t="shared" si="130"/>
        <v>450.96</v>
      </c>
      <c r="M1413" s="50">
        <f t="shared" si="131"/>
        <v>450.96</v>
      </c>
      <c r="P1413" s="8">
        <v>11.08</v>
      </c>
      <c r="Q1413" s="8">
        <v>10.6</v>
      </c>
    </row>
    <row r="1414" spans="1:17">
      <c r="A1414" s="44" t="s">
        <v>866</v>
      </c>
      <c r="B1414" s="45" t="s">
        <v>37</v>
      </c>
      <c r="C1414" s="46">
        <v>81406</v>
      </c>
      <c r="D1414" s="53" t="s">
        <v>867</v>
      </c>
      <c r="E1414" s="47" t="s">
        <v>12</v>
      </c>
      <c r="F1414" s="54">
        <v>8</v>
      </c>
      <c r="G1414" s="48">
        <v>8</v>
      </c>
      <c r="H1414" s="48">
        <f t="shared" si="126"/>
        <v>195.12</v>
      </c>
      <c r="I1414" s="49">
        <f t="shared" si="127"/>
        <v>24.39</v>
      </c>
      <c r="J1414" s="49">
        <f t="shared" si="128"/>
        <v>73.52</v>
      </c>
      <c r="K1414" s="49">
        <f t="shared" si="129"/>
        <v>9.19</v>
      </c>
      <c r="L1414" s="50">
        <f t="shared" si="130"/>
        <v>268.64</v>
      </c>
      <c r="M1414" s="50">
        <f t="shared" si="131"/>
        <v>268.64</v>
      </c>
      <c r="P1414" s="8">
        <v>28.13</v>
      </c>
      <c r="Q1414" s="8">
        <v>10.6</v>
      </c>
    </row>
    <row r="1415" spans="1:17">
      <c r="A1415" s="44" t="s">
        <v>868</v>
      </c>
      <c r="B1415" s="45" t="s">
        <v>37</v>
      </c>
      <c r="C1415" s="46">
        <v>81407</v>
      </c>
      <c r="D1415" s="53" t="s">
        <v>869</v>
      </c>
      <c r="E1415" s="47" t="s">
        <v>12</v>
      </c>
      <c r="F1415" s="54">
        <v>6</v>
      </c>
      <c r="G1415" s="48">
        <v>6</v>
      </c>
      <c r="H1415" s="48">
        <f t="shared" si="126"/>
        <v>327.42</v>
      </c>
      <c r="I1415" s="49">
        <f t="shared" si="127"/>
        <v>54.57</v>
      </c>
      <c r="J1415" s="49">
        <f t="shared" si="128"/>
        <v>82.679999999999993</v>
      </c>
      <c r="K1415" s="49">
        <f t="shared" si="129"/>
        <v>13.78</v>
      </c>
      <c r="L1415" s="50">
        <f t="shared" si="130"/>
        <v>410.1</v>
      </c>
      <c r="M1415" s="50">
        <f t="shared" si="131"/>
        <v>410.1</v>
      </c>
      <c r="P1415" s="8">
        <v>62.94</v>
      </c>
      <c r="Q1415" s="8">
        <v>15.9</v>
      </c>
    </row>
    <row r="1416" spans="1:17">
      <c r="A1416" s="44" t="s">
        <v>870</v>
      </c>
      <c r="B1416" s="45" t="s">
        <v>37</v>
      </c>
      <c r="C1416" s="46">
        <v>81424</v>
      </c>
      <c r="D1416" s="53" t="s">
        <v>871</v>
      </c>
      <c r="E1416" s="47" t="s">
        <v>12</v>
      </c>
      <c r="F1416" s="54">
        <v>6</v>
      </c>
      <c r="G1416" s="48">
        <v>6</v>
      </c>
      <c r="H1416" s="48">
        <f t="shared" si="126"/>
        <v>50.519999999999996</v>
      </c>
      <c r="I1416" s="49">
        <f t="shared" si="127"/>
        <v>8.42</v>
      </c>
      <c r="J1416" s="49">
        <f t="shared" si="128"/>
        <v>55.14</v>
      </c>
      <c r="K1416" s="49">
        <f t="shared" si="129"/>
        <v>9.19</v>
      </c>
      <c r="L1416" s="50">
        <f t="shared" si="130"/>
        <v>105.66</v>
      </c>
      <c r="M1416" s="50">
        <f t="shared" si="131"/>
        <v>105.66</v>
      </c>
      <c r="P1416" s="8">
        <v>9.7200000000000006</v>
      </c>
      <c r="Q1416" s="8">
        <v>10.6</v>
      </c>
    </row>
    <row r="1417" spans="1:17">
      <c r="A1417" s="44" t="s">
        <v>872</v>
      </c>
      <c r="B1417" s="45" t="s">
        <v>37</v>
      </c>
      <c r="C1417" s="46">
        <v>81444</v>
      </c>
      <c r="D1417" s="53" t="s">
        <v>873</v>
      </c>
      <c r="E1417" s="47" t="s">
        <v>12</v>
      </c>
      <c r="F1417" s="54">
        <v>4</v>
      </c>
      <c r="G1417" s="48">
        <v>4</v>
      </c>
      <c r="H1417" s="48">
        <f t="shared" si="126"/>
        <v>48.64</v>
      </c>
      <c r="I1417" s="49">
        <f t="shared" si="127"/>
        <v>12.16</v>
      </c>
      <c r="J1417" s="49">
        <f t="shared" si="128"/>
        <v>23.24</v>
      </c>
      <c r="K1417" s="49">
        <f t="shared" si="129"/>
        <v>5.81</v>
      </c>
      <c r="L1417" s="50">
        <f t="shared" si="130"/>
        <v>71.88</v>
      </c>
      <c r="M1417" s="50">
        <f t="shared" si="131"/>
        <v>71.88</v>
      </c>
      <c r="P1417" s="8">
        <v>14.03</v>
      </c>
      <c r="Q1417" s="8">
        <v>6.71</v>
      </c>
    </row>
    <row r="1418" spans="1:17">
      <c r="A1418" s="44" t="s">
        <v>608</v>
      </c>
      <c r="B1418" s="45" t="s">
        <v>37</v>
      </c>
      <c r="C1418" s="46">
        <v>81445</v>
      </c>
      <c r="D1418" s="53" t="s">
        <v>609</v>
      </c>
      <c r="E1418" s="47" t="s">
        <v>12</v>
      </c>
      <c r="F1418" s="54">
        <v>3</v>
      </c>
      <c r="G1418" s="48">
        <v>3</v>
      </c>
      <c r="H1418" s="48">
        <f t="shared" ref="H1418:H1481" si="132">G1418*I1418</f>
        <v>30.33</v>
      </c>
      <c r="I1418" s="49">
        <f t="shared" ref="I1418:I1481" si="133">TRUNC(($P$7*P1418),2)</f>
        <v>10.11</v>
      </c>
      <c r="J1418" s="49">
        <f t="shared" ref="J1418:J1481" si="134">G1418*K1418</f>
        <v>17.43</v>
      </c>
      <c r="K1418" s="49">
        <f t="shared" ref="K1418:K1481" si="135">TRUNC(($P$7*Q1418),2)</f>
        <v>5.81</v>
      </c>
      <c r="L1418" s="50">
        <f t="shared" ref="L1418:L1481" si="136">TRUNC(F1418*(I1418+K1418),2)</f>
        <v>47.76</v>
      </c>
      <c r="M1418" s="50">
        <f t="shared" ref="M1418:M1481" si="137">TRUNC(G1418*(I1418+K1418),2)</f>
        <v>47.76</v>
      </c>
      <c r="P1418" s="8">
        <v>11.66</v>
      </c>
      <c r="Q1418" s="8">
        <v>6.71</v>
      </c>
    </row>
    <row r="1419" spans="1:17">
      <c r="A1419" s="69" t="s">
        <v>610</v>
      </c>
      <c r="B1419" s="70"/>
      <c r="C1419" s="70"/>
      <c r="D1419" s="71" t="s">
        <v>611</v>
      </c>
      <c r="E1419" s="70"/>
      <c r="F1419" s="95"/>
      <c r="G1419" s="70"/>
      <c r="H1419" s="72"/>
      <c r="I1419" s="72"/>
      <c r="J1419" s="72"/>
      <c r="K1419" s="72"/>
      <c r="L1419" s="72">
        <f>SUM(L1420:L1421)</f>
        <v>515.29999999999995</v>
      </c>
      <c r="M1419" s="72">
        <f>SUM(M1420:M1421)</f>
        <v>515.29999999999995</v>
      </c>
      <c r="P1419" s="2"/>
      <c r="Q1419" s="2"/>
    </row>
    <row r="1420" spans="1:17">
      <c r="A1420" s="44" t="s">
        <v>612</v>
      </c>
      <c r="B1420" s="45" t="s">
        <v>37</v>
      </c>
      <c r="C1420" s="46">
        <v>81501</v>
      </c>
      <c r="D1420" s="53" t="s">
        <v>613</v>
      </c>
      <c r="E1420" s="47" t="s">
        <v>12</v>
      </c>
      <c r="F1420" s="54">
        <v>6</v>
      </c>
      <c r="G1420" s="48">
        <v>6</v>
      </c>
      <c r="H1420" s="48">
        <f t="shared" si="132"/>
        <v>323.94</v>
      </c>
      <c r="I1420" s="49">
        <f t="shared" si="133"/>
        <v>53.99</v>
      </c>
      <c r="J1420" s="49">
        <f t="shared" si="134"/>
        <v>0</v>
      </c>
      <c r="K1420" s="49">
        <f t="shared" si="135"/>
        <v>0</v>
      </c>
      <c r="L1420" s="50">
        <f t="shared" si="136"/>
        <v>323.94</v>
      </c>
      <c r="M1420" s="50">
        <f t="shared" si="137"/>
        <v>323.94</v>
      </c>
      <c r="P1420" s="8">
        <v>62.27</v>
      </c>
      <c r="Q1420" s="8">
        <v>0</v>
      </c>
    </row>
    <row r="1421" spans="1:17">
      <c r="A1421" s="44" t="s">
        <v>614</v>
      </c>
      <c r="B1421" s="45" t="s">
        <v>37</v>
      </c>
      <c r="C1421" s="46">
        <v>81504</v>
      </c>
      <c r="D1421" s="53" t="s">
        <v>615</v>
      </c>
      <c r="E1421" s="47" t="s">
        <v>12</v>
      </c>
      <c r="F1421" s="54">
        <v>4</v>
      </c>
      <c r="G1421" s="48">
        <v>4</v>
      </c>
      <c r="H1421" s="48">
        <f t="shared" si="132"/>
        <v>191.36</v>
      </c>
      <c r="I1421" s="49">
        <f t="shared" si="133"/>
        <v>47.84</v>
      </c>
      <c r="J1421" s="49">
        <f t="shared" si="134"/>
        <v>0</v>
      </c>
      <c r="K1421" s="49">
        <f t="shared" si="135"/>
        <v>0</v>
      </c>
      <c r="L1421" s="50">
        <f t="shared" si="136"/>
        <v>191.36</v>
      </c>
      <c r="M1421" s="50">
        <f t="shared" si="137"/>
        <v>191.36</v>
      </c>
      <c r="P1421" s="8">
        <v>55.18</v>
      </c>
      <c r="Q1421" s="8">
        <v>0</v>
      </c>
    </row>
    <row r="1422" spans="1:17">
      <c r="A1422" s="59" t="s">
        <v>616</v>
      </c>
      <c r="B1422" s="60"/>
      <c r="C1422" s="60"/>
      <c r="D1422" s="61" t="s">
        <v>617</v>
      </c>
      <c r="E1422" s="60"/>
      <c r="F1422" s="93"/>
      <c r="G1422" s="60"/>
      <c r="H1422" s="62"/>
      <c r="I1422" s="62"/>
      <c r="J1422" s="62"/>
      <c r="K1422" s="62"/>
      <c r="L1422" s="62">
        <f>L1423+L1426+L1435+L1439+L1445+L1447+L1449</f>
        <v>12643.23</v>
      </c>
      <c r="M1422" s="62">
        <f>M1423+M1426+M1435+M1439+M1445+M1447+M1449</f>
        <v>12643.23</v>
      </c>
      <c r="P1422" s="3"/>
      <c r="Q1422" s="3"/>
    </row>
    <row r="1423" spans="1:17">
      <c r="A1423" s="69" t="s">
        <v>618</v>
      </c>
      <c r="B1423" s="70"/>
      <c r="C1423" s="70"/>
      <c r="D1423" s="71" t="s">
        <v>619</v>
      </c>
      <c r="E1423" s="70"/>
      <c r="F1423" s="95"/>
      <c r="G1423" s="70"/>
      <c r="H1423" s="72"/>
      <c r="I1423" s="72"/>
      <c r="J1423" s="72"/>
      <c r="K1423" s="72"/>
      <c r="L1423" s="72">
        <f>SUM(L1424:L1425)</f>
        <v>707.54000000000008</v>
      </c>
      <c r="M1423" s="72">
        <f>SUM(M1424:M1425)</f>
        <v>707.54000000000008</v>
      </c>
      <c r="P1423" s="2"/>
      <c r="Q1423" s="2"/>
    </row>
    <row r="1424" spans="1:17">
      <c r="A1424" s="44" t="s">
        <v>620</v>
      </c>
      <c r="B1424" s="45" t="s">
        <v>37</v>
      </c>
      <c r="C1424" s="46">
        <v>81663</v>
      </c>
      <c r="D1424" s="53" t="s">
        <v>621</v>
      </c>
      <c r="E1424" s="47" t="s">
        <v>12</v>
      </c>
      <c r="F1424" s="54">
        <v>16</v>
      </c>
      <c r="G1424" s="48">
        <v>16</v>
      </c>
      <c r="H1424" s="48">
        <f t="shared" si="132"/>
        <v>528</v>
      </c>
      <c r="I1424" s="49">
        <f t="shared" si="133"/>
        <v>33</v>
      </c>
      <c r="J1424" s="49">
        <f t="shared" si="134"/>
        <v>107.84</v>
      </c>
      <c r="K1424" s="49">
        <f t="shared" si="135"/>
        <v>6.74</v>
      </c>
      <c r="L1424" s="50">
        <f t="shared" si="136"/>
        <v>635.84</v>
      </c>
      <c r="M1424" s="50">
        <f t="shared" si="137"/>
        <v>635.84</v>
      </c>
      <c r="P1424" s="8">
        <v>38.06</v>
      </c>
      <c r="Q1424" s="8">
        <v>7.78</v>
      </c>
    </row>
    <row r="1425" spans="1:17">
      <c r="A1425" s="44" t="s">
        <v>622</v>
      </c>
      <c r="B1425" s="45" t="s">
        <v>37</v>
      </c>
      <c r="C1425" s="46">
        <v>81679</v>
      </c>
      <c r="D1425" s="53" t="s">
        <v>623</v>
      </c>
      <c r="E1425" s="47" t="s">
        <v>12</v>
      </c>
      <c r="F1425" s="54">
        <v>6</v>
      </c>
      <c r="G1425" s="48">
        <v>6</v>
      </c>
      <c r="H1425" s="48">
        <f t="shared" si="132"/>
        <v>31.259999999999998</v>
      </c>
      <c r="I1425" s="49">
        <f t="shared" si="133"/>
        <v>5.21</v>
      </c>
      <c r="J1425" s="49">
        <f t="shared" si="134"/>
        <v>40.44</v>
      </c>
      <c r="K1425" s="49">
        <f t="shared" si="135"/>
        <v>6.74</v>
      </c>
      <c r="L1425" s="50">
        <f t="shared" si="136"/>
        <v>71.7</v>
      </c>
      <c r="M1425" s="50">
        <f t="shared" si="137"/>
        <v>71.7</v>
      </c>
      <c r="P1425" s="8">
        <v>6.01</v>
      </c>
      <c r="Q1425" s="8">
        <v>7.78</v>
      </c>
    </row>
    <row r="1426" spans="1:17">
      <c r="A1426" s="69" t="s">
        <v>624</v>
      </c>
      <c r="B1426" s="70"/>
      <c r="C1426" s="70"/>
      <c r="D1426" s="71" t="s">
        <v>625</v>
      </c>
      <c r="E1426" s="70"/>
      <c r="F1426" s="95"/>
      <c r="G1426" s="70"/>
      <c r="H1426" s="72"/>
      <c r="I1426" s="72"/>
      <c r="J1426" s="72"/>
      <c r="K1426" s="72"/>
      <c r="L1426" s="72">
        <f>SUM(L1427:L1434)</f>
        <v>4359.6399999999994</v>
      </c>
      <c r="M1426" s="72">
        <f>SUM(M1427:M1434)</f>
        <v>4359.6399999999994</v>
      </c>
      <c r="P1426" s="2"/>
      <c r="Q1426" s="2"/>
    </row>
    <row r="1427" spans="1:17">
      <c r="A1427" s="44" t="s">
        <v>626</v>
      </c>
      <c r="B1427" s="45" t="s">
        <v>37</v>
      </c>
      <c r="C1427" s="46">
        <v>81702</v>
      </c>
      <c r="D1427" s="53" t="s">
        <v>627</v>
      </c>
      <c r="E1427" s="47" t="s">
        <v>12</v>
      </c>
      <c r="F1427" s="54">
        <v>25</v>
      </c>
      <c r="G1427" s="48">
        <v>25</v>
      </c>
      <c r="H1427" s="48">
        <f t="shared" si="132"/>
        <v>666.75</v>
      </c>
      <c r="I1427" s="49">
        <f t="shared" si="133"/>
        <v>26.67</v>
      </c>
      <c r="J1427" s="49">
        <f t="shared" si="134"/>
        <v>252.75</v>
      </c>
      <c r="K1427" s="49">
        <f t="shared" si="135"/>
        <v>10.11</v>
      </c>
      <c r="L1427" s="50">
        <f t="shared" si="136"/>
        <v>919.5</v>
      </c>
      <c r="M1427" s="50">
        <f t="shared" si="137"/>
        <v>919.5</v>
      </c>
      <c r="P1427" s="8">
        <v>30.76</v>
      </c>
      <c r="Q1427" s="8">
        <v>11.66</v>
      </c>
    </row>
    <row r="1428" spans="1:17">
      <c r="A1428" s="44" t="s">
        <v>628</v>
      </c>
      <c r="B1428" s="45" t="s">
        <v>37</v>
      </c>
      <c r="C1428" s="46">
        <v>81551</v>
      </c>
      <c r="D1428" s="53" t="s">
        <v>629</v>
      </c>
      <c r="E1428" s="47" t="s">
        <v>12</v>
      </c>
      <c r="F1428" s="54">
        <v>17</v>
      </c>
      <c r="G1428" s="48">
        <v>17</v>
      </c>
      <c r="H1428" s="48">
        <f t="shared" si="132"/>
        <v>593.64</v>
      </c>
      <c r="I1428" s="49">
        <f t="shared" si="133"/>
        <v>34.92</v>
      </c>
      <c r="J1428" s="49">
        <f t="shared" si="134"/>
        <v>192.78</v>
      </c>
      <c r="K1428" s="49">
        <f t="shared" si="135"/>
        <v>11.34</v>
      </c>
      <c r="L1428" s="50">
        <f t="shared" si="136"/>
        <v>786.42</v>
      </c>
      <c r="M1428" s="50">
        <f t="shared" si="137"/>
        <v>786.42</v>
      </c>
      <c r="P1428" s="8">
        <v>40.28</v>
      </c>
      <c r="Q1428" s="8">
        <v>13.08</v>
      </c>
    </row>
    <row r="1429" spans="1:17">
      <c r="A1429" s="44" t="s">
        <v>630</v>
      </c>
      <c r="B1429" s="45" t="s">
        <v>37</v>
      </c>
      <c r="C1429" s="46">
        <v>81550</v>
      </c>
      <c r="D1429" s="53" t="s">
        <v>631</v>
      </c>
      <c r="E1429" s="47" t="s">
        <v>12</v>
      </c>
      <c r="F1429" s="54">
        <v>16</v>
      </c>
      <c r="G1429" s="48">
        <v>16</v>
      </c>
      <c r="H1429" s="48">
        <f t="shared" si="132"/>
        <v>185.6</v>
      </c>
      <c r="I1429" s="49">
        <f t="shared" si="133"/>
        <v>11.6</v>
      </c>
      <c r="J1429" s="49">
        <f t="shared" si="134"/>
        <v>137.12</v>
      </c>
      <c r="K1429" s="49">
        <f t="shared" si="135"/>
        <v>8.57</v>
      </c>
      <c r="L1429" s="50">
        <f t="shared" si="136"/>
        <v>322.72000000000003</v>
      </c>
      <c r="M1429" s="50">
        <f t="shared" si="137"/>
        <v>322.72000000000003</v>
      </c>
      <c r="P1429" s="8">
        <v>13.38</v>
      </c>
      <c r="Q1429" s="8">
        <v>9.89</v>
      </c>
    </row>
    <row r="1430" spans="1:17">
      <c r="A1430" s="44" t="s">
        <v>632</v>
      </c>
      <c r="B1430" s="45" t="s">
        <v>37</v>
      </c>
      <c r="C1430" s="46">
        <v>81701</v>
      </c>
      <c r="D1430" s="53" t="s">
        <v>633</v>
      </c>
      <c r="E1430" s="47" t="s">
        <v>12</v>
      </c>
      <c r="F1430" s="54">
        <v>10</v>
      </c>
      <c r="G1430" s="48">
        <v>10</v>
      </c>
      <c r="H1430" s="48">
        <f t="shared" si="132"/>
        <v>43.8</v>
      </c>
      <c r="I1430" s="49">
        <f t="shared" si="133"/>
        <v>4.38</v>
      </c>
      <c r="J1430" s="49">
        <f t="shared" si="134"/>
        <v>76.599999999999994</v>
      </c>
      <c r="K1430" s="49">
        <f t="shared" si="135"/>
        <v>7.66</v>
      </c>
      <c r="L1430" s="50">
        <f t="shared" si="136"/>
        <v>120.4</v>
      </c>
      <c r="M1430" s="50">
        <f t="shared" si="137"/>
        <v>120.4</v>
      </c>
      <c r="P1430" s="8">
        <v>5.0599999999999996</v>
      </c>
      <c r="Q1430" s="8">
        <v>8.84</v>
      </c>
    </row>
    <row r="1431" spans="1:17">
      <c r="A1431" s="44" t="s">
        <v>634</v>
      </c>
      <c r="B1431" s="45" t="s">
        <v>37</v>
      </c>
      <c r="C1431" s="46">
        <v>81730</v>
      </c>
      <c r="D1431" s="53" t="s">
        <v>635</v>
      </c>
      <c r="E1431" s="47" t="s">
        <v>12</v>
      </c>
      <c r="F1431" s="54">
        <v>22</v>
      </c>
      <c r="G1431" s="48">
        <v>22</v>
      </c>
      <c r="H1431" s="48">
        <f t="shared" si="132"/>
        <v>109.12</v>
      </c>
      <c r="I1431" s="49">
        <f t="shared" si="133"/>
        <v>4.96</v>
      </c>
      <c r="J1431" s="49">
        <f t="shared" si="134"/>
        <v>188.54000000000002</v>
      </c>
      <c r="K1431" s="49">
        <f t="shared" si="135"/>
        <v>8.57</v>
      </c>
      <c r="L1431" s="50">
        <f t="shared" si="136"/>
        <v>297.66000000000003</v>
      </c>
      <c r="M1431" s="50">
        <f t="shared" si="137"/>
        <v>297.66000000000003</v>
      </c>
      <c r="P1431" s="8">
        <v>5.73</v>
      </c>
      <c r="Q1431" s="8">
        <v>9.89</v>
      </c>
    </row>
    <row r="1432" spans="1:17">
      <c r="A1432" s="44" t="s">
        <v>636</v>
      </c>
      <c r="B1432" s="45" t="s">
        <v>37</v>
      </c>
      <c r="C1432" s="46">
        <v>81731</v>
      </c>
      <c r="D1432" s="53" t="s">
        <v>637</v>
      </c>
      <c r="E1432" s="47" t="s">
        <v>12</v>
      </c>
      <c r="F1432" s="54">
        <v>18</v>
      </c>
      <c r="G1432" s="48">
        <v>18</v>
      </c>
      <c r="H1432" s="48">
        <f t="shared" si="132"/>
        <v>178.02</v>
      </c>
      <c r="I1432" s="49">
        <f t="shared" si="133"/>
        <v>9.89</v>
      </c>
      <c r="J1432" s="49">
        <f t="shared" si="134"/>
        <v>154.26</v>
      </c>
      <c r="K1432" s="49">
        <f t="shared" si="135"/>
        <v>8.57</v>
      </c>
      <c r="L1432" s="50">
        <f t="shared" si="136"/>
        <v>332.28</v>
      </c>
      <c r="M1432" s="50">
        <f t="shared" si="137"/>
        <v>332.28</v>
      </c>
      <c r="P1432" s="8">
        <v>11.41</v>
      </c>
      <c r="Q1432" s="8">
        <v>9.89</v>
      </c>
    </row>
    <row r="1433" spans="1:17">
      <c r="A1433" s="44" t="s">
        <v>638</v>
      </c>
      <c r="B1433" s="45" t="s">
        <v>37</v>
      </c>
      <c r="C1433" s="46">
        <v>81732</v>
      </c>
      <c r="D1433" s="53" t="s">
        <v>639</v>
      </c>
      <c r="E1433" s="47" t="s">
        <v>12</v>
      </c>
      <c r="F1433" s="54">
        <v>16</v>
      </c>
      <c r="G1433" s="48">
        <v>16</v>
      </c>
      <c r="H1433" s="48">
        <f t="shared" si="132"/>
        <v>323.52</v>
      </c>
      <c r="I1433" s="49">
        <f t="shared" si="133"/>
        <v>20.22</v>
      </c>
      <c r="J1433" s="49">
        <f t="shared" si="134"/>
        <v>176.32</v>
      </c>
      <c r="K1433" s="49">
        <f t="shared" si="135"/>
        <v>11.02</v>
      </c>
      <c r="L1433" s="50">
        <f t="shared" si="136"/>
        <v>499.84</v>
      </c>
      <c r="M1433" s="50">
        <f t="shared" si="137"/>
        <v>499.84</v>
      </c>
      <c r="P1433" s="8">
        <v>23.33</v>
      </c>
      <c r="Q1433" s="8">
        <v>12.72</v>
      </c>
    </row>
    <row r="1434" spans="1:17">
      <c r="A1434" s="44" t="s">
        <v>640</v>
      </c>
      <c r="B1434" s="45" t="s">
        <v>37</v>
      </c>
      <c r="C1434" s="46">
        <v>81733</v>
      </c>
      <c r="D1434" s="53" t="s">
        <v>641</v>
      </c>
      <c r="E1434" s="47" t="s">
        <v>12</v>
      </c>
      <c r="F1434" s="54">
        <v>26</v>
      </c>
      <c r="G1434" s="48">
        <v>26</v>
      </c>
      <c r="H1434" s="48">
        <f t="shared" si="132"/>
        <v>722.54</v>
      </c>
      <c r="I1434" s="49">
        <f t="shared" si="133"/>
        <v>27.79</v>
      </c>
      <c r="J1434" s="49">
        <f t="shared" si="134"/>
        <v>358.28</v>
      </c>
      <c r="K1434" s="49">
        <f t="shared" si="135"/>
        <v>13.78</v>
      </c>
      <c r="L1434" s="50">
        <f t="shared" si="136"/>
        <v>1080.82</v>
      </c>
      <c r="M1434" s="50">
        <f t="shared" si="137"/>
        <v>1080.82</v>
      </c>
      <c r="P1434" s="8">
        <v>32.06</v>
      </c>
      <c r="Q1434" s="8">
        <v>15.9</v>
      </c>
    </row>
    <row r="1435" spans="1:17">
      <c r="A1435" s="69" t="s">
        <v>642</v>
      </c>
      <c r="B1435" s="70"/>
      <c r="C1435" s="70"/>
      <c r="D1435" s="71" t="s">
        <v>643</v>
      </c>
      <c r="E1435" s="70"/>
      <c r="F1435" s="95"/>
      <c r="G1435" s="70"/>
      <c r="H1435" s="72"/>
      <c r="I1435" s="72"/>
      <c r="J1435" s="72"/>
      <c r="K1435" s="72"/>
      <c r="L1435" s="72">
        <f>SUM(L1436:L1438)</f>
        <v>785.97</v>
      </c>
      <c r="M1435" s="72">
        <f>SUM(M1436:M1438)</f>
        <v>785.97</v>
      </c>
      <c r="P1435" s="2"/>
      <c r="Q1435" s="2"/>
    </row>
    <row r="1436" spans="1:17">
      <c r="A1436" s="44" t="s">
        <v>644</v>
      </c>
      <c r="B1436" s="45" t="s">
        <v>37</v>
      </c>
      <c r="C1436" s="46">
        <v>81936</v>
      </c>
      <c r="D1436" s="53" t="s">
        <v>645</v>
      </c>
      <c r="E1436" s="47" t="s">
        <v>12</v>
      </c>
      <c r="F1436" s="54">
        <v>19</v>
      </c>
      <c r="G1436" s="48">
        <v>19</v>
      </c>
      <c r="H1436" s="48">
        <f t="shared" si="132"/>
        <v>52.06</v>
      </c>
      <c r="I1436" s="49">
        <f t="shared" si="133"/>
        <v>2.74</v>
      </c>
      <c r="J1436" s="49">
        <f t="shared" si="134"/>
        <v>162.83000000000001</v>
      </c>
      <c r="K1436" s="49">
        <f t="shared" si="135"/>
        <v>8.57</v>
      </c>
      <c r="L1436" s="50">
        <f t="shared" si="136"/>
        <v>214.89</v>
      </c>
      <c r="M1436" s="50">
        <f t="shared" si="137"/>
        <v>214.89</v>
      </c>
      <c r="P1436" s="8">
        <v>3.17</v>
      </c>
      <c r="Q1436" s="8">
        <v>9.89</v>
      </c>
    </row>
    <row r="1437" spans="1:17">
      <c r="A1437" s="44" t="s">
        <v>646</v>
      </c>
      <c r="B1437" s="45" t="s">
        <v>37</v>
      </c>
      <c r="C1437" s="46">
        <v>81938</v>
      </c>
      <c r="D1437" s="53" t="s">
        <v>647</v>
      </c>
      <c r="E1437" s="47" t="s">
        <v>12</v>
      </c>
      <c r="F1437" s="54">
        <v>16</v>
      </c>
      <c r="G1437" s="48">
        <v>16</v>
      </c>
      <c r="H1437" s="48">
        <f t="shared" si="132"/>
        <v>135.52000000000001</v>
      </c>
      <c r="I1437" s="49">
        <f t="shared" si="133"/>
        <v>8.4700000000000006</v>
      </c>
      <c r="J1437" s="49">
        <f t="shared" si="134"/>
        <v>220.48</v>
      </c>
      <c r="K1437" s="49">
        <f t="shared" si="135"/>
        <v>13.78</v>
      </c>
      <c r="L1437" s="50">
        <f t="shared" si="136"/>
        <v>356</v>
      </c>
      <c r="M1437" s="50">
        <f t="shared" si="137"/>
        <v>356</v>
      </c>
      <c r="P1437" s="8">
        <v>9.77</v>
      </c>
      <c r="Q1437" s="8">
        <v>15.9</v>
      </c>
    </row>
    <row r="1438" spans="1:17">
      <c r="A1438" s="44" t="s">
        <v>648</v>
      </c>
      <c r="B1438" s="45" t="s">
        <v>37</v>
      </c>
      <c r="C1438" s="46">
        <v>81927</v>
      </c>
      <c r="D1438" s="53" t="s">
        <v>649</v>
      </c>
      <c r="E1438" s="47" t="s">
        <v>12</v>
      </c>
      <c r="F1438" s="54">
        <v>19</v>
      </c>
      <c r="G1438" s="48">
        <v>19</v>
      </c>
      <c r="H1438" s="48">
        <f t="shared" si="132"/>
        <v>52.25</v>
      </c>
      <c r="I1438" s="49">
        <f t="shared" si="133"/>
        <v>2.75</v>
      </c>
      <c r="J1438" s="49">
        <f t="shared" si="134"/>
        <v>162.83000000000001</v>
      </c>
      <c r="K1438" s="49">
        <f t="shared" si="135"/>
        <v>8.57</v>
      </c>
      <c r="L1438" s="50">
        <f t="shared" si="136"/>
        <v>215.08</v>
      </c>
      <c r="M1438" s="50">
        <f t="shared" si="137"/>
        <v>215.08</v>
      </c>
      <c r="P1438" s="8">
        <v>3.18</v>
      </c>
      <c r="Q1438" s="8">
        <v>9.89</v>
      </c>
    </row>
    <row r="1439" spans="1:17">
      <c r="A1439" s="69" t="s">
        <v>650</v>
      </c>
      <c r="B1439" s="70"/>
      <c r="C1439" s="70"/>
      <c r="D1439" s="71" t="s">
        <v>651</v>
      </c>
      <c r="E1439" s="70"/>
      <c r="F1439" s="95"/>
      <c r="G1439" s="70"/>
      <c r="H1439" s="72"/>
      <c r="I1439" s="72"/>
      <c r="J1439" s="72"/>
      <c r="K1439" s="72"/>
      <c r="L1439" s="72">
        <f>SUM(L1440:L1444)</f>
        <v>869.7</v>
      </c>
      <c r="M1439" s="72">
        <f>SUM(M1440:M1444)</f>
        <v>869.7</v>
      </c>
      <c r="P1439" s="2"/>
      <c r="Q1439" s="2"/>
    </row>
    <row r="1440" spans="1:17">
      <c r="A1440" s="44" t="s">
        <v>652</v>
      </c>
      <c r="B1440" s="45" t="s">
        <v>37</v>
      </c>
      <c r="C1440" s="46">
        <v>81970</v>
      </c>
      <c r="D1440" s="53" t="s">
        <v>653</v>
      </c>
      <c r="E1440" s="47" t="s">
        <v>12</v>
      </c>
      <c r="F1440" s="54">
        <v>3</v>
      </c>
      <c r="G1440" s="48">
        <v>3</v>
      </c>
      <c r="H1440" s="48">
        <f t="shared" si="132"/>
        <v>23.700000000000003</v>
      </c>
      <c r="I1440" s="49">
        <f t="shared" si="133"/>
        <v>7.9</v>
      </c>
      <c r="J1440" s="49">
        <f t="shared" si="134"/>
        <v>26.64</v>
      </c>
      <c r="K1440" s="49">
        <f t="shared" si="135"/>
        <v>8.8800000000000008</v>
      </c>
      <c r="L1440" s="50">
        <f t="shared" si="136"/>
        <v>50.34</v>
      </c>
      <c r="M1440" s="50">
        <f t="shared" si="137"/>
        <v>50.34</v>
      </c>
      <c r="P1440" s="8">
        <v>9.1199999999999992</v>
      </c>
      <c r="Q1440" s="8">
        <v>10.25</v>
      </c>
    </row>
    <row r="1441" spans="1:17">
      <c r="A1441" s="44" t="s">
        <v>654</v>
      </c>
      <c r="B1441" s="45" t="s">
        <v>37</v>
      </c>
      <c r="C1441" s="46">
        <v>81971</v>
      </c>
      <c r="D1441" s="53" t="s">
        <v>655</v>
      </c>
      <c r="E1441" s="47" t="s">
        <v>12</v>
      </c>
      <c r="F1441" s="54">
        <v>3</v>
      </c>
      <c r="G1441" s="48">
        <v>3</v>
      </c>
      <c r="H1441" s="48">
        <f t="shared" si="132"/>
        <v>36.54</v>
      </c>
      <c r="I1441" s="49">
        <f t="shared" si="133"/>
        <v>12.18</v>
      </c>
      <c r="J1441" s="49">
        <f t="shared" si="134"/>
        <v>34.019999999999996</v>
      </c>
      <c r="K1441" s="49">
        <f t="shared" si="135"/>
        <v>11.34</v>
      </c>
      <c r="L1441" s="50">
        <f t="shared" si="136"/>
        <v>70.56</v>
      </c>
      <c r="M1441" s="50">
        <f t="shared" si="137"/>
        <v>70.56</v>
      </c>
      <c r="P1441" s="8">
        <v>14.05</v>
      </c>
      <c r="Q1441" s="8">
        <v>13.08</v>
      </c>
    </row>
    <row r="1442" spans="1:17">
      <c r="A1442" s="44" t="s">
        <v>656</v>
      </c>
      <c r="B1442" s="45" t="s">
        <v>37</v>
      </c>
      <c r="C1442" s="46">
        <v>81973</v>
      </c>
      <c r="D1442" s="53" t="s">
        <v>657</v>
      </c>
      <c r="E1442" s="47" t="s">
        <v>12</v>
      </c>
      <c r="F1442" s="54">
        <v>10</v>
      </c>
      <c r="G1442" s="48">
        <v>10</v>
      </c>
      <c r="H1442" s="48">
        <f t="shared" si="132"/>
        <v>142</v>
      </c>
      <c r="I1442" s="49">
        <f t="shared" si="133"/>
        <v>14.2</v>
      </c>
      <c r="J1442" s="49">
        <f t="shared" si="134"/>
        <v>140.9</v>
      </c>
      <c r="K1442" s="49">
        <f t="shared" si="135"/>
        <v>14.09</v>
      </c>
      <c r="L1442" s="50">
        <f t="shared" si="136"/>
        <v>282.89999999999998</v>
      </c>
      <c r="M1442" s="50">
        <f t="shared" si="137"/>
        <v>282.89999999999998</v>
      </c>
      <c r="P1442" s="8">
        <v>16.38</v>
      </c>
      <c r="Q1442" s="8">
        <v>16.260000000000002</v>
      </c>
    </row>
    <row r="1443" spans="1:17">
      <c r="A1443" s="44" t="s">
        <v>658</v>
      </c>
      <c r="B1443" s="45" t="s">
        <v>37</v>
      </c>
      <c r="C1443" s="46">
        <v>81974</v>
      </c>
      <c r="D1443" s="53" t="s">
        <v>659</v>
      </c>
      <c r="E1443" s="47" t="s">
        <v>12</v>
      </c>
      <c r="F1443" s="54">
        <v>3</v>
      </c>
      <c r="G1443" s="48">
        <v>3</v>
      </c>
      <c r="H1443" s="48">
        <f t="shared" si="132"/>
        <v>60.66</v>
      </c>
      <c r="I1443" s="49">
        <f t="shared" si="133"/>
        <v>20.22</v>
      </c>
      <c r="J1443" s="49">
        <f t="shared" si="134"/>
        <v>42.269999999999996</v>
      </c>
      <c r="K1443" s="49">
        <f t="shared" si="135"/>
        <v>14.09</v>
      </c>
      <c r="L1443" s="50">
        <f t="shared" si="136"/>
        <v>102.93</v>
      </c>
      <c r="M1443" s="50">
        <f t="shared" si="137"/>
        <v>102.93</v>
      </c>
      <c r="P1443" s="8">
        <v>23.32</v>
      </c>
      <c r="Q1443" s="8">
        <v>16.260000000000002</v>
      </c>
    </row>
    <row r="1444" spans="1:17">
      <c r="A1444" s="44" t="s">
        <v>660</v>
      </c>
      <c r="B1444" s="45" t="s">
        <v>37</v>
      </c>
      <c r="C1444" s="46">
        <v>81975</v>
      </c>
      <c r="D1444" s="53" t="s">
        <v>661</v>
      </c>
      <c r="E1444" s="47" t="s">
        <v>12</v>
      </c>
      <c r="F1444" s="54">
        <v>9</v>
      </c>
      <c r="G1444" s="48">
        <v>9</v>
      </c>
      <c r="H1444" s="48">
        <f t="shared" si="132"/>
        <v>236.16</v>
      </c>
      <c r="I1444" s="49">
        <f t="shared" si="133"/>
        <v>26.24</v>
      </c>
      <c r="J1444" s="49">
        <f t="shared" si="134"/>
        <v>126.81</v>
      </c>
      <c r="K1444" s="49">
        <f t="shared" si="135"/>
        <v>14.09</v>
      </c>
      <c r="L1444" s="50">
        <f t="shared" si="136"/>
        <v>362.97</v>
      </c>
      <c r="M1444" s="50">
        <f t="shared" si="137"/>
        <v>362.97</v>
      </c>
      <c r="P1444" s="8">
        <v>30.27</v>
      </c>
      <c r="Q1444" s="8">
        <v>16.260000000000002</v>
      </c>
    </row>
    <row r="1445" spans="1:17">
      <c r="A1445" s="69" t="s">
        <v>662</v>
      </c>
      <c r="B1445" s="70"/>
      <c r="C1445" s="70"/>
      <c r="D1445" s="71" t="s">
        <v>663</v>
      </c>
      <c r="E1445" s="70"/>
      <c r="F1445" s="95"/>
      <c r="G1445" s="70"/>
      <c r="H1445" s="72"/>
      <c r="I1445" s="72"/>
      <c r="J1445" s="72"/>
      <c r="K1445" s="72"/>
      <c r="L1445" s="72">
        <f>L1446</f>
        <v>105.96</v>
      </c>
      <c r="M1445" s="72">
        <f>M1446</f>
        <v>105.96</v>
      </c>
      <c r="P1445" s="2"/>
      <c r="Q1445" s="2"/>
    </row>
    <row r="1446" spans="1:17">
      <c r="A1446" s="44" t="s">
        <v>664</v>
      </c>
      <c r="B1446" s="45" t="s">
        <v>37</v>
      </c>
      <c r="C1446" s="46">
        <v>82103</v>
      </c>
      <c r="D1446" s="53" t="s">
        <v>665</v>
      </c>
      <c r="E1446" s="47" t="s">
        <v>12</v>
      </c>
      <c r="F1446" s="54">
        <v>6</v>
      </c>
      <c r="G1446" s="48">
        <v>6</v>
      </c>
      <c r="H1446" s="48">
        <f t="shared" si="132"/>
        <v>32.400000000000006</v>
      </c>
      <c r="I1446" s="49">
        <f t="shared" si="133"/>
        <v>5.4</v>
      </c>
      <c r="J1446" s="49">
        <f t="shared" si="134"/>
        <v>73.56</v>
      </c>
      <c r="K1446" s="49">
        <f t="shared" si="135"/>
        <v>12.26</v>
      </c>
      <c r="L1446" s="50">
        <f t="shared" si="136"/>
        <v>105.96</v>
      </c>
      <c r="M1446" s="50">
        <f t="shared" si="137"/>
        <v>105.96</v>
      </c>
      <c r="P1446" s="8">
        <v>6.23</v>
      </c>
      <c r="Q1446" s="8">
        <v>14.14</v>
      </c>
    </row>
    <row r="1447" spans="1:17">
      <c r="A1447" s="69" t="s">
        <v>666</v>
      </c>
      <c r="B1447" s="70"/>
      <c r="C1447" s="70"/>
      <c r="D1447" s="71" t="s">
        <v>667</v>
      </c>
      <c r="E1447" s="70"/>
      <c r="F1447" s="95"/>
      <c r="G1447" s="70"/>
      <c r="H1447" s="72"/>
      <c r="I1447" s="72"/>
      <c r="J1447" s="72"/>
      <c r="K1447" s="72"/>
      <c r="L1447" s="72">
        <f>L1448</f>
        <v>187.32</v>
      </c>
      <c r="M1447" s="72">
        <f>M1448</f>
        <v>187.32</v>
      </c>
      <c r="P1447" s="2"/>
      <c r="Q1447" s="2"/>
    </row>
    <row r="1448" spans="1:17">
      <c r="A1448" s="44" t="s">
        <v>668</v>
      </c>
      <c r="B1448" s="45" t="s">
        <v>37</v>
      </c>
      <c r="C1448" s="46">
        <v>82230</v>
      </c>
      <c r="D1448" s="53" t="s">
        <v>669</v>
      </c>
      <c r="E1448" s="47" t="s">
        <v>12</v>
      </c>
      <c r="F1448" s="54">
        <v>14</v>
      </c>
      <c r="G1448" s="48">
        <v>14</v>
      </c>
      <c r="H1448" s="48">
        <f t="shared" si="132"/>
        <v>63</v>
      </c>
      <c r="I1448" s="49">
        <f t="shared" si="133"/>
        <v>4.5</v>
      </c>
      <c r="J1448" s="49">
        <f t="shared" si="134"/>
        <v>124.32000000000001</v>
      </c>
      <c r="K1448" s="49">
        <f t="shared" si="135"/>
        <v>8.8800000000000008</v>
      </c>
      <c r="L1448" s="50">
        <f t="shared" si="136"/>
        <v>187.32</v>
      </c>
      <c r="M1448" s="50">
        <f t="shared" si="137"/>
        <v>187.32</v>
      </c>
      <c r="P1448" s="8">
        <v>5.2</v>
      </c>
      <c r="Q1448" s="8">
        <v>10.25</v>
      </c>
    </row>
    <row r="1449" spans="1:17">
      <c r="A1449" s="69" t="s">
        <v>670</v>
      </c>
      <c r="B1449" s="70"/>
      <c r="C1449" s="70"/>
      <c r="D1449" s="71" t="s">
        <v>671</v>
      </c>
      <c r="E1449" s="70"/>
      <c r="F1449" s="95"/>
      <c r="G1449" s="70"/>
      <c r="H1449" s="72"/>
      <c r="I1449" s="72"/>
      <c r="J1449" s="72"/>
      <c r="K1449" s="72"/>
      <c r="L1449" s="72">
        <f>SUM(L1450:L1453)</f>
        <v>5627.1</v>
      </c>
      <c r="M1449" s="72">
        <f>SUM(M1450:M1453)</f>
        <v>5627.1</v>
      </c>
      <c r="P1449" s="2"/>
      <c r="Q1449" s="2"/>
    </row>
    <row r="1450" spans="1:17">
      <c r="A1450" s="44" t="s">
        <v>672</v>
      </c>
      <c r="B1450" s="45" t="s">
        <v>37</v>
      </c>
      <c r="C1450" s="46">
        <v>82301</v>
      </c>
      <c r="D1450" s="53" t="s">
        <v>673</v>
      </c>
      <c r="E1450" s="47" t="s">
        <v>16</v>
      </c>
      <c r="F1450" s="54">
        <v>20</v>
      </c>
      <c r="G1450" s="48">
        <v>20</v>
      </c>
      <c r="H1450" s="48">
        <f t="shared" si="132"/>
        <v>112.2</v>
      </c>
      <c r="I1450" s="49">
        <f t="shared" si="133"/>
        <v>5.61</v>
      </c>
      <c r="J1450" s="49">
        <f t="shared" si="134"/>
        <v>147</v>
      </c>
      <c r="K1450" s="49">
        <f t="shared" si="135"/>
        <v>7.35</v>
      </c>
      <c r="L1450" s="50">
        <f t="shared" si="136"/>
        <v>259.2</v>
      </c>
      <c r="M1450" s="50">
        <f t="shared" si="137"/>
        <v>259.2</v>
      </c>
      <c r="P1450" s="8">
        <v>6.48</v>
      </c>
      <c r="Q1450" s="8">
        <v>8.48</v>
      </c>
    </row>
    <row r="1451" spans="1:17" ht="15.6">
      <c r="A1451" s="44" t="s">
        <v>674</v>
      </c>
      <c r="B1451" s="45" t="s">
        <v>7</v>
      </c>
      <c r="C1451" s="46">
        <v>89798</v>
      </c>
      <c r="D1451" s="53" t="s">
        <v>675</v>
      </c>
      <c r="E1451" s="47" t="s">
        <v>16</v>
      </c>
      <c r="F1451" s="54">
        <v>84</v>
      </c>
      <c r="G1451" s="48">
        <v>84</v>
      </c>
      <c r="H1451" s="48">
        <f t="shared" si="132"/>
        <v>922.32</v>
      </c>
      <c r="I1451" s="49">
        <f t="shared" si="133"/>
        <v>10.98</v>
      </c>
      <c r="J1451" s="49">
        <f t="shared" si="134"/>
        <v>103.32</v>
      </c>
      <c r="K1451" s="49">
        <f t="shared" si="135"/>
        <v>1.23</v>
      </c>
      <c r="L1451" s="50">
        <f t="shared" si="136"/>
        <v>1025.6400000000001</v>
      </c>
      <c r="M1451" s="50">
        <f t="shared" si="137"/>
        <v>1025.6400000000001</v>
      </c>
      <c r="P1451" s="8">
        <v>12.67</v>
      </c>
      <c r="Q1451" s="8">
        <v>1.42</v>
      </c>
    </row>
    <row r="1452" spans="1:17" ht="15.6">
      <c r="A1452" s="44" t="s">
        <v>676</v>
      </c>
      <c r="B1452" s="45" t="s">
        <v>7</v>
      </c>
      <c r="C1452" s="46">
        <v>89799</v>
      </c>
      <c r="D1452" s="53" t="s">
        <v>677</v>
      </c>
      <c r="E1452" s="47" t="s">
        <v>16</v>
      </c>
      <c r="F1452" s="54">
        <v>60</v>
      </c>
      <c r="G1452" s="48">
        <v>60</v>
      </c>
      <c r="H1452" s="48">
        <f t="shared" si="132"/>
        <v>916.8</v>
      </c>
      <c r="I1452" s="49">
        <f t="shared" si="133"/>
        <v>15.28</v>
      </c>
      <c r="J1452" s="49">
        <f t="shared" si="134"/>
        <v>274.20000000000005</v>
      </c>
      <c r="K1452" s="49">
        <f t="shared" si="135"/>
        <v>4.57</v>
      </c>
      <c r="L1452" s="50">
        <f t="shared" si="136"/>
        <v>1191</v>
      </c>
      <c r="M1452" s="50">
        <f t="shared" si="137"/>
        <v>1191</v>
      </c>
      <c r="P1452" s="8">
        <v>17.63</v>
      </c>
      <c r="Q1452" s="8">
        <v>5.28</v>
      </c>
    </row>
    <row r="1453" spans="1:17" ht="15.6">
      <c r="A1453" s="44" t="s">
        <v>678</v>
      </c>
      <c r="B1453" s="45" t="s">
        <v>7</v>
      </c>
      <c r="C1453" s="46">
        <v>89800</v>
      </c>
      <c r="D1453" s="53" t="s">
        <v>679</v>
      </c>
      <c r="E1453" s="47" t="s">
        <v>16</v>
      </c>
      <c r="F1453" s="54">
        <v>126</v>
      </c>
      <c r="G1453" s="48">
        <v>126</v>
      </c>
      <c r="H1453" s="48">
        <f t="shared" si="132"/>
        <v>2152.08</v>
      </c>
      <c r="I1453" s="49">
        <f t="shared" si="133"/>
        <v>17.079999999999998</v>
      </c>
      <c r="J1453" s="49">
        <f t="shared" si="134"/>
        <v>999.18</v>
      </c>
      <c r="K1453" s="49">
        <f t="shared" si="135"/>
        <v>7.93</v>
      </c>
      <c r="L1453" s="50">
        <f t="shared" si="136"/>
        <v>3151.26</v>
      </c>
      <c r="M1453" s="50">
        <f t="shared" si="137"/>
        <v>3151.26</v>
      </c>
      <c r="P1453" s="8">
        <v>19.7</v>
      </c>
      <c r="Q1453" s="8">
        <v>9.15</v>
      </c>
    </row>
    <row r="1454" spans="1:17">
      <c r="A1454" s="59" t="s">
        <v>680</v>
      </c>
      <c r="B1454" s="60"/>
      <c r="C1454" s="60"/>
      <c r="D1454" s="61" t="s">
        <v>681</v>
      </c>
      <c r="E1454" s="60"/>
      <c r="F1454" s="93"/>
      <c r="G1454" s="60"/>
      <c r="H1454" s="62"/>
      <c r="I1454" s="62"/>
      <c r="J1454" s="62"/>
      <c r="K1454" s="62"/>
      <c r="L1454" s="62">
        <f>SUM(L1455:L1466)</f>
        <v>48350.97</v>
      </c>
      <c r="M1454" s="62">
        <f>SUM(M1455:M1466)</f>
        <v>48350.97</v>
      </c>
      <c r="P1454" s="3"/>
      <c r="Q1454" s="3"/>
    </row>
    <row r="1455" spans="1:17">
      <c r="A1455" s="44" t="s">
        <v>682</v>
      </c>
      <c r="B1455" s="45" t="s">
        <v>37</v>
      </c>
      <c r="C1455" s="46">
        <v>81825</v>
      </c>
      <c r="D1455" s="53" t="s">
        <v>683</v>
      </c>
      <c r="E1455" s="47" t="s">
        <v>12</v>
      </c>
      <c r="F1455" s="54">
        <v>8</v>
      </c>
      <c r="G1455" s="48">
        <v>8</v>
      </c>
      <c r="H1455" s="48">
        <f t="shared" si="132"/>
        <v>1135.44</v>
      </c>
      <c r="I1455" s="49">
        <f t="shared" si="133"/>
        <v>141.93</v>
      </c>
      <c r="J1455" s="49">
        <f t="shared" si="134"/>
        <v>1744.8</v>
      </c>
      <c r="K1455" s="49">
        <f t="shared" si="135"/>
        <v>218.1</v>
      </c>
      <c r="L1455" s="50">
        <f t="shared" si="136"/>
        <v>2880.24</v>
      </c>
      <c r="M1455" s="50">
        <f t="shared" si="137"/>
        <v>2880.24</v>
      </c>
      <c r="P1455" s="8">
        <v>163.69</v>
      </c>
      <c r="Q1455" s="8">
        <v>251.54</v>
      </c>
    </row>
    <row r="1456" spans="1:17">
      <c r="A1456" s="44" t="s">
        <v>684</v>
      </c>
      <c r="B1456" s="45" t="s">
        <v>37</v>
      </c>
      <c r="C1456" s="46">
        <v>81826</v>
      </c>
      <c r="D1456" s="53" t="s">
        <v>685</v>
      </c>
      <c r="E1456" s="47" t="s">
        <v>12</v>
      </c>
      <c r="F1456" s="54">
        <v>8</v>
      </c>
      <c r="G1456" s="48">
        <v>8</v>
      </c>
      <c r="H1456" s="48">
        <f t="shared" si="132"/>
        <v>497.84</v>
      </c>
      <c r="I1456" s="49">
        <f t="shared" si="133"/>
        <v>62.23</v>
      </c>
      <c r="J1456" s="49">
        <f t="shared" si="134"/>
        <v>98.88</v>
      </c>
      <c r="K1456" s="49">
        <f t="shared" si="135"/>
        <v>12.36</v>
      </c>
      <c r="L1456" s="50">
        <f t="shared" si="136"/>
        <v>596.72</v>
      </c>
      <c r="M1456" s="50">
        <f t="shared" si="137"/>
        <v>596.72</v>
      </c>
      <c r="P1456" s="8">
        <v>71.78</v>
      </c>
      <c r="Q1456" s="8">
        <v>14.26</v>
      </c>
    </row>
    <row r="1457" spans="1:17">
      <c r="A1457" s="44" t="s">
        <v>686</v>
      </c>
      <c r="B1457" s="45" t="s">
        <v>37</v>
      </c>
      <c r="C1457" s="46">
        <v>70716</v>
      </c>
      <c r="D1457" s="53" t="s">
        <v>687</v>
      </c>
      <c r="E1457" s="47" t="s">
        <v>12</v>
      </c>
      <c r="F1457" s="54">
        <v>2</v>
      </c>
      <c r="G1457" s="48">
        <v>2</v>
      </c>
      <c r="H1457" s="48">
        <f t="shared" si="132"/>
        <v>439.04</v>
      </c>
      <c r="I1457" s="49">
        <f t="shared" si="133"/>
        <v>219.52</v>
      </c>
      <c r="J1457" s="49">
        <f t="shared" si="134"/>
        <v>704.24</v>
      </c>
      <c r="K1457" s="49">
        <f t="shared" si="135"/>
        <v>352.12</v>
      </c>
      <c r="L1457" s="50">
        <f t="shared" si="136"/>
        <v>1143.28</v>
      </c>
      <c r="M1457" s="50">
        <f t="shared" si="137"/>
        <v>1143.28</v>
      </c>
      <c r="P1457" s="8">
        <v>253.18</v>
      </c>
      <c r="Q1457" s="8">
        <v>406.11</v>
      </c>
    </row>
    <row r="1458" spans="1:17">
      <c r="A1458" s="44" t="s">
        <v>688</v>
      </c>
      <c r="B1458" s="45" t="s">
        <v>4</v>
      </c>
      <c r="C1458" s="57" t="s">
        <v>43</v>
      </c>
      <c r="D1458" s="53" t="s">
        <v>44</v>
      </c>
      <c r="E1458" s="47" t="s">
        <v>9</v>
      </c>
      <c r="F1458" s="54">
        <v>1.28</v>
      </c>
      <c r="G1458" s="48">
        <v>1.28</v>
      </c>
      <c r="H1458" s="48">
        <f t="shared" si="132"/>
        <v>120.93440000000001</v>
      </c>
      <c r="I1458" s="49">
        <f t="shared" si="133"/>
        <v>94.48</v>
      </c>
      <c r="J1458" s="49">
        <f t="shared" si="134"/>
        <v>36.313600000000001</v>
      </c>
      <c r="K1458" s="49">
        <f t="shared" si="135"/>
        <v>28.37</v>
      </c>
      <c r="L1458" s="50">
        <f t="shared" si="136"/>
        <v>157.24</v>
      </c>
      <c r="M1458" s="50">
        <f t="shared" si="137"/>
        <v>157.24</v>
      </c>
      <c r="P1458" s="8">
        <v>108.97</v>
      </c>
      <c r="Q1458" s="8">
        <v>32.72</v>
      </c>
    </row>
    <row r="1459" spans="1:17" ht="15.6">
      <c r="A1459" s="44" t="s">
        <v>689</v>
      </c>
      <c r="B1459" s="45" t="s">
        <v>37</v>
      </c>
      <c r="C1459" s="46">
        <v>81828</v>
      </c>
      <c r="D1459" s="53" t="s">
        <v>690</v>
      </c>
      <c r="E1459" s="47" t="s">
        <v>12</v>
      </c>
      <c r="F1459" s="54">
        <v>2</v>
      </c>
      <c r="G1459" s="48">
        <v>2</v>
      </c>
      <c r="H1459" s="48">
        <f t="shared" si="132"/>
        <v>707.16</v>
      </c>
      <c r="I1459" s="49">
        <f t="shared" si="133"/>
        <v>353.58</v>
      </c>
      <c r="J1459" s="49">
        <f t="shared" si="134"/>
        <v>456.28</v>
      </c>
      <c r="K1459" s="49">
        <f t="shared" si="135"/>
        <v>228.14</v>
      </c>
      <c r="L1459" s="50">
        <f t="shared" si="136"/>
        <v>1163.44</v>
      </c>
      <c r="M1459" s="50">
        <f t="shared" si="137"/>
        <v>1163.44</v>
      </c>
      <c r="P1459" s="8">
        <v>407.79</v>
      </c>
      <c r="Q1459" s="8">
        <v>263.12</v>
      </c>
    </row>
    <row r="1460" spans="1:17">
      <c r="A1460" s="44" t="s">
        <v>691</v>
      </c>
      <c r="B1460" s="45" t="s">
        <v>37</v>
      </c>
      <c r="C1460" s="46">
        <v>81852</v>
      </c>
      <c r="D1460" s="53" t="s">
        <v>692</v>
      </c>
      <c r="E1460" s="47" t="s">
        <v>12</v>
      </c>
      <c r="F1460" s="54">
        <v>1</v>
      </c>
      <c r="G1460" s="48">
        <v>1</v>
      </c>
      <c r="H1460" s="48">
        <f t="shared" si="132"/>
        <v>359.33</v>
      </c>
      <c r="I1460" s="49">
        <f t="shared" si="133"/>
        <v>359.33</v>
      </c>
      <c r="J1460" s="49">
        <f t="shared" si="134"/>
        <v>223.01</v>
      </c>
      <c r="K1460" s="49">
        <f t="shared" si="135"/>
        <v>223.01</v>
      </c>
      <c r="L1460" s="50">
        <f t="shared" si="136"/>
        <v>582.34</v>
      </c>
      <c r="M1460" s="50">
        <f t="shared" si="137"/>
        <v>582.34</v>
      </c>
      <c r="P1460" s="8">
        <v>414.42</v>
      </c>
      <c r="Q1460" s="8">
        <v>257.20999999999998</v>
      </c>
    </row>
    <row r="1461" spans="1:17" ht="15.6">
      <c r="A1461" s="44" t="s">
        <v>693</v>
      </c>
      <c r="B1461" s="45" t="s">
        <v>7</v>
      </c>
      <c r="C1461" s="46">
        <v>98110</v>
      </c>
      <c r="D1461" s="53" t="s">
        <v>694</v>
      </c>
      <c r="E1461" s="47" t="s">
        <v>12</v>
      </c>
      <c r="F1461" s="54">
        <v>1</v>
      </c>
      <c r="G1461" s="48">
        <v>1</v>
      </c>
      <c r="H1461" s="48">
        <f t="shared" si="132"/>
        <v>296.43</v>
      </c>
      <c r="I1461" s="49">
        <f t="shared" si="133"/>
        <v>296.43</v>
      </c>
      <c r="J1461" s="49">
        <f t="shared" si="134"/>
        <v>8.74</v>
      </c>
      <c r="K1461" s="49">
        <f t="shared" si="135"/>
        <v>8.74</v>
      </c>
      <c r="L1461" s="50">
        <f t="shared" si="136"/>
        <v>305.17</v>
      </c>
      <c r="M1461" s="50">
        <f t="shared" si="137"/>
        <v>305.17</v>
      </c>
      <c r="P1461" s="8">
        <v>341.88</v>
      </c>
      <c r="Q1461" s="8">
        <v>10.08</v>
      </c>
    </row>
    <row r="1462" spans="1:17">
      <c r="A1462" s="44" t="s">
        <v>695</v>
      </c>
      <c r="B1462" s="45" t="s">
        <v>37</v>
      </c>
      <c r="C1462" s="46">
        <v>160601</v>
      </c>
      <c r="D1462" s="53" t="s">
        <v>696</v>
      </c>
      <c r="E1462" s="47" t="s">
        <v>16</v>
      </c>
      <c r="F1462" s="54">
        <v>100</v>
      </c>
      <c r="G1462" s="48">
        <v>100</v>
      </c>
      <c r="H1462" s="48">
        <f t="shared" si="132"/>
        <v>2641</v>
      </c>
      <c r="I1462" s="49">
        <f t="shared" si="133"/>
        <v>26.41</v>
      </c>
      <c r="J1462" s="49">
        <f t="shared" si="134"/>
        <v>2897</v>
      </c>
      <c r="K1462" s="49">
        <f t="shared" si="135"/>
        <v>28.97</v>
      </c>
      <c r="L1462" s="50">
        <f t="shared" si="136"/>
        <v>5538</v>
      </c>
      <c r="M1462" s="50">
        <f t="shared" si="137"/>
        <v>5538</v>
      </c>
      <c r="P1462" s="8">
        <v>30.47</v>
      </c>
      <c r="Q1462" s="8">
        <v>33.42</v>
      </c>
    </row>
    <row r="1463" spans="1:17" ht="15.6">
      <c r="A1463" s="44" t="s">
        <v>697</v>
      </c>
      <c r="B1463" s="45" t="s">
        <v>37</v>
      </c>
      <c r="C1463" s="46">
        <v>81883</v>
      </c>
      <c r="D1463" s="53" t="s">
        <v>698</v>
      </c>
      <c r="E1463" s="47" t="s">
        <v>12</v>
      </c>
      <c r="F1463" s="54">
        <v>1</v>
      </c>
      <c r="G1463" s="48">
        <v>1</v>
      </c>
      <c r="H1463" s="48">
        <f t="shared" si="132"/>
        <v>31909.51</v>
      </c>
      <c r="I1463" s="49">
        <f t="shared" si="133"/>
        <v>31909.51</v>
      </c>
      <c r="J1463" s="49">
        <f t="shared" si="134"/>
        <v>1756.91</v>
      </c>
      <c r="K1463" s="49">
        <f t="shared" si="135"/>
        <v>1756.91</v>
      </c>
      <c r="L1463" s="50">
        <f t="shared" si="136"/>
        <v>33666.42</v>
      </c>
      <c r="M1463" s="50">
        <f t="shared" si="137"/>
        <v>33666.42</v>
      </c>
      <c r="P1463" s="7">
        <v>36801.49</v>
      </c>
      <c r="Q1463" s="7">
        <v>2026.26</v>
      </c>
    </row>
    <row r="1464" spans="1:17">
      <c r="A1464" s="44" t="s">
        <v>699</v>
      </c>
      <c r="B1464" s="45" t="s">
        <v>37</v>
      </c>
      <c r="C1464" s="46">
        <v>81890</v>
      </c>
      <c r="D1464" s="53" t="s">
        <v>700</v>
      </c>
      <c r="E1464" s="47" t="s">
        <v>12</v>
      </c>
      <c r="F1464" s="54">
        <v>1</v>
      </c>
      <c r="G1464" s="48">
        <v>1</v>
      </c>
      <c r="H1464" s="48">
        <f t="shared" si="132"/>
        <v>224.9</v>
      </c>
      <c r="I1464" s="49">
        <f t="shared" si="133"/>
        <v>224.9</v>
      </c>
      <c r="J1464" s="49">
        <f t="shared" si="134"/>
        <v>12.26</v>
      </c>
      <c r="K1464" s="49">
        <f t="shared" si="135"/>
        <v>12.26</v>
      </c>
      <c r="L1464" s="50">
        <f t="shared" si="136"/>
        <v>237.16</v>
      </c>
      <c r="M1464" s="50">
        <f t="shared" si="137"/>
        <v>237.16</v>
      </c>
      <c r="P1464" s="8">
        <v>259.39</v>
      </c>
      <c r="Q1464" s="8">
        <v>14.14</v>
      </c>
    </row>
    <row r="1465" spans="1:17" ht="15.6">
      <c r="A1465" s="44" t="s">
        <v>701</v>
      </c>
      <c r="B1465" s="45" t="s">
        <v>37</v>
      </c>
      <c r="C1465" s="46">
        <v>180323</v>
      </c>
      <c r="D1465" s="53" t="s">
        <v>702</v>
      </c>
      <c r="E1465" s="47" t="s">
        <v>9</v>
      </c>
      <c r="F1465" s="54">
        <v>3.2</v>
      </c>
      <c r="G1465" s="48">
        <v>3.2</v>
      </c>
      <c r="H1465" s="48">
        <f t="shared" si="132"/>
        <v>1537.44</v>
      </c>
      <c r="I1465" s="49">
        <f t="shared" si="133"/>
        <v>480.45</v>
      </c>
      <c r="J1465" s="49">
        <f t="shared" si="134"/>
        <v>178.88</v>
      </c>
      <c r="K1465" s="49">
        <f t="shared" si="135"/>
        <v>55.9</v>
      </c>
      <c r="L1465" s="50">
        <f t="shared" si="136"/>
        <v>1716.32</v>
      </c>
      <c r="M1465" s="50">
        <f t="shared" si="137"/>
        <v>1716.32</v>
      </c>
      <c r="P1465" s="8">
        <v>554.11</v>
      </c>
      <c r="Q1465" s="8">
        <v>64.47</v>
      </c>
    </row>
    <row r="1466" spans="1:17">
      <c r="A1466" s="44" t="s">
        <v>703</v>
      </c>
      <c r="B1466" s="45" t="s">
        <v>37</v>
      </c>
      <c r="C1466" s="46">
        <v>271417</v>
      </c>
      <c r="D1466" s="53" t="s">
        <v>704</v>
      </c>
      <c r="E1466" s="47" t="s">
        <v>16</v>
      </c>
      <c r="F1466" s="54">
        <v>8</v>
      </c>
      <c r="G1466" s="48">
        <v>8</v>
      </c>
      <c r="H1466" s="48">
        <f t="shared" si="132"/>
        <v>132.32</v>
      </c>
      <c r="I1466" s="49">
        <f t="shared" si="133"/>
        <v>16.54</v>
      </c>
      <c r="J1466" s="49">
        <f t="shared" si="134"/>
        <v>232.32</v>
      </c>
      <c r="K1466" s="49">
        <f t="shared" si="135"/>
        <v>29.04</v>
      </c>
      <c r="L1466" s="50">
        <f t="shared" si="136"/>
        <v>364.64</v>
      </c>
      <c r="M1466" s="50">
        <f t="shared" si="137"/>
        <v>364.64</v>
      </c>
      <c r="P1466" s="8">
        <v>19.079999999999998</v>
      </c>
      <c r="Q1466" s="8">
        <v>33.5</v>
      </c>
    </row>
    <row r="1467" spans="1:17">
      <c r="A1467" s="40" t="s">
        <v>705</v>
      </c>
      <c r="B1467" s="41"/>
      <c r="C1467" s="41"/>
      <c r="D1467" s="42" t="s">
        <v>124</v>
      </c>
      <c r="E1467" s="41"/>
      <c r="F1467" s="92"/>
      <c r="G1467" s="41"/>
      <c r="H1467" s="55"/>
      <c r="I1467" s="55"/>
      <c r="J1467" s="55"/>
      <c r="K1467" s="55"/>
      <c r="L1467" s="55">
        <f>L1468</f>
        <v>3797.11</v>
      </c>
      <c r="M1467" s="55">
        <f>M1468</f>
        <v>3797.11</v>
      </c>
      <c r="P1467" s="4"/>
      <c r="Q1467" s="4"/>
    </row>
    <row r="1468" spans="1:17">
      <c r="A1468" s="44" t="s">
        <v>706</v>
      </c>
      <c r="B1468" s="45" t="s">
        <v>37</v>
      </c>
      <c r="C1468" s="46">
        <v>220102</v>
      </c>
      <c r="D1468" s="53" t="s">
        <v>39</v>
      </c>
      <c r="E1468" s="47" t="s">
        <v>9</v>
      </c>
      <c r="F1468" s="54">
        <v>125.4</v>
      </c>
      <c r="G1468" s="48">
        <v>125.4</v>
      </c>
      <c r="H1468" s="48">
        <f t="shared" si="132"/>
        <v>2499.2220000000002</v>
      </c>
      <c r="I1468" s="49">
        <f t="shared" si="133"/>
        <v>19.93</v>
      </c>
      <c r="J1468" s="49">
        <f t="shared" si="134"/>
        <v>1297.8900000000001</v>
      </c>
      <c r="K1468" s="49">
        <f t="shared" si="135"/>
        <v>10.35</v>
      </c>
      <c r="L1468" s="50">
        <f t="shared" si="136"/>
        <v>3797.11</v>
      </c>
      <c r="M1468" s="50">
        <f t="shared" si="137"/>
        <v>3797.11</v>
      </c>
      <c r="P1468" s="8">
        <v>22.99</v>
      </c>
      <c r="Q1468" s="8">
        <v>11.94</v>
      </c>
    </row>
    <row r="1469" spans="1:17">
      <c r="A1469" s="34">
        <v>40</v>
      </c>
      <c r="B1469" s="35"/>
      <c r="C1469" s="35"/>
      <c r="D1469" s="36" t="s">
        <v>707</v>
      </c>
      <c r="E1469" s="37" t="s">
        <v>12</v>
      </c>
      <c r="F1469" s="38">
        <v>1</v>
      </c>
      <c r="G1469" s="35"/>
      <c r="H1469" s="58"/>
      <c r="I1469" s="58"/>
      <c r="J1469" s="58"/>
      <c r="K1469" s="58"/>
      <c r="L1469" s="58">
        <f>L1470+L1475+L1538+L1621+L1837</f>
        <v>97752.88</v>
      </c>
      <c r="M1469" s="58">
        <f>M1470+M1475+M1538+M1621+M1837</f>
        <v>97752.88</v>
      </c>
      <c r="P1469" s="5"/>
      <c r="Q1469" s="5"/>
    </row>
    <row r="1470" spans="1:17">
      <c r="A1470" s="40" t="s">
        <v>708</v>
      </c>
      <c r="B1470" s="41"/>
      <c r="C1470" s="41"/>
      <c r="D1470" s="42" t="s">
        <v>132</v>
      </c>
      <c r="E1470" s="41"/>
      <c r="F1470" s="92"/>
      <c r="G1470" s="41"/>
      <c r="H1470" s="55"/>
      <c r="I1470" s="55"/>
      <c r="J1470" s="55"/>
      <c r="K1470" s="55"/>
      <c r="L1470" s="55">
        <f>L1471+L1473</f>
        <v>334.58</v>
      </c>
      <c r="M1470" s="55">
        <f>M1471+M1473</f>
        <v>334.58</v>
      </c>
      <c r="P1470" s="4"/>
      <c r="Q1470" s="4"/>
    </row>
    <row r="1471" spans="1:17">
      <c r="A1471" s="59" t="s">
        <v>709</v>
      </c>
      <c r="B1471" s="60"/>
      <c r="C1471" s="60"/>
      <c r="D1471" s="61" t="s">
        <v>710</v>
      </c>
      <c r="E1471" s="60"/>
      <c r="F1471" s="93"/>
      <c r="G1471" s="60"/>
      <c r="H1471" s="62"/>
      <c r="I1471" s="62"/>
      <c r="J1471" s="62"/>
      <c r="K1471" s="62"/>
      <c r="L1471" s="62">
        <f>L1472</f>
        <v>235.31</v>
      </c>
      <c r="M1471" s="62">
        <f>M1472</f>
        <v>235.31</v>
      </c>
      <c r="P1471" s="3"/>
      <c r="Q1471" s="3"/>
    </row>
    <row r="1472" spans="1:17" ht="15.6">
      <c r="A1472" s="44" t="s">
        <v>711</v>
      </c>
      <c r="B1472" s="45" t="s">
        <v>7</v>
      </c>
      <c r="C1472" s="46">
        <v>97629</v>
      </c>
      <c r="D1472" s="32" t="s">
        <v>2587</v>
      </c>
      <c r="E1472" s="47" t="s">
        <v>17</v>
      </c>
      <c r="F1472" s="54">
        <v>2.56</v>
      </c>
      <c r="G1472" s="48">
        <v>2.56</v>
      </c>
      <c r="H1472" s="48">
        <f t="shared" si="132"/>
        <v>78.796800000000005</v>
      </c>
      <c r="I1472" s="49">
        <f t="shared" si="133"/>
        <v>30.78</v>
      </c>
      <c r="J1472" s="49">
        <f t="shared" si="134"/>
        <v>156.51840000000001</v>
      </c>
      <c r="K1472" s="49">
        <f t="shared" si="135"/>
        <v>61.14</v>
      </c>
      <c r="L1472" s="50">
        <f t="shared" si="136"/>
        <v>235.31</v>
      </c>
      <c r="M1472" s="50">
        <f t="shared" si="137"/>
        <v>235.31</v>
      </c>
      <c r="P1472" s="8">
        <v>35.51</v>
      </c>
      <c r="Q1472" s="8">
        <v>70.52</v>
      </c>
    </row>
    <row r="1473" spans="1:17">
      <c r="A1473" s="59" t="s">
        <v>712</v>
      </c>
      <c r="B1473" s="60"/>
      <c r="C1473" s="60"/>
      <c r="D1473" s="61" t="s">
        <v>713</v>
      </c>
      <c r="E1473" s="60"/>
      <c r="F1473" s="93"/>
      <c r="G1473" s="60"/>
      <c r="H1473" s="62"/>
      <c r="I1473" s="62"/>
      <c r="J1473" s="62"/>
      <c r="K1473" s="62"/>
      <c r="L1473" s="62">
        <f>L1474</f>
        <v>99.27</v>
      </c>
      <c r="M1473" s="62">
        <f>M1474</f>
        <v>99.27</v>
      </c>
      <c r="P1473" s="3"/>
      <c r="Q1473" s="3"/>
    </row>
    <row r="1474" spans="1:17" ht="15.6">
      <c r="A1474" s="44" t="s">
        <v>714</v>
      </c>
      <c r="B1474" s="45" t="s">
        <v>7</v>
      </c>
      <c r="C1474" s="46">
        <v>97629</v>
      </c>
      <c r="D1474" s="32" t="s">
        <v>2587</v>
      </c>
      <c r="E1474" s="47" t="s">
        <v>17</v>
      </c>
      <c r="F1474" s="54">
        <v>1.08</v>
      </c>
      <c r="G1474" s="48">
        <v>1.08</v>
      </c>
      <c r="H1474" s="48">
        <f t="shared" si="132"/>
        <v>33.242400000000004</v>
      </c>
      <c r="I1474" s="49">
        <f t="shared" si="133"/>
        <v>30.78</v>
      </c>
      <c r="J1474" s="49">
        <f t="shared" si="134"/>
        <v>66.031199999999998</v>
      </c>
      <c r="K1474" s="49">
        <f t="shared" si="135"/>
        <v>61.14</v>
      </c>
      <c r="L1474" s="50">
        <f t="shared" si="136"/>
        <v>99.27</v>
      </c>
      <c r="M1474" s="50">
        <f t="shared" si="137"/>
        <v>99.27</v>
      </c>
      <c r="P1474" s="8">
        <v>35.51</v>
      </c>
      <c r="Q1474" s="8">
        <v>70.52</v>
      </c>
    </row>
    <row r="1475" spans="1:17">
      <c r="A1475" s="40" t="s">
        <v>715</v>
      </c>
      <c r="B1475" s="41"/>
      <c r="C1475" s="41"/>
      <c r="D1475" s="42" t="s">
        <v>136</v>
      </c>
      <c r="E1475" s="41"/>
      <c r="F1475" s="92"/>
      <c r="G1475" s="41"/>
      <c r="H1475" s="55"/>
      <c r="I1475" s="55"/>
      <c r="J1475" s="55"/>
      <c r="K1475" s="55"/>
      <c r="L1475" s="55">
        <f>L1476+L1501</f>
        <v>941.7600000000001</v>
      </c>
      <c r="M1475" s="55">
        <f>M1476+M1501</f>
        <v>941.7600000000001</v>
      </c>
      <c r="P1475" s="4"/>
      <c r="Q1475" s="4"/>
    </row>
    <row r="1476" spans="1:17">
      <c r="A1476" s="59" t="s">
        <v>716</v>
      </c>
      <c r="B1476" s="60"/>
      <c r="C1476" s="60"/>
      <c r="D1476" s="61" t="s">
        <v>455</v>
      </c>
      <c r="E1476" s="60"/>
      <c r="F1476" s="93"/>
      <c r="G1476" s="60"/>
      <c r="H1476" s="62"/>
      <c r="I1476" s="62"/>
      <c r="J1476" s="62"/>
      <c r="K1476" s="62"/>
      <c r="L1476" s="62">
        <f>L1477+L1480+L1483+L1486+L1489+L1492+L1495+L1498</f>
        <v>390.3900000000001</v>
      </c>
      <c r="M1476" s="62">
        <f>M1477+M1480+M1483+M1486+M1489+M1492+M1495+M1498</f>
        <v>390.3900000000001</v>
      </c>
      <c r="P1476" s="3"/>
      <c r="Q1476" s="3"/>
    </row>
    <row r="1477" spans="1:17">
      <c r="A1477" s="69" t="s">
        <v>717</v>
      </c>
      <c r="B1477" s="70"/>
      <c r="C1477" s="70"/>
      <c r="D1477" s="71" t="s">
        <v>289</v>
      </c>
      <c r="E1477" s="70"/>
      <c r="F1477" s="95"/>
      <c r="G1477" s="70"/>
      <c r="H1477" s="72"/>
      <c r="I1477" s="72"/>
      <c r="J1477" s="72"/>
      <c r="K1477" s="72"/>
      <c r="L1477" s="72">
        <f>SUM(L1478:L1479)</f>
        <v>48.67</v>
      </c>
      <c r="M1477" s="72">
        <f>SUM(M1478:M1479)</f>
        <v>48.67</v>
      </c>
      <c r="P1477" s="2"/>
      <c r="Q1477" s="2"/>
    </row>
    <row r="1478" spans="1:17">
      <c r="A1478" s="44" t="s">
        <v>718</v>
      </c>
      <c r="B1478" s="45" t="s">
        <v>37</v>
      </c>
      <c r="C1478" s="46">
        <v>50901</v>
      </c>
      <c r="D1478" s="53" t="s">
        <v>96</v>
      </c>
      <c r="E1478" s="47" t="s">
        <v>17</v>
      </c>
      <c r="F1478" s="54">
        <v>1.1200000000000001</v>
      </c>
      <c r="G1478" s="48">
        <v>1.1200000000000001</v>
      </c>
      <c r="H1478" s="48">
        <f t="shared" si="132"/>
        <v>0</v>
      </c>
      <c r="I1478" s="49">
        <f t="shared" si="133"/>
        <v>0</v>
      </c>
      <c r="J1478" s="49">
        <f t="shared" si="134"/>
        <v>39.345600000000005</v>
      </c>
      <c r="K1478" s="49">
        <f t="shared" si="135"/>
        <v>35.130000000000003</v>
      </c>
      <c r="L1478" s="50">
        <f t="shared" si="136"/>
        <v>39.340000000000003</v>
      </c>
      <c r="M1478" s="50">
        <f t="shared" si="137"/>
        <v>39.340000000000003</v>
      </c>
      <c r="P1478" s="8">
        <v>0</v>
      </c>
      <c r="Q1478" s="8">
        <v>40.520000000000003</v>
      </c>
    </row>
    <row r="1479" spans="1:17">
      <c r="A1479" s="44" t="s">
        <v>719</v>
      </c>
      <c r="B1479" s="45" t="s">
        <v>37</v>
      </c>
      <c r="C1479" s="46">
        <v>41002</v>
      </c>
      <c r="D1479" s="53" t="s">
        <v>95</v>
      </c>
      <c r="E1479" s="47" t="s">
        <v>9</v>
      </c>
      <c r="F1479" s="54">
        <v>2.16</v>
      </c>
      <c r="G1479" s="48">
        <v>2.16</v>
      </c>
      <c r="H1479" s="48">
        <f t="shared" si="132"/>
        <v>0</v>
      </c>
      <c r="I1479" s="49">
        <f t="shared" si="133"/>
        <v>0</v>
      </c>
      <c r="J1479" s="49">
        <f t="shared" si="134"/>
        <v>9.3312000000000008</v>
      </c>
      <c r="K1479" s="49">
        <f t="shared" si="135"/>
        <v>4.32</v>
      </c>
      <c r="L1479" s="50">
        <f t="shared" si="136"/>
        <v>9.33</v>
      </c>
      <c r="M1479" s="50">
        <f t="shared" si="137"/>
        <v>9.33</v>
      </c>
      <c r="P1479" s="8">
        <v>0</v>
      </c>
      <c r="Q1479" s="8">
        <v>4.99</v>
      </c>
    </row>
    <row r="1480" spans="1:17">
      <c r="A1480" s="69" t="s">
        <v>720</v>
      </c>
      <c r="B1480" s="70"/>
      <c r="C1480" s="70"/>
      <c r="D1480" s="71" t="s">
        <v>297</v>
      </c>
      <c r="E1480" s="70"/>
      <c r="F1480" s="95"/>
      <c r="G1480" s="70"/>
      <c r="H1480" s="72"/>
      <c r="I1480" s="72"/>
      <c r="J1480" s="72"/>
      <c r="K1480" s="72"/>
      <c r="L1480" s="72">
        <f>SUM(L1481:L1482)</f>
        <v>24.330000000000002</v>
      </c>
      <c r="M1480" s="72">
        <f>SUM(M1481:M1482)</f>
        <v>24.330000000000002</v>
      </c>
      <c r="P1480" s="2"/>
      <c r="Q1480" s="2"/>
    </row>
    <row r="1481" spans="1:17">
      <c r="A1481" s="44" t="s">
        <v>721</v>
      </c>
      <c r="B1481" s="45" t="s">
        <v>37</v>
      </c>
      <c r="C1481" s="46">
        <v>50901</v>
      </c>
      <c r="D1481" s="53" t="s">
        <v>96</v>
      </c>
      <c r="E1481" s="47" t="s">
        <v>17</v>
      </c>
      <c r="F1481" s="54">
        <v>0.56000000000000005</v>
      </c>
      <c r="G1481" s="48">
        <v>0.56000000000000005</v>
      </c>
      <c r="H1481" s="48">
        <f t="shared" si="132"/>
        <v>0</v>
      </c>
      <c r="I1481" s="49">
        <f t="shared" si="133"/>
        <v>0</v>
      </c>
      <c r="J1481" s="49">
        <f t="shared" si="134"/>
        <v>19.672800000000002</v>
      </c>
      <c r="K1481" s="49">
        <f t="shared" si="135"/>
        <v>35.130000000000003</v>
      </c>
      <c r="L1481" s="50">
        <f t="shared" si="136"/>
        <v>19.670000000000002</v>
      </c>
      <c r="M1481" s="50">
        <f t="shared" si="137"/>
        <v>19.670000000000002</v>
      </c>
      <c r="P1481" s="8">
        <v>0</v>
      </c>
      <c r="Q1481" s="8">
        <v>40.520000000000003</v>
      </c>
    </row>
    <row r="1482" spans="1:17">
      <c r="A1482" s="44" t="s">
        <v>722</v>
      </c>
      <c r="B1482" s="45" t="s">
        <v>37</v>
      </c>
      <c r="C1482" s="46">
        <v>41002</v>
      </c>
      <c r="D1482" s="53" t="s">
        <v>95</v>
      </c>
      <c r="E1482" s="47" t="s">
        <v>9</v>
      </c>
      <c r="F1482" s="54">
        <v>1.08</v>
      </c>
      <c r="G1482" s="48">
        <v>1.08</v>
      </c>
      <c r="H1482" s="48">
        <f t="shared" ref="H1482:H1545" si="138">G1482*I1482</f>
        <v>0</v>
      </c>
      <c r="I1482" s="49">
        <f t="shared" ref="I1482:I1545" si="139">TRUNC(($P$7*P1482),2)</f>
        <v>0</v>
      </c>
      <c r="J1482" s="49">
        <f t="shared" ref="J1482:J1545" si="140">G1482*K1482</f>
        <v>4.6656000000000004</v>
      </c>
      <c r="K1482" s="49">
        <f t="shared" ref="K1482:K1545" si="141">TRUNC(($P$7*Q1482),2)</f>
        <v>4.32</v>
      </c>
      <c r="L1482" s="50">
        <f t="shared" ref="L1482:L1545" si="142">TRUNC(F1482*(I1482+K1482),2)</f>
        <v>4.66</v>
      </c>
      <c r="M1482" s="50">
        <f t="shared" ref="M1482:M1545" si="143">TRUNC(G1482*(I1482+K1482),2)</f>
        <v>4.66</v>
      </c>
      <c r="P1482" s="8">
        <v>0</v>
      </c>
      <c r="Q1482" s="8">
        <v>4.99</v>
      </c>
    </row>
    <row r="1483" spans="1:17">
      <c r="A1483" s="69" t="s">
        <v>723</v>
      </c>
      <c r="B1483" s="70"/>
      <c r="C1483" s="70"/>
      <c r="D1483" s="71" t="s">
        <v>217</v>
      </c>
      <c r="E1483" s="70"/>
      <c r="F1483" s="95"/>
      <c r="G1483" s="70"/>
      <c r="H1483" s="72"/>
      <c r="I1483" s="72"/>
      <c r="J1483" s="72"/>
      <c r="K1483" s="72"/>
      <c r="L1483" s="72">
        <f>SUM(L1484:L1485)</f>
        <v>32.56</v>
      </c>
      <c r="M1483" s="72">
        <f>SUM(M1484:M1485)</f>
        <v>32.56</v>
      </c>
      <c r="P1483" s="2"/>
      <c r="Q1483" s="2"/>
    </row>
    <row r="1484" spans="1:17">
      <c r="A1484" s="44" t="s">
        <v>724</v>
      </c>
      <c r="B1484" s="45" t="s">
        <v>37</v>
      </c>
      <c r="C1484" s="46">
        <v>50901</v>
      </c>
      <c r="D1484" s="53" t="s">
        <v>96</v>
      </c>
      <c r="E1484" s="47" t="s">
        <v>17</v>
      </c>
      <c r="F1484" s="54">
        <v>0.75</v>
      </c>
      <c r="G1484" s="48">
        <v>0.75</v>
      </c>
      <c r="H1484" s="48">
        <f t="shared" si="138"/>
        <v>0</v>
      </c>
      <c r="I1484" s="49">
        <f t="shared" si="139"/>
        <v>0</v>
      </c>
      <c r="J1484" s="49">
        <f t="shared" si="140"/>
        <v>26.347500000000004</v>
      </c>
      <c r="K1484" s="49">
        <f t="shared" si="141"/>
        <v>35.130000000000003</v>
      </c>
      <c r="L1484" s="50">
        <f t="shared" si="142"/>
        <v>26.34</v>
      </c>
      <c r="M1484" s="50">
        <f t="shared" si="143"/>
        <v>26.34</v>
      </c>
      <c r="P1484" s="8">
        <v>0</v>
      </c>
      <c r="Q1484" s="8">
        <v>40.520000000000003</v>
      </c>
    </row>
    <row r="1485" spans="1:17">
      <c r="A1485" s="44" t="s">
        <v>725</v>
      </c>
      <c r="B1485" s="45" t="s">
        <v>37</v>
      </c>
      <c r="C1485" s="46">
        <v>41002</v>
      </c>
      <c r="D1485" s="53" t="s">
        <v>95</v>
      </c>
      <c r="E1485" s="47" t="s">
        <v>9</v>
      </c>
      <c r="F1485" s="54">
        <v>1.44</v>
      </c>
      <c r="G1485" s="48">
        <v>1.44</v>
      </c>
      <c r="H1485" s="48">
        <f t="shared" si="138"/>
        <v>0</v>
      </c>
      <c r="I1485" s="49">
        <f t="shared" si="139"/>
        <v>0</v>
      </c>
      <c r="J1485" s="49">
        <f t="shared" si="140"/>
        <v>6.2208000000000006</v>
      </c>
      <c r="K1485" s="49">
        <f t="shared" si="141"/>
        <v>4.32</v>
      </c>
      <c r="L1485" s="50">
        <f t="shared" si="142"/>
        <v>6.22</v>
      </c>
      <c r="M1485" s="50">
        <f t="shared" si="143"/>
        <v>6.22</v>
      </c>
      <c r="P1485" s="8">
        <v>0</v>
      </c>
      <c r="Q1485" s="8">
        <v>4.99</v>
      </c>
    </row>
    <row r="1486" spans="1:17">
      <c r="A1486" s="69" t="s">
        <v>726</v>
      </c>
      <c r="B1486" s="70"/>
      <c r="C1486" s="70"/>
      <c r="D1486" s="71" t="s">
        <v>318</v>
      </c>
      <c r="E1486" s="70"/>
      <c r="F1486" s="95"/>
      <c r="G1486" s="70"/>
      <c r="H1486" s="72"/>
      <c r="I1486" s="72"/>
      <c r="J1486" s="72"/>
      <c r="K1486" s="72"/>
      <c r="L1486" s="72">
        <f>SUM(L1487:L1488)</f>
        <v>24.330000000000002</v>
      </c>
      <c r="M1486" s="72">
        <f>SUM(M1487:M1488)</f>
        <v>24.330000000000002</v>
      </c>
      <c r="P1486" s="2"/>
      <c r="Q1486" s="2"/>
    </row>
    <row r="1487" spans="1:17">
      <c r="A1487" s="44" t="s">
        <v>727</v>
      </c>
      <c r="B1487" s="45" t="s">
        <v>37</v>
      </c>
      <c r="C1487" s="46">
        <v>50901</v>
      </c>
      <c r="D1487" s="53" t="s">
        <v>96</v>
      </c>
      <c r="E1487" s="47" t="s">
        <v>17</v>
      </c>
      <c r="F1487" s="54">
        <v>0.56000000000000005</v>
      </c>
      <c r="G1487" s="48">
        <v>0.56000000000000005</v>
      </c>
      <c r="H1487" s="48">
        <f t="shared" si="138"/>
        <v>0</v>
      </c>
      <c r="I1487" s="49">
        <f t="shared" si="139"/>
        <v>0</v>
      </c>
      <c r="J1487" s="49">
        <f t="shared" si="140"/>
        <v>19.672800000000002</v>
      </c>
      <c r="K1487" s="49">
        <f t="shared" si="141"/>
        <v>35.130000000000003</v>
      </c>
      <c r="L1487" s="50">
        <f t="shared" si="142"/>
        <v>19.670000000000002</v>
      </c>
      <c r="M1487" s="50">
        <f t="shared" si="143"/>
        <v>19.670000000000002</v>
      </c>
      <c r="P1487" s="8">
        <v>0</v>
      </c>
      <c r="Q1487" s="8">
        <v>40.520000000000003</v>
      </c>
    </row>
    <row r="1488" spans="1:17">
      <c r="A1488" s="44" t="s">
        <v>728</v>
      </c>
      <c r="B1488" s="45" t="s">
        <v>37</v>
      </c>
      <c r="C1488" s="46">
        <v>41002</v>
      </c>
      <c r="D1488" s="53" t="s">
        <v>95</v>
      </c>
      <c r="E1488" s="47" t="s">
        <v>9</v>
      </c>
      <c r="F1488" s="54">
        <v>1.08</v>
      </c>
      <c r="G1488" s="48">
        <v>1.08</v>
      </c>
      <c r="H1488" s="48">
        <f t="shared" si="138"/>
        <v>0</v>
      </c>
      <c r="I1488" s="49">
        <f t="shared" si="139"/>
        <v>0</v>
      </c>
      <c r="J1488" s="49">
        <f t="shared" si="140"/>
        <v>4.6656000000000004</v>
      </c>
      <c r="K1488" s="49">
        <f t="shared" si="141"/>
        <v>4.32</v>
      </c>
      <c r="L1488" s="50">
        <f t="shared" si="142"/>
        <v>4.66</v>
      </c>
      <c r="M1488" s="50">
        <f t="shared" si="143"/>
        <v>4.66</v>
      </c>
      <c r="P1488" s="8">
        <v>0</v>
      </c>
      <c r="Q1488" s="8">
        <v>4.99</v>
      </c>
    </row>
    <row r="1489" spans="1:17">
      <c r="A1489" s="69" t="s">
        <v>729</v>
      </c>
      <c r="B1489" s="70"/>
      <c r="C1489" s="70"/>
      <c r="D1489" s="71" t="s">
        <v>226</v>
      </c>
      <c r="E1489" s="70"/>
      <c r="F1489" s="95"/>
      <c r="G1489" s="70"/>
      <c r="H1489" s="72"/>
      <c r="I1489" s="72"/>
      <c r="J1489" s="72"/>
      <c r="K1489" s="72"/>
      <c r="L1489" s="72">
        <f>SUM(L1490:L1491)</f>
        <v>97.7</v>
      </c>
      <c r="M1489" s="72">
        <f>SUM(M1490:M1491)</f>
        <v>97.7</v>
      </c>
      <c r="P1489" s="2"/>
      <c r="Q1489" s="2"/>
    </row>
    <row r="1490" spans="1:17">
      <c r="A1490" s="44" t="s">
        <v>730</v>
      </c>
      <c r="B1490" s="45" t="s">
        <v>37</v>
      </c>
      <c r="C1490" s="46">
        <v>50901</v>
      </c>
      <c r="D1490" s="53" t="s">
        <v>96</v>
      </c>
      <c r="E1490" s="47" t="s">
        <v>17</v>
      </c>
      <c r="F1490" s="54">
        <v>2.25</v>
      </c>
      <c r="G1490" s="48">
        <v>2.25</v>
      </c>
      <c r="H1490" s="48">
        <f t="shared" si="138"/>
        <v>0</v>
      </c>
      <c r="I1490" s="49">
        <f t="shared" si="139"/>
        <v>0</v>
      </c>
      <c r="J1490" s="49">
        <f t="shared" si="140"/>
        <v>79.042500000000004</v>
      </c>
      <c r="K1490" s="49">
        <f t="shared" si="141"/>
        <v>35.130000000000003</v>
      </c>
      <c r="L1490" s="50">
        <f t="shared" si="142"/>
        <v>79.040000000000006</v>
      </c>
      <c r="M1490" s="50">
        <f t="shared" si="143"/>
        <v>79.040000000000006</v>
      </c>
      <c r="P1490" s="8">
        <v>0</v>
      </c>
      <c r="Q1490" s="8">
        <v>40.520000000000003</v>
      </c>
    </row>
    <row r="1491" spans="1:17">
      <c r="A1491" s="44" t="s">
        <v>731</v>
      </c>
      <c r="B1491" s="45" t="s">
        <v>37</v>
      </c>
      <c r="C1491" s="46">
        <v>41002</v>
      </c>
      <c r="D1491" s="53" t="s">
        <v>95</v>
      </c>
      <c r="E1491" s="47" t="s">
        <v>9</v>
      </c>
      <c r="F1491" s="54">
        <v>4.32</v>
      </c>
      <c r="G1491" s="48">
        <v>4.32</v>
      </c>
      <c r="H1491" s="48">
        <f t="shared" si="138"/>
        <v>0</v>
      </c>
      <c r="I1491" s="49">
        <f t="shared" si="139"/>
        <v>0</v>
      </c>
      <c r="J1491" s="49">
        <f t="shared" si="140"/>
        <v>18.662400000000002</v>
      </c>
      <c r="K1491" s="49">
        <f t="shared" si="141"/>
        <v>4.32</v>
      </c>
      <c r="L1491" s="50">
        <f t="shared" si="142"/>
        <v>18.66</v>
      </c>
      <c r="M1491" s="50">
        <f t="shared" si="143"/>
        <v>18.66</v>
      </c>
      <c r="P1491" s="8">
        <v>0</v>
      </c>
      <c r="Q1491" s="8">
        <v>4.99</v>
      </c>
    </row>
    <row r="1492" spans="1:17">
      <c r="A1492" s="69" t="s">
        <v>732</v>
      </c>
      <c r="B1492" s="70"/>
      <c r="C1492" s="70"/>
      <c r="D1492" s="71" t="s">
        <v>229</v>
      </c>
      <c r="E1492" s="70"/>
      <c r="F1492" s="95"/>
      <c r="G1492" s="70"/>
      <c r="H1492" s="72"/>
      <c r="I1492" s="72"/>
      <c r="J1492" s="72"/>
      <c r="K1492" s="72"/>
      <c r="L1492" s="72">
        <f>SUM(L1493:L1494)</f>
        <v>73.349999999999994</v>
      </c>
      <c r="M1492" s="72">
        <f>SUM(M1493:M1494)</f>
        <v>73.349999999999994</v>
      </c>
      <c r="P1492" s="2"/>
      <c r="Q1492" s="2"/>
    </row>
    <row r="1493" spans="1:17">
      <c r="A1493" s="44" t="s">
        <v>733</v>
      </c>
      <c r="B1493" s="45" t="s">
        <v>37</v>
      </c>
      <c r="C1493" s="46">
        <v>50901</v>
      </c>
      <c r="D1493" s="53" t="s">
        <v>96</v>
      </c>
      <c r="E1493" s="47" t="s">
        <v>17</v>
      </c>
      <c r="F1493" s="54">
        <v>1.69</v>
      </c>
      <c r="G1493" s="48">
        <v>1.69</v>
      </c>
      <c r="H1493" s="48">
        <f t="shared" si="138"/>
        <v>0</v>
      </c>
      <c r="I1493" s="49">
        <f t="shared" si="139"/>
        <v>0</v>
      </c>
      <c r="J1493" s="49">
        <f t="shared" si="140"/>
        <v>59.369700000000002</v>
      </c>
      <c r="K1493" s="49">
        <f t="shared" si="141"/>
        <v>35.130000000000003</v>
      </c>
      <c r="L1493" s="50">
        <f t="shared" si="142"/>
        <v>59.36</v>
      </c>
      <c r="M1493" s="50">
        <f t="shared" si="143"/>
        <v>59.36</v>
      </c>
      <c r="P1493" s="8">
        <v>0</v>
      </c>
      <c r="Q1493" s="8">
        <v>40.520000000000003</v>
      </c>
    </row>
    <row r="1494" spans="1:17">
      <c r="A1494" s="44" t="s">
        <v>734</v>
      </c>
      <c r="B1494" s="45" t="s">
        <v>37</v>
      </c>
      <c r="C1494" s="46">
        <v>41002</v>
      </c>
      <c r="D1494" s="53" t="s">
        <v>95</v>
      </c>
      <c r="E1494" s="47" t="s">
        <v>9</v>
      </c>
      <c r="F1494" s="54">
        <v>3.24</v>
      </c>
      <c r="G1494" s="48">
        <v>3.24</v>
      </c>
      <c r="H1494" s="48">
        <f t="shared" si="138"/>
        <v>0</v>
      </c>
      <c r="I1494" s="49">
        <f t="shared" si="139"/>
        <v>0</v>
      </c>
      <c r="J1494" s="49">
        <f t="shared" si="140"/>
        <v>13.996800000000002</v>
      </c>
      <c r="K1494" s="49">
        <f t="shared" si="141"/>
        <v>4.32</v>
      </c>
      <c r="L1494" s="50">
        <f t="shared" si="142"/>
        <v>13.99</v>
      </c>
      <c r="M1494" s="50">
        <f t="shared" si="143"/>
        <v>13.99</v>
      </c>
      <c r="P1494" s="11">
        <v>0</v>
      </c>
      <c r="Q1494" s="11">
        <v>4.99</v>
      </c>
    </row>
    <row r="1495" spans="1:17">
      <c r="A1495" s="69" t="s">
        <v>523</v>
      </c>
      <c r="B1495" s="70"/>
      <c r="C1495" s="70"/>
      <c r="D1495" s="71" t="s">
        <v>232</v>
      </c>
      <c r="E1495" s="70"/>
      <c r="F1495" s="95"/>
      <c r="G1495" s="70"/>
      <c r="H1495" s="72"/>
      <c r="I1495" s="72"/>
      <c r="J1495" s="72"/>
      <c r="K1495" s="72"/>
      <c r="L1495" s="72">
        <f>SUM(L1496:L1497)</f>
        <v>73.349999999999994</v>
      </c>
      <c r="M1495" s="72">
        <f>SUM(M1496:M1497)</f>
        <v>73.349999999999994</v>
      </c>
      <c r="P1495" s="2"/>
      <c r="Q1495" s="2"/>
    </row>
    <row r="1496" spans="1:17">
      <c r="A1496" s="44" t="s">
        <v>524</v>
      </c>
      <c r="B1496" s="45" t="s">
        <v>37</v>
      </c>
      <c r="C1496" s="75">
        <v>50901</v>
      </c>
      <c r="D1496" s="53" t="s">
        <v>96</v>
      </c>
      <c r="E1496" s="47" t="s">
        <v>17</v>
      </c>
      <c r="F1496" s="54">
        <v>1.69</v>
      </c>
      <c r="G1496" s="48">
        <v>1.69</v>
      </c>
      <c r="H1496" s="48">
        <f t="shared" si="138"/>
        <v>0</v>
      </c>
      <c r="I1496" s="49">
        <f t="shared" si="139"/>
        <v>0</v>
      </c>
      <c r="J1496" s="49">
        <f t="shared" si="140"/>
        <v>59.369700000000002</v>
      </c>
      <c r="K1496" s="49">
        <f t="shared" si="141"/>
        <v>35.130000000000003</v>
      </c>
      <c r="L1496" s="50">
        <f t="shared" si="142"/>
        <v>59.36</v>
      </c>
      <c r="M1496" s="50">
        <f t="shared" si="143"/>
        <v>59.36</v>
      </c>
      <c r="P1496" s="8">
        <v>0</v>
      </c>
      <c r="Q1496" s="8">
        <v>40.520000000000003</v>
      </c>
    </row>
    <row r="1497" spans="1:17">
      <c r="A1497" s="44" t="s">
        <v>525</v>
      </c>
      <c r="B1497" s="45" t="s">
        <v>37</v>
      </c>
      <c r="C1497" s="75">
        <v>41002</v>
      </c>
      <c r="D1497" s="53" t="s">
        <v>95</v>
      </c>
      <c r="E1497" s="47" t="s">
        <v>9</v>
      </c>
      <c r="F1497" s="54">
        <v>3.24</v>
      </c>
      <c r="G1497" s="48">
        <v>3.24</v>
      </c>
      <c r="H1497" s="48">
        <f t="shared" si="138"/>
        <v>0</v>
      </c>
      <c r="I1497" s="49">
        <f t="shared" si="139"/>
        <v>0</v>
      </c>
      <c r="J1497" s="49">
        <f t="shared" si="140"/>
        <v>13.996800000000002</v>
      </c>
      <c r="K1497" s="49">
        <f t="shared" si="141"/>
        <v>4.32</v>
      </c>
      <c r="L1497" s="50">
        <f t="shared" si="142"/>
        <v>13.99</v>
      </c>
      <c r="M1497" s="50">
        <f t="shared" si="143"/>
        <v>13.99</v>
      </c>
      <c r="P1497" s="8">
        <v>0</v>
      </c>
      <c r="Q1497" s="8">
        <v>4.99</v>
      </c>
    </row>
    <row r="1498" spans="1:17">
      <c r="A1498" s="69" t="s">
        <v>526</v>
      </c>
      <c r="B1498" s="70"/>
      <c r="C1498" s="70"/>
      <c r="D1498" s="71" t="s">
        <v>235</v>
      </c>
      <c r="E1498" s="70"/>
      <c r="F1498" s="95"/>
      <c r="G1498" s="70"/>
      <c r="H1498" s="72"/>
      <c r="I1498" s="72"/>
      <c r="J1498" s="72"/>
      <c r="K1498" s="72"/>
      <c r="L1498" s="72">
        <f>SUM(L1499:L1500)</f>
        <v>16.100000000000001</v>
      </c>
      <c r="M1498" s="72">
        <f>SUM(M1499:M1500)</f>
        <v>16.100000000000001</v>
      </c>
      <c r="P1498" s="2"/>
      <c r="Q1498" s="2"/>
    </row>
    <row r="1499" spans="1:17">
      <c r="A1499" s="44" t="s">
        <v>527</v>
      </c>
      <c r="B1499" s="45" t="s">
        <v>37</v>
      </c>
      <c r="C1499" s="75">
        <v>50901</v>
      </c>
      <c r="D1499" s="53" t="s">
        <v>96</v>
      </c>
      <c r="E1499" s="47" t="s">
        <v>17</v>
      </c>
      <c r="F1499" s="54">
        <v>0.37</v>
      </c>
      <c r="G1499" s="48">
        <v>0.37</v>
      </c>
      <c r="H1499" s="48">
        <f t="shared" si="138"/>
        <v>0</v>
      </c>
      <c r="I1499" s="49">
        <f t="shared" si="139"/>
        <v>0</v>
      </c>
      <c r="J1499" s="49">
        <f t="shared" si="140"/>
        <v>12.998100000000001</v>
      </c>
      <c r="K1499" s="49">
        <f t="shared" si="141"/>
        <v>35.130000000000003</v>
      </c>
      <c r="L1499" s="50">
        <f t="shared" si="142"/>
        <v>12.99</v>
      </c>
      <c r="M1499" s="50">
        <f t="shared" si="143"/>
        <v>12.99</v>
      </c>
      <c r="P1499" s="8">
        <v>0</v>
      </c>
      <c r="Q1499" s="8">
        <v>40.520000000000003</v>
      </c>
    </row>
    <row r="1500" spans="1:17">
      <c r="A1500" s="44" t="s">
        <v>528</v>
      </c>
      <c r="B1500" s="45" t="s">
        <v>37</v>
      </c>
      <c r="C1500" s="75">
        <v>41002</v>
      </c>
      <c r="D1500" s="53" t="s">
        <v>95</v>
      </c>
      <c r="E1500" s="47" t="s">
        <v>9</v>
      </c>
      <c r="F1500" s="54">
        <v>0.72</v>
      </c>
      <c r="G1500" s="48">
        <v>0.72</v>
      </c>
      <c r="H1500" s="48">
        <f t="shared" si="138"/>
        <v>0</v>
      </c>
      <c r="I1500" s="49">
        <f t="shared" si="139"/>
        <v>0</v>
      </c>
      <c r="J1500" s="49">
        <f t="shared" si="140"/>
        <v>3.1104000000000003</v>
      </c>
      <c r="K1500" s="49">
        <f t="shared" si="141"/>
        <v>4.32</v>
      </c>
      <c r="L1500" s="50">
        <f t="shared" si="142"/>
        <v>3.11</v>
      </c>
      <c r="M1500" s="50">
        <f t="shared" si="143"/>
        <v>3.11</v>
      </c>
      <c r="P1500" s="8">
        <v>0</v>
      </c>
      <c r="Q1500" s="8">
        <v>4.99</v>
      </c>
    </row>
    <row r="1501" spans="1:17">
      <c r="A1501" s="59" t="s">
        <v>529</v>
      </c>
      <c r="B1501" s="60"/>
      <c r="C1501" s="60"/>
      <c r="D1501" s="61" t="s">
        <v>309</v>
      </c>
      <c r="E1501" s="60"/>
      <c r="F1501" s="93"/>
      <c r="G1501" s="60"/>
      <c r="H1501" s="62"/>
      <c r="I1501" s="62"/>
      <c r="J1501" s="62"/>
      <c r="K1501" s="62"/>
      <c r="L1501" s="62">
        <f>L1502+L1506+L1510+L1514+L1518+L1522+L1526+L1530+L1534</f>
        <v>551.37</v>
      </c>
      <c r="M1501" s="62">
        <f>M1502+M1506+M1510+M1514+M1518+M1522+M1526+M1530+M1534</f>
        <v>551.37</v>
      </c>
      <c r="P1501" s="3"/>
      <c r="Q1501" s="3"/>
    </row>
    <row r="1502" spans="1:17">
      <c r="A1502" s="69" t="s">
        <v>530</v>
      </c>
      <c r="B1502" s="70"/>
      <c r="C1502" s="70"/>
      <c r="D1502" s="71" t="s">
        <v>289</v>
      </c>
      <c r="E1502" s="70"/>
      <c r="F1502" s="95"/>
      <c r="G1502" s="70"/>
      <c r="H1502" s="72"/>
      <c r="I1502" s="72"/>
      <c r="J1502" s="72"/>
      <c r="K1502" s="72"/>
      <c r="L1502" s="72">
        <f>SUM(L1503:L1505)</f>
        <v>94.47</v>
      </c>
      <c r="M1502" s="72">
        <f>SUM(M1503:M1505)</f>
        <v>94.47</v>
      </c>
      <c r="P1502" s="2"/>
      <c r="Q1502" s="2"/>
    </row>
    <row r="1503" spans="1:17">
      <c r="A1503" s="44" t="s">
        <v>531</v>
      </c>
      <c r="B1503" s="45" t="s">
        <v>37</v>
      </c>
      <c r="C1503" s="75">
        <v>40101</v>
      </c>
      <c r="D1503" s="53" t="s">
        <v>93</v>
      </c>
      <c r="E1503" s="47" t="s">
        <v>17</v>
      </c>
      <c r="F1503" s="54">
        <v>2.17</v>
      </c>
      <c r="G1503" s="48">
        <v>2.17</v>
      </c>
      <c r="H1503" s="48">
        <f t="shared" si="138"/>
        <v>0</v>
      </c>
      <c r="I1503" s="49">
        <f t="shared" si="139"/>
        <v>0</v>
      </c>
      <c r="J1503" s="49">
        <f t="shared" si="140"/>
        <v>60.195799999999991</v>
      </c>
      <c r="K1503" s="49">
        <f t="shared" si="141"/>
        <v>27.74</v>
      </c>
      <c r="L1503" s="50">
        <f t="shared" si="142"/>
        <v>60.19</v>
      </c>
      <c r="M1503" s="50">
        <f t="shared" si="143"/>
        <v>60.19</v>
      </c>
      <c r="P1503" s="8">
        <v>0</v>
      </c>
      <c r="Q1503" s="8">
        <v>32</v>
      </c>
    </row>
    <row r="1504" spans="1:17">
      <c r="A1504" s="44" t="s">
        <v>532</v>
      </c>
      <c r="B1504" s="45" t="s">
        <v>37</v>
      </c>
      <c r="C1504" s="75">
        <v>41002</v>
      </c>
      <c r="D1504" s="53" t="s">
        <v>95</v>
      </c>
      <c r="E1504" s="47" t="s">
        <v>9</v>
      </c>
      <c r="F1504" s="54">
        <v>2.66</v>
      </c>
      <c r="G1504" s="48">
        <v>2.66</v>
      </c>
      <c r="H1504" s="48">
        <f t="shared" si="138"/>
        <v>0</v>
      </c>
      <c r="I1504" s="49">
        <f t="shared" si="139"/>
        <v>0</v>
      </c>
      <c r="J1504" s="49">
        <f t="shared" si="140"/>
        <v>11.491200000000001</v>
      </c>
      <c r="K1504" s="49">
        <f t="shared" si="141"/>
        <v>4.32</v>
      </c>
      <c r="L1504" s="50">
        <f t="shared" si="142"/>
        <v>11.49</v>
      </c>
      <c r="M1504" s="50">
        <f t="shared" si="143"/>
        <v>11.49</v>
      </c>
      <c r="P1504" s="8">
        <v>0</v>
      </c>
      <c r="Q1504" s="8">
        <v>4.99</v>
      </c>
    </row>
    <row r="1505" spans="1:17">
      <c r="A1505" s="44" t="s">
        <v>533</v>
      </c>
      <c r="B1505" s="45" t="s">
        <v>37</v>
      </c>
      <c r="C1505" s="75">
        <v>40902</v>
      </c>
      <c r="D1505" s="53" t="s">
        <v>94</v>
      </c>
      <c r="E1505" s="47" t="s">
        <v>17</v>
      </c>
      <c r="F1505" s="54">
        <v>1.24</v>
      </c>
      <c r="G1505" s="48">
        <v>1.24</v>
      </c>
      <c r="H1505" s="48">
        <f t="shared" si="138"/>
        <v>0</v>
      </c>
      <c r="I1505" s="49">
        <f t="shared" si="139"/>
        <v>0</v>
      </c>
      <c r="J1505" s="49">
        <f t="shared" si="140"/>
        <v>22.7912</v>
      </c>
      <c r="K1505" s="49">
        <f t="shared" si="141"/>
        <v>18.38</v>
      </c>
      <c r="L1505" s="50">
        <f t="shared" si="142"/>
        <v>22.79</v>
      </c>
      <c r="M1505" s="50">
        <f t="shared" si="143"/>
        <v>22.79</v>
      </c>
      <c r="P1505" s="8">
        <v>0</v>
      </c>
      <c r="Q1505" s="8">
        <v>21.2</v>
      </c>
    </row>
    <row r="1506" spans="1:17">
      <c r="A1506" s="69" t="s">
        <v>534</v>
      </c>
      <c r="B1506" s="70"/>
      <c r="C1506" s="70"/>
      <c r="D1506" s="71" t="s">
        <v>297</v>
      </c>
      <c r="E1506" s="70"/>
      <c r="F1506" s="95"/>
      <c r="G1506" s="70"/>
      <c r="H1506" s="72"/>
      <c r="I1506" s="72"/>
      <c r="J1506" s="72"/>
      <c r="K1506" s="72"/>
      <c r="L1506" s="72">
        <f>SUM(L1507:L1509)</f>
        <v>63.11</v>
      </c>
      <c r="M1506" s="72">
        <f>SUM(M1507:M1509)</f>
        <v>63.11</v>
      </c>
      <c r="P1506" s="2"/>
      <c r="Q1506" s="2"/>
    </row>
    <row r="1507" spans="1:17">
      <c r="A1507" s="44" t="s">
        <v>535</v>
      </c>
      <c r="B1507" s="45" t="s">
        <v>37</v>
      </c>
      <c r="C1507" s="75">
        <v>40101</v>
      </c>
      <c r="D1507" s="53" t="s">
        <v>93</v>
      </c>
      <c r="E1507" s="47" t="s">
        <v>17</v>
      </c>
      <c r="F1507" s="54">
        <v>1.45</v>
      </c>
      <c r="G1507" s="48">
        <v>1.45</v>
      </c>
      <c r="H1507" s="48">
        <f t="shared" si="138"/>
        <v>0</v>
      </c>
      <c r="I1507" s="49">
        <f t="shared" si="139"/>
        <v>0</v>
      </c>
      <c r="J1507" s="49">
        <f t="shared" si="140"/>
        <v>40.222999999999999</v>
      </c>
      <c r="K1507" s="49">
        <f t="shared" si="141"/>
        <v>27.74</v>
      </c>
      <c r="L1507" s="50">
        <f t="shared" si="142"/>
        <v>40.22</v>
      </c>
      <c r="M1507" s="50">
        <f t="shared" si="143"/>
        <v>40.22</v>
      </c>
      <c r="P1507" s="8">
        <v>0</v>
      </c>
      <c r="Q1507" s="8">
        <v>32</v>
      </c>
    </row>
    <row r="1508" spans="1:17">
      <c r="A1508" s="44" t="s">
        <v>536</v>
      </c>
      <c r="B1508" s="45" t="s">
        <v>37</v>
      </c>
      <c r="C1508" s="75">
        <v>41002</v>
      </c>
      <c r="D1508" s="53" t="s">
        <v>95</v>
      </c>
      <c r="E1508" s="47" t="s">
        <v>9</v>
      </c>
      <c r="F1508" s="54">
        <v>1.77</v>
      </c>
      <c r="G1508" s="48">
        <v>1.77</v>
      </c>
      <c r="H1508" s="48">
        <f t="shared" si="138"/>
        <v>0</v>
      </c>
      <c r="I1508" s="49">
        <f t="shared" si="139"/>
        <v>0</v>
      </c>
      <c r="J1508" s="49">
        <f t="shared" si="140"/>
        <v>7.6464000000000008</v>
      </c>
      <c r="K1508" s="49">
        <f t="shared" si="141"/>
        <v>4.32</v>
      </c>
      <c r="L1508" s="50">
        <f t="shared" si="142"/>
        <v>7.64</v>
      </c>
      <c r="M1508" s="50">
        <f t="shared" si="143"/>
        <v>7.64</v>
      </c>
      <c r="P1508" s="8">
        <v>0</v>
      </c>
      <c r="Q1508" s="8">
        <v>4.99</v>
      </c>
    </row>
    <row r="1509" spans="1:17">
      <c r="A1509" s="44" t="s">
        <v>537</v>
      </c>
      <c r="B1509" s="45" t="s">
        <v>37</v>
      </c>
      <c r="C1509" s="75">
        <v>40902</v>
      </c>
      <c r="D1509" s="53" t="s">
        <v>94</v>
      </c>
      <c r="E1509" s="47" t="s">
        <v>17</v>
      </c>
      <c r="F1509" s="54">
        <v>0.83</v>
      </c>
      <c r="G1509" s="48">
        <v>0.83</v>
      </c>
      <c r="H1509" s="48">
        <f t="shared" si="138"/>
        <v>0</v>
      </c>
      <c r="I1509" s="49">
        <f t="shared" si="139"/>
        <v>0</v>
      </c>
      <c r="J1509" s="49">
        <f t="shared" si="140"/>
        <v>15.255399999999998</v>
      </c>
      <c r="K1509" s="49">
        <f t="shared" si="141"/>
        <v>18.38</v>
      </c>
      <c r="L1509" s="50">
        <f t="shared" si="142"/>
        <v>15.25</v>
      </c>
      <c r="M1509" s="50">
        <f t="shared" si="143"/>
        <v>15.25</v>
      </c>
      <c r="P1509" s="8">
        <v>0</v>
      </c>
      <c r="Q1509" s="8">
        <v>21.2</v>
      </c>
    </row>
    <row r="1510" spans="1:17">
      <c r="A1510" s="69" t="s">
        <v>538</v>
      </c>
      <c r="B1510" s="70"/>
      <c r="C1510" s="70"/>
      <c r="D1510" s="71" t="s">
        <v>217</v>
      </c>
      <c r="E1510" s="70"/>
      <c r="F1510" s="95"/>
      <c r="G1510" s="70"/>
      <c r="H1510" s="72"/>
      <c r="I1510" s="72"/>
      <c r="J1510" s="72"/>
      <c r="K1510" s="72"/>
      <c r="L1510" s="72">
        <f>SUM(L1511:L1513)</f>
        <v>8.9700000000000006</v>
      </c>
      <c r="M1510" s="72">
        <f>SUM(M1511:M1513)</f>
        <v>8.9700000000000006</v>
      </c>
      <c r="P1510" s="2"/>
      <c r="Q1510" s="2"/>
    </row>
    <row r="1511" spans="1:17">
      <c r="A1511" s="44" t="s">
        <v>539</v>
      </c>
      <c r="B1511" s="45" t="s">
        <v>37</v>
      </c>
      <c r="C1511" s="75">
        <v>40101</v>
      </c>
      <c r="D1511" s="53" t="s">
        <v>93</v>
      </c>
      <c r="E1511" s="47" t="s">
        <v>17</v>
      </c>
      <c r="F1511" s="54">
        <v>0.21</v>
      </c>
      <c r="G1511" s="48">
        <v>0.21</v>
      </c>
      <c r="H1511" s="48">
        <f t="shared" si="138"/>
        <v>0</v>
      </c>
      <c r="I1511" s="49">
        <f t="shared" si="139"/>
        <v>0</v>
      </c>
      <c r="J1511" s="49">
        <f t="shared" si="140"/>
        <v>5.8253999999999992</v>
      </c>
      <c r="K1511" s="49">
        <f t="shared" si="141"/>
        <v>27.74</v>
      </c>
      <c r="L1511" s="50">
        <f t="shared" si="142"/>
        <v>5.82</v>
      </c>
      <c r="M1511" s="50">
        <f t="shared" si="143"/>
        <v>5.82</v>
      </c>
      <c r="P1511" s="8">
        <v>0</v>
      </c>
      <c r="Q1511" s="8">
        <v>32</v>
      </c>
    </row>
    <row r="1512" spans="1:17">
      <c r="A1512" s="44" t="s">
        <v>540</v>
      </c>
      <c r="B1512" s="45" t="s">
        <v>37</v>
      </c>
      <c r="C1512" s="75">
        <v>41002</v>
      </c>
      <c r="D1512" s="53" t="s">
        <v>95</v>
      </c>
      <c r="E1512" s="47" t="s">
        <v>9</v>
      </c>
      <c r="F1512" s="54">
        <v>0.22</v>
      </c>
      <c r="G1512" s="48">
        <v>0.22</v>
      </c>
      <c r="H1512" s="48">
        <f t="shared" si="138"/>
        <v>0</v>
      </c>
      <c r="I1512" s="49">
        <f t="shared" si="139"/>
        <v>0</v>
      </c>
      <c r="J1512" s="49">
        <f t="shared" si="140"/>
        <v>0.95040000000000002</v>
      </c>
      <c r="K1512" s="49">
        <f t="shared" si="141"/>
        <v>4.32</v>
      </c>
      <c r="L1512" s="50">
        <f t="shared" si="142"/>
        <v>0.95</v>
      </c>
      <c r="M1512" s="50">
        <f t="shared" si="143"/>
        <v>0.95</v>
      </c>
      <c r="P1512" s="8">
        <v>0</v>
      </c>
      <c r="Q1512" s="8">
        <v>4.99</v>
      </c>
    </row>
    <row r="1513" spans="1:17">
      <c r="A1513" s="44" t="s">
        <v>541</v>
      </c>
      <c r="B1513" s="45" t="s">
        <v>37</v>
      </c>
      <c r="C1513" s="75">
        <v>40902</v>
      </c>
      <c r="D1513" s="53" t="s">
        <v>94</v>
      </c>
      <c r="E1513" s="47" t="s">
        <v>17</v>
      </c>
      <c r="F1513" s="54">
        <v>0.12</v>
      </c>
      <c r="G1513" s="48">
        <v>0.12</v>
      </c>
      <c r="H1513" s="48">
        <f t="shared" si="138"/>
        <v>0</v>
      </c>
      <c r="I1513" s="49">
        <f t="shared" si="139"/>
        <v>0</v>
      </c>
      <c r="J1513" s="49">
        <f t="shared" si="140"/>
        <v>2.2056</v>
      </c>
      <c r="K1513" s="49">
        <f t="shared" si="141"/>
        <v>18.38</v>
      </c>
      <c r="L1513" s="50">
        <f t="shared" si="142"/>
        <v>2.2000000000000002</v>
      </c>
      <c r="M1513" s="50">
        <f t="shared" si="143"/>
        <v>2.2000000000000002</v>
      </c>
      <c r="P1513" s="8">
        <v>0</v>
      </c>
      <c r="Q1513" s="8">
        <v>21.2</v>
      </c>
    </row>
    <row r="1514" spans="1:17">
      <c r="A1514" s="69" t="s">
        <v>542</v>
      </c>
      <c r="B1514" s="70"/>
      <c r="C1514" s="70"/>
      <c r="D1514" s="71" t="s">
        <v>220</v>
      </c>
      <c r="E1514" s="70"/>
      <c r="F1514" s="95"/>
      <c r="G1514" s="70"/>
      <c r="H1514" s="72"/>
      <c r="I1514" s="72"/>
      <c r="J1514" s="72"/>
      <c r="K1514" s="72"/>
      <c r="L1514" s="72">
        <f>SUM(L1515:L1517)</f>
        <v>66.830000000000013</v>
      </c>
      <c r="M1514" s="72">
        <f>SUM(M1515:M1517)</f>
        <v>66.830000000000013</v>
      </c>
      <c r="P1514" s="2"/>
      <c r="Q1514" s="2"/>
    </row>
    <row r="1515" spans="1:17">
      <c r="A1515" s="44" t="s">
        <v>543</v>
      </c>
      <c r="B1515" s="45" t="s">
        <v>37</v>
      </c>
      <c r="C1515" s="75">
        <v>40101</v>
      </c>
      <c r="D1515" s="53" t="s">
        <v>93</v>
      </c>
      <c r="E1515" s="47" t="s">
        <v>17</v>
      </c>
      <c r="F1515" s="54">
        <v>1.56</v>
      </c>
      <c r="G1515" s="48">
        <v>1.56</v>
      </c>
      <c r="H1515" s="48">
        <f t="shared" si="138"/>
        <v>0</v>
      </c>
      <c r="I1515" s="49">
        <f t="shared" si="139"/>
        <v>0</v>
      </c>
      <c r="J1515" s="49">
        <f t="shared" si="140"/>
        <v>43.2744</v>
      </c>
      <c r="K1515" s="49">
        <f t="shared" si="141"/>
        <v>27.74</v>
      </c>
      <c r="L1515" s="50">
        <f t="shared" si="142"/>
        <v>43.27</v>
      </c>
      <c r="M1515" s="50">
        <f t="shared" si="143"/>
        <v>43.27</v>
      </c>
      <c r="P1515" s="8">
        <v>0</v>
      </c>
      <c r="Q1515" s="8">
        <v>32</v>
      </c>
    </row>
    <row r="1516" spans="1:17">
      <c r="A1516" s="44" t="s">
        <v>544</v>
      </c>
      <c r="B1516" s="45" t="s">
        <v>37</v>
      </c>
      <c r="C1516" s="75">
        <v>41002</v>
      </c>
      <c r="D1516" s="53" t="s">
        <v>95</v>
      </c>
      <c r="E1516" s="47" t="s">
        <v>9</v>
      </c>
      <c r="F1516" s="54">
        <v>1.67</v>
      </c>
      <c r="G1516" s="48">
        <v>1.67</v>
      </c>
      <c r="H1516" s="48">
        <f t="shared" si="138"/>
        <v>0</v>
      </c>
      <c r="I1516" s="49">
        <f t="shared" si="139"/>
        <v>0</v>
      </c>
      <c r="J1516" s="49">
        <f t="shared" si="140"/>
        <v>7.2144000000000004</v>
      </c>
      <c r="K1516" s="49">
        <f t="shared" si="141"/>
        <v>4.32</v>
      </c>
      <c r="L1516" s="50">
        <f t="shared" si="142"/>
        <v>7.21</v>
      </c>
      <c r="M1516" s="50">
        <f t="shared" si="143"/>
        <v>7.21</v>
      </c>
      <c r="P1516" s="8">
        <v>0</v>
      </c>
      <c r="Q1516" s="8">
        <v>4.99</v>
      </c>
    </row>
    <row r="1517" spans="1:17">
      <c r="A1517" s="44" t="s">
        <v>545</v>
      </c>
      <c r="B1517" s="45" t="s">
        <v>37</v>
      </c>
      <c r="C1517" s="75">
        <v>40902</v>
      </c>
      <c r="D1517" s="53" t="s">
        <v>94</v>
      </c>
      <c r="E1517" s="47" t="s">
        <v>17</v>
      </c>
      <c r="F1517" s="54">
        <v>0.89</v>
      </c>
      <c r="G1517" s="48">
        <v>0.89</v>
      </c>
      <c r="H1517" s="48">
        <f t="shared" si="138"/>
        <v>0</v>
      </c>
      <c r="I1517" s="49">
        <f t="shared" si="139"/>
        <v>0</v>
      </c>
      <c r="J1517" s="49">
        <f t="shared" si="140"/>
        <v>16.3582</v>
      </c>
      <c r="K1517" s="49">
        <f t="shared" si="141"/>
        <v>18.38</v>
      </c>
      <c r="L1517" s="50">
        <f t="shared" si="142"/>
        <v>16.350000000000001</v>
      </c>
      <c r="M1517" s="50">
        <f t="shared" si="143"/>
        <v>16.350000000000001</v>
      </c>
      <c r="P1517" s="8">
        <v>0</v>
      </c>
      <c r="Q1517" s="8">
        <v>21.2</v>
      </c>
    </row>
    <row r="1518" spans="1:17">
      <c r="A1518" s="69" t="s">
        <v>546</v>
      </c>
      <c r="B1518" s="70"/>
      <c r="C1518" s="70"/>
      <c r="D1518" s="71" t="s">
        <v>223</v>
      </c>
      <c r="E1518" s="70"/>
      <c r="F1518" s="95"/>
      <c r="G1518" s="70"/>
      <c r="H1518" s="72"/>
      <c r="I1518" s="72"/>
      <c r="J1518" s="72"/>
      <c r="K1518" s="72"/>
      <c r="L1518" s="72">
        <f>SUM(L1519:L1521)</f>
        <v>54.819999999999993</v>
      </c>
      <c r="M1518" s="72">
        <f>SUM(M1519:M1521)</f>
        <v>54.819999999999993</v>
      </c>
      <c r="P1518" s="2"/>
      <c r="Q1518" s="2"/>
    </row>
    <row r="1519" spans="1:17">
      <c r="A1519" s="44" t="s">
        <v>547</v>
      </c>
      <c r="B1519" s="45" t="s">
        <v>37</v>
      </c>
      <c r="C1519" s="75">
        <v>40101</v>
      </c>
      <c r="D1519" s="53" t="s">
        <v>93</v>
      </c>
      <c r="E1519" s="47" t="s">
        <v>17</v>
      </c>
      <c r="F1519" s="54">
        <v>1.28</v>
      </c>
      <c r="G1519" s="48">
        <v>1.28</v>
      </c>
      <c r="H1519" s="48">
        <f t="shared" si="138"/>
        <v>0</v>
      </c>
      <c r="I1519" s="49">
        <f t="shared" si="139"/>
        <v>0</v>
      </c>
      <c r="J1519" s="49">
        <f t="shared" si="140"/>
        <v>35.507199999999997</v>
      </c>
      <c r="K1519" s="49">
        <f t="shared" si="141"/>
        <v>27.74</v>
      </c>
      <c r="L1519" s="50">
        <f t="shared" si="142"/>
        <v>35.5</v>
      </c>
      <c r="M1519" s="50">
        <f t="shared" si="143"/>
        <v>35.5</v>
      </c>
      <c r="P1519" s="8">
        <v>0</v>
      </c>
      <c r="Q1519" s="8">
        <v>32</v>
      </c>
    </row>
    <row r="1520" spans="1:17">
      <c r="A1520" s="44" t="s">
        <v>548</v>
      </c>
      <c r="B1520" s="45" t="s">
        <v>37</v>
      </c>
      <c r="C1520" s="75">
        <v>41002</v>
      </c>
      <c r="D1520" s="53" t="s">
        <v>95</v>
      </c>
      <c r="E1520" s="47" t="s">
        <v>9</v>
      </c>
      <c r="F1520" s="54">
        <v>1.37</v>
      </c>
      <c r="G1520" s="48">
        <v>1.37</v>
      </c>
      <c r="H1520" s="48">
        <f t="shared" si="138"/>
        <v>0</v>
      </c>
      <c r="I1520" s="49">
        <f t="shared" si="139"/>
        <v>0</v>
      </c>
      <c r="J1520" s="49">
        <f t="shared" si="140"/>
        <v>5.918400000000001</v>
      </c>
      <c r="K1520" s="49">
        <f t="shared" si="141"/>
        <v>4.32</v>
      </c>
      <c r="L1520" s="50">
        <f t="shared" si="142"/>
        <v>5.91</v>
      </c>
      <c r="M1520" s="50">
        <f t="shared" si="143"/>
        <v>5.91</v>
      </c>
      <c r="P1520" s="8">
        <v>0</v>
      </c>
      <c r="Q1520" s="8">
        <v>4.99</v>
      </c>
    </row>
    <row r="1521" spans="1:17">
      <c r="A1521" s="44" t="s">
        <v>549</v>
      </c>
      <c r="B1521" s="45" t="s">
        <v>37</v>
      </c>
      <c r="C1521" s="75">
        <v>40902</v>
      </c>
      <c r="D1521" s="53" t="s">
        <v>94</v>
      </c>
      <c r="E1521" s="47" t="s">
        <v>17</v>
      </c>
      <c r="F1521" s="54">
        <v>0.73</v>
      </c>
      <c r="G1521" s="48">
        <v>0.73</v>
      </c>
      <c r="H1521" s="48">
        <f t="shared" si="138"/>
        <v>0</v>
      </c>
      <c r="I1521" s="49">
        <f t="shared" si="139"/>
        <v>0</v>
      </c>
      <c r="J1521" s="49">
        <f t="shared" si="140"/>
        <v>13.417399999999999</v>
      </c>
      <c r="K1521" s="49">
        <f t="shared" si="141"/>
        <v>18.38</v>
      </c>
      <c r="L1521" s="50">
        <f t="shared" si="142"/>
        <v>13.41</v>
      </c>
      <c r="M1521" s="50">
        <f t="shared" si="143"/>
        <v>13.41</v>
      </c>
      <c r="P1521" s="8">
        <v>0</v>
      </c>
      <c r="Q1521" s="8">
        <v>21.2</v>
      </c>
    </row>
    <row r="1522" spans="1:17">
      <c r="A1522" s="69" t="s">
        <v>550</v>
      </c>
      <c r="B1522" s="70"/>
      <c r="C1522" s="70"/>
      <c r="D1522" s="71" t="s">
        <v>226</v>
      </c>
      <c r="E1522" s="70"/>
      <c r="F1522" s="95"/>
      <c r="G1522" s="70"/>
      <c r="H1522" s="72"/>
      <c r="I1522" s="72"/>
      <c r="J1522" s="72"/>
      <c r="K1522" s="72"/>
      <c r="L1522" s="72">
        <f>SUM(L1523:L1525)</f>
        <v>66.179999999999993</v>
      </c>
      <c r="M1522" s="72">
        <f>SUM(M1523:M1525)</f>
        <v>66.179999999999993</v>
      </c>
      <c r="P1522" s="2"/>
      <c r="Q1522" s="2"/>
    </row>
    <row r="1523" spans="1:17">
      <c r="A1523" s="44" t="s">
        <v>551</v>
      </c>
      <c r="B1523" s="45" t="s">
        <v>37</v>
      </c>
      <c r="C1523" s="75">
        <v>40101</v>
      </c>
      <c r="D1523" s="53" t="s">
        <v>93</v>
      </c>
      <c r="E1523" s="47" t="s">
        <v>17</v>
      </c>
      <c r="F1523" s="54">
        <v>1.52</v>
      </c>
      <c r="G1523" s="48">
        <v>1.52</v>
      </c>
      <c r="H1523" s="48">
        <f t="shared" si="138"/>
        <v>0</v>
      </c>
      <c r="I1523" s="49">
        <f t="shared" si="139"/>
        <v>0</v>
      </c>
      <c r="J1523" s="49">
        <f t="shared" si="140"/>
        <v>42.1648</v>
      </c>
      <c r="K1523" s="49">
        <f t="shared" si="141"/>
        <v>27.74</v>
      </c>
      <c r="L1523" s="50">
        <f t="shared" si="142"/>
        <v>42.16</v>
      </c>
      <c r="M1523" s="50">
        <f t="shared" si="143"/>
        <v>42.16</v>
      </c>
      <c r="P1523" s="8">
        <v>0</v>
      </c>
      <c r="Q1523" s="8">
        <v>32</v>
      </c>
    </row>
    <row r="1524" spans="1:17">
      <c r="A1524" s="44" t="s">
        <v>552</v>
      </c>
      <c r="B1524" s="45" t="s">
        <v>37</v>
      </c>
      <c r="C1524" s="75">
        <v>41002</v>
      </c>
      <c r="D1524" s="53" t="s">
        <v>95</v>
      </c>
      <c r="E1524" s="47" t="s">
        <v>9</v>
      </c>
      <c r="F1524" s="54">
        <v>1.86</v>
      </c>
      <c r="G1524" s="48">
        <v>1.86</v>
      </c>
      <c r="H1524" s="48">
        <f t="shared" si="138"/>
        <v>0</v>
      </c>
      <c r="I1524" s="49">
        <f t="shared" si="139"/>
        <v>0</v>
      </c>
      <c r="J1524" s="49">
        <f t="shared" si="140"/>
        <v>8.0352000000000015</v>
      </c>
      <c r="K1524" s="49">
        <f t="shared" si="141"/>
        <v>4.32</v>
      </c>
      <c r="L1524" s="50">
        <f t="shared" si="142"/>
        <v>8.0299999999999994</v>
      </c>
      <c r="M1524" s="50">
        <f t="shared" si="143"/>
        <v>8.0299999999999994</v>
      </c>
      <c r="P1524" s="8">
        <v>0</v>
      </c>
      <c r="Q1524" s="8">
        <v>4.99</v>
      </c>
    </row>
    <row r="1525" spans="1:17">
      <c r="A1525" s="44" t="s">
        <v>553</v>
      </c>
      <c r="B1525" s="45" t="s">
        <v>37</v>
      </c>
      <c r="C1525" s="75">
        <v>40902</v>
      </c>
      <c r="D1525" s="53" t="s">
        <v>94</v>
      </c>
      <c r="E1525" s="47" t="s">
        <v>17</v>
      </c>
      <c r="F1525" s="54">
        <v>0.87</v>
      </c>
      <c r="G1525" s="48">
        <v>0.87</v>
      </c>
      <c r="H1525" s="48">
        <f t="shared" si="138"/>
        <v>0</v>
      </c>
      <c r="I1525" s="49">
        <f t="shared" si="139"/>
        <v>0</v>
      </c>
      <c r="J1525" s="49">
        <f t="shared" si="140"/>
        <v>15.990599999999999</v>
      </c>
      <c r="K1525" s="49">
        <f t="shared" si="141"/>
        <v>18.38</v>
      </c>
      <c r="L1525" s="50">
        <f t="shared" si="142"/>
        <v>15.99</v>
      </c>
      <c r="M1525" s="50">
        <f t="shared" si="143"/>
        <v>15.99</v>
      </c>
      <c r="P1525" s="8">
        <v>0</v>
      </c>
      <c r="Q1525" s="8">
        <v>21.2</v>
      </c>
    </row>
    <row r="1526" spans="1:17">
      <c r="A1526" s="69" t="s">
        <v>554</v>
      </c>
      <c r="B1526" s="70"/>
      <c r="C1526" s="70"/>
      <c r="D1526" s="71" t="s">
        <v>229</v>
      </c>
      <c r="E1526" s="70"/>
      <c r="F1526" s="95"/>
      <c r="G1526" s="70"/>
      <c r="H1526" s="72"/>
      <c r="I1526" s="72"/>
      <c r="J1526" s="72"/>
      <c r="K1526" s="72"/>
      <c r="L1526" s="72">
        <f>SUM(L1527:L1529)</f>
        <v>67.87</v>
      </c>
      <c r="M1526" s="72">
        <f>SUM(M1527:M1529)</f>
        <v>67.87</v>
      </c>
      <c r="P1526" s="2"/>
      <c r="Q1526" s="2"/>
    </row>
    <row r="1527" spans="1:17">
      <c r="A1527" s="44" t="s">
        <v>555</v>
      </c>
      <c r="B1527" s="45" t="s">
        <v>37</v>
      </c>
      <c r="C1527" s="75">
        <v>40101</v>
      </c>
      <c r="D1527" s="53" t="s">
        <v>93</v>
      </c>
      <c r="E1527" s="47" t="s">
        <v>17</v>
      </c>
      <c r="F1527" s="54">
        <v>1.56</v>
      </c>
      <c r="G1527" s="48">
        <v>1.56</v>
      </c>
      <c r="H1527" s="48">
        <f t="shared" si="138"/>
        <v>0</v>
      </c>
      <c r="I1527" s="49">
        <f t="shared" si="139"/>
        <v>0</v>
      </c>
      <c r="J1527" s="49">
        <f t="shared" si="140"/>
        <v>43.2744</v>
      </c>
      <c r="K1527" s="49">
        <f t="shared" si="141"/>
        <v>27.74</v>
      </c>
      <c r="L1527" s="50">
        <f t="shared" si="142"/>
        <v>43.27</v>
      </c>
      <c r="M1527" s="50">
        <f t="shared" si="143"/>
        <v>43.27</v>
      </c>
      <c r="P1527" s="8">
        <v>0</v>
      </c>
      <c r="Q1527" s="8">
        <v>32</v>
      </c>
    </row>
    <row r="1528" spans="1:17">
      <c r="A1528" s="44" t="s">
        <v>556</v>
      </c>
      <c r="B1528" s="45" t="s">
        <v>37</v>
      </c>
      <c r="C1528" s="75">
        <v>41002</v>
      </c>
      <c r="D1528" s="53" t="s">
        <v>95</v>
      </c>
      <c r="E1528" s="47" t="s">
        <v>9</v>
      </c>
      <c r="F1528" s="54">
        <v>1.91</v>
      </c>
      <c r="G1528" s="48">
        <v>1.91</v>
      </c>
      <c r="H1528" s="48">
        <f t="shared" si="138"/>
        <v>0</v>
      </c>
      <c r="I1528" s="49">
        <f t="shared" si="139"/>
        <v>0</v>
      </c>
      <c r="J1528" s="49">
        <f t="shared" si="140"/>
        <v>8.2512000000000008</v>
      </c>
      <c r="K1528" s="49">
        <f t="shared" si="141"/>
        <v>4.32</v>
      </c>
      <c r="L1528" s="50">
        <f t="shared" si="142"/>
        <v>8.25</v>
      </c>
      <c r="M1528" s="50">
        <f t="shared" si="143"/>
        <v>8.25</v>
      </c>
      <c r="P1528" s="8">
        <v>0</v>
      </c>
      <c r="Q1528" s="8">
        <v>4.99</v>
      </c>
    </row>
    <row r="1529" spans="1:17">
      <c r="A1529" s="44" t="s">
        <v>557</v>
      </c>
      <c r="B1529" s="45" t="s">
        <v>37</v>
      </c>
      <c r="C1529" s="75">
        <v>40902</v>
      </c>
      <c r="D1529" s="53" t="s">
        <v>94</v>
      </c>
      <c r="E1529" s="47" t="s">
        <v>17</v>
      </c>
      <c r="F1529" s="54">
        <v>0.89</v>
      </c>
      <c r="G1529" s="48">
        <v>0.89</v>
      </c>
      <c r="H1529" s="48">
        <f t="shared" si="138"/>
        <v>0</v>
      </c>
      <c r="I1529" s="49">
        <f t="shared" si="139"/>
        <v>0</v>
      </c>
      <c r="J1529" s="49">
        <f t="shared" si="140"/>
        <v>16.3582</v>
      </c>
      <c r="K1529" s="49">
        <f t="shared" si="141"/>
        <v>18.38</v>
      </c>
      <c r="L1529" s="50">
        <f t="shared" si="142"/>
        <v>16.350000000000001</v>
      </c>
      <c r="M1529" s="50">
        <f t="shared" si="143"/>
        <v>16.350000000000001</v>
      </c>
      <c r="P1529" s="8">
        <v>0</v>
      </c>
      <c r="Q1529" s="8">
        <v>21.2</v>
      </c>
    </row>
    <row r="1530" spans="1:17">
      <c r="A1530" s="69" t="s">
        <v>558</v>
      </c>
      <c r="B1530" s="70"/>
      <c r="C1530" s="70"/>
      <c r="D1530" s="71" t="s">
        <v>232</v>
      </c>
      <c r="E1530" s="70"/>
      <c r="F1530" s="95"/>
      <c r="G1530" s="70"/>
      <c r="H1530" s="72"/>
      <c r="I1530" s="72"/>
      <c r="J1530" s="72"/>
      <c r="K1530" s="72"/>
      <c r="L1530" s="72">
        <f>SUM(L1531:L1533)</f>
        <v>96.62</v>
      </c>
      <c r="M1530" s="72">
        <f>SUM(M1531:M1533)</f>
        <v>96.62</v>
      </c>
      <c r="P1530" s="2"/>
      <c r="Q1530" s="2"/>
    </row>
    <row r="1531" spans="1:17">
      <c r="A1531" s="44" t="s">
        <v>559</v>
      </c>
      <c r="B1531" s="45" t="s">
        <v>37</v>
      </c>
      <c r="C1531" s="75">
        <v>40101</v>
      </c>
      <c r="D1531" s="53" t="s">
        <v>93</v>
      </c>
      <c r="E1531" s="47" t="s">
        <v>17</v>
      </c>
      <c r="F1531" s="54">
        <v>2.2200000000000002</v>
      </c>
      <c r="G1531" s="48">
        <v>2.2200000000000002</v>
      </c>
      <c r="H1531" s="48">
        <f t="shared" si="138"/>
        <v>0</v>
      </c>
      <c r="I1531" s="49">
        <f t="shared" si="139"/>
        <v>0</v>
      </c>
      <c r="J1531" s="49">
        <f t="shared" si="140"/>
        <v>61.582799999999999</v>
      </c>
      <c r="K1531" s="49">
        <f t="shared" si="141"/>
        <v>27.74</v>
      </c>
      <c r="L1531" s="50">
        <f t="shared" si="142"/>
        <v>61.58</v>
      </c>
      <c r="M1531" s="50">
        <f t="shared" si="143"/>
        <v>61.58</v>
      </c>
      <c r="P1531" s="8">
        <v>0</v>
      </c>
      <c r="Q1531" s="8">
        <v>32</v>
      </c>
    </row>
    <row r="1532" spans="1:17">
      <c r="A1532" s="44" t="s">
        <v>560</v>
      </c>
      <c r="B1532" s="45" t="s">
        <v>37</v>
      </c>
      <c r="C1532" s="75">
        <v>41002</v>
      </c>
      <c r="D1532" s="53" t="s">
        <v>95</v>
      </c>
      <c r="E1532" s="47" t="s">
        <v>9</v>
      </c>
      <c r="F1532" s="54">
        <v>2.71</v>
      </c>
      <c r="G1532" s="48">
        <v>2.71</v>
      </c>
      <c r="H1532" s="48">
        <f t="shared" si="138"/>
        <v>0</v>
      </c>
      <c r="I1532" s="49">
        <f t="shared" si="139"/>
        <v>0</v>
      </c>
      <c r="J1532" s="49">
        <f t="shared" si="140"/>
        <v>11.7072</v>
      </c>
      <c r="K1532" s="49">
        <f t="shared" si="141"/>
        <v>4.32</v>
      </c>
      <c r="L1532" s="50">
        <f t="shared" si="142"/>
        <v>11.7</v>
      </c>
      <c r="M1532" s="50">
        <f t="shared" si="143"/>
        <v>11.7</v>
      </c>
      <c r="P1532" s="8">
        <v>0</v>
      </c>
      <c r="Q1532" s="8">
        <v>4.99</v>
      </c>
    </row>
    <row r="1533" spans="1:17">
      <c r="A1533" s="44" t="s">
        <v>561</v>
      </c>
      <c r="B1533" s="45" t="s">
        <v>37</v>
      </c>
      <c r="C1533" s="75">
        <v>40902</v>
      </c>
      <c r="D1533" s="53" t="s">
        <v>94</v>
      </c>
      <c r="E1533" s="47" t="s">
        <v>17</v>
      </c>
      <c r="F1533" s="54">
        <v>1.27</v>
      </c>
      <c r="G1533" s="48">
        <v>1.27</v>
      </c>
      <c r="H1533" s="48">
        <f t="shared" si="138"/>
        <v>0</v>
      </c>
      <c r="I1533" s="49">
        <f t="shared" si="139"/>
        <v>0</v>
      </c>
      <c r="J1533" s="49">
        <f t="shared" si="140"/>
        <v>23.342599999999997</v>
      </c>
      <c r="K1533" s="49">
        <f t="shared" si="141"/>
        <v>18.38</v>
      </c>
      <c r="L1533" s="50">
        <f t="shared" si="142"/>
        <v>23.34</v>
      </c>
      <c r="M1533" s="50">
        <f t="shared" si="143"/>
        <v>23.34</v>
      </c>
      <c r="P1533" s="8">
        <v>0</v>
      </c>
      <c r="Q1533" s="8">
        <v>21.2</v>
      </c>
    </row>
    <row r="1534" spans="1:17">
      <c r="A1534" s="69" t="s">
        <v>562</v>
      </c>
      <c r="B1534" s="70"/>
      <c r="C1534" s="70"/>
      <c r="D1534" s="71" t="s">
        <v>235</v>
      </c>
      <c r="E1534" s="70"/>
      <c r="F1534" s="95"/>
      <c r="G1534" s="70"/>
      <c r="H1534" s="72"/>
      <c r="I1534" s="72"/>
      <c r="J1534" s="72"/>
      <c r="K1534" s="72"/>
      <c r="L1534" s="72">
        <f>SUM(L1535:L1537)</f>
        <v>32.5</v>
      </c>
      <c r="M1534" s="72">
        <f>SUM(M1535:M1537)</f>
        <v>32.5</v>
      </c>
      <c r="P1534" s="2"/>
      <c r="Q1534" s="2"/>
    </row>
    <row r="1535" spans="1:17">
      <c r="A1535" s="44" t="s">
        <v>563</v>
      </c>
      <c r="B1535" s="45" t="s">
        <v>37</v>
      </c>
      <c r="C1535" s="75">
        <v>40101</v>
      </c>
      <c r="D1535" s="53" t="s">
        <v>93</v>
      </c>
      <c r="E1535" s="47" t="s">
        <v>17</v>
      </c>
      <c r="F1535" s="54">
        <v>0.76</v>
      </c>
      <c r="G1535" s="48">
        <v>0.76</v>
      </c>
      <c r="H1535" s="48">
        <f t="shared" si="138"/>
        <v>0</v>
      </c>
      <c r="I1535" s="49">
        <f t="shared" si="139"/>
        <v>0</v>
      </c>
      <c r="J1535" s="49">
        <f t="shared" si="140"/>
        <v>21.0824</v>
      </c>
      <c r="K1535" s="49">
        <f t="shared" si="141"/>
        <v>27.74</v>
      </c>
      <c r="L1535" s="50">
        <f t="shared" si="142"/>
        <v>21.08</v>
      </c>
      <c r="M1535" s="50">
        <f t="shared" si="143"/>
        <v>21.08</v>
      </c>
      <c r="P1535" s="8">
        <v>0</v>
      </c>
      <c r="Q1535" s="8">
        <v>32</v>
      </c>
    </row>
    <row r="1536" spans="1:17">
      <c r="A1536" s="44" t="s">
        <v>564</v>
      </c>
      <c r="B1536" s="45" t="s">
        <v>37</v>
      </c>
      <c r="C1536" s="75">
        <v>41002</v>
      </c>
      <c r="D1536" s="53" t="s">
        <v>95</v>
      </c>
      <c r="E1536" s="47" t="s">
        <v>9</v>
      </c>
      <c r="F1536" s="54">
        <v>1.2</v>
      </c>
      <c r="G1536" s="48">
        <v>1.2</v>
      </c>
      <c r="H1536" s="48">
        <f t="shared" si="138"/>
        <v>0</v>
      </c>
      <c r="I1536" s="49">
        <f t="shared" si="139"/>
        <v>0</v>
      </c>
      <c r="J1536" s="49">
        <f t="shared" si="140"/>
        <v>5.1840000000000002</v>
      </c>
      <c r="K1536" s="49">
        <f t="shared" si="141"/>
        <v>4.32</v>
      </c>
      <c r="L1536" s="50">
        <f t="shared" si="142"/>
        <v>5.18</v>
      </c>
      <c r="M1536" s="50">
        <f t="shared" si="143"/>
        <v>5.18</v>
      </c>
      <c r="P1536" s="8">
        <v>0</v>
      </c>
      <c r="Q1536" s="8">
        <v>4.99</v>
      </c>
    </row>
    <row r="1537" spans="1:17">
      <c r="A1537" s="44" t="s">
        <v>565</v>
      </c>
      <c r="B1537" s="45" t="s">
        <v>37</v>
      </c>
      <c r="C1537" s="75">
        <v>40902</v>
      </c>
      <c r="D1537" s="53" t="s">
        <v>94</v>
      </c>
      <c r="E1537" s="47" t="s">
        <v>17</v>
      </c>
      <c r="F1537" s="54">
        <v>0.34</v>
      </c>
      <c r="G1537" s="48">
        <v>0.34</v>
      </c>
      <c r="H1537" s="48">
        <f t="shared" si="138"/>
        <v>0</v>
      </c>
      <c r="I1537" s="49">
        <f t="shared" si="139"/>
        <v>0</v>
      </c>
      <c r="J1537" s="49">
        <f t="shared" si="140"/>
        <v>6.2492000000000001</v>
      </c>
      <c r="K1537" s="49">
        <f t="shared" si="141"/>
        <v>18.38</v>
      </c>
      <c r="L1537" s="50">
        <f t="shared" si="142"/>
        <v>6.24</v>
      </c>
      <c r="M1537" s="50">
        <f t="shared" si="143"/>
        <v>6.24</v>
      </c>
      <c r="P1537" s="8">
        <v>0</v>
      </c>
      <c r="Q1537" s="8">
        <v>21.2</v>
      </c>
    </row>
    <row r="1538" spans="1:17">
      <c r="A1538" s="40" t="s">
        <v>566</v>
      </c>
      <c r="B1538" s="41"/>
      <c r="C1538" s="41"/>
      <c r="D1538" s="42" t="s">
        <v>138</v>
      </c>
      <c r="E1538" s="41"/>
      <c r="F1538" s="92"/>
      <c r="G1538" s="41"/>
      <c r="H1538" s="55"/>
      <c r="I1538" s="55"/>
      <c r="J1538" s="55"/>
      <c r="K1538" s="55"/>
      <c r="L1538" s="55">
        <f>L1539+L1580</f>
        <v>27093.91</v>
      </c>
      <c r="M1538" s="55">
        <f>M1539+M1580</f>
        <v>27093.91</v>
      </c>
      <c r="P1538" s="4"/>
      <c r="Q1538" s="4"/>
    </row>
    <row r="1539" spans="1:17">
      <c r="A1539" s="59" t="s">
        <v>567</v>
      </c>
      <c r="B1539" s="60"/>
      <c r="C1539" s="60"/>
      <c r="D1539" s="61" t="s">
        <v>568</v>
      </c>
      <c r="E1539" s="60"/>
      <c r="F1539" s="93"/>
      <c r="G1539" s="60"/>
      <c r="H1539" s="62"/>
      <c r="I1539" s="62"/>
      <c r="J1539" s="62"/>
      <c r="K1539" s="62"/>
      <c r="L1539" s="62">
        <f>L1540+L1544+L1548+L1552+L1556+L1560+L1564+L1568+L1572+L1576</f>
        <v>21290.78</v>
      </c>
      <c r="M1539" s="62">
        <f>M1540+M1544+M1548+M1552+M1556+M1560+M1564+M1568+M1572+M1576</f>
        <v>21290.78</v>
      </c>
      <c r="P1539" s="3"/>
      <c r="Q1539" s="3"/>
    </row>
    <row r="1540" spans="1:17">
      <c r="A1540" s="69" t="s">
        <v>569</v>
      </c>
      <c r="B1540" s="70"/>
      <c r="C1540" s="70"/>
      <c r="D1540" s="71" t="s">
        <v>289</v>
      </c>
      <c r="E1540" s="70"/>
      <c r="F1540" s="95"/>
      <c r="G1540" s="70"/>
      <c r="H1540" s="72"/>
      <c r="I1540" s="72"/>
      <c r="J1540" s="72"/>
      <c r="K1540" s="72"/>
      <c r="L1540" s="72">
        <f>SUM(L1541:L1543)</f>
        <v>3139.1500000000005</v>
      </c>
      <c r="M1540" s="72">
        <f>SUM(M1541:M1543)</f>
        <v>3139.1500000000005</v>
      </c>
      <c r="P1540" s="2"/>
      <c r="Q1540" s="2"/>
    </row>
    <row r="1541" spans="1:17">
      <c r="A1541" s="44" t="s">
        <v>570</v>
      </c>
      <c r="B1541" s="45" t="s">
        <v>37</v>
      </c>
      <c r="C1541" s="75">
        <v>50302</v>
      </c>
      <c r="D1541" s="53" t="s">
        <v>571</v>
      </c>
      <c r="E1541" s="47" t="s">
        <v>16</v>
      </c>
      <c r="F1541" s="54">
        <v>26</v>
      </c>
      <c r="G1541" s="48">
        <v>26</v>
      </c>
      <c r="H1541" s="48">
        <f t="shared" si="138"/>
        <v>742.56</v>
      </c>
      <c r="I1541" s="49">
        <f t="shared" si="139"/>
        <v>28.56</v>
      </c>
      <c r="J1541" s="49">
        <f t="shared" si="140"/>
        <v>789.36</v>
      </c>
      <c r="K1541" s="49">
        <f t="shared" si="141"/>
        <v>30.36</v>
      </c>
      <c r="L1541" s="50">
        <f t="shared" si="142"/>
        <v>1531.92</v>
      </c>
      <c r="M1541" s="50">
        <f t="shared" si="143"/>
        <v>1531.92</v>
      </c>
      <c r="P1541" s="8">
        <v>32.950000000000003</v>
      </c>
      <c r="Q1541" s="8">
        <v>35.020000000000003</v>
      </c>
    </row>
    <row r="1542" spans="1:17">
      <c r="A1542" s="44" t="s">
        <v>572</v>
      </c>
      <c r="B1542" s="45" t="s">
        <v>37</v>
      </c>
      <c r="C1542" s="75">
        <v>52005</v>
      </c>
      <c r="D1542" s="53" t="s">
        <v>97</v>
      </c>
      <c r="E1542" s="47" t="s">
        <v>62</v>
      </c>
      <c r="F1542" s="54">
        <v>111.64</v>
      </c>
      <c r="G1542" s="48">
        <v>111.64</v>
      </c>
      <c r="H1542" s="48">
        <f t="shared" si="138"/>
        <v>931.07759999999996</v>
      </c>
      <c r="I1542" s="49">
        <f t="shared" si="139"/>
        <v>8.34</v>
      </c>
      <c r="J1542" s="49">
        <f t="shared" si="140"/>
        <v>272.40159999999997</v>
      </c>
      <c r="K1542" s="49">
        <f t="shared" si="141"/>
        <v>2.44</v>
      </c>
      <c r="L1542" s="50">
        <f t="shared" si="142"/>
        <v>1203.47</v>
      </c>
      <c r="M1542" s="50">
        <f t="shared" si="143"/>
        <v>1203.47</v>
      </c>
      <c r="P1542" s="8">
        <v>9.6300000000000008</v>
      </c>
      <c r="Q1542" s="8">
        <v>2.82</v>
      </c>
    </row>
    <row r="1543" spans="1:17">
      <c r="A1543" s="44" t="s">
        <v>573</v>
      </c>
      <c r="B1543" s="45" t="s">
        <v>37</v>
      </c>
      <c r="C1543" s="75">
        <v>52014</v>
      </c>
      <c r="D1543" s="53" t="s">
        <v>98</v>
      </c>
      <c r="E1543" s="47" t="s">
        <v>62</v>
      </c>
      <c r="F1543" s="54">
        <v>28.82</v>
      </c>
      <c r="G1543" s="48">
        <v>28.82</v>
      </c>
      <c r="H1543" s="48">
        <f t="shared" si="138"/>
        <v>341.80520000000001</v>
      </c>
      <c r="I1543" s="49">
        <f t="shared" si="139"/>
        <v>11.86</v>
      </c>
      <c r="J1543" s="49">
        <f t="shared" si="140"/>
        <v>61.963000000000001</v>
      </c>
      <c r="K1543" s="49">
        <f t="shared" si="141"/>
        <v>2.15</v>
      </c>
      <c r="L1543" s="50">
        <f t="shared" si="142"/>
        <v>403.76</v>
      </c>
      <c r="M1543" s="50">
        <f t="shared" si="143"/>
        <v>403.76</v>
      </c>
      <c r="P1543" s="8">
        <v>13.68</v>
      </c>
      <c r="Q1543" s="8">
        <v>2.48</v>
      </c>
    </row>
    <row r="1544" spans="1:17">
      <c r="A1544" s="69" t="s">
        <v>574</v>
      </c>
      <c r="B1544" s="70"/>
      <c r="C1544" s="70"/>
      <c r="D1544" s="71" t="s">
        <v>297</v>
      </c>
      <c r="E1544" s="70"/>
      <c r="F1544" s="95"/>
      <c r="G1544" s="70"/>
      <c r="H1544" s="72"/>
      <c r="I1544" s="72"/>
      <c r="J1544" s="72"/>
      <c r="K1544" s="72"/>
      <c r="L1544" s="72">
        <f>SUM(L1545:L1547)</f>
        <v>1311.1100000000001</v>
      </c>
      <c r="M1544" s="72">
        <f>SUM(M1545:M1547)</f>
        <v>1311.1100000000001</v>
      </c>
      <c r="P1544" s="2"/>
      <c r="Q1544" s="2"/>
    </row>
    <row r="1545" spans="1:17">
      <c r="A1545" s="44" t="s">
        <v>575</v>
      </c>
      <c r="B1545" s="45" t="s">
        <v>37</v>
      </c>
      <c r="C1545" s="75">
        <v>50302</v>
      </c>
      <c r="D1545" s="53" t="s">
        <v>571</v>
      </c>
      <c r="E1545" s="47" t="s">
        <v>16</v>
      </c>
      <c r="F1545" s="54">
        <v>10.5</v>
      </c>
      <c r="G1545" s="48">
        <v>10.5</v>
      </c>
      <c r="H1545" s="48">
        <f t="shared" si="138"/>
        <v>299.88</v>
      </c>
      <c r="I1545" s="49">
        <f t="shared" si="139"/>
        <v>28.56</v>
      </c>
      <c r="J1545" s="49">
        <f t="shared" si="140"/>
        <v>318.77999999999997</v>
      </c>
      <c r="K1545" s="49">
        <f t="shared" si="141"/>
        <v>30.36</v>
      </c>
      <c r="L1545" s="50">
        <f t="shared" si="142"/>
        <v>618.66</v>
      </c>
      <c r="M1545" s="50">
        <f t="shared" si="143"/>
        <v>618.66</v>
      </c>
      <c r="P1545" s="8">
        <v>32.950000000000003</v>
      </c>
      <c r="Q1545" s="8">
        <v>35.020000000000003</v>
      </c>
    </row>
    <row r="1546" spans="1:17">
      <c r="A1546" s="44" t="s">
        <v>576</v>
      </c>
      <c r="B1546" s="45" t="s">
        <v>37</v>
      </c>
      <c r="C1546" s="75">
        <v>52005</v>
      </c>
      <c r="D1546" s="53" t="s">
        <v>97</v>
      </c>
      <c r="E1546" s="47" t="s">
        <v>62</v>
      </c>
      <c r="F1546" s="54">
        <v>48.64</v>
      </c>
      <c r="G1546" s="48">
        <v>48.64</v>
      </c>
      <c r="H1546" s="48">
        <f t="shared" ref="H1546:H1609" si="144">G1546*I1546</f>
        <v>405.6576</v>
      </c>
      <c r="I1546" s="49">
        <f t="shared" ref="I1546:I1609" si="145">TRUNC(($P$7*P1546),2)</f>
        <v>8.34</v>
      </c>
      <c r="J1546" s="49">
        <f t="shared" ref="J1546:J1609" si="146">G1546*K1546</f>
        <v>118.6816</v>
      </c>
      <c r="K1546" s="49">
        <f t="shared" ref="K1546:K1609" si="147">TRUNC(($P$7*Q1546),2)</f>
        <v>2.44</v>
      </c>
      <c r="L1546" s="50">
        <f t="shared" ref="L1546:L1609" si="148">TRUNC(F1546*(I1546+K1546),2)</f>
        <v>524.33000000000004</v>
      </c>
      <c r="M1546" s="50">
        <f t="shared" ref="M1546:M1609" si="149">TRUNC(G1546*(I1546+K1546),2)</f>
        <v>524.33000000000004</v>
      </c>
      <c r="P1546" s="8">
        <v>9.6300000000000008</v>
      </c>
      <c r="Q1546" s="8">
        <v>2.82</v>
      </c>
    </row>
    <row r="1547" spans="1:17">
      <c r="A1547" s="44" t="s">
        <v>577</v>
      </c>
      <c r="B1547" s="45" t="s">
        <v>37</v>
      </c>
      <c r="C1547" s="75">
        <v>52014</v>
      </c>
      <c r="D1547" s="53" t="s">
        <v>98</v>
      </c>
      <c r="E1547" s="47" t="s">
        <v>62</v>
      </c>
      <c r="F1547" s="54">
        <v>12</v>
      </c>
      <c r="G1547" s="48">
        <v>12</v>
      </c>
      <c r="H1547" s="48">
        <f t="shared" si="144"/>
        <v>142.32</v>
      </c>
      <c r="I1547" s="49">
        <f t="shared" si="145"/>
        <v>11.86</v>
      </c>
      <c r="J1547" s="49">
        <f t="shared" si="146"/>
        <v>25.799999999999997</v>
      </c>
      <c r="K1547" s="49">
        <f t="shared" si="147"/>
        <v>2.15</v>
      </c>
      <c r="L1547" s="50">
        <f t="shared" si="148"/>
        <v>168.12</v>
      </c>
      <c r="M1547" s="50">
        <f t="shared" si="149"/>
        <v>168.12</v>
      </c>
      <c r="P1547" s="8">
        <v>13.68</v>
      </c>
      <c r="Q1547" s="8">
        <v>2.48</v>
      </c>
    </row>
    <row r="1548" spans="1:17">
      <c r="A1548" s="69" t="s">
        <v>578</v>
      </c>
      <c r="B1548" s="70"/>
      <c r="C1548" s="70"/>
      <c r="D1548" s="71" t="s">
        <v>217</v>
      </c>
      <c r="E1548" s="70"/>
      <c r="F1548" s="95"/>
      <c r="G1548" s="70"/>
      <c r="H1548" s="72"/>
      <c r="I1548" s="72"/>
      <c r="J1548" s="72"/>
      <c r="K1548" s="72"/>
      <c r="L1548" s="72">
        <f>SUM(L1549:L1551)</f>
        <v>760.99</v>
      </c>
      <c r="M1548" s="72">
        <f>SUM(M1549:M1551)</f>
        <v>760.99</v>
      </c>
      <c r="P1548" s="2"/>
      <c r="Q1548" s="2"/>
    </row>
    <row r="1549" spans="1:17">
      <c r="A1549" s="44" t="s">
        <v>579</v>
      </c>
      <c r="B1549" s="45" t="s">
        <v>37</v>
      </c>
      <c r="C1549" s="75">
        <v>50302</v>
      </c>
      <c r="D1549" s="53" t="s">
        <v>571</v>
      </c>
      <c r="E1549" s="47" t="s">
        <v>16</v>
      </c>
      <c r="F1549" s="54">
        <v>6</v>
      </c>
      <c r="G1549" s="48">
        <v>6</v>
      </c>
      <c r="H1549" s="48">
        <f t="shared" si="144"/>
        <v>171.35999999999999</v>
      </c>
      <c r="I1549" s="49">
        <f t="shared" si="145"/>
        <v>28.56</v>
      </c>
      <c r="J1549" s="49">
        <f t="shared" si="146"/>
        <v>182.16</v>
      </c>
      <c r="K1549" s="49">
        <f t="shared" si="147"/>
        <v>30.36</v>
      </c>
      <c r="L1549" s="50">
        <f t="shared" si="148"/>
        <v>353.52</v>
      </c>
      <c r="M1549" s="50">
        <f t="shared" si="149"/>
        <v>353.52</v>
      </c>
      <c r="P1549" s="8">
        <v>32.950000000000003</v>
      </c>
      <c r="Q1549" s="8">
        <v>35.020000000000003</v>
      </c>
    </row>
    <row r="1550" spans="1:17">
      <c r="A1550" s="44" t="s">
        <v>580</v>
      </c>
      <c r="B1550" s="45" t="s">
        <v>37</v>
      </c>
      <c r="C1550" s="75">
        <v>52005</v>
      </c>
      <c r="D1550" s="53" t="s">
        <v>97</v>
      </c>
      <c r="E1550" s="47" t="s">
        <v>62</v>
      </c>
      <c r="F1550" s="54">
        <v>28.82</v>
      </c>
      <c r="G1550" s="48">
        <v>28.82</v>
      </c>
      <c r="H1550" s="48">
        <f t="shared" si="144"/>
        <v>240.3588</v>
      </c>
      <c r="I1550" s="49">
        <f t="shared" si="145"/>
        <v>8.34</v>
      </c>
      <c r="J1550" s="49">
        <f t="shared" si="146"/>
        <v>70.320800000000006</v>
      </c>
      <c r="K1550" s="49">
        <f t="shared" si="147"/>
        <v>2.44</v>
      </c>
      <c r="L1550" s="50">
        <f t="shared" si="148"/>
        <v>310.67</v>
      </c>
      <c r="M1550" s="50">
        <f t="shared" si="149"/>
        <v>310.67</v>
      </c>
      <c r="P1550" s="8">
        <v>9.6300000000000008</v>
      </c>
      <c r="Q1550" s="8">
        <v>2.82</v>
      </c>
    </row>
    <row r="1551" spans="1:17">
      <c r="A1551" s="44" t="s">
        <v>581</v>
      </c>
      <c r="B1551" s="45" t="s">
        <v>37</v>
      </c>
      <c r="C1551" s="75">
        <v>52014</v>
      </c>
      <c r="D1551" s="53" t="s">
        <v>98</v>
      </c>
      <c r="E1551" s="47" t="s">
        <v>62</v>
      </c>
      <c r="F1551" s="54">
        <v>6.91</v>
      </c>
      <c r="G1551" s="48">
        <v>6.91</v>
      </c>
      <c r="H1551" s="48">
        <f t="shared" si="144"/>
        <v>81.952600000000004</v>
      </c>
      <c r="I1551" s="49">
        <f t="shared" si="145"/>
        <v>11.86</v>
      </c>
      <c r="J1551" s="49">
        <f t="shared" si="146"/>
        <v>14.8565</v>
      </c>
      <c r="K1551" s="49">
        <f t="shared" si="147"/>
        <v>2.15</v>
      </c>
      <c r="L1551" s="50">
        <f t="shared" si="148"/>
        <v>96.8</v>
      </c>
      <c r="M1551" s="50">
        <f t="shared" si="149"/>
        <v>96.8</v>
      </c>
      <c r="P1551" s="8">
        <v>13.68</v>
      </c>
      <c r="Q1551" s="8">
        <v>2.48</v>
      </c>
    </row>
    <row r="1552" spans="1:17">
      <c r="A1552" s="69" t="s">
        <v>582</v>
      </c>
      <c r="B1552" s="70"/>
      <c r="C1552" s="70"/>
      <c r="D1552" s="71" t="s">
        <v>220</v>
      </c>
      <c r="E1552" s="70"/>
      <c r="F1552" s="95"/>
      <c r="G1552" s="70"/>
      <c r="H1552" s="72"/>
      <c r="I1552" s="72"/>
      <c r="J1552" s="72"/>
      <c r="K1552" s="72"/>
      <c r="L1552" s="72">
        <f>SUM(L1553:L1555)</f>
        <v>570.98</v>
      </c>
      <c r="M1552" s="72">
        <f>SUM(M1553:M1555)</f>
        <v>570.98</v>
      </c>
      <c r="P1552" s="2"/>
      <c r="Q1552" s="2"/>
    </row>
    <row r="1553" spans="1:17">
      <c r="A1553" s="44" t="s">
        <v>583</v>
      </c>
      <c r="B1553" s="45" t="s">
        <v>37</v>
      </c>
      <c r="C1553" s="75">
        <v>50302</v>
      </c>
      <c r="D1553" s="53" t="s">
        <v>571</v>
      </c>
      <c r="E1553" s="47" t="s">
        <v>16</v>
      </c>
      <c r="F1553" s="54">
        <v>4.5</v>
      </c>
      <c r="G1553" s="48">
        <v>4.5</v>
      </c>
      <c r="H1553" s="48">
        <f t="shared" si="144"/>
        <v>128.51999999999998</v>
      </c>
      <c r="I1553" s="49">
        <f t="shared" si="145"/>
        <v>28.56</v>
      </c>
      <c r="J1553" s="49">
        <f t="shared" si="146"/>
        <v>136.62</v>
      </c>
      <c r="K1553" s="49">
        <f t="shared" si="147"/>
        <v>30.36</v>
      </c>
      <c r="L1553" s="50">
        <f t="shared" si="148"/>
        <v>265.14</v>
      </c>
      <c r="M1553" s="50">
        <f t="shared" si="149"/>
        <v>265.14</v>
      </c>
      <c r="P1553" s="8">
        <v>32.950000000000003</v>
      </c>
      <c r="Q1553" s="8">
        <v>35.020000000000003</v>
      </c>
    </row>
    <row r="1554" spans="1:17">
      <c r="A1554" s="44" t="s">
        <v>584</v>
      </c>
      <c r="B1554" s="45" t="s">
        <v>37</v>
      </c>
      <c r="C1554" s="75">
        <v>52005</v>
      </c>
      <c r="D1554" s="53" t="s">
        <v>97</v>
      </c>
      <c r="E1554" s="47" t="s">
        <v>62</v>
      </c>
      <c r="F1554" s="54">
        <v>21.64</v>
      </c>
      <c r="G1554" s="48">
        <v>21.64</v>
      </c>
      <c r="H1554" s="48">
        <f t="shared" si="144"/>
        <v>180.4776</v>
      </c>
      <c r="I1554" s="49">
        <f t="shared" si="145"/>
        <v>8.34</v>
      </c>
      <c r="J1554" s="49">
        <f t="shared" si="146"/>
        <v>52.801600000000001</v>
      </c>
      <c r="K1554" s="49">
        <f t="shared" si="147"/>
        <v>2.44</v>
      </c>
      <c r="L1554" s="50">
        <f t="shared" si="148"/>
        <v>233.27</v>
      </c>
      <c r="M1554" s="50">
        <f t="shared" si="149"/>
        <v>233.27</v>
      </c>
      <c r="P1554" s="8">
        <v>9.6300000000000008</v>
      </c>
      <c r="Q1554" s="8">
        <v>2.82</v>
      </c>
    </row>
    <row r="1555" spans="1:17">
      <c r="A1555" s="44" t="s">
        <v>585</v>
      </c>
      <c r="B1555" s="45" t="s">
        <v>37</v>
      </c>
      <c r="C1555" s="75">
        <v>52014</v>
      </c>
      <c r="D1555" s="53" t="s">
        <v>98</v>
      </c>
      <c r="E1555" s="47" t="s">
        <v>62</v>
      </c>
      <c r="F1555" s="54">
        <v>5.18</v>
      </c>
      <c r="G1555" s="48">
        <v>5.18</v>
      </c>
      <c r="H1555" s="48">
        <f t="shared" si="144"/>
        <v>61.434799999999996</v>
      </c>
      <c r="I1555" s="49">
        <f t="shared" si="145"/>
        <v>11.86</v>
      </c>
      <c r="J1555" s="49">
        <f t="shared" si="146"/>
        <v>11.136999999999999</v>
      </c>
      <c r="K1555" s="49">
        <f t="shared" si="147"/>
        <v>2.15</v>
      </c>
      <c r="L1555" s="50">
        <f t="shared" si="148"/>
        <v>72.569999999999993</v>
      </c>
      <c r="M1555" s="50">
        <f t="shared" si="149"/>
        <v>72.569999999999993</v>
      </c>
      <c r="P1555" s="8">
        <v>13.68</v>
      </c>
      <c r="Q1555" s="8">
        <v>2.48</v>
      </c>
    </row>
    <row r="1556" spans="1:17">
      <c r="A1556" s="69" t="s">
        <v>586</v>
      </c>
      <c r="B1556" s="70"/>
      <c r="C1556" s="70"/>
      <c r="D1556" s="71" t="s">
        <v>223</v>
      </c>
      <c r="E1556" s="70"/>
      <c r="F1556" s="95"/>
      <c r="G1556" s="70"/>
      <c r="H1556" s="72"/>
      <c r="I1556" s="72"/>
      <c r="J1556" s="72"/>
      <c r="K1556" s="72"/>
      <c r="L1556" s="72">
        <f>SUM(L1557:L1559)</f>
        <v>1141.9699999999998</v>
      </c>
      <c r="M1556" s="72">
        <f>SUM(M1557:M1559)</f>
        <v>1141.9699999999998</v>
      </c>
      <c r="P1556" s="2"/>
      <c r="Q1556" s="2"/>
    </row>
    <row r="1557" spans="1:17">
      <c r="A1557" s="44" t="s">
        <v>587</v>
      </c>
      <c r="B1557" s="45" t="s">
        <v>37</v>
      </c>
      <c r="C1557" s="75">
        <v>50302</v>
      </c>
      <c r="D1557" s="53" t="s">
        <v>571</v>
      </c>
      <c r="E1557" s="47" t="s">
        <v>16</v>
      </c>
      <c r="F1557" s="54">
        <v>9</v>
      </c>
      <c r="G1557" s="48">
        <v>9</v>
      </c>
      <c r="H1557" s="48">
        <f t="shared" si="144"/>
        <v>257.03999999999996</v>
      </c>
      <c r="I1557" s="49">
        <f t="shared" si="145"/>
        <v>28.56</v>
      </c>
      <c r="J1557" s="49">
        <f t="shared" si="146"/>
        <v>273.24</v>
      </c>
      <c r="K1557" s="49">
        <f t="shared" si="147"/>
        <v>30.36</v>
      </c>
      <c r="L1557" s="50">
        <f t="shared" si="148"/>
        <v>530.28</v>
      </c>
      <c r="M1557" s="50">
        <f t="shared" si="149"/>
        <v>530.28</v>
      </c>
      <c r="P1557" s="8">
        <v>32.950000000000003</v>
      </c>
      <c r="Q1557" s="8">
        <v>35.020000000000003</v>
      </c>
    </row>
    <row r="1558" spans="1:17">
      <c r="A1558" s="44" t="s">
        <v>588</v>
      </c>
      <c r="B1558" s="45" t="s">
        <v>37</v>
      </c>
      <c r="C1558" s="75">
        <v>52005</v>
      </c>
      <c r="D1558" s="53" t="s">
        <v>97</v>
      </c>
      <c r="E1558" s="47" t="s">
        <v>62</v>
      </c>
      <c r="F1558" s="54">
        <v>43.28</v>
      </c>
      <c r="G1558" s="48">
        <v>43.28</v>
      </c>
      <c r="H1558" s="48">
        <f t="shared" si="144"/>
        <v>360.95519999999999</v>
      </c>
      <c r="I1558" s="49">
        <f t="shared" si="145"/>
        <v>8.34</v>
      </c>
      <c r="J1558" s="49">
        <f t="shared" si="146"/>
        <v>105.6032</v>
      </c>
      <c r="K1558" s="49">
        <f t="shared" si="147"/>
        <v>2.44</v>
      </c>
      <c r="L1558" s="50">
        <f t="shared" si="148"/>
        <v>466.55</v>
      </c>
      <c r="M1558" s="50">
        <f t="shared" si="149"/>
        <v>466.55</v>
      </c>
      <c r="P1558" s="8">
        <v>9.6300000000000008</v>
      </c>
      <c r="Q1558" s="8">
        <v>2.82</v>
      </c>
    </row>
    <row r="1559" spans="1:17">
      <c r="A1559" s="44" t="s">
        <v>589</v>
      </c>
      <c r="B1559" s="45" t="s">
        <v>37</v>
      </c>
      <c r="C1559" s="75">
        <v>52014</v>
      </c>
      <c r="D1559" s="53" t="s">
        <v>98</v>
      </c>
      <c r="E1559" s="47" t="s">
        <v>62</v>
      </c>
      <c r="F1559" s="54">
        <v>10.36</v>
      </c>
      <c r="G1559" s="48">
        <v>10.36</v>
      </c>
      <c r="H1559" s="48">
        <f t="shared" si="144"/>
        <v>122.86959999999999</v>
      </c>
      <c r="I1559" s="49">
        <f t="shared" si="145"/>
        <v>11.86</v>
      </c>
      <c r="J1559" s="49">
        <f t="shared" si="146"/>
        <v>22.273999999999997</v>
      </c>
      <c r="K1559" s="49">
        <f t="shared" si="147"/>
        <v>2.15</v>
      </c>
      <c r="L1559" s="50">
        <f t="shared" si="148"/>
        <v>145.13999999999999</v>
      </c>
      <c r="M1559" s="50">
        <f t="shared" si="149"/>
        <v>145.13999999999999</v>
      </c>
      <c r="P1559" s="8">
        <v>13.68</v>
      </c>
      <c r="Q1559" s="8">
        <v>2.48</v>
      </c>
    </row>
    <row r="1560" spans="1:17">
      <c r="A1560" s="69" t="s">
        <v>590</v>
      </c>
      <c r="B1560" s="70"/>
      <c r="C1560" s="70"/>
      <c r="D1560" s="71" t="s">
        <v>318</v>
      </c>
      <c r="E1560" s="70"/>
      <c r="F1560" s="95"/>
      <c r="G1560" s="70"/>
      <c r="H1560" s="72"/>
      <c r="I1560" s="72"/>
      <c r="J1560" s="72"/>
      <c r="K1560" s="72"/>
      <c r="L1560" s="72">
        <f>SUM(L1561:L1563)</f>
        <v>570.87999999999988</v>
      </c>
      <c r="M1560" s="72">
        <f>SUM(M1561:M1563)</f>
        <v>570.87999999999988</v>
      </c>
      <c r="P1560" s="2"/>
      <c r="Q1560" s="2"/>
    </row>
    <row r="1561" spans="1:17">
      <c r="A1561" s="44" t="s">
        <v>591</v>
      </c>
      <c r="B1561" s="45" t="s">
        <v>37</v>
      </c>
      <c r="C1561" s="75">
        <v>50302</v>
      </c>
      <c r="D1561" s="53" t="s">
        <v>571</v>
      </c>
      <c r="E1561" s="47" t="s">
        <v>16</v>
      </c>
      <c r="F1561" s="54">
        <v>4.5</v>
      </c>
      <c r="G1561" s="48">
        <v>4.5</v>
      </c>
      <c r="H1561" s="48">
        <f t="shared" si="144"/>
        <v>128.51999999999998</v>
      </c>
      <c r="I1561" s="49">
        <f t="shared" si="145"/>
        <v>28.56</v>
      </c>
      <c r="J1561" s="49">
        <f t="shared" si="146"/>
        <v>136.62</v>
      </c>
      <c r="K1561" s="49">
        <f t="shared" si="147"/>
        <v>30.36</v>
      </c>
      <c r="L1561" s="50">
        <f t="shared" si="148"/>
        <v>265.14</v>
      </c>
      <c r="M1561" s="50">
        <f t="shared" si="149"/>
        <v>265.14</v>
      </c>
      <c r="P1561" s="8">
        <v>32.950000000000003</v>
      </c>
      <c r="Q1561" s="8">
        <v>35.020000000000003</v>
      </c>
    </row>
    <row r="1562" spans="1:17">
      <c r="A1562" s="44" t="s">
        <v>592</v>
      </c>
      <c r="B1562" s="45" t="s">
        <v>37</v>
      </c>
      <c r="C1562" s="75">
        <v>52005</v>
      </c>
      <c r="D1562" s="53" t="s">
        <v>97</v>
      </c>
      <c r="E1562" s="47" t="s">
        <v>62</v>
      </c>
      <c r="F1562" s="54">
        <v>21.63</v>
      </c>
      <c r="G1562" s="48">
        <v>21.63</v>
      </c>
      <c r="H1562" s="48">
        <f t="shared" si="144"/>
        <v>180.39419999999998</v>
      </c>
      <c r="I1562" s="49">
        <f t="shared" si="145"/>
        <v>8.34</v>
      </c>
      <c r="J1562" s="49">
        <f t="shared" si="146"/>
        <v>52.777199999999993</v>
      </c>
      <c r="K1562" s="49">
        <f t="shared" si="147"/>
        <v>2.44</v>
      </c>
      <c r="L1562" s="50">
        <f t="shared" si="148"/>
        <v>233.17</v>
      </c>
      <c r="M1562" s="50">
        <f t="shared" si="149"/>
        <v>233.17</v>
      </c>
      <c r="P1562" s="8">
        <v>9.6300000000000008</v>
      </c>
      <c r="Q1562" s="8">
        <v>2.82</v>
      </c>
    </row>
    <row r="1563" spans="1:17">
      <c r="A1563" s="44" t="s">
        <v>593</v>
      </c>
      <c r="B1563" s="45" t="s">
        <v>37</v>
      </c>
      <c r="C1563" s="75">
        <v>52014</v>
      </c>
      <c r="D1563" s="53" t="s">
        <v>98</v>
      </c>
      <c r="E1563" s="47" t="s">
        <v>62</v>
      </c>
      <c r="F1563" s="54">
        <v>5.18</v>
      </c>
      <c r="G1563" s="48">
        <v>5.18</v>
      </c>
      <c r="H1563" s="48">
        <f t="shared" si="144"/>
        <v>61.434799999999996</v>
      </c>
      <c r="I1563" s="49">
        <f t="shared" si="145"/>
        <v>11.86</v>
      </c>
      <c r="J1563" s="49">
        <f t="shared" si="146"/>
        <v>11.136999999999999</v>
      </c>
      <c r="K1563" s="49">
        <f t="shared" si="147"/>
        <v>2.15</v>
      </c>
      <c r="L1563" s="50">
        <f t="shared" si="148"/>
        <v>72.569999999999993</v>
      </c>
      <c r="M1563" s="50">
        <f t="shared" si="149"/>
        <v>72.569999999999993</v>
      </c>
      <c r="P1563" s="8">
        <v>13.68</v>
      </c>
      <c r="Q1563" s="8">
        <v>2.48</v>
      </c>
    </row>
    <row r="1564" spans="1:17">
      <c r="A1564" s="69" t="s">
        <v>594</v>
      </c>
      <c r="B1564" s="70"/>
      <c r="C1564" s="70"/>
      <c r="D1564" s="71" t="s">
        <v>226</v>
      </c>
      <c r="E1564" s="70"/>
      <c r="F1564" s="95"/>
      <c r="G1564" s="70"/>
      <c r="H1564" s="72"/>
      <c r="I1564" s="72"/>
      <c r="J1564" s="72"/>
      <c r="K1564" s="72"/>
      <c r="L1564" s="72">
        <f>SUM(L1565:L1567)</f>
        <v>4505.5599999999995</v>
      </c>
      <c r="M1564" s="72">
        <f>SUM(M1565:M1567)</f>
        <v>4505.5599999999995</v>
      </c>
      <c r="P1564" s="2"/>
      <c r="Q1564" s="2"/>
    </row>
    <row r="1565" spans="1:17">
      <c r="A1565" s="44" t="s">
        <v>595</v>
      </c>
      <c r="B1565" s="45" t="s">
        <v>37</v>
      </c>
      <c r="C1565" s="75">
        <v>50302</v>
      </c>
      <c r="D1565" s="53" t="s">
        <v>571</v>
      </c>
      <c r="E1565" s="47" t="s">
        <v>16</v>
      </c>
      <c r="F1565" s="54">
        <v>37</v>
      </c>
      <c r="G1565" s="48">
        <v>37</v>
      </c>
      <c r="H1565" s="48">
        <f t="shared" si="144"/>
        <v>1056.72</v>
      </c>
      <c r="I1565" s="49">
        <f t="shared" si="145"/>
        <v>28.56</v>
      </c>
      <c r="J1565" s="49">
        <f t="shared" si="146"/>
        <v>1123.32</v>
      </c>
      <c r="K1565" s="49">
        <f t="shared" si="147"/>
        <v>30.36</v>
      </c>
      <c r="L1565" s="50">
        <f t="shared" si="148"/>
        <v>2180.04</v>
      </c>
      <c r="M1565" s="50">
        <f t="shared" si="149"/>
        <v>2180.04</v>
      </c>
      <c r="P1565" s="8">
        <v>32.950000000000003</v>
      </c>
      <c r="Q1565" s="8">
        <v>35.020000000000003</v>
      </c>
    </row>
    <row r="1566" spans="1:17">
      <c r="A1566" s="44" t="s">
        <v>596</v>
      </c>
      <c r="B1566" s="45" t="s">
        <v>37</v>
      </c>
      <c r="C1566" s="75">
        <v>52005</v>
      </c>
      <c r="D1566" s="53" t="s">
        <v>97</v>
      </c>
      <c r="E1566" s="47" t="s">
        <v>62</v>
      </c>
      <c r="F1566" s="54">
        <v>162.09</v>
      </c>
      <c r="G1566" s="48">
        <v>162.09</v>
      </c>
      <c r="H1566" s="48">
        <f t="shared" si="144"/>
        <v>1351.8306</v>
      </c>
      <c r="I1566" s="49">
        <f t="shared" si="145"/>
        <v>8.34</v>
      </c>
      <c r="J1566" s="49">
        <f t="shared" si="146"/>
        <v>395.49959999999999</v>
      </c>
      <c r="K1566" s="49">
        <f t="shared" si="147"/>
        <v>2.44</v>
      </c>
      <c r="L1566" s="50">
        <f t="shared" si="148"/>
        <v>1747.33</v>
      </c>
      <c r="M1566" s="50">
        <f t="shared" si="149"/>
        <v>1747.33</v>
      </c>
      <c r="P1566" s="8">
        <v>9.6300000000000008</v>
      </c>
      <c r="Q1566" s="8">
        <v>2.82</v>
      </c>
    </row>
    <row r="1567" spans="1:17">
      <c r="A1567" s="44" t="s">
        <v>597</v>
      </c>
      <c r="B1567" s="45" t="s">
        <v>37</v>
      </c>
      <c r="C1567" s="75">
        <v>52014</v>
      </c>
      <c r="D1567" s="53" t="s">
        <v>98</v>
      </c>
      <c r="E1567" s="47" t="s">
        <v>62</v>
      </c>
      <c r="F1567" s="54">
        <v>41.27</v>
      </c>
      <c r="G1567" s="48">
        <v>41.27</v>
      </c>
      <c r="H1567" s="48">
        <f t="shared" si="144"/>
        <v>489.4622</v>
      </c>
      <c r="I1567" s="49">
        <f t="shared" si="145"/>
        <v>11.86</v>
      </c>
      <c r="J1567" s="49">
        <f t="shared" si="146"/>
        <v>88.730500000000006</v>
      </c>
      <c r="K1567" s="49">
        <f t="shared" si="147"/>
        <v>2.15</v>
      </c>
      <c r="L1567" s="50">
        <f t="shared" si="148"/>
        <v>578.19000000000005</v>
      </c>
      <c r="M1567" s="50">
        <f t="shared" si="149"/>
        <v>578.19000000000005</v>
      </c>
      <c r="P1567" s="8">
        <v>13.68</v>
      </c>
      <c r="Q1567" s="8">
        <v>2.48</v>
      </c>
    </row>
    <row r="1568" spans="1:17">
      <c r="A1568" s="69" t="s">
        <v>598</v>
      </c>
      <c r="B1568" s="70"/>
      <c r="C1568" s="70"/>
      <c r="D1568" s="71" t="s">
        <v>229</v>
      </c>
      <c r="E1568" s="70"/>
      <c r="F1568" s="95"/>
      <c r="G1568" s="70"/>
      <c r="H1568" s="72"/>
      <c r="I1568" s="72"/>
      <c r="J1568" s="72"/>
      <c r="K1568" s="72"/>
      <c r="L1568" s="72">
        <f>SUM(L1569:L1571)</f>
        <v>3428.7400000000002</v>
      </c>
      <c r="M1568" s="72">
        <f>SUM(M1569:M1571)</f>
        <v>3428.7400000000002</v>
      </c>
      <c r="P1568" s="2"/>
      <c r="Q1568" s="2"/>
    </row>
    <row r="1569" spans="1:17">
      <c r="A1569" s="44" t="s">
        <v>599</v>
      </c>
      <c r="B1569" s="45" t="s">
        <v>37</v>
      </c>
      <c r="C1569" s="75">
        <v>50302</v>
      </c>
      <c r="D1569" s="53" t="s">
        <v>571</v>
      </c>
      <c r="E1569" s="47" t="s">
        <v>16</v>
      </c>
      <c r="F1569" s="54">
        <v>28</v>
      </c>
      <c r="G1569" s="48">
        <v>28</v>
      </c>
      <c r="H1569" s="48">
        <f t="shared" si="144"/>
        <v>799.68</v>
      </c>
      <c r="I1569" s="49">
        <f t="shared" si="145"/>
        <v>28.56</v>
      </c>
      <c r="J1569" s="49">
        <f t="shared" si="146"/>
        <v>850.07999999999993</v>
      </c>
      <c r="K1569" s="49">
        <f t="shared" si="147"/>
        <v>30.36</v>
      </c>
      <c r="L1569" s="50">
        <f t="shared" si="148"/>
        <v>1649.76</v>
      </c>
      <c r="M1569" s="50">
        <f t="shared" si="149"/>
        <v>1649.76</v>
      </c>
      <c r="P1569" s="8">
        <v>32.950000000000003</v>
      </c>
      <c r="Q1569" s="8">
        <v>35.020000000000003</v>
      </c>
    </row>
    <row r="1570" spans="1:17">
      <c r="A1570" s="44" t="s">
        <v>600</v>
      </c>
      <c r="B1570" s="45" t="s">
        <v>37</v>
      </c>
      <c r="C1570" s="75">
        <v>52005</v>
      </c>
      <c r="D1570" s="53" t="s">
        <v>97</v>
      </c>
      <c r="E1570" s="47" t="s">
        <v>62</v>
      </c>
      <c r="F1570" s="54">
        <v>124.27</v>
      </c>
      <c r="G1570" s="48">
        <v>124.27</v>
      </c>
      <c r="H1570" s="48">
        <f t="shared" si="144"/>
        <v>1036.4117999999999</v>
      </c>
      <c r="I1570" s="49">
        <f t="shared" si="145"/>
        <v>8.34</v>
      </c>
      <c r="J1570" s="49">
        <f t="shared" si="146"/>
        <v>303.21879999999999</v>
      </c>
      <c r="K1570" s="49">
        <f t="shared" si="147"/>
        <v>2.44</v>
      </c>
      <c r="L1570" s="50">
        <f t="shared" si="148"/>
        <v>1339.63</v>
      </c>
      <c r="M1570" s="50">
        <f t="shared" si="149"/>
        <v>1339.63</v>
      </c>
      <c r="P1570" s="8">
        <v>9.6300000000000008</v>
      </c>
      <c r="Q1570" s="8">
        <v>2.82</v>
      </c>
    </row>
    <row r="1571" spans="1:17">
      <c r="A1571" s="44" t="s">
        <v>601</v>
      </c>
      <c r="B1571" s="45" t="s">
        <v>37</v>
      </c>
      <c r="C1571" s="75">
        <v>52014</v>
      </c>
      <c r="D1571" s="53" t="s">
        <v>98</v>
      </c>
      <c r="E1571" s="47" t="s">
        <v>62</v>
      </c>
      <c r="F1571" s="54">
        <v>31.36</v>
      </c>
      <c r="G1571" s="48">
        <v>31.36</v>
      </c>
      <c r="H1571" s="48">
        <f t="shared" si="144"/>
        <v>371.92959999999999</v>
      </c>
      <c r="I1571" s="49">
        <f t="shared" si="145"/>
        <v>11.86</v>
      </c>
      <c r="J1571" s="49">
        <f t="shared" si="146"/>
        <v>67.423999999999992</v>
      </c>
      <c r="K1571" s="49">
        <f t="shared" si="147"/>
        <v>2.15</v>
      </c>
      <c r="L1571" s="50">
        <f t="shared" si="148"/>
        <v>439.35</v>
      </c>
      <c r="M1571" s="50">
        <f t="shared" si="149"/>
        <v>439.35</v>
      </c>
      <c r="P1571" s="8">
        <v>13.68</v>
      </c>
      <c r="Q1571" s="8">
        <v>2.48</v>
      </c>
    </row>
    <row r="1572" spans="1:17">
      <c r="A1572" s="69" t="s">
        <v>602</v>
      </c>
      <c r="B1572" s="70"/>
      <c r="C1572" s="70"/>
      <c r="D1572" s="71" t="s">
        <v>232</v>
      </c>
      <c r="E1572" s="70"/>
      <c r="F1572" s="95"/>
      <c r="G1572" s="70"/>
      <c r="H1572" s="72"/>
      <c r="I1572" s="72"/>
      <c r="J1572" s="72"/>
      <c r="K1572" s="72"/>
      <c r="L1572" s="72">
        <f>SUM(L1573:L1575)</f>
        <v>5255.78</v>
      </c>
      <c r="M1572" s="72">
        <f>SUM(M1573:M1575)</f>
        <v>5255.78</v>
      </c>
      <c r="P1572" s="2"/>
      <c r="Q1572" s="2"/>
    </row>
    <row r="1573" spans="1:17">
      <c r="A1573" s="44" t="s">
        <v>603</v>
      </c>
      <c r="B1573" s="45" t="s">
        <v>37</v>
      </c>
      <c r="C1573" s="75">
        <v>50302</v>
      </c>
      <c r="D1573" s="53" t="s">
        <v>571</v>
      </c>
      <c r="E1573" s="47" t="s">
        <v>16</v>
      </c>
      <c r="F1573" s="54">
        <v>44</v>
      </c>
      <c r="G1573" s="48">
        <v>44</v>
      </c>
      <c r="H1573" s="48">
        <f t="shared" si="144"/>
        <v>1256.6399999999999</v>
      </c>
      <c r="I1573" s="49">
        <f t="shared" si="145"/>
        <v>28.56</v>
      </c>
      <c r="J1573" s="49">
        <f t="shared" si="146"/>
        <v>1335.84</v>
      </c>
      <c r="K1573" s="49">
        <f t="shared" si="147"/>
        <v>30.36</v>
      </c>
      <c r="L1573" s="50">
        <f t="shared" si="148"/>
        <v>2592.48</v>
      </c>
      <c r="M1573" s="50">
        <f t="shared" si="149"/>
        <v>2592.48</v>
      </c>
      <c r="P1573" s="8">
        <v>32.950000000000003</v>
      </c>
      <c r="Q1573" s="8">
        <v>35.020000000000003</v>
      </c>
    </row>
    <row r="1574" spans="1:17">
      <c r="A1574" s="44" t="s">
        <v>604</v>
      </c>
      <c r="B1574" s="45" t="s">
        <v>37</v>
      </c>
      <c r="C1574" s="75">
        <v>52005</v>
      </c>
      <c r="D1574" s="53" t="s">
        <v>97</v>
      </c>
      <c r="E1574" s="47" t="s">
        <v>62</v>
      </c>
      <c r="F1574" s="54">
        <v>183.73</v>
      </c>
      <c r="G1574" s="48">
        <v>183.73</v>
      </c>
      <c r="H1574" s="48">
        <f t="shared" si="144"/>
        <v>1532.3081999999999</v>
      </c>
      <c r="I1574" s="49">
        <f t="shared" si="145"/>
        <v>8.34</v>
      </c>
      <c r="J1574" s="49">
        <f t="shared" si="146"/>
        <v>448.30119999999994</v>
      </c>
      <c r="K1574" s="49">
        <f t="shared" si="147"/>
        <v>2.44</v>
      </c>
      <c r="L1574" s="50">
        <f t="shared" si="148"/>
        <v>1980.6</v>
      </c>
      <c r="M1574" s="50">
        <f t="shared" si="149"/>
        <v>1980.6</v>
      </c>
      <c r="P1574" s="8">
        <v>9.6300000000000008</v>
      </c>
      <c r="Q1574" s="8">
        <v>2.82</v>
      </c>
    </row>
    <row r="1575" spans="1:17">
      <c r="A1575" s="44" t="s">
        <v>605</v>
      </c>
      <c r="B1575" s="45" t="s">
        <v>37</v>
      </c>
      <c r="C1575" s="75">
        <v>52014</v>
      </c>
      <c r="D1575" s="53" t="s">
        <v>98</v>
      </c>
      <c r="E1575" s="47" t="s">
        <v>62</v>
      </c>
      <c r="F1575" s="54">
        <v>48.73</v>
      </c>
      <c r="G1575" s="48">
        <v>48.73</v>
      </c>
      <c r="H1575" s="48">
        <f t="shared" si="144"/>
        <v>577.93779999999992</v>
      </c>
      <c r="I1575" s="49">
        <f t="shared" si="145"/>
        <v>11.86</v>
      </c>
      <c r="J1575" s="49">
        <f t="shared" si="146"/>
        <v>104.76949999999999</v>
      </c>
      <c r="K1575" s="49">
        <f t="shared" si="147"/>
        <v>2.15</v>
      </c>
      <c r="L1575" s="50">
        <f t="shared" si="148"/>
        <v>682.7</v>
      </c>
      <c r="M1575" s="50">
        <f t="shared" si="149"/>
        <v>682.7</v>
      </c>
      <c r="P1575" s="8">
        <v>13.68</v>
      </c>
      <c r="Q1575" s="8">
        <v>2.48</v>
      </c>
    </row>
    <row r="1576" spans="1:17">
      <c r="A1576" s="69" t="s">
        <v>606</v>
      </c>
      <c r="B1576" s="70"/>
      <c r="C1576" s="70"/>
      <c r="D1576" s="71" t="s">
        <v>235</v>
      </c>
      <c r="E1576" s="70"/>
      <c r="F1576" s="95"/>
      <c r="G1576" s="70"/>
      <c r="H1576" s="72"/>
      <c r="I1576" s="72"/>
      <c r="J1576" s="72"/>
      <c r="K1576" s="72"/>
      <c r="L1576" s="72">
        <f>SUM(L1577:L1579)</f>
        <v>605.62</v>
      </c>
      <c r="M1576" s="72">
        <f>SUM(M1577:M1579)</f>
        <v>605.62</v>
      </c>
      <c r="P1576" s="2"/>
      <c r="Q1576" s="2"/>
    </row>
    <row r="1577" spans="1:17">
      <c r="A1577" s="44" t="s">
        <v>607</v>
      </c>
      <c r="B1577" s="45" t="s">
        <v>37</v>
      </c>
      <c r="C1577" s="75">
        <v>50302</v>
      </c>
      <c r="D1577" s="53" t="s">
        <v>571</v>
      </c>
      <c r="E1577" s="47" t="s">
        <v>16</v>
      </c>
      <c r="F1577" s="54">
        <v>5</v>
      </c>
      <c r="G1577" s="48">
        <v>5</v>
      </c>
      <c r="H1577" s="48">
        <f t="shared" si="144"/>
        <v>142.79999999999998</v>
      </c>
      <c r="I1577" s="49">
        <f t="shared" si="145"/>
        <v>28.56</v>
      </c>
      <c r="J1577" s="49">
        <f t="shared" si="146"/>
        <v>151.80000000000001</v>
      </c>
      <c r="K1577" s="49">
        <f t="shared" si="147"/>
        <v>30.36</v>
      </c>
      <c r="L1577" s="50">
        <f t="shared" si="148"/>
        <v>294.60000000000002</v>
      </c>
      <c r="M1577" s="50">
        <f t="shared" si="149"/>
        <v>294.60000000000002</v>
      </c>
      <c r="P1577" s="8">
        <v>32.950000000000003</v>
      </c>
      <c r="Q1577" s="8">
        <v>35.020000000000003</v>
      </c>
    </row>
    <row r="1578" spans="1:17">
      <c r="A1578" s="44" t="s">
        <v>452</v>
      </c>
      <c r="B1578" s="45" t="s">
        <v>37</v>
      </c>
      <c r="C1578" s="75">
        <v>52005</v>
      </c>
      <c r="D1578" s="53" t="s">
        <v>97</v>
      </c>
      <c r="E1578" s="47" t="s">
        <v>62</v>
      </c>
      <c r="F1578" s="54">
        <v>21.64</v>
      </c>
      <c r="G1578" s="67">
        <v>21.64</v>
      </c>
      <c r="H1578" s="48">
        <f t="shared" si="144"/>
        <v>180.4776</v>
      </c>
      <c r="I1578" s="49">
        <f t="shared" si="145"/>
        <v>8.34</v>
      </c>
      <c r="J1578" s="49">
        <f t="shared" si="146"/>
        <v>52.801600000000001</v>
      </c>
      <c r="K1578" s="49">
        <f t="shared" si="147"/>
        <v>2.44</v>
      </c>
      <c r="L1578" s="50">
        <f t="shared" si="148"/>
        <v>233.27</v>
      </c>
      <c r="M1578" s="50">
        <f t="shared" si="149"/>
        <v>233.27</v>
      </c>
      <c r="P1578" s="8">
        <v>9.6300000000000008</v>
      </c>
      <c r="Q1578" s="8">
        <v>2.82</v>
      </c>
    </row>
    <row r="1579" spans="1:17">
      <c r="A1579" s="44" t="s">
        <v>453</v>
      </c>
      <c r="B1579" s="45" t="s">
        <v>37</v>
      </c>
      <c r="C1579" s="75">
        <v>52014</v>
      </c>
      <c r="D1579" s="53" t="s">
        <v>98</v>
      </c>
      <c r="E1579" s="47" t="s">
        <v>62</v>
      </c>
      <c r="F1579" s="54">
        <v>5.55</v>
      </c>
      <c r="G1579" s="67">
        <v>5.55</v>
      </c>
      <c r="H1579" s="48">
        <f t="shared" si="144"/>
        <v>65.822999999999993</v>
      </c>
      <c r="I1579" s="49">
        <f t="shared" si="145"/>
        <v>11.86</v>
      </c>
      <c r="J1579" s="49">
        <f t="shared" si="146"/>
        <v>11.932499999999999</v>
      </c>
      <c r="K1579" s="49">
        <f t="shared" si="147"/>
        <v>2.15</v>
      </c>
      <c r="L1579" s="50">
        <f t="shared" si="148"/>
        <v>77.75</v>
      </c>
      <c r="M1579" s="50">
        <f t="shared" si="149"/>
        <v>77.75</v>
      </c>
      <c r="P1579" s="8">
        <v>13.68</v>
      </c>
      <c r="Q1579" s="8">
        <v>2.48</v>
      </c>
    </row>
    <row r="1580" spans="1:17">
      <c r="A1580" s="59" t="s">
        <v>454</v>
      </c>
      <c r="B1580" s="60"/>
      <c r="C1580" s="60"/>
      <c r="D1580" s="61" t="s">
        <v>455</v>
      </c>
      <c r="E1580" s="60"/>
      <c r="F1580" s="93"/>
      <c r="G1580" s="60"/>
      <c r="H1580" s="62"/>
      <c r="I1580" s="62"/>
      <c r="J1580" s="62"/>
      <c r="K1580" s="62"/>
      <c r="L1580" s="62">
        <f>L1581+L1586+L1591+L1596+L1601+L1606+L1611+L1616</f>
        <v>5803.130000000001</v>
      </c>
      <c r="M1580" s="62">
        <f>M1581+M1586+M1591+M1596+M1601+M1606+M1611+M1616</f>
        <v>5803.130000000001</v>
      </c>
      <c r="P1580" s="3"/>
      <c r="Q1580" s="3"/>
    </row>
    <row r="1581" spans="1:17">
      <c r="A1581" s="69" t="s">
        <v>456</v>
      </c>
      <c r="B1581" s="70"/>
      <c r="C1581" s="70"/>
      <c r="D1581" s="71" t="s">
        <v>289</v>
      </c>
      <c r="E1581" s="70"/>
      <c r="F1581" s="95"/>
      <c r="G1581" s="70"/>
      <c r="H1581" s="72"/>
      <c r="I1581" s="72"/>
      <c r="J1581" s="72"/>
      <c r="K1581" s="72"/>
      <c r="L1581" s="72">
        <f>SUM(L1582:L1585)</f>
        <v>724.47</v>
      </c>
      <c r="M1581" s="72">
        <f>SUM(M1582:M1585)</f>
        <v>724.47</v>
      </c>
      <c r="P1581" s="2"/>
      <c r="Q1581" s="2"/>
    </row>
    <row r="1582" spans="1:17">
      <c r="A1582" s="44" t="s">
        <v>457</v>
      </c>
      <c r="B1582" s="45" t="s">
        <v>37</v>
      </c>
      <c r="C1582" s="75">
        <v>60470</v>
      </c>
      <c r="D1582" s="53" t="s">
        <v>384</v>
      </c>
      <c r="E1582" s="47" t="s">
        <v>17</v>
      </c>
      <c r="F1582" s="54">
        <v>0.11</v>
      </c>
      <c r="G1582" s="67">
        <v>0.11</v>
      </c>
      <c r="H1582" s="48">
        <f t="shared" si="144"/>
        <v>16.878399999999999</v>
      </c>
      <c r="I1582" s="49">
        <f t="shared" si="145"/>
        <v>153.44</v>
      </c>
      <c r="J1582" s="49">
        <f t="shared" si="146"/>
        <v>2.3782000000000001</v>
      </c>
      <c r="K1582" s="49">
        <f t="shared" si="147"/>
        <v>21.62</v>
      </c>
      <c r="L1582" s="50">
        <f t="shared" si="148"/>
        <v>19.25</v>
      </c>
      <c r="M1582" s="50">
        <f t="shared" si="149"/>
        <v>19.25</v>
      </c>
      <c r="P1582" s="8">
        <v>176.97</v>
      </c>
      <c r="Q1582" s="8">
        <v>24.94</v>
      </c>
    </row>
    <row r="1583" spans="1:17" ht="15.6">
      <c r="A1583" s="44" t="s">
        <v>458</v>
      </c>
      <c r="B1583" s="45" t="s">
        <v>7</v>
      </c>
      <c r="C1583" s="75">
        <v>94971</v>
      </c>
      <c r="D1583" s="53" t="s">
        <v>244</v>
      </c>
      <c r="E1583" s="47" t="s">
        <v>17</v>
      </c>
      <c r="F1583" s="54">
        <v>1.1200000000000001</v>
      </c>
      <c r="G1583" s="67">
        <v>1.1200000000000001</v>
      </c>
      <c r="H1583" s="48">
        <f t="shared" si="144"/>
        <v>429.22880000000004</v>
      </c>
      <c r="I1583" s="49">
        <f t="shared" si="145"/>
        <v>383.24</v>
      </c>
      <c r="J1583" s="49">
        <f t="shared" si="146"/>
        <v>44.542400000000008</v>
      </c>
      <c r="K1583" s="49">
        <f t="shared" si="147"/>
        <v>39.770000000000003</v>
      </c>
      <c r="L1583" s="50">
        <f t="shared" si="148"/>
        <v>473.77</v>
      </c>
      <c r="M1583" s="50">
        <f t="shared" si="149"/>
        <v>473.77</v>
      </c>
      <c r="P1583" s="8">
        <v>442</v>
      </c>
      <c r="Q1583" s="8">
        <v>45.87</v>
      </c>
    </row>
    <row r="1584" spans="1:17">
      <c r="A1584" s="44" t="s">
        <v>459</v>
      </c>
      <c r="B1584" s="45" t="s">
        <v>37</v>
      </c>
      <c r="C1584" s="75">
        <v>51026</v>
      </c>
      <c r="D1584" s="53" t="s">
        <v>460</v>
      </c>
      <c r="E1584" s="47" t="s">
        <v>17</v>
      </c>
      <c r="F1584" s="54">
        <v>1.1200000000000001</v>
      </c>
      <c r="G1584" s="67">
        <v>1.1200000000000001</v>
      </c>
      <c r="H1584" s="48">
        <f t="shared" si="144"/>
        <v>8.9600000000000013E-2</v>
      </c>
      <c r="I1584" s="49">
        <f t="shared" si="145"/>
        <v>0.08</v>
      </c>
      <c r="J1584" s="49">
        <f t="shared" si="146"/>
        <v>36.635200000000005</v>
      </c>
      <c r="K1584" s="49">
        <f t="shared" si="147"/>
        <v>32.71</v>
      </c>
      <c r="L1584" s="50">
        <f t="shared" si="148"/>
        <v>36.72</v>
      </c>
      <c r="M1584" s="50">
        <f t="shared" si="149"/>
        <v>36.72</v>
      </c>
      <c r="P1584" s="8">
        <v>0.1</v>
      </c>
      <c r="Q1584" s="8">
        <v>37.729999999999997</v>
      </c>
    </row>
    <row r="1585" spans="1:17">
      <c r="A1585" s="44" t="s">
        <v>461</v>
      </c>
      <c r="B1585" s="45" t="s">
        <v>37</v>
      </c>
      <c r="C1585" s="75">
        <v>52014</v>
      </c>
      <c r="D1585" s="53" t="s">
        <v>98</v>
      </c>
      <c r="E1585" s="47" t="s">
        <v>62</v>
      </c>
      <c r="F1585" s="54">
        <v>13.9</v>
      </c>
      <c r="G1585" s="67">
        <v>13.9</v>
      </c>
      <c r="H1585" s="48">
        <f t="shared" si="144"/>
        <v>164.85399999999998</v>
      </c>
      <c r="I1585" s="49">
        <f t="shared" si="145"/>
        <v>11.86</v>
      </c>
      <c r="J1585" s="49">
        <f t="shared" si="146"/>
        <v>29.884999999999998</v>
      </c>
      <c r="K1585" s="49">
        <f t="shared" si="147"/>
        <v>2.15</v>
      </c>
      <c r="L1585" s="50">
        <f t="shared" si="148"/>
        <v>194.73</v>
      </c>
      <c r="M1585" s="50">
        <f t="shared" si="149"/>
        <v>194.73</v>
      </c>
      <c r="P1585" s="8">
        <v>13.68</v>
      </c>
      <c r="Q1585" s="8">
        <v>2.48</v>
      </c>
    </row>
    <row r="1586" spans="1:17">
      <c r="A1586" s="69" t="s">
        <v>462</v>
      </c>
      <c r="B1586" s="70"/>
      <c r="C1586" s="70"/>
      <c r="D1586" s="71" t="s">
        <v>297</v>
      </c>
      <c r="E1586" s="70"/>
      <c r="F1586" s="95"/>
      <c r="G1586" s="70"/>
      <c r="H1586" s="72"/>
      <c r="I1586" s="72"/>
      <c r="J1586" s="72"/>
      <c r="K1586" s="72"/>
      <c r="L1586" s="72">
        <f>SUM(L1587:L1590)</f>
        <v>360.65</v>
      </c>
      <c r="M1586" s="72">
        <f>SUM(M1587:M1590)</f>
        <v>360.65</v>
      </c>
      <c r="P1586" s="2"/>
      <c r="Q1586" s="2"/>
    </row>
    <row r="1587" spans="1:17">
      <c r="A1587" s="44" t="s">
        <v>463</v>
      </c>
      <c r="B1587" s="45" t="s">
        <v>37</v>
      </c>
      <c r="C1587" s="75">
        <v>60470</v>
      </c>
      <c r="D1587" s="53" t="s">
        <v>384</v>
      </c>
      <c r="E1587" s="47" t="s">
        <v>17</v>
      </c>
      <c r="F1587" s="54">
        <v>0.05</v>
      </c>
      <c r="G1587" s="67">
        <v>0.05</v>
      </c>
      <c r="H1587" s="48">
        <f t="shared" si="144"/>
        <v>7.6720000000000006</v>
      </c>
      <c r="I1587" s="49">
        <f t="shared" si="145"/>
        <v>153.44</v>
      </c>
      <c r="J1587" s="49">
        <f t="shared" si="146"/>
        <v>1.0810000000000002</v>
      </c>
      <c r="K1587" s="49">
        <f t="shared" si="147"/>
        <v>21.62</v>
      </c>
      <c r="L1587" s="50">
        <f t="shared" si="148"/>
        <v>8.75</v>
      </c>
      <c r="M1587" s="50">
        <f t="shared" si="149"/>
        <v>8.75</v>
      </c>
      <c r="P1587" s="8">
        <v>176.97</v>
      </c>
      <c r="Q1587" s="8">
        <v>24.94</v>
      </c>
    </row>
    <row r="1588" spans="1:17" ht="15.6">
      <c r="A1588" s="44" t="s">
        <v>464</v>
      </c>
      <c r="B1588" s="45" t="s">
        <v>7</v>
      </c>
      <c r="C1588" s="75">
        <v>94971</v>
      </c>
      <c r="D1588" s="53" t="s">
        <v>244</v>
      </c>
      <c r="E1588" s="47" t="s">
        <v>17</v>
      </c>
      <c r="F1588" s="54">
        <v>0.56000000000000005</v>
      </c>
      <c r="G1588" s="67">
        <v>0.56000000000000005</v>
      </c>
      <c r="H1588" s="48">
        <f t="shared" si="144"/>
        <v>214.61440000000002</v>
      </c>
      <c r="I1588" s="49">
        <f t="shared" si="145"/>
        <v>383.24</v>
      </c>
      <c r="J1588" s="49">
        <f t="shared" si="146"/>
        <v>22.271200000000004</v>
      </c>
      <c r="K1588" s="49">
        <f t="shared" si="147"/>
        <v>39.770000000000003</v>
      </c>
      <c r="L1588" s="50">
        <f t="shared" si="148"/>
        <v>236.88</v>
      </c>
      <c r="M1588" s="50">
        <f t="shared" si="149"/>
        <v>236.88</v>
      </c>
      <c r="P1588" s="8">
        <v>442</v>
      </c>
      <c r="Q1588" s="8">
        <v>45.87</v>
      </c>
    </row>
    <row r="1589" spans="1:17">
      <c r="A1589" s="44" t="s">
        <v>465</v>
      </c>
      <c r="B1589" s="45" t="s">
        <v>37</v>
      </c>
      <c r="C1589" s="75">
        <v>51026</v>
      </c>
      <c r="D1589" s="53" t="s">
        <v>460</v>
      </c>
      <c r="E1589" s="47" t="s">
        <v>17</v>
      </c>
      <c r="F1589" s="54">
        <v>0.56000000000000005</v>
      </c>
      <c r="G1589" s="67">
        <v>0.56000000000000005</v>
      </c>
      <c r="H1589" s="48">
        <f t="shared" si="144"/>
        <v>4.4800000000000006E-2</v>
      </c>
      <c r="I1589" s="49">
        <f t="shared" si="145"/>
        <v>0.08</v>
      </c>
      <c r="J1589" s="49">
        <f t="shared" si="146"/>
        <v>18.317600000000002</v>
      </c>
      <c r="K1589" s="49">
        <f t="shared" si="147"/>
        <v>32.71</v>
      </c>
      <c r="L1589" s="50">
        <f t="shared" si="148"/>
        <v>18.36</v>
      </c>
      <c r="M1589" s="50">
        <f t="shared" si="149"/>
        <v>18.36</v>
      </c>
      <c r="P1589" s="8">
        <v>0.1</v>
      </c>
      <c r="Q1589" s="8">
        <v>37.729999999999997</v>
      </c>
    </row>
    <row r="1590" spans="1:17">
      <c r="A1590" s="44" t="s">
        <v>466</v>
      </c>
      <c r="B1590" s="45" t="s">
        <v>37</v>
      </c>
      <c r="C1590" s="75">
        <v>52014</v>
      </c>
      <c r="D1590" s="53" t="s">
        <v>98</v>
      </c>
      <c r="E1590" s="47" t="s">
        <v>62</v>
      </c>
      <c r="F1590" s="54">
        <v>6.9</v>
      </c>
      <c r="G1590" s="67">
        <v>6.9</v>
      </c>
      <c r="H1590" s="48">
        <f t="shared" si="144"/>
        <v>81.834000000000003</v>
      </c>
      <c r="I1590" s="49">
        <f t="shared" si="145"/>
        <v>11.86</v>
      </c>
      <c r="J1590" s="49">
        <f t="shared" si="146"/>
        <v>14.835000000000001</v>
      </c>
      <c r="K1590" s="49">
        <f t="shared" si="147"/>
        <v>2.15</v>
      </c>
      <c r="L1590" s="50">
        <f t="shared" si="148"/>
        <v>96.66</v>
      </c>
      <c r="M1590" s="50">
        <f t="shared" si="149"/>
        <v>96.66</v>
      </c>
      <c r="P1590" s="8">
        <v>13.68</v>
      </c>
      <c r="Q1590" s="8">
        <v>2.48</v>
      </c>
    </row>
    <row r="1591" spans="1:17">
      <c r="A1591" s="69" t="s">
        <v>467</v>
      </c>
      <c r="B1591" s="70"/>
      <c r="C1591" s="70"/>
      <c r="D1591" s="71" t="s">
        <v>217</v>
      </c>
      <c r="E1591" s="70"/>
      <c r="F1591" s="95"/>
      <c r="G1591" s="70"/>
      <c r="H1591" s="72"/>
      <c r="I1591" s="72"/>
      <c r="J1591" s="72"/>
      <c r="K1591" s="72"/>
      <c r="L1591" s="72">
        <f>SUM(L1592:L1595)</f>
        <v>484.38</v>
      </c>
      <c r="M1591" s="72">
        <f>SUM(M1592:M1595)</f>
        <v>484.38</v>
      </c>
      <c r="P1591" s="2"/>
      <c r="Q1591" s="2"/>
    </row>
    <row r="1592" spans="1:17">
      <c r="A1592" s="44" t="s">
        <v>468</v>
      </c>
      <c r="B1592" s="45" t="s">
        <v>37</v>
      </c>
      <c r="C1592" s="75">
        <v>60470</v>
      </c>
      <c r="D1592" s="53" t="s">
        <v>384</v>
      </c>
      <c r="E1592" s="47" t="s">
        <v>17</v>
      </c>
      <c r="F1592" s="54">
        <v>7.0000000000000007E-2</v>
      </c>
      <c r="G1592" s="67">
        <v>7.0000000000000007E-2</v>
      </c>
      <c r="H1592" s="48">
        <f t="shared" si="144"/>
        <v>10.7408</v>
      </c>
      <c r="I1592" s="49">
        <f t="shared" si="145"/>
        <v>153.44</v>
      </c>
      <c r="J1592" s="49">
        <f t="shared" si="146"/>
        <v>1.5134000000000003</v>
      </c>
      <c r="K1592" s="49">
        <f t="shared" si="147"/>
        <v>21.62</v>
      </c>
      <c r="L1592" s="50">
        <f t="shared" si="148"/>
        <v>12.25</v>
      </c>
      <c r="M1592" s="50">
        <f t="shared" si="149"/>
        <v>12.25</v>
      </c>
      <c r="P1592" s="8">
        <v>176.97</v>
      </c>
      <c r="Q1592" s="8">
        <v>24.94</v>
      </c>
    </row>
    <row r="1593" spans="1:17" ht="15.6">
      <c r="A1593" s="44" t="s">
        <v>469</v>
      </c>
      <c r="B1593" s="45" t="s">
        <v>7</v>
      </c>
      <c r="C1593" s="75">
        <v>94971</v>
      </c>
      <c r="D1593" s="53" t="s">
        <v>244</v>
      </c>
      <c r="E1593" s="47" t="s">
        <v>17</v>
      </c>
      <c r="F1593" s="54">
        <v>0.75</v>
      </c>
      <c r="G1593" s="67">
        <v>0.75</v>
      </c>
      <c r="H1593" s="48">
        <f t="shared" si="144"/>
        <v>287.43</v>
      </c>
      <c r="I1593" s="49">
        <f t="shared" si="145"/>
        <v>383.24</v>
      </c>
      <c r="J1593" s="49">
        <f t="shared" si="146"/>
        <v>29.827500000000001</v>
      </c>
      <c r="K1593" s="49">
        <f t="shared" si="147"/>
        <v>39.770000000000003</v>
      </c>
      <c r="L1593" s="50">
        <f t="shared" si="148"/>
        <v>317.25</v>
      </c>
      <c r="M1593" s="50">
        <f t="shared" si="149"/>
        <v>317.25</v>
      </c>
      <c r="P1593" s="8">
        <v>442</v>
      </c>
      <c r="Q1593" s="8">
        <v>45.87</v>
      </c>
    </row>
    <row r="1594" spans="1:17">
      <c r="A1594" s="44" t="s">
        <v>470</v>
      </c>
      <c r="B1594" s="45" t="s">
        <v>37</v>
      </c>
      <c r="C1594" s="75">
        <v>51026</v>
      </c>
      <c r="D1594" s="53" t="s">
        <v>460</v>
      </c>
      <c r="E1594" s="47" t="s">
        <v>17</v>
      </c>
      <c r="F1594" s="54">
        <v>0.75</v>
      </c>
      <c r="G1594" s="67">
        <v>0.75</v>
      </c>
      <c r="H1594" s="48">
        <f t="shared" si="144"/>
        <v>0.06</v>
      </c>
      <c r="I1594" s="49">
        <f t="shared" si="145"/>
        <v>0.08</v>
      </c>
      <c r="J1594" s="49">
        <f t="shared" si="146"/>
        <v>24.532499999999999</v>
      </c>
      <c r="K1594" s="49">
        <f t="shared" si="147"/>
        <v>32.71</v>
      </c>
      <c r="L1594" s="50">
        <f t="shared" si="148"/>
        <v>24.59</v>
      </c>
      <c r="M1594" s="50">
        <f t="shared" si="149"/>
        <v>24.59</v>
      </c>
      <c r="P1594" s="8">
        <v>0.1</v>
      </c>
      <c r="Q1594" s="8">
        <v>37.729999999999997</v>
      </c>
    </row>
    <row r="1595" spans="1:17">
      <c r="A1595" s="44" t="s">
        <v>471</v>
      </c>
      <c r="B1595" s="45" t="s">
        <v>37</v>
      </c>
      <c r="C1595" s="75">
        <v>52014</v>
      </c>
      <c r="D1595" s="53" t="s">
        <v>98</v>
      </c>
      <c r="E1595" s="47" t="s">
        <v>62</v>
      </c>
      <c r="F1595" s="54">
        <v>9.3000000000000007</v>
      </c>
      <c r="G1595" s="67">
        <v>9.3000000000000007</v>
      </c>
      <c r="H1595" s="48">
        <f t="shared" si="144"/>
        <v>110.298</v>
      </c>
      <c r="I1595" s="49">
        <f t="shared" si="145"/>
        <v>11.86</v>
      </c>
      <c r="J1595" s="49">
        <f t="shared" si="146"/>
        <v>19.995000000000001</v>
      </c>
      <c r="K1595" s="49">
        <f t="shared" si="147"/>
        <v>2.15</v>
      </c>
      <c r="L1595" s="50">
        <f t="shared" si="148"/>
        <v>130.29</v>
      </c>
      <c r="M1595" s="50">
        <f t="shared" si="149"/>
        <v>130.29</v>
      </c>
      <c r="P1595" s="8">
        <v>13.68</v>
      </c>
      <c r="Q1595" s="8">
        <v>2.48</v>
      </c>
    </row>
    <row r="1596" spans="1:17">
      <c r="A1596" s="69" t="s">
        <v>472</v>
      </c>
      <c r="B1596" s="70"/>
      <c r="C1596" s="70"/>
      <c r="D1596" s="71" t="s">
        <v>318</v>
      </c>
      <c r="E1596" s="70"/>
      <c r="F1596" s="95"/>
      <c r="G1596" s="70"/>
      <c r="H1596" s="72"/>
      <c r="I1596" s="72"/>
      <c r="J1596" s="72"/>
      <c r="K1596" s="72"/>
      <c r="L1596" s="72">
        <f>SUM(L1597:L1600)</f>
        <v>360.65</v>
      </c>
      <c r="M1596" s="72">
        <f>SUM(M1597:M1600)</f>
        <v>360.65</v>
      </c>
      <c r="P1596" s="2"/>
      <c r="Q1596" s="2"/>
    </row>
    <row r="1597" spans="1:17">
      <c r="A1597" s="44" t="s">
        <v>473</v>
      </c>
      <c r="B1597" s="45" t="s">
        <v>37</v>
      </c>
      <c r="C1597" s="75">
        <v>60470</v>
      </c>
      <c r="D1597" s="53" t="s">
        <v>384</v>
      </c>
      <c r="E1597" s="47" t="s">
        <v>17</v>
      </c>
      <c r="F1597" s="54">
        <v>0.05</v>
      </c>
      <c r="G1597" s="67">
        <v>0.05</v>
      </c>
      <c r="H1597" s="48">
        <f t="shared" si="144"/>
        <v>7.6720000000000006</v>
      </c>
      <c r="I1597" s="49">
        <f t="shared" si="145"/>
        <v>153.44</v>
      </c>
      <c r="J1597" s="49">
        <f t="shared" si="146"/>
        <v>1.0810000000000002</v>
      </c>
      <c r="K1597" s="49">
        <f t="shared" si="147"/>
        <v>21.62</v>
      </c>
      <c r="L1597" s="50">
        <f t="shared" si="148"/>
        <v>8.75</v>
      </c>
      <c r="M1597" s="50">
        <f t="shared" si="149"/>
        <v>8.75</v>
      </c>
      <c r="P1597" s="8">
        <v>176.97</v>
      </c>
      <c r="Q1597" s="8">
        <v>24.94</v>
      </c>
    </row>
    <row r="1598" spans="1:17" ht="15.6">
      <c r="A1598" s="44" t="s">
        <v>474</v>
      </c>
      <c r="B1598" s="45" t="s">
        <v>7</v>
      </c>
      <c r="C1598" s="75">
        <v>94971</v>
      </c>
      <c r="D1598" s="53" t="s">
        <v>244</v>
      </c>
      <c r="E1598" s="47" t="s">
        <v>17</v>
      </c>
      <c r="F1598" s="54">
        <v>0.56000000000000005</v>
      </c>
      <c r="G1598" s="67">
        <v>0.56000000000000005</v>
      </c>
      <c r="H1598" s="48">
        <f t="shared" si="144"/>
        <v>214.61440000000002</v>
      </c>
      <c r="I1598" s="49">
        <f t="shared" si="145"/>
        <v>383.24</v>
      </c>
      <c r="J1598" s="49">
        <f t="shared" si="146"/>
        <v>22.271200000000004</v>
      </c>
      <c r="K1598" s="49">
        <f t="shared" si="147"/>
        <v>39.770000000000003</v>
      </c>
      <c r="L1598" s="50">
        <f t="shared" si="148"/>
        <v>236.88</v>
      </c>
      <c r="M1598" s="50">
        <f t="shared" si="149"/>
        <v>236.88</v>
      </c>
      <c r="P1598" s="8">
        <v>442</v>
      </c>
      <c r="Q1598" s="8">
        <v>45.87</v>
      </c>
    </row>
    <row r="1599" spans="1:17">
      <c r="A1599" s="44" t="s">
        <v>475</v>
      </c>
      <c r="B1599" s="45" t="s">
        <v>37</v>
      </c>
      <c r="C1599" s="75">
        <v>51026</v>
      </c>
      <c r="D1599" s="53" t="s">
        <v>460</v>
      </c>
      <c r="E1599" s="47" t="s">
        <v>17</v>
      </c>
      <c r="F1599" s="54">
        <v>0.56000000000000005</v>
      </c>
      <c r="G1599" s="67">
        <v>0.56000000000000005</v>
      </c>
      <c r="H1599" s="48">
        <f t="shared" si="144"/>
        <v>4.4800000000000006E-2</v>
      </c>
      <c r="I1599" s="49">
        <f t="shared" si="145"/>
        <v>0.08</v>
      </c>
      <c r="J1599" s="49">
        <f t="shared" si="146"/>
        <v>18.317600000000002</v>
      </c>
      <c r="K1599" s="49">
        <f t="shared" si="147"/>
        <v>32.71</v>
      </c>
      <c r="L1599" s="50">
        <f t="shared" si="148"/>
        <v>18.36</v>
      </c>
      <c r="M1599" s="50">
        <f t="shared" si="149"/>
        <v>18.36</v>
      </c>
      <c r="P1599" s="8">
        <v>0.1</v>
      </c>
      <c r="Q1599" s="8">
        <v>37.729999999999997</v>
      </c>
    </row>
    <row r="1600" spans="1:17">
      <c r="A1600" s="44" t="s">
        <v>476</v>
      </c>
      <c r="B1600" s="45" t="s">
        <v>37</v>
      </c>
      <c r="C1600" s="75">
        <v>52014</v>
      </c>
      <c r="D1600" s="53" t="s">
        <v>98</v>
      </c>
      <c r="E1600" s="47" t="s">
        <v>62</v>
      </c>
      <c r="F1600" s="54">
        <v>6.9</v>
      </c>
      <c r="G1600" s="67">
        <v>6.9</v>
      </c>
      <c r="H1600" s="48">
        <f t="shared" si="144"/>
        <v>81.834000000000003</v>
      </c>
      <c r="I1600" s="49">
        <f t="shared" si="145"/>
        <v>11.86</v>
      </c>
      <c r="J1600" s="49">
        <f t="shared" si="146"/>
        <v>14.835000000000001</v>
      </c>
      <c r="K1600" s="49">
        <f t="shared" si="147"/>
        <v>2.15</v>
      </c>
      <c r="L1600" s="50">
        <f t="shared" si="148"/>
        <v>96.66</v>
      </c>
      <c r="M1600" s="50">
        <f t="shared" si="149"/>
        <v>96.66</v>
      </c>
      <c r="P1600" s="8">
        <v>13.68</v>
      </c>
      <c r="Q1600" s="8">
        <v>2.48</v>
      </c>
    </row>
    <row r="1601" spans="1:17">
      <c r="A1601" s="69" t="s">
        <v>477</v>
      </c>
      <c r="B1601" s="70"/>
      <c r="C1601" s="70"/>
      <c r="D1601" s="71" t="s">
        <v>226</v>
      </c>
      <c r="E1601" s="70"/>
      <c r="F1601" s="95"/>
      <c r="G1601" s="70"/>
      <c r="H1601" s="72"/>
      <c r="I1601" s="72"/>
      <c r="J1601" s="72"/>
      <c r="K1601" s="72"/>
      <c r="L1601" s="72">
        <f>SUM(L1602:L1605)</f>
        <v>1453.52</v>
      </c>
      <c r="M1601" s="72">
        <f>SUM(M1602:M1605)</f>
        <v>1453.52</v>
      </c>
      <c r="P1601" s="2"/>
      <c r="Q1601" s="2"/>
    </row>
    <row r="1602" spans="1:17">
      <c r="A1602" s="44" t="s">
        <v>478</v>
      </c>
      <c r="B1602" s="45" t="s">
        <v>37</v>
      </c>
      <c r="C1602" s="75">
        <v>60470</v>
      </c>
      <c r="D1602" s="53" t="s">
        <v>384</v>
      </c>
      <c r="E1602" s="47" t="s">
        <v>17</v>
      </c>
      <c r="F1602" s="54">
        <v>0.22</v>
      </c>
      <c r="G1602" s="67">
        <v>0.22</v>
      </c>
      <c r="H1602" s="48">
        <f t="shared" si="144"/>
        <v>33.756799999999998</v>
      </c>
      <c r="I1602" s="49">
        <f t="shared" si="145"/>
        <v>153.44</v>
      </c>
      <c r="J1602" s="49">
        <f t="shared" si="146"/>
        <v>4.7564000000000002</v>
      </c>
      <c r="K1602" s="49">
        <f t="shared" si="147"/>
        <v>21.62</v>
      </c>
      <c r="L1602" s="50">
        <f t="shared" si="148"/>
        <v>38.51</v>
      </c>
      <c r="M1602" s="50">
        <f t="shared" si="149"/>
        <v>38.51</v>
      </c>
      <c r="P1602" s="8">
        <v>176.97</v>
      </c>
      <c r="Q1602" s="8">
        <v>24.94</v>
      </c>
    </row>
    <row r="1603" spans="1:17" ht="15.6">
      <c r="A1603" s="44" t="s">
        <v>479</v>
      </c>
      <c r="B1603" s="45" t="s">
        <v>7</v>
      </c>
      <c r="C1603" s="75">
        <v>94971</v>
      </c>
      <c r="D1603" s="53" t="s">
        <v>244</v>
      </c>
      <c r="E1603" s="47" t="s">
        <v>17</v>
      </c>
      <c r="F1603" s="54">
        <v>2.25</v>
      </c>
      <c r="G1603" s="67">
        <v>2.25</v>
      </c>
      <c r="H1603" s="48">
        <f t="shared" si="144"/>
        <v>862.29</v>
      </c>
      <c r="I1603" s="49">
        <f t="shared" si="145"/>
        <v>383.24</v>
      </c>
      <c r="J1603" s="49">
        <f t="shared" si="146"/>
        <v>89.482500000000002</v>
      </c>
      <c r="K1603" s="49">
        <f t="shared" si="147"/>
        <v>39.770000000000003</v>
      </c>
      <c r="L1603" s="50">
        <f t="shared" si="148"/>
        <v>951.77</v>
      </c>
      <c r="M1603" s="50">
        <f t="shared" si="149"/>
        <v>951.77</v>
      </c>
      <c r="P1603" s="8">
        <v>442</v>
      </c>
      <c r="Q1603" s="8">
        <v>45.87</v>
      </c>
    </row>
    <row r="1604" spans="1:17">
      <c r="A1604" s="44" t="s">
        <v>480</v>
      </c>
      <c r="B1604" s="45" t="s">
        <v>37</v>
      </c>
      <c r="C1604" s="75">
        <v>51026</v>
      </c>
      <c r="D1604" s="53" t="s">
        <v>460</v>
      </c>
      <c r="E1604" s="47" t="s">
        <v>17</v>
      </c>
      <c r="F1604" s="54">
        <v>2.25</v>
      </c>
      <c r="G1604" s="67">
        <v>2.25</v>
      </c>
      <c r="H1604" s="48">
        <f t="shared" si="144"/>
        <v>0.18</v>
      </c>
      <c r="I1604" s="49">
        <f t="shared" si="145"/>
        <v>0.08</v>
      </c>
      <c r="J1604" s="49">
        <f t="shared" si="146"/>
        <v>73.597499999999997</v>
      </c>
      <c r="K1604" s="49">
        <f t="shared" si="147"/>
        <v>32.71</v>
      </c>
      <c r="L1604" s="50">
        <f t="shared" si="148"/>
        <v>73.77</v>
      </c>
      <c r="M1604" s="50">
        <f t="shared" si="149"/>
        <v>73.77</v>
      </c>
      <c r="P1604" s="8">
        <v>0.1</v>
      </c>
      <c r="Q1604" s="8">
        <v>37.729999999999997</v>
      </c>
    </row>
    <row r="1605" spans="1:17">
      <c r="A1605" s="44" t="s">
        <v>481</v>
      </c>
      <c r="B1605" s="45" t="s">
        <v>37</v>
      </c>
      <c r="C1605" s="75">
        <v>52014</v>
      </c>
      <c r="D1605" s="53" t="s">
        <v>98</v>
      </c>
      <c r="E1605" s="47" t="s">
        <v>62</v>
      </c>
      <c r="F1605" s="54">
        <v>27.8</v>
      </c>
      <c r="G1605" s="67">
        <v>27.8</v>
      </c>
      <c r="H1605" s="48">
        <f t="shared" si="144"/>
        <v>329.70799999999997</v>
      </c>
      <c r="I1605" s="49">
        <f t="shared" si="145"/>
        <v>11.86</v>
      </c>
      <c r="J1605" s="49">
        <f t="shared" si="146"/>
        <v>59.769999999999996</v>
      </c>
      <c r="K1605" s="49">
        <f t="shared" si="147"/>
        <v>2.15</v>
      </c>
      <c r="L1605" s="50">
        <f t="shared" si="148"/>
        <v>389.47</v>
      </c>
      <c r="M1605" s="50">
        <f t="shared" si="149"/>
        <v>389.47</v>
      </c>
      <c r="P1605" s="8">
        <v>13.68</v>
      </c>
      <c r="Q1605" s="8">
        <v>2.48</v>
      </c>
    </row>
    <row r="1606" spans="1:17">
      <c r="A1606" s="69" t="s">
        <v>482</v>
      </c>
      <c r="B1606" s="70"/>
      <c r="C1606" s="70"/>
      <c r="D1606" s="71" t="s">
        <v>229</v>
      </c>
      <c r="E1606" s="70"/>
      <c r="F1606" s="95"/>
      <c r="G1606" s="70"/>
      <c r="H1606" s="72"/>
      <c r="I1606" s="72"/>
      <c r="J1606" s="72"/>
      <c r="K1606" s="72"/>
      <c r="L1606" s="72">
        <f>SUM(L1607:L1610)</f>
        <v>1089.69</v>
      </c>
      <c r="M1606" s="72">
        <f>SUM(M1607:M1610)</f>
        <v>1089.69</v>
      </c>
      <c r="P1606" s="2"/>
      <c r="Q1606" s="2"/>
    </row>
    <row r="1607" spans="1:17">
      <c r="A1607" s="44" t="s">
        <v>483</v>
      </c>
      <c r="B1607" s="45" t="s">
        <v>37</v>
      </c>
      <c r="C1607" s="75">
        <v>60470</v>
      </c>
      <c r="D1607" s="53" t="s">
        <v>384</v>
      </c>
      <c r="E1607" s="47" t="s">
        <v>17</v>
      </c>
      <c r="F1607" s="54">
        <v>0.16</v>
      </c>
      <c r="G1607" s="67">
        <v>0.16</v>
      </c>
      <c r="H1607" s="48">
        <f t="shared" si="144"/>
        <v>24.5504</v>
      </c>
      <c r="I1607" s="49">
        <f t="shared" si="145"/>
        <v>153.44</v>
      </c>
      <c r="J1607" s="49">
        <f t="shared" si="146"/>
        <v>3.4592000000000001</v>
      </c>
      <c r="K1607" s="49">
        <f t="shared" si="147"/>
        <v>21.62</v>
      </c>
      <c r="L1607" s="50">
        <f t="shared" si="148"/>
        <v>28</v>
      </c>
      <c r="M1607" s="50">
        <f t="shared" si="149"/>
        <v>28</v>
      </c>
      <c r="P1607" s="8">
        <v>176.97</v>
      </c>
      <c r="Q1607" s="8">
        <v>24.94</v>
      </c>
    </row>
    <row r="1608" spans="1:17" ht="15.6">
      <c r="A1608" s="44" t="s">
        <v>484</v>
      </c>
      <c r="B1608" s="45" t="s">
        <v>7</v>
      </c>
      <c r="C1608" s="75">
        <v>94971</v>
      </c>
      <c r="D1608" s="53" t="s">
        <v>244</v>
      </c>
      <c r="E1608" s="47" t="s">
        <v>17</v>
      </c>
      <c r="F1608" s="54">
        <v>1.69</v>
      </c>
      <c r="G1608" s="67">
        <v>1.69</v>
      </c>
      <c r="H1608" s="48">
        <f t="shared" si="144"/>
        <v>647.67560000000003</v>
      </c>
      <c r="I1608" s="49">
        <f t="shared" si="145"/>
        <v>383.24</v>
      </c>
      <c r="J1608" s="49">
        <f t="shared" si="146"/>
        <v>67.211300000000008</v>
      </c>
      <c r="K1608" s="49">
        <f t="shared" si="147"/>
        <v>39.770000000000003</v>
      </c>
      <c r="L1608" s="50">
        <f t="shared" si="148"/>
        <v>714.88</v>
      </c>
      <c r="M1608" s="50">
        <f t="shared" si="149"/>
        <v>714.88</v>
      </c>
      <c r="P1608" s="8">
        <v>442</v>
      </c>
      <c r="Q1608" s="8">
        <v>45.87</v>
      </c>
    </row>
    <row r="1609" spans="1:17">
      <c r="A1609" s="44" t="s">
        <v>485</v>
      </c>
      <c r="B1609" s="45" t="s">
        <v>37</v>
      </c>
      <c r="C1609" s="75">
        <v>51026</v>
      </c>
      <c r="D1609" s="53" t="s">
        <v>460</v>
      </c>
      <c r="E1609" s="47" t="s">
        <v>17</v>
      </c>
      <c r="F1609" s="54">
        <v>1.69</v>
      </c>
      <c r="G1609" s="67">
        <v>1.69</v>
      </c>
      <c r="H1609" s="48">
        <f t="shared" si="144"/>
        <v>0.13519999999999999</v>
      </c>
      <c r="I1609" s="49">
        <f t="shared" si="145"/>
        <v>0.08</v>
      </c>
      <c r="J1609" s="49">
        <f t="shared" si="146"/>
        <v>55.279899999999998</v>
      </c>
      <c r="K1609" s="49">
        <f t="shared" si="147"/>
        <v>32.71</v>
      </c>
      <c r="L1609" s="50">
        <f t="shared" si="148"/>
        <v>55.41</v>
      </c>
      <c r="M1609" s="50">
        <f t="shared" si="149"/>
        <v>55.41</v>
      </c>
      <c r="P1609" s="8">
        <v>0.1</v>
      </c>
      <c r="Q1609" s="8">
        <v>37.729999999999997</v>
      </c>
    </row>
    <row r="1610" spans="1:17">
      <c r="A1610" s="44" t="s">
        <v>486</v>
      </c>
      <c r="B1610" s="45" t="s">
        <v>37</v>
      </c>
      <c r="C1610" s="75">
        <v>52014</v>
      </c>
      <c r="D1610" s="53" t="s">
        <v>98</v>
      </c>
      <c r="E1610" s="47" t="s">
        <v>62</v>
      </c>
      <c r="F1610" s="54">
        <v>20.8</v>
      </c>
      <c r="G1610" s="67">
        <v>20.8</v>
      </c>
      <c r="H1610" s="48">
        <f t="shared" ref="H1610:H1673" si="150">G1610*I1610</f>
        <v>246.68799999999999</v>
      </c>
      <c r="I1610" s="49">
        <f t="shared" ref="I1610:I1673" si="151">TRUNC(($P$7*P1610),2)</f>
        <v>11.86</v>
      </c>
      <c r="J1610" s="49">
        <f t="shared" ref="J1610:J1673" si="152">G1610*K1610</f>
        <v>44.72</v>
      </c>
      <c r="K1610" s="49">
        <f t="shared" ref="K1610:K1673" si="153">TRUNC(($P$7*Q1610),2)</f>
        <v>2.15</v>
      </c>
      <c r="L1610" s="50">
        <f t="shared" ref="L1610:L1673" si="154">TRUNC(F1610*(I1610+K1610),2)</f>
        <v>291.39999999999998</v>
      </c>
      <c r="M1610" s="50">
        <f t="shared" ref="M1610:M1673" si="155">TRUNC(G1610*(I1610+K1610),2)</f>
        <v>291.39999999999998</v>
      </c>
      <c r="P1610" s="8">
        <v>13.68</v>
      </c>
      <c r="Q1610" s="8">
        <v>2.48</v>
      </c>
    </row>
    <row r="1611" spans="1:17">
      <c r="A1611" s="69" t="s">
        <v>487</v>
      </c>
      <c r="B1611" s="70"/>
      <c r="C1611" s="70"/>
      <c r="D1611" s="71" t="s">
        <v>232</v>
      </c>
      <c r="E1611" s="70"/>
      <c r="F1611" s="95"/>
      <c r="G1611" s="70"/>
      <c r="H1611" s="72"/>
      <c r="I1611" s="72"/>
      <c r="J1611" s="72"/>
      <c r="K1611" s="72"/>
      <c r="L1611" s="72">
        <f>SUM(L1612:L1615)</f>
        <v>1089.69</v>
      </c>
      <c r="M1611" s="72">
        <f>SUM(M1612:M1615)</f>
        <v>1089.69</v>
      </c>
      <c r="P1611" s="2"/>
      <c r="Q1611" s="2"/>
    </row>
    <row r="1612" spans="1:17">
      <c r="A1612" s="44" t="s">
        <v>488</v>
      </c>
      <c r="B1612" s="45" t="s">
        <v>37</v>
      </c>
      <c r="C1612" s="75">
        <v>60470</v>
      </c>
      <c r="D1612" s="53" t="s">
        <v>384</v>
      </c>
      <c r="E1612" s="47" t="s">
        <v>17</v>
      </c>
      <c r="F1612" s="54">
        <v>0.16</v>
      </c>
      <c r="G1612" s="67">
        <v>0.16</v>
      </c>
      <c r="H1612" s="48">
        <f t="shared" si="150"/>
        <v>24.5504</v>
      </c>
      <c r="I1612" s="49">
        <f t="shared" si="151"/>
        <v>153.44</v>
      </c>
      <c r="J1612" s="49">
        <f t="shared" si="152"/>
        <v>3.4592000000000001</v>
      </c>
      <c r="K1612" s="49">
        <f t="shared" si="153"/>
        <v>21.62</v>
      </c>
      <c r="L1612" s="50">
        <f t="shared" si="154"/>
        <v>28</v>
      </c>
      <c r="M1612" s="50">
        <f t="shared" si="155"/>
        <v>28</v>
      </c>
      <c r="P1612" s="8">
        <v>176.97</v>
      </c>
      <c r="Q1612" s="8">
        <v>24.94</v>
      </c>
    </row>
    <row r="1613" spans="1:17" ht="15.6">
      <c r="A1613" s="44" t="s">
        <v>489</v>
      </c>
      <c r="B1613" s="45" t="s">
        <v>7</v>
      </c>
      <c r="C1613" s="75">
        <v>94971</v>
      </c>
      <c r="D1613" s="53" t="s">
        <v>244</v>
      </c>
      <c r="E1613" s="47" t="s">
        <v>17</v>
      </c>
      <c r="F1613" s="54">
        <v>1.69</v>
      </c>
      <c r="G1613" s="67">
        <v>1.69</v>
      </c>
      <c r="H1613" s="48">
        <f t="shared" si="150"/>
        <v>647.67560000000003</v>
      </c>
      <c r="I1613" s="49">
        <f t="shared" si="151"/>
        <v>383.24</v>
      </c>
      <c r="J1613" s="49">
        <f t="shared" si="152"/>
        <v>67.211300000000008</v>
      </c>
      <c r="K1613" s="49">
        <f t="shared" si="153"/>
        <v>39.770000000000003</v>
      </c>
      <c r="L1613" s="50">
        <f t="shared" si="154"/>
        <v>714.88</v>
      </c>
      <c r="M1613" s="50">
        <f t="shared" si="155"/>
        <v>714.88</v>
      </c>
      <c r="P1613" s="8">
        <v>442</v>
      </c>
      <c r="Q1613" s="8">
        <v>45.87</v>
      </c>
    </row>
    <row r="1614" spans="1:17">
      <c r="A1614" s="44" t="s">
        <v>490</v>
      </c>
      <c r="B1614" s="45" t="s">
        <v>37</v>
      </c>
      <c r="C1614" s="75">
        <v>51026</v>
      </c>
      <c r="D1614" s="53" t="s">
        <v>460</v>
      </c>
      <c r="E1614" s="47" t="s">
        <v>17</v>
      </c>
      <c r="F1614" s="54">
        <v>1.69</v>
      </c>
      <c r="G1614" s="67">
        <v>1.69</v>
      </c>
      <c r="H1614" s="48">
        <f t="shared" si="150"/>
        <v>0.13519999999999999</v>
      </c>
      <c r="I1614" s="49">
        <f t="shared" si="151"/>
        <v>0.08</v>
      </c>
      <c r="J1614" s="49">
        <f t="shared" si="152"/>
        <v>55.279899999999998</v>
      </c>
      <c r="K1614" s="49">
        <f t="shared" si="153"/>
        <v>32.71</v>
      </c>
      <c r="L1614" s="50">
        <f t="shared" si="154"/>
        <v>55.41</v>
      </c>
      <c r="M1614" s="50">
        <f t="shared" si="155"/>
        <v>55.41</v>
      </c>
      <c r="P1614" s="8">
        <v>0.1</v>
      </c>
      <c r="Q1614" s="8">
        <v>37.729999999999997</v>
      </c>
    </row>
    <row r="1615" spans="1:17">
      <c r="A1615" s="44" t="s">
        <v>491</v>
      </c>
      <c r="B1615" s="45" t="s">
        <v>37</v>
      </c>
      <c r="C1615" s="75">
        <v>52014</v>
      </c>
      <c r="D1615" s="53" t="s">
        <v>98</v>
      </c>
      <c r="E1615" s="47" t="s">
        <v>62</v>
      </c>
      <c r="F1615" s="54">
        <v>20.8</v>
      </c>
      <c r="G1615" s="67">
        <v>20.8</v>
      </c>
      <c r="H1615" s="48">
        <f t="shared" si="150"/>
        <v>246.68799999999999</v>
      </c>
      <c r="I1615" s="49">
        <f t="shared" si="151"/>
        <v>11.86</v>
      </c>
      <c r="J1615" s="49">
        <f t="shared" si="152"/>
        <v>44.72</v>
      </c>
      <c r="K1615" s="49">
        <f t="shared" si="153"/>
        <v>2.15</v>
      </c>
      <c r="L1615" s="50">
        <f t="shared" si="154"/>
        <v>291.39999999999998</v>
      </c>
      <c r="M1615" s="50">
        <f t="shared" si="155"/>
        <v>291.39999999999998</v>
      </c>
      <c r="P1615" s="8">
        <v>13.68</v>
      </c>
      <c r="Q1615" s="8">
        <v>2.48</v>
      </c>
    </row>
    <row r="1616" spans="1:17">
      <c r="A1616" s="69" t="s">
        <v>492</v>
      </c>
      <c r="B1616" s="70"/>
      <c r="C1616" s="70"/>
      <c r="D1616" s="71" t="s">
        <v>235</v>
      </c>
      <c r="E1616" s="70"/>
      <c r="F1616" s="95"/>
      <c r="G1616" s="70"/>
      <c r="H1616" s="72"/>
      <c r="I1616" s="72"/>
      <c r="J1616" s="72"/>
      <c r="K1616" s="72"/>
      <c r="L1616" s="72">
        <f>SUM(L1617:L1620)</f>
        <v>240.07999999999998</v>
      </c>
      <c r="M1616" s="72">
        <f>SUM(M1617:M1620)</f>
        <v>240.07999999999998</v>
      </c>
      <c r="P1616" s="2"/>
      <c r="Q1616" s="2"/>
    </row>
    <row r="1617" spans="1:17">
      <c r="A1617" s="44" t="s">
        <v>493</v>
      </c>
      <c r="B1617" s="45" t="s">
        <v>37</v>
      </c>
      <c r="C1617" s="75">
        <v>60470</v>
      </c>
      <c r="D1617" s="53" t="s">
        <v>384</v>
      </c>
      <c r="E1617" s="47" t="s">
        <v>17</v>
      </c>
      <c r="F1617" s="54">
        <v>0.04</v>
      </c>
      <c r="G1617" s="67">
        <v>0.04</v>
      </c>
      <c r="H1617" s="48">
        <f t="shared" si="150"/>
        <v>6.1375999999999999</v>
      </c>
      <c r="I1617" s="49">
        <f t="shared" si="151"/>
        <v>153.44</v>
      </c>
      <c r="J1617" s="49">
        <f t="shared" si="152"/>
        <v>0.86480000000000001</v>
      </c>
      <c r="K1617" s="49">
        <f t="shared" si="153"/>
        <v>21.62</v>
      </c>
      <c r="L1617" s="50">
        <f t="shared" si="154"/>
        <v>7</v>
      </c>
      <c r="M1617" s="50">
        <f t="shared" si="155"/>
        <v>7</v>
      </c>
      <c r="P1617" s="8">
        <v>176.97</v>
      </c>
      <c r="Q1617" s="8">
        <v>24.94</v>
      </c>
    </row>
    <row r="1618" spans="1:17" ht="15.6">
      <c r="A1618" s="44" t="s">
        <v>494</v>
      </c>
      <c r="B1618" s="45" t="s">
        <v>7</v>
      </c>
      <c r="C1618" s="75">
        <v>94971</v>
      </c>
      <c r="D1618" s="53" t="s">
        <v>244</v>
      </c>
      <c r="E1618" s="47" t="s">
        <v>17</v>
      </c>
      <c r="F1618" s="54">
        <v>0.37</v>
      </c>
      <c r="G1618" s="67">
        <v>0.37</v>
      </c>
      <c r="H1618" s="48">
        <f t="shared" si="150"/>
        <v>141.7988</v>
      </c>
      <c r="I1618" s="49">
        <f t="shared" si="151"/>
        <v>383.24</v>
      </c>
      <c r="J1618" s="49">
        <f t="shared" si="152"/>
        <v>14.714900000000002</v>
      </c>
      <c r="K1618" s="49">
        <f t="shared" si="153"/>
        <v>39.770000000000003</v>
      </c>
      <c r="L1618" s="50">
        <f t="shared" si="154"/>
        <v>156.51</v>
      </c>
      <c r="M1618" s="50">
        <f t="shared" si="155"/>
        <v>156.51</v>
      </c>
      <c r="P1618" s="8">
        <v>442</v>
      </c>
      <c r="Q1618" s="8">
        <v>45.87</v>
      </c>
    </row>
    <row r="1619" spans="1:17">
      <c r="A1619" s="44" t="s">
        <v>495</v>
      </c>
      <c r="B1619" s="45" t="s">
        <v>37</v>
      </c>
      <c r="C1619" s="75">
        <v>51026</v>
      </c>
      <c r="D1619" s="53" t="s">
        <v>460</v>
      </c>
      <c r="E1619" s="47" t="s">
        <v>17</v>
      </c>
      <c r="F1619" s="54">
        <v>0.37</v>
      </c>
      <c r="G1619" s="67">
        <v>0.37</v>
      </c>
      <c r="H1619" s="48">
        <f t="shared" si="150"/>
        <v>2.9600000000000001E-2</v>
      </c>
      <c r="I1619" s="49">
        <f t="shared" si="151"/>
        <v>0.08</v>
      </c>
      <c r="J1619" s="49">
        <f t="shared" si="152"/>
        <v>12.1027</v>
      </c>
      <c r="K1619" s="49">
        <f t="shared" si="153"/>
        <v>32.71</v>
      </c>
      <c r="L1619" s="50">
        <f t="shared" si="154"/>
        <v>12.13</v>
      </c>
      <c r="M1619" s="50">
        <f t="shared" si="155"/>
        <v>12.13</v>
      </c>
      <c r="P1619" s="8">
        <v>0.1</v>
      </c>
      <c r="Q1619" s="8">
        <v>37.729999999999997</v>
      </c>
    </row>
    <row r="1620" spans="1:17">
      <c r="A1620" s="44" t="s">
        <v>496</v>
      </c>
      <c r="B1620" s="45" t="s">
        <v>37</v>
      </c>
      <c r="C1620" s="75">
        <v>52014</v>
      </c>
      <c r="D1620" s="53" t="s">
        <v>98</v>
      </c>
      <c r="E1620" s="47" t="s">
        <v>62</v>
      </c>
      <c r="F1620" s="54">
        <v>4.5999999999999996</v>
      </c>
      <c r="G1620" s="67">
        <v>4.5999999999999996</v>
      </c>
      <c r="H1620" s="48">
        <f t="shared" si="150"/>
        <v>54.55599999999999</v>
      </c>
      <c r="I1620" s="49">
        <f t="shared" si="151"/>
        <v>11.86</v>
      </c>
      <c r="J1620" s="49">
        <f t="shared" si="152"/>
        <v>9.8899999999999988</v>
      </c>
      <c r="K1620" s="49">
        <f t="shared" si="153"/>
        <v>2.15</v>
      </c>
      <c r="L1620" s="50">
        <f t="shared" si="154"/>
        <v>64.44</v>
      </c>
      <c r="M1620" s="50">
        <f t="shared" si="155"/>
        <v>64.44</v>
      </c>
      <c r="P1620" s="8">
        <v>13.68</v>
      </c>
      <c r="Q1620" s="8">
        <v>2.48</v>
      </c>
    </row>
    <row r="1621" spans="1:17">
      <c r="A1621" s="40" t="s">
        <v>497</v>
      </c>
      <c r="B1621" s="41"/>
      <c r="C1621" s="41"/>
      <c r="D1621" s="42" t="s">
        <v>140</v>
      </c>
      <c r="E1621" s="41"/>
      <c r="F1621" s="92"/>
      <c r="G1621" s="41"/>
      <c r="H1621" s="55"/>
      <c r="I1621" s="55"/>
      <c r="J1621" s="55"/>
      <c r="K1621" s="55"/>
      <c r="L1621" s="55">
        <f>L1622+L1693+L1748+L1805+L1821</f>
        <v>66860.960000000006</v>
      </c>
      <c r="M1621" s="55">
        <f>M1622+M1693+M1748+M1805+M1821</f>
        <v>66860.960000000006</v>
      </c>
      <c r="P1621" s="4"/>
      <c r="Q1621" s="4"/>
    </row>
    <row r="1622" spans="1:17">
      <c r="A1622" s="59" t="s">
        <v>498</v>
      </c>
      <c r="B1622" s="60"/>
      <c r="C1622" s="60"/>
      <c r="D1622" s="61" t="s">
        <v>309</v>
      </c>
      <c r="E1622" s="60"/>
      <c r="F1622" s="93"/>
      <c r="G1622" s="60"/>
      <c r="H1622" s="62"/>
      <c r="I1622" s="62"/>
      <c r="J1622" s="62"/>
      <c r="K1622" s="62"/>
      <c r="L1622" s="62">
        <f>L1623+L1632+L1640+L1647+L1655+L1662+L1670+L1678+L1686</f>
        <v>8144.66</v>
      </c>
      <c r="M1622" s="62">
        <f>M1623+M1632+M1640+M1647+M1655+M1662+M1670+M1678+M1686</f>
        <v>8144.66</v>
      </c>
      <c r="P1622" s="3"/>
      <c r="Q1622" s="3"/>
    </row>
    <row r="1623" spans="1:17">
      <c r="A1623" s="69" t="s">
        <v>499</v>
      </c>
      <c r="B1623" s="70"/>
      <c r="C1623" s="70"/>
      <c r="D1623" s="71" t="s">
        <v>289</v>
      </c>
      <c r="E1623" s="70"/>
      <c r="F1623" s="95"/>
      <c r="G1623" s="70"/>
      <c r="H1623" s="72"/>
      <c r="I1623" s="72"/>
      <c r="J1623" s="72"/>
      <c r="K1623" s="72"/>
      <c r="L1623" s="72">
        <f>SUM(L1624:L1631)</f>
        <v>1384.82</v>
      </c>
      <c r="M1623" s="72">
        <f>SUM(M1624:M1631)</f>
        <v>1384.82</v>
      </c>
      <c r="P1623" s="2"/>
      <c r="Q1623" s="2"/>
    </row>
    <row r="1624" spans="1:17">
      <c r="A1624" s="44" t="s">
        <v>500</v>
      </c>
      <c r="B1624" s="45" t="s">
        <v>37</v>
      </c>
      <c r="C1624" s="75">
        <v>60470</v>
      </c>
      <c r="D1624" s="53" t="s">
        <v>384</v>
      </c>
      <c r="E1624" s="47" t="s">
        <v>17</v>
      </c>
      <c r="F1624" s="54">
        <v>0.13</v>
      </c>
      <c r="G1624" s="67">
        <v>0.13</v>
      </c>
      <c r="H1624" s="48">
        <f t="shared" si="150"/>
        <v>19.947199999999999</v>
      </c>
      <c r="I1624" s="49">
        <f t="shared" si="151"/>
        <v>153.44</v>
      </c>
      <c r="J1624" s="49">
        <f t="shared" si="152"/>
        <v>2.8106000000000004</v>
      </c>
      <c r="K1624" s="49">
        <f t="shared" si="153"/>
        <v>21.62</v>
      </c>
      <c r="L1624" s="50">
        <f t="shared" si="154"/>
        <v>22.75</v>
      </c>
      <c r="M1624" s="50">
        <f t="shared" si="155"/>
        <v>22.75</v>
      </c>
      <c r="P1624" s="8">
        <v>176.97</v>
      </c>
      <c r="Q1624" s="8">
        <v>24.94</v>
      </c>
    </row>
    <row r="1625" spans="1:17">
      <c r="A1625" s="44" t="s">
        <v>501</v>
      </c>
      <c r="B1625" s="45" t="s">
        <v>37</v>
      </c>
      <c r="C1625" s="75">
        <v>60191</v>
      </c>
      <c r="D1625" s="53" t="s">
        <v>99</v>
      </c>
      <c r="E1625" s="47" t="s">
        <v>9</v>
      </c>
      <c r="F1625" s="54">
        <v>12.4</v>
      </c>
      <c r="G1625" s="67">
        <v>12.4</v>
      </c>
      <c r="H1625" s="48">
        <f t="shared" si="150"/>
        <v>248.99199999999999</v>
      </c>
      <c r="I1625" s="49">
        <f t="shared" si="151"/>
        <v>20.079999999999998</v>
      </c>
      <c r="J1625" s="49">
        <f t="shared" si="152"/>
        <v>115.69200000000001</v>
      </c>
      <c r="K1625" s="49">
        <f t="shared" si="153"/>
        <v>9.33</v>
      </c>
      <c r="L1625" s="50">
        <f t="shared" si="154"/>
        <v>364.68</v>
      </c>
      <c r="M1625" s="50">
        <f t="shared" si="155"/>
        <v>364.68</v>
      </c>
      <c r="P1625" s="8">
        <v>23.16</v>
      </c>
      <c r="Q1625" s="8">
        <v>10.77</v>
      </c>
    </row>
    <row r="1626" spans="1:17" ht="15.6">
      <c r="A1626" s="44" t="s">
        <v>502</v>
      </c>
      <c r="B1626" s="45" t="s">
        <v>7</v>
      </c>
      <c r="C1626" s="75">
        <v>94971</v>
      </c>
      <c r="D1626" s="53" t="s">
        <v>244</v>
      </c>
      <c r="E1626" s="47" t="s">
        <v>17</v>
      </c>
      <c r="F1626" s="54">
        <v>0.93</v>
      </c>
      <c r="G1626" s="67">
        <v>0.93</v>
      </c>
      <c r="H1626" s="48">
        <f t="shared" si="150"/>
        <v>356.41320000000002</v>
      </c>
      <c r="I1626" s="49">
        <f t="shared" si="151"/>
        <v>383.24</v>
      </c>
      <c r="J1626" s="49">
        <f t="shared" si="152"/>
        <v>36.986100000000008</v>
      </c>
      <c r="K1626" s="49">
        <f t="shared" si="153"/>
        <v>39.770000000000003</v>
      </c>
      <c r="L1626" s="50">
        <f t="shared" si="154"/>
        <v>393.39</v>
      </c>
      <c r="M1626" s="50">
        <f t="shared" si="155"/>
        <v>393.39</v>
      </c>
      <c r="P1626" s="8">
        <v>442</v>
      </c>
      <c r="Q1626" s="8">
        <v>45.87</v>
      </c>
    </row>
    <row r="1627" spans="1:17">
      <c r="A1627" s="44" t="s">
        <v>503</v>
      </c>
      <c r="B1627" s="45" t="s">
        <v>37</v>
      </c>
      <c r="C1627" s="75">
        <v>60801</v>
      </c>
      <c r="D1627" s="53" t="s">
        <v>101</v>
      </c>
      <c r="E1627" s="47" t="s">
        <v>17</v>
      </c>
      <c r="F1627" s="54">
        <v>0.93</v>
      </c>
      <c r="G1627" s="67">
        <v>0.93</v>
      </c>
      <c r="H1627" s="48">
        <f t="shared" si="150"/>
        <v>0</v>
      </c>
      <c r="I1627" s="49">
        <f t="shared" si="151"/>
        <v>0</v>
      </c>
      <c r="J1627" s="49">
        <f t="shared" si="152"/>
        <v>36.502500000000005</v>
      </c>
      <c r="K1627" s="49">
        <f t="shared" si="153"/>
        <v>39.25</v>
      </c>
      <c r="L1627" s="50">
        <f t="shared" si="154"/>
        <v>36.5</v>
      </c>
      <c r="M1627" s="50">
        <f t="shared" si="155"/>
        <v>36.5</v>
      </c>
      <c r="P1627" s="8">
        <v>0</v>
      </c>
      <c r="Q1627" s="8">
        <v>45.27</v>
      </c>
    </row>
    <row r="1628" spans="1:17">
      <c r="A1628" s="44" t="s">
        <v>504</v>
      </c>
      <c r="B1628" s="45" t="s">
        <v>37</v>
      </c>
      <c r="C1628" s="75">
        <v>60303</v>
      </c>
      <c r="D1628" s="53" t="s">
        <v>293</v>
      </c>
      <c r="E1628" s="47" t="s">
        <v>62</v>
      </c>
      <c r="F1628" s="54">
        <v>0.2</v>
      </c>
      <c r="G1628" s="67">
        <v>0.2</v>
      </c>
      <c r="H1628" s="48">
        <f t="shared" si="150"/>
        <v>1.774</v>
      </c>
      <c r="I1628" s="49">
        <f t="shared" si="151"/>
        <v>8.8699999999999992</v>
      </c>
      <c r="J1628" s="49">
        <f t="shared" si="152"/>
        <v>0.48799999999999999</v>
      </c>
      <c r="K1628" s="49">
        <f t="shared" si="153"/>
        <v>2.44</v>
      </c>
      <c r="L1628" s="50">
        <f t="shared" si="154"/>
        <v>2.2599999999999998</v>
      </c>
      <c r="M1628" s="50">
        <f t="shared" si="155"/>
        <v>2.2599999999999998</v>
      </c>
      <c r="P1628" s="8">
        <v>10.23</v>
      </c>
      <c r="Q1628" s="8">
        <v>2.82</v>
      </c>
    </row>
    <row r="1629" spans="1:17">
      <c r="A1629" s="44" t="s">
        <v>505</v>
      </c>
      <c r="B1629" s="45" t="s">
        <v>37</v>
      </c>
      <c r="C1629" s="75">
        <v>60304</v>
      </c>
      <c r="D1629" s="53" t="s">
        <v>102</v>
      </c>
      <c r="E1629" s="47" t="s">
        <v>62</v>
      </c>
      <c r="F1629" s="54">
        <v>29.1</v>
      </c>
      <c r="G1629" s="67">
        <v>29.1</v>
      </c>
      <c r="H1629" s="48">
        <f t="shared" si="150"/>
        <v>254.04300000000003</v>
      </c>
      <c r="I1629" s="49">
        <f t="shared" si="151"/>
        <v>8.73</v>
      </c>
      <c r="J1629" s="49">
        <f t="shared" si="152"/>
        <v>71.004000000000005</v>
      </c>
      <c r="K1629" s="49">
        <f t="shared" si="153"/>
        <v>2.44</v>
      </c>
      <c r="L1629" s="50">
        <f t="shared" si="154"/>
        <v>325.04000000000002</v>
      </c>
      <c r="M1629" s="50">
        <f t="shared" si="155"/>
        <v>325.04000000000002</v>
      </c>
      <c r="P1629" s="8">
        <v>10.07</v>
      </c>
      <c r="Q1629" s="8">
        <v>2.82</v>
      </c>
    </row>
    <row r="1630" spans="1:17">
      <c r="A1630" s="44" t="s">
        <v>506</v>
      </c>
      <c r="B1630" s="45" t="s">
        <v>37</v>
      </c>
      <c r="C1630" s="75">
        <v>60305</v>
      </c>
      <c r="D1630" s="53" t="s">
        <v>97</v>
      </c>
      <c r="E1630" s="47" t="s">
        <v>62</v>
      </c>
      <c r="F1630" s="54">
        <v>7.1</v>
      </c>
      <c r="G1630" s="67">
        <v>7.1</v>
      </c>
      <c r="H1630" s="48">
        <f t="shared" si="150"/>
        <v>59.213999999999999</v>
      </c>
      <c r="I1630" s="49">
        <f t="shared" si="151"/>
        <v>8.34</v>
      </c>
      <c r="J1630" s="49">
        <f t="shared" si="152"/>
        <v>17.323999999999998</v>
      </c>
      <c r="K1630" s="49">
        <f t="shared" si="153"/>
        <v>2.44</v>
      </c>
      <c r="L1630" s="50">
        <f t="shared" si="154"/>
        <v>76.53</v>
      </c>
      <c r="M1630" s="50">
        <f t="shared" si="155"/>
        <v>76.53</v>
      </c>
      <c r="P1630" s="8">
        <v>9.6300000000000008</v>
      </c>
      <c r="Q1630" s="8">
        <v>2.82</v>
      </c>
    </row>
    <row r="1631" spans="1:17" ht="15.6">
      <c r="A1631" s="44" t="s">
        <v>507</v>
      </c>
      <c r="B1631" s="45" t="s">
        <v>7</v>
      </c>
      <c r="C1631" s="75">
        <v>92759</v>
      </c>
      <c r="D1631" s="53" t="s">
        <v>248</v>
      </c>
      <c r="E1631" s="47" t="s">
        <v>62</v>
      </c>
      <c r="F1631" s="54">
        <v>12.6</v>
      </c>
      <c r="G1631" s="67">
        <v>12.6</v>
      </c>
      <c r="H1631" s="48">
        <f t="shared" si="150"/>
        <v>121.96799999999999</v>
      </c>
      <c r="I1631" s="49">
        <f t="shared" si="151"/>
        <v>9.68</v>
      </c>
      <c r="J1631" s="49">
        <f t="shared" si="152"/>
        <v>41.705999999999996</v>
      </c>
      <c r="K1631" s="49">
        <f t="shared" si="153"/>
        <v>3.31</v>
      </c>
      <c r="L1631" s="50">
        <f t="shared" si="154"/>
        <v>163.66999999999999</v>
      </c>
      <c r="M1631" s="50">
        <f t="shared" si="155"/>
        <v>163.66999999999999</v>
      </c>
      <c r="P1631" s="8">
        <v>11.17</v>
      </c>
      <c r="Q1631" s="8">
        <v>3.82</v>
      </c>
    </row>
    <row r="1632" spans="1:17">
      <c r="A1632" s="69" t="s">
        <v>508</v>
      </c>
      <c r="B1632" s="70"/>
      <c r="C1632" s="70"/>
      <c r="D1632" s="71" t="s">
        <v>297</v>
      </c>
      <c r="E1632" s="70"/>
      <c r="F1632" s="95"/>
      <c r="G1632" s="70"/>
      <c r="H1632" s="72"/>
      <c r="I1632" s="72"/>
      <c r="J1632" s="72"/>
      <c r="K1632" s="72"/>
      <c r="L1632" s="72">
        <f>SUM(L1633:L1639)</f>
        <v>892.10000000000014</v>
      </c>
      <c r="M1632" s="72">
        <f>SUM(M1633:M1639)</f>
        <v>892.10000000000014</v>
      </c>
      <c r="P1632" s="2"/>
      <c r="Q1632" s="2"/>
    </row>
    <row r="1633" spans="1:17">
      <c r="A1633" s="44" t="s">
        <v>509</v>
      </c>
      <c r="B1633" s="45" t="s">
        <v>37</v>
      </c>
      <c r="C1633" s="75">
        <v>60470</v>
      </c>
      <c r="D1633" s="53" t="s">
        <v>384</v>
      </c>
      <c r="E1633" s="47" t="s">
        <v>17</v>
      </c>
      <c r="F1633" s="54">
        <v>0.09</v>
      </c>
      <c r="G1633" s="67">
        <v>0.09</v>
      </c>
      <c r="H1633" s="48">
        <f t="shared" si="150"/>
        <v>13.8096</v>
      </c>
      <c r="I1633" s="49">
        <f t="shared" si="151"/>
        <v>153.44</v>
      </c>
      <c r="J1633" s="49">
        <f t="shared" si="152"/>
        <v>1.9458</v>
      </c>
      <c r="K1633" s="49">
        <f t="shared" si="153"/>
        <v>21.62</v>
      </c>
      <c r="L1633" s="50">
        <f t="shared" si="154"/>
        <v>15.75</v>
      </c>
      <c r="M1633" s="50">
        <f t="shared" si="155"/>
        <v>15.75</v>
      </c>
      <c r="P1633" s="8">
        <v>176.97</v>
      </c>
      <c r="Q1633" s="8">
        <v>24.94</v>
      </c>
    </row>
    <row r="1634" spans="1:17">
      <c r="A1634" s="44" t="s">
        <v>510</v>
      </c>
      <c r="B1634" s="45" t="s">
        <v>37</v>
      </c>
      <c r="C1634" s="75">
        <v>60191</v>
      </c>
      <c r="D1634" s="53" t="s">
        <v>99</v>
      </c>
      <c r="E1634" s="47" t="s">
        <v>9</v>
      </c>
      <c r="F1634" s="54">
        <v>8.27</v>
      </c>
      <c r="G1634" s="67">
        <v>8.27</v>
      </c>
      <c r="H1634" s="48">
        <f t="shared" si="150"/>
        <v>166.06159999999997</v>
      </c>
      <c r="I1634" s="49">
        <f t="shared" si="151"/>
        <v>20.079999999999998</v>
      </c>
      <c r="J1634" s="49">
        <f t="shared" si="152"/>
        <v>77.159099999999995</v>
      </c>
      <c r="K1634" s="49">
        <f t="shared" si="153"/>
        <v>9.33</v>
      </c>
      <c r="L1634" s="50">
        <f t="shared" si="154"/>
        <v>243.22</v>
      </c>
      <c r="M1634" s="50">
        <f t="shared" si="155"/>
        <v>243.22</v>
      </c>
      <c r="P1634" s="8">
        <v>23.16</v>
      </c>
      <c r="Q1634" s="8">
        <v>10.77</v>
      </c>
    </row>
    <row r="1635" spans="1:17" ht="15.6">
      <c r="A1635" s="44" t="s">
        <v>511</v>
      </c>
      <c r="B1635" s="45" t="s">
        <v>7</v>
      </c>
      <c r="C1635" s="75">
        <v>94971</v>
      </c>
      <c r="D1635" s="53" t="s">
        <v>244</v>
      </c>
      <c r="E1635" s="47" t="s">
        <v>17</v>
      </c>
      <c r="F1635" s="54">
        <v>0.62</v>
      </c>
      <c r="G1635" s="67">
        <v>0.62</v>
      </c>
      <c r="H1635" s="48">
        <f t="shared" si="150"/>
        <v>237.6088</v>
      </c>
      <c r="I1635" s="49">
        <f t="shared" si="151"/>
        <v>383.24</v>
      </c>
      <c r="J1635" s="49">
        <f t="shared" si="152"/>
        <v>24.657400000000003</v>
      </c>
      <c r="K1635" s="49">
        <f t="shared" si="153"/>
        <v>39.770000000000003</v>
      </c>
      <c r="L1635" s="50">
        <f t="shared" si="154"/>
        <v>262.26</v>
      </c>
      <c r="M1635" s="50">
        <f t="shared" si="155"/>
        <v>262.26</v>
      </c>
      <c r="P1635" s="8">
        <v>442</v>
      </c>
      <c r="Q1635" s="8">
        <v>45.87</v>
      </c>
    </row>
    <row r="1636" spans="1:17">
      <c r="A1636" s="44" t="s">
        <v>512</v>
      </c>
      <c r="B1636" s="45" t="s">
        <v>37</v>
      </c>
      <c r="C1636" s="75">
        <v>60801</v>
      </c>
      <c r="D1636" s="53" t="s">
        <v>101</v>
      </c>
      <c r="E1636" s="47" t="s">
        <v>17</v>
      </c>
      <c r="F1636" s="54">
        <v>0.62</v>
      </c>
      <c r="G1636" s="67">
        <v>0.62</v>
      </c>
      <c r="H1636" s="48">
        <f t="shared" si="150"/>
        <v>0</v>
      </c>
      <c r="I1636" s="49">
        <f t="shared" si="151"/>
        <v>0</v>
      </c>
      <c r="J1636" s="49">
        <f t="shared" si="152"/>
        <v>24.335000000000001</v>
      </c>
      <c r="K1636" s="49">
        <f t="shared" si="153"/>
        <v>39.25</v>
      </c>
      <c r="L1636" s="50">
        <f t="shared" si="154"/>
        <v>24.33</v>
      </c>
      <c r="M1636" s="50">
        <f t="shared" si="155"/>
        <v>24.33</v>
      </c>
      <c r="P1636" s="8">
        <v>0</v>
      </c>
      <c r="Q1636" s="8">
        <v>45.27</v>
      </c>
    </row>
    <row r="1637" spans="1:17">
      <c r="A1637" s="44" t="s">
        <v>513</v>
      </c>
      <c r="B1637" s="45" t="s">
        <v>37</v>
      </c>
      <c r="C1637" s="75">
        <v>60304</v>
      </c>
      <c r="D1637" s="53" t="s">
        <v>102</v>
      </c>
      <c r="E1637" s="47" t="s">
        <v>62</v>
      </c>
      <c r="F1637" s="54">
        <v>18</v>
      </c>
      <c r="G1637" s="67">
        <v>18</v>
      </c>
      <c r="H1637" s="48">
        <f t="shared" si="150"/>
        <v>157.14000000000001</v>
      </c>
      <c r="I1637" s="49">
        <f t="shared" si="151"/>
        <v>8.73</v>
      </c>
      <c r="J1637" s="49">
        <f t="shared" si="152"/>
        <v>43.92</v>
      </c>
      <c r="K1637" s="49">
        <f t="shared" si="153"/>
        <v>2.44</v>
      </c>
      <c r="L1637" s="50">
        <f t="shared" si="154"/>
        <v>201.06</v>
      </c>
      <c r="M1637" s="50">
        <f t="shared" si="155"/>
        <v>201.06</v>
      </c>
      <c r="P1637" s="8">
        <v>10.07</v>
      </c>
      <c r="Q1637" s="8">
        <v>2.82</v>
      </c>
    </row>
    <row r="1638" spans="1:17">
      <c r="A1638" s="44" t="s">
        <v>514</v>
      </c>
      <c r="B1638" s="45" t="s">
        <v>37</v>
      </c>
      <c r="C1638" s="75">
        <v>60305</v>
      </c>
      <c r="D1638" s="53" t="s">
        <v>97</v>
      </c>
      <c r="E1638" s="47" t="s">
        <v>62</v>
      </c>
      <c r="F1638" s="54">
        <v>4.7</v>
      </c>
      <c r="G1638" s="67">
        <v>4.7</v>
      </c>
      <c r="H1638" s="48">
        <f t="shared" si="150"/>
        <v>39.198</v>
      </c>
      <c r="I1638" s="49">
        <f t="shared" si="151"/>
        <v>8.34</v>
      </c>
      <c r="J1638" s="49">
        <f t="shared" si="152"/>
        <v>11.468</v>
      </c>
      <c r="K1638" s="49">
        <f t="shared" si="153"/>
        <v>2.44</v>
      </c>
      <c r="L1638" s="50">
        <f t="shared" si="154"/>
        <v>50.66</v>
      </c>
      <c r="M1638" s="50">
        <f t="shared" si="155"/>
        <v>50.66</v>
      </c>
      <c r="P1638" s="8">
        <v>9.6300000000000008</v>
      </c>
      <c r="Q1638" s="8">
        <v>2.82</v>
      </c>
    </row>
    <row r="1639" spans="1:17" ht="15.6">
      <c r="A1639" s="44" t="s">
        <v>515</v>
      </c>
      <c r="B1639" s="45" t="s">
        <v>7</v>
      </c>
      <c r="C1639" s="75">
        <v>92759</v>
      </c>
      <c r="D1639" s="53" t="s">
        <v>248</v>
      </c>
      <c r="E1639" s="47" t="s">
        <v>62</v>
      </c>
      <c r="F1639" s="54">
        <v>7.3</v>
      </c>
      <c r="G1639" s="67">
        <v>7.3</v>
      </c>
      <c r="H1639" s="48">
        <f t="shared" si="150"/>
        <v>70.664000000000001</v>
      </c>
      <c r="I1639" s="49">
        <f t="shared" si="151"/>
        <v>9.68</v>
      </c>
      <c r="J1639" s="49">
        <f t="shared" si="152"/>
        <v>24.163</v>
      </c>
      <c r="K1639" s="49">
        <f t="shared" si="153"/>
        <v>3.31</v>
      </c>
      <c r="L1639" s="50">
        <f t="shared" si="154"/>
        <v>94.82</v>
      </c>
      <c r="M1639" s="50">
        <f t="shared" si="155"/>
        <v>94.82</v>
      </c>
      <c r="P1639" s="8">
        <v>11.17</v>
      </c>
      <c r="Q1639" s="8">
        <v>3.82</v>
      </c>
    </row>
    <row r="1640" spans="1:17">
      <c r="A1640" s="69" t="s">
        <v>516</v>
      </c>
      <c r="B1640" s="70"/>
      <c r="C1640" s="70"/>
      <c r="D1640" s="71" t="s">
        <v>217</v>
      </c>
      <c r="E1640" s="70"/>
      <c r="F1640" s="95"/>
      <c r="G1640" s="70"/>
      <c r="H1640" s="72"/>
      <c r="I1640" s="72"/>
      <c r="J1640" s="72"/>
      <c r="K1640" s="72"/>
      <c r="L1640" s="72">
        <f>SUM(L1641:L1646)</f>
        <v>120.47999999999999</v>
      </c>
      <c r="M1640" s="72">
        <f>SUM(M1641:M1646)</f>
        <v>120.47999999999999</v>
      </c>
      <c r="P1640" s="2"/>
      <c r="Q1640" s="2"/>
    </row>
    <row r="1641" spans="1:17">
      <c r="A1641" s="44" t="s">
        <v>517</v>
      </c>
      <c r="B1641" s="45" t="s">
        <v>37</v>
      </c>
      <c r="C1641" s="75">
        <v>60470</v>
      </c>
      <c r="D1641" s="53" t="s">
        <v>384</v>
      </c>
      <c r="E1641" s="47" t="s">
        <v>17</v>
      </c>
      <c r="F1641" s="54">
        <v>0.01</v>
      </c>
      <c r="G1641" s="67">
        <v>0.01</v>
      </c>
      <c r="H1641" s="48">
        <f t="shared" si="150"/>
        <v>1.5344</v>
      </c>
      <c r="I1641" s="49">
        <f t="shared" si="151"/>
        <v>153.44</v>
      </c>
      <c r="J1641" s="49">
        <f t="shared" si="152"/>
        <v>0.2162</v>
      </c>
      <c r="K1641" s="49">
        <f t="shared" si="153"/>
        <v>21.62</v>
      </c>
      <c r="L1641" s="50">
        <f t="shared" si="154"/>
        <v>1.75</v>
      </c>
      <c r="M1641" s="50">
        <f t="shared" si="155"/>
        <v>1.75</v>
      </c>
      <c r="P1641" s="8">
        <v>176.97</v>
      </c>
      <c r="Q1641" s="8">
        <v>24.94</v>
      </c>
    </row>
    <row r="1642" spans="1:17">
      <c r="A1642" s="44" t="s">
        <v>518</v>
      </c>
      <c r="B1642" s="45" t="s">
        <v>37</v>
      </c>
      <c r="C1642" s="75">
        <v>60191</v>
      </c>
      <c r="D1642" s="53" t="s">
        <v>99</v>
      </c>
      <c r="E1642" s="47" t="s">
        <v>9</v>
      </c>
      <c r="F1642" s="54">
        <v>1.2</v>
      </c>
      <c r="G1642" s="67">
        <v>1.2</v>
      </c>
      <c r="H1642" s="48">
        <f t="shared" si="150"/>
        <v>24.095999999999997</v>
      </c>
      <c r="I1642" s="49">
        <f t="shared" si="151"/>
        <v>20.079999999999998</v>
      </c>
      <c r="J1642" s="49">
        <f t="shared" si="152"/>
        <v>11.196</v>
      </c>
      <c r="K1642" s="49">
        <f t="shared" si="153"/>
        <v>9.33</v>
      </c>
      <c r="L1642" s="50">
        <f t="shared" si="154"/>
        <v>35.29</v>
      </c>
      <c r="M1642" s="50">
        <f t="shared" si="155"/>
        <v>35.29</v>
      </c>
      <c r="P1642" s="8">
        <v>23.16</v>
      </c>
      <c r="Q1642" s="8">
        <v>10.77</v>
      </c>
    </row>
    <row r="1643" spans="1:17" ht="15.6">
      <c r="A1643" s="44" t="s">
        <v>519</v>
      </c>
      <c r="B1643" s="45" t="s">
        <v>7</v>
      </c>
      <c r="C1643" s="75">
        <v>94971</v>
      </c>
      <c r="D1643" s="53" t="s">
        <v>244</v>
      </c>
      <c r="E1643" s="47" t="s">
        <v>17</v>
      </c>
      <c r="F1643" s="54">
        <v>0.09</v>
      </c>
      <c r="G1643" s="67">
        <v>0.09</v>
      </c>
      <c r="H1643" s="48">
        <f t="shared" si="150"/>
        <v>34.491599999999998</v>
      </c>
      <c r="I1643" s="49">
        <f t="shared" si="151"/>
        <v>383.24</v>
      </c>
      <c r="J1643" s="49">
        <f t="shared" si="152"/>
        <v>3.5793000000000004</v>
      </c>
      <c r="K1643" s="49">
        <f t="shared" si="153"/>
        <v>39.770000000000003</v>
      </c>
      <c r="L1643" s="50">
        <f t="shared" si="154"/>
        <v>38.07</v>
      </c>
      <c r="M1643" s="50">
        <f t="shared" si="155"/>
        <v>38.07</v>
      </c>
      <c r="P1643" s="8">
        <v>442</v>
      </c>
      <c r="Q1643" s="8">
        <v>45.87</v>
      </c>
    </row>
    <row r="1644" spans="1:17">
      <c r="A1644" s="44" t="s">
        <v>520</v>
      </c>
      <c r="B1644" s="45" t="s">
        <v>37</v>
      </c>
      <c r="C1644" s="75">
        <v>60801</v>
      </c>
      <c r="D1644" s="53" t="s">
        <v>101</v>
      </c>
      <c r="E1644" s="47" t="s">
        <v>17</v>
      </c>
      <c r="F1644" s="54">
        <v>0.09</v>
      </c>
      <c r="G1644" s="67">
        <v>0.09</v>
      </c>
      <c r="H1644" s="48">
        <f t="shared" si="150"/>
        <v>0</v>
      </c>
      <c r="I1644" s="49">
        <f t="shared" si="151"/>
        <v>0</v>
      </c>
      <c r="J1644" s="49">
        <f t="shared" si="152"/>
        <v>3.5324999999999998</v>
      </c>
      <c r="K1644" s="49">
        <f t="shared" si="153"/>
        <v>39.25</v>
      </c>
      <c r="L1644" s="50">
        <f t="shared" si="154"/>
        <v>3.53</v>
      </c>
      <c r="M1644" s="50">
        <f t="shared" si="155"/>
        <v>3.53</v>
      </c>
      <c r="P1644" s="8">
        <v>0</v>
      </c>
      <c r="Q1644" s="8">
        <v>45.27</v>
      </c>
    </row>
    <row r="1645" spans="1:17">
      <c r="A1645" s="44" t="s">
        <v>521</v>
      </c>
      <c r="B1645" s="45" t="s">
        <v>37</v>
      </c>
      <c r="C1645" s="75">
        <v>60304</v>
      </c>
      <c r="D1645" s="53" t="s">
        <v>102</v>
      </c>
      <c r="E1645" s="47" t="s">
        <v>62</v>
      </c>
      <c r="F1645" s="54">
        <v>2.7</v>
      </c>
      <c r="G1645" s="67">
        <v>2.7</v>
      </c>
      <c r="H1645" s="48">
        <f t="shared" si="150"/>
        <v>23.571000000000002</v>
      </c>
      <c r="I1645" s="49">
        <f t="shared" si="151"/>
        <v>8.73</v>
      </c>
      <c r="J1645" s="49">
        <f t="shared" si="152"/>
        <v>6.5880000000000001</v>
      </c>
      <c r="K1645" s="49">
        <f t="shared" si="153"/>
        <v>2.44</v>
      </c>
      <c r="L1645" s="50">
        <f t="shared" si="154"/>
        <v>30.15</v>
      </c>
      <c r="M1645" s="50">
        <f t="shared" si="155"/>
        <v>30.15</v>
      </c>
      <c r="P1645" s="8">
        <v>10.07</v>
      </c>
      <c r="Q1645" s="8">
        <v>2.82</v>
      </c>
    </row>
    <row r="1646" spans="1:17" ht="15.6">
      <c r="A1646" s="44" t="s">
        <v>522</v>
      </c>
      <c r="B1646" s="45" t="s">
        <v>7</v>
      </c>
      <c r="C1646" s="75">
        <v>92759</v>
      </c>
      <c r="D1646" s="53" t="s">
        <v>248</v>
      </c>
      <c r="E1646" s="47" t="s">
        <v>62</v>
      </c>
      <c r="F1646" s="54">
        <v>0.9</v>
      </c>
      <c r="G1646" s="67">
        <v>0.9</v>
      </c>
      <c r="H1646" s="48">
        <f t="shared" si="150"/>
        <v>8.7119999999999997</v>
      </c>
      <c r="I1646" s="49">
        <f t="shared" si="151"/>
        <v>9.68</v>
      </c>
      <c r="J1646" s="49">
        <f t="shared" si="152"/>
        <v>2.9790000000000001</v>
      </c>
      <c r="K1646" s="49">
        <f t="shared" si="153"/>
        <v>3.31</v>
      </c>
      <c r="L1646" s="50">
        <f t="shared" si="154"/>
        <v>11.69</v>
      </c>
      <c r="M1646" s="50">
        <f t="shared" si="155"/>
        <v>11.69</v>
      </c>
      <c r="P1646" s="11">
        <v>11.17</v>
      </c>
      <c r="Q1646" s="11">
        <v>3.82</v>
      </c>
    </row>
    <row r="1647" spans="1:17">
      <c r="A1647" s="69" t="s">
        <v>382</v>
      </c>
      <c r="B1647" s="70"/>
      <c r="C1647" s="70"/>
      <c r="D1647" s="71" t="s">
        <v>220</v>
      </c>
      <c r="E1647" s="70"/>
      <c r="F1647" s="95"/>
      <c r="G1647" s="70"/>
      <c r="H1647" s="72"/>
      <c r="I1647" s="72"/>
      <c r="J1647" s="72"/>
      <c r="K1647" s="72"/>
      <c r="L1647" s="72">
        <f>SUM(L1648:L1654)</f>
        <v>1088.9000000000001</v>
      </c>
      <c r="M1647" s="72">
        <f>SUM(M1648:M1654)</f>
        <v>1088.9000000000001</v>
      </c>
      <c r="P1647" s="2"/>
      <c r="Q1647" s="2"/>
    </row>
    <row r="1648" spans="1:17">
      <c r="A1648" s="44" t="s">
        <v>383</v>
      </c>
      <c r="B1648" s="45" t="s">
        <v>37</v>
      </c>
      <c r="C1648" s="75">
        <v>60470</v>
      </c>
      <c r="D1648" s="53" t="s">
        <v>384</v>
      </c>
      <c r="E1648" s="47" t="s">
        <v>17</v>
      </c>
      <c r="F1648" s="54">
        <v>0.08</v>
      </c>
      <c r="G1648" s="48">
        <v>0.08</v>
      </c>
      <c r="H1648" s="48">
        <f t="shared" si="150"/>
        <v>12.2752</v>
      </c>
      <c r="I1648" s="49">
        <f t="shared" si="151"/>
        <v>153.44</v>
      </c>
      <c r="J1648" s="49">
        <f t="shared" si="152"/>
        <v>1.7296</v>
      </c>
      <c r="K1648" s="49">
        <f t="shared" si="153"/>
        <v>21.62</v>
      </c>
      <c r="L1648" s="50">
        <f t="shared" si="154"/>
        <v>14</v>
      </c>
      <c r="M1648" s="50">
        <f t="shared" si="155"/>
        <v>14</v>
      </c>
      <c r="P1648" s="8">
        <v>176.97</v>
      </c>
      <c r="Q1648" s="8">
        <v>24.94</v>
      </c>
    </row>
    <row r="1649" spans="1:17">
      <c r="A1649" s="44" t="s">
        <v>385</v>
      </c>
      <c r="B1649" s="45" t="s">
        <v>37</v>
      </c>
      <c r="C1649" s="75">
        <v>60191</v>
      </c>
      <c r="D1649" s="53" t="s">
        <v>99</v>
      </c>
      <c r="E1649" s="47" t="s">
        <v>9</v>
      </c>
      <c r="F1649" s="54">
        <v>8.94</v>
      </c>
      <c r="G1649" s="48">
        <v>8.94</v>
      </c>
      <c r="H1649" s="48">
        <f t="shared" si="150"/>
        <v>179.51519999999996</v>
      </c>
      <c r="I1649" s="49">
        <f t="shared" si="151"/>
        <v>20.079999999999998</v>
      </c>
      <c r="J1649" s="49">
        <f t="shared" si="152"/>
        <v>83.410199999999989</v>
      </c>
      <c r="K1649" s="49">
        <f t="shared" si="153"/>
        <v>9.33</v>
      </c>
      <c r="L1649" s="50">
        <f t="shared" si="154"/>
        <v>262.92</v>
      </c>
      <c r="M1649" s="50">
        <f t="shared" si="155"/>
        <v>262.92</v>
      </c>
      <c r="P1649" s="8">
        <v>23.16</v>
      </c>
      <c r="Q1649" s="8">
        <v>10.77</v>
      </c>
    </row>
    <row r="1650" spans="1:17" ht="15.6">
      <c r="A1650" s="44" t="s">
        <v>386</v>
      </c>
      <c r="B1650" s="45" t="s">
        <v>7</v>
      </c>
      <c r="C1650" s="75">
        <v>94971</v>
      </c>
      <c r="D1650" s="53" t="s">
        <v>244</v>
      </c>
      <c r="E1650" s="47" t="s">
        <v>17</v>
      </c>
      <c r="F1650" s="54">
        <v>0.67</v>
      </c>
      <c r="G1650" s="48">
        <v>0.67</v>
      </c>
      <c r="H1650" s="48">
        <f t="shared" si="150"/>
        <v>256.77080000000001</v>
      </c>
      <c r="I1650" s="49">
        <f t="shared" si="151"/>
        <v>383.24</v>
      </c>
      <c r="J1650" s="49">
        <f t="shared" si="152"/>
        <v>26.645900000000005</v>
      </c>
      <c r="K1650" s="49">
        <f t="shared" si="153"/>
        <v>39.770000000000003</v>
      </c>
      <c r="L1650" s="50">
        <f t="shared" si="154"/>
        <v>283.41000000000003</v>
      </c>
      <c r="M1650" s="50">
        <f t="shared" si="155"/>
        <v>283.41000000000003</v>
      </c>
      <c r="P1650" s="8">
        <v>442</v>
      </c>
      <c r="Q1650" s="8">
        <v>45.87</v>
      </c>
    </row>
    <row r="1651" spans="1:17">
      <c r="A1651" s="44" t="s">
        <v>387</v>
      </c>
      <c r="B1651" s="45" t="s">
        <v>37</v>
      </c>
      <c r="C1651" s="75">
        <v>60801</v>
      </c>
      <c r="D1651" s="53" t="s">
        <v>101</v>
      </c>
      <c r="E1651" s="47" t="s">
        <v>17</v>
      </c>
      <c r="F1651" s="54">
        <v>0.67</v>
      </c>
      <c r="G1651" s="48">
        <v>0.67</v>
      </c>
      <c r="H1651" s="48">
        <f t="shared" si="150"/>
        <v>0</v>
      </c>
      <c r="I1651" s="49">
        <f t="shared" si="151"/>
        <v>0</v>
      </c>
      <c r="J1651" s="49">
        <f t="shared" si="152"/>
        <v>26.297500000000003</v>
      </c>
      <c r="K1651" s="49">
        <f t="shared" si="153"/>
        <v>39.25</v>
      </c>
      <c r="L1651" s="50">
        <f t="shared" si="154"/>
        <v>26.29</v>
      </c>
      <c r="M1651" s="50">
        <f t="shared" si="155"/>
        <v>26.29</v>
      </c>
      <c r="P1651" s="8">
        <v>0</v>
      </c>
      <c r="Q1651" s="8">
        <v>45.27</v>
      </c>
    </row>
    <row r="1652" spans="1:17">
      <c r="A1652" s="44" t="s">
        <v>388</v>
      </c>
      <c r="B1652" s="45" t="s">
        <v>37</v>
      </c>
      <c r="C1652" s="75">
        <v>60304</v>
      </c>
      <c r="D1652" s="53" t="s">
        <v>102</v>
      </c>
      <c r="E1652" s="47" t="s">
        <v>62</v>
      </c>
      <c r="F1652" s="54">
        <v>17.899999999999999</v>
      </c>
      <c r="G1652" s="48">
        <v>17.899999999999999</v>
      </c>
      <c r="H1652" s="48">
        <f t="shared" si="150"/>
        <v>156.267</v>
      </c>
      <c r="I1652" s="49">
        <f t="shared" si="151"/>
        <v>8.73</v>
      </c>
      <c r="J1652" s="49">
        <f t="shared" si="152"/>
        <v>43.675999999999995</v>
      </c>
      <c r="K1652" s="49">
        <f t="shared" si="153"/>
        <v>2.44</v>
      </c>
      <c r="L1652" s="50">
        <f t="shared" si="154"/>
        <v>199.94</v>
      </c>
      <c r="M1652" s="50">
        <f t="shared" si="155"/>
        <v>199.94</v>
      </c>
      <c r="P1652" s="8">
        <v>10.07</v>
      </c>
      <c r="Q1652" s="8">
        <v>2.82</v>
      </c>
    </row>
    <row r="1653" spans="1:17">
      <c r="A1653" s="44" t="s">
        <v>389</v>
      </c>
      <c r="B1653" s="45" t="s">
        <v>37</v>
      </c>
      <c r="C1653" s="75">
        <v>60305</v>
      </c>
      <c r="D1653" s="53" t="s">
        <v>97</v>
      </c>
      <c r="E1653" s="47" t="s">
        <v>62</v>
      </c>
      <c r="F1653" s="54">
        <v>16.600000000000001</v>
      </c>
      <c r="G1653" s="48">
        <v>16.600000000000001</v>
      </c>
      <c r="H1653" s="48">
        <f t="shared" si="150"/>
        <v>138.44400000000002</v>
      </c>
      <c r="I1653" s="49">
        <f t="shared" si="151"/>
        <v>8.34</v>
      </c>
      <c r="J1653" s="49">
        <f t="shared" si="152"/>
        <v>40.504000000000005</v>
      </c>
      <c r="K1653" s="49">
        <f t="shared" si="153"/>
        <v>2.44</v>
      </c>
      <c r="L1653" s="50">
        <f t="shared" si="154"/>
        <v>178.94</v>
      </c>
      <c r="M1653" s="50">
        <f t="shared" si="155"/>
        <v>178.94</v>
      </c>
      <c r="P1653" s="8">
        <v>9.6300000000000008</v>
      </c>
      <c r="Q1653" s="8">
        <v>2.82</v>
      </c>
    </row>
    <row r="1654" spans="1:17" ht="15.6">
      <c r="A1654" s="44" t="s">
        <v>390</v>
      </c>
      <c r="B1654" s="45" t="s">
        <v>7</v>
      </c>
      <c r="C1654" s="75">
        <v>92759</v>
      </c>
      <c r="D1654" s="53" t="s">
        <v>248</v>
      </c>
      <c r="E1654" s="47" t="s">
        <v>62</v>
      </c>
      <c r="F1654" s="54">
        <v>9.5</v>
      </c>
      <c r="G1654" s="48">
        <v>9.5</v>
      </c>
      <c r="H1654" s="48">
        <f t="shared" si="150"/>
        <v>91.96</v>
      </c>
      <c r="I1654" s="49">
        <f t="shared" si="151"/>
        <v>9.68</v>
      </c>
      <c r="J1654" s="49">
        <f t="shared" si="152"/>
        <v>31.445</v>
      </c>
      <c r="K1654" s="49">
        <f t="shared" si="153"/>
        <v>3.31</v>
      </c>
      <c r="L1654" s="50">
        <f t="shared" si="154"/>
        <v>123.4</v>
      </c>
      <c r="M1654" s="50">
        <f t="shared" si="155"/>
        <v>123.4</v>
      </c>
      <c r="P1654" s="8">
        <v>11.17</v>
      </c>
      <c r="Q1654" s="8">
        <v>3.82</v>
      </c>
    </row>
    <row r="1655" spans="1:17">
      <c r="A1655" s="69" t="s">
        <v>391</v>
      </c>
      <c r="B1655" s="70"/>
      <c r="C1655" s="70"/>
      <c r="D1655" s="71" t="s">
        <v>223</v>
      </c>
      <c r="E1655" s="70"/>
      <c r="F1655" s="95"/>
      <c r="G1655" s="70"/>
      <c r="H1655" s="72"/>
      <c r="I1655" s="72"/>
      <c r="J1655" s="72"/>
      <c r="K1655" s="72"/>
      <c r="L1655" s="72">
        <f>SUM(L1656:L1661)</f>
        <v>723.09</v>
      </c>
      <c r="M1655" s="72">
        <f>SUM(M1656:M1661)</f>
        <v>723.09</v>
      </c>
      <c r="P1655" s="2"/>
      <c r="Q1655" s="2"/>
    </row>
    <row r="1656" spans="1:17">
      <c r="A1656" s="44" t="s">
        <v>392</v>
      </c>
      <c r="B1656" s="45" t="s">
        <v>37</v>
      </c>
      <c r="C1656" s="75">
        <v>60470</v>
      </c>
      <c r="D1656" s="53" t="s">
        <v>384</v>
      </c>
      <c r="E1656" s="47" t="s">
        <v>17</v>
      </c>
      <c r="F1656" s="54">
        <v>7.0000000000000007E-2</v>
      </c>
      <c r="G1656" s="48">
        <v>7.0000000000000007E-2</v>
      </c>
      <c r="H1656" s="48">
        <f t="shared" si="150"/>
        <v>10.7408</v>
      </c>
      <c r="I1656" s="49">
        <f t="shared" si="151"/>
        <v>153.44</v>
      </c>
      <c r="J1656" s="49">
        <f t="shared" si="152"/>
        <v>1.5134000000000003</v>
      </c>
      <c r="K1656" s="49">
        <f t="shared" si="153"/>
        <v>21.62</v>
      </c>
      <c r="L1656" s="50">
        <f t="shared" si="154"/>
        <v>12.25</v>
      </c>
      <c r="M1656" s="50">
        <f t="shared" si="155"/>
        <v>12.25</v>
      </c>
      <c r="P1656" s="8">
        <v>176.97</v>
      </c>
      <c r="Q1656" s="8">
        <v>24.94</v>
      </c>
    </row>
    <row r="1657" spans="1:17">
      <c r="A1657" s="44" t="s">
        <v>393</v>
      </c>
      <c r="B1657" s="45" t="s">
        <v>37</v>
      </c>
      <c r="C1657" s="75">
        <v>60191</v>
      </c>
      <c r="D1657" s="53" t="s">
        <v>99</v>
      </c>
      <c r="E1657" s="47" t="s">
        <v>9</v>
      </c>
      <c r="F1657" s="54">
        <v>7.33</v>
      </c>
      <c r="G1657" s="48">
        <v>7.33</v>
      </c>
      <c r="H1657" s="48">
        <f t="shared" si="150"/>
        <v>147.18639999999999</v>
      </c>
      <c r="I1657" s="49">
        <f t="shared" si="151"/>
        <v>20.079999999999998</v>
      </c>
      <c r="J1657" s="49">
        <f t="shared" si="152"/>
        <v>68.388900000000007</v>
      </c>
      <c r="K1657" s="49">
        <f t="shared" si="153"/>
        <v>9.33</v>
      </c>
      <c r="L1657" s="50">
        <f t="shared" si="154"/>
        <v>215.57</v>
      </c>
      <c r="M1657" s="50">
        <f t="shared" si="155"/>
        <v>215.57</v>
      </c>
      <c r="P1657" s="8">
        <v>23.16</v>
      </c>
      <c r="Q1657" s="8">
        <v>10.77</v>
      </c>
    </row>
    <row r="1658" spans="1:17" ht="15.6">
      <c r="A1658" s="44" t="s">
        <v>394</v>
      </c>
      <c r="B1658" s="45" t="s">
        <v>7</v>
      </c>
      <c r="C1658" s="75">
        <v>94971</v>
      </c>
      <c r="D1658" s="53" t="s">
        <v>244</v>
      </c>
      <c r="E1658" s="47" t="s">
        <v>17</v>
      </c>
      <c r="F1658" s="54">
        <v>0.55000000000000004</v>
      </c>
      <c r="G1658" s="48">
        <v>0.55000000000000004</v>
      </c>
      <c r="H1658" s="48">
        <f t="shared" si="150"/>
        <v>210.78200000000001</v>
      </c>
      <c r="I1658" s="49">
        <f t="shared" si="151"/>
        <v>383.24</v>
      </c>
      <c r="J1658" s="49">
        <f t="shared" si="152"/>
        <v>21.873500000000003</v>
      </c>
      <c r="K1658" s="49">
        <f t="shared" si="153"/>
        <v>39.770000000000003</v>
      </c>
      <c r="L1658" s="50">
        <f t="shared" si="154"/>
        <v>232.65</v>
      </c>
      <c r="M1658" s="50">
        <f t="shared" si="155"/>
        <v>232.65</v>
      </c>
      <c r="P1658" s="8">
        <v>442</v>
      </c>
      <c r="Q1658" s="8">
        <v>45.87</v>
      </c>
    </row>
    <row r="1659" spans="1:17">
      <c r="A1659" s="44" t="s">
        <v>395</v>
      </c>
      <c r="B1659" s="45" t="s">
        <v>37</v>
      </c>
      <c r="C1659" s="75">
        <v>60801</v>
      </c>
      <c r="D1659" s="53" t="s">
        <v>101</v>
      </c>
      <c r="E1659" s="47" t="s">
        <v>17</v>
      </c>
      <c r="F1659" s="54">
        <v>0.55000000000000004</v>
      </c>
      <c r="G1659" s="48">
        <v>0.55000000000000004</v>
      </c>
      <c r="H1659" s="48">
        <f t="shared" si="150"/>
        <v>0</v>
      </c>
      <c r="I1659" s="49">
        <f t="shared" si="151"/>
        <v>0</v>
      </c>
      <c r="J1659" s="49">
        <f t="shared" si="152"/>
        <v>21.587500000000002</v>
      </c>
      <c r="K1659" s="49">
        <f t="shared" si="153"/>
        <v>39.25</v>
      </c>
      <c r="L1659" s="50">
        <f t="shared" si="154"/>
        <v>21.58</v>
      </c>
      <c r="M1659" s="50">
        <f t="shared" si="155"/>
        <v>21.58</v>
      </c>
      <c r="P1659" s="8">
        <v>0</v>
      </c>
      <c r="Q1659" s="8">
        <v>45.27</v>
      </c>
    </row>
    <row r="1660" spans="1:17">
      <c r="A1660" s="44" t="s">
        <v>396</v>
      </c>
      <c r="B1660" s="45" t="s">
        <v>37</v>
      </c>
      <c r="C1660" s="75">
        <v>60304</v>
      </c>
      <c r="D1660" s="53" t="s">
        <v>102</v>
      </c>
      <c r="E1660" s="47" t="s">
        <v>62</v>
      </c>
      <c r="F1660" s="54">
        <v>15.3</v>
      </c>
      <c r="G1660" s="48">
        <v>15.3</v>
      </c>
      <c r="H1660" s="48">
        <f t="shared" si="150"/>
        <v>133.56900000000002</v>
      </c>
      <c r="I1660" s="49">
        <f t="shared" si="151"/>
        <v>8.73</v>
      </c>
      <c r="J1660" s="49">
        <f t="shared" si="152"/>
        <v>37.332000000000001</v>
      </c>
      <c r="K1660" s="49">
        <f t="shared" si="153"/>
        <v>2.44</v>
      </c>
      <c r="L1660" s="50">
        <f t="shared" si="154"/>
        <v>170.9</v>
      </c>
      <c r="M1660" s="50">
        <f t="shared" si="155"/>
        <v>170.9</v>
      </c>
      <c r="P1660" s="8">
        <v>10.07</v>
      </c>
      <c r="Q1660" s="8">
        <v>2.82</v>
      </c>
    </row>
    <row r="1661" spans="1:17" ht="15.6">
      <c r="A1661" s="44" t="s">
        <v>397</v>
      </c>
      <c r="B1661" s="45" t="s">
        <v>7</v>
      </c>
      <c r="C1661" s="75">
        <v>92759</v>
      </c>
      <c r="D1661" s="53" t="s">
        <v>248</v>
      </c>
      <c r="E1661" s="47" t="s">
        <v>62</v>
      </c>
      <c r="F1661" s="54">
        <v>5.4</v>
      </c>
      <c r="G1661" s="48">
        <v>5.4</v>
      </c>
      <c r="H1661" s="48">
        <f t="shared" si="150"/>
        <v>52.271999999999998</v>
      </c>
      <c r="I1661" s="49">
        <f t="shared" si="151"/>
        <v>9.68</v>
      </c>
      <c r="J1661" s="49">
        <f t="shared" si="152"/>
        <v>17.874000000000002</v>
      </c>
      <c r="K1661" s="49">
        <f t="shared" si="153"/>
        <v>3.31</v>
      </c>
      <c r="L1661" s="50">
        <f t="shared" si="154"/>
        <v>70.14</v>
      </c>
      <c r="M1661" s="50">
        <f t="shared" si="155"/>
        <v>70.14</v>
      </c>
      <c r="P1661" s="8">
        <v>11.17</v>
      </c>
      <c r="Q1661" s="8">
        <v>3.82</v>
      </c>
    </row>
    <row r="1662" spans="1:17">
      <c r="A1662" s="69" t="s">
        <v>398</v>
      </c>
      <c r="B1662" s="70"/>
      <c r="C1662" s="70"/>
      <c r="D1662" s="71" t="s">
        <v>226</v>
      </c>
      <c r="E1662" s="70"/>
      <c r="F1662" s="95"/>
      <c r="G1662" s="70"/>
      <c r="H1662" s="72"/>
      <c r="I1662" s="72"/>
      <c r="J1662" s="72"/>
      <c r="K1662" s="72"/>
      <c r="L1662" s="72">
        <f>SUM(L1663:L1669)</f>
        <v>997.39999999999986</v>
      </c>
      <c r="M1662" s="72">
        <f>SUM(M1663:M1669)</f>
        <v>997.39999999999986</v>
      </c>
      <c r="P1662" s="2"/>
      <c r="Q1662" s="2"/>
    </row>
    <row r="1663" spans="1:17">
      <c r="A1663" s="44" t="s">
        <v>399</v>
      </c>
      <c r="B1663" s="45" t="s">
        <v>37</v>
      </c>
      <c r="C1663" s="75">
        <v>60470</v>
      </c>
      <c r="D1663" s="53" t="s">
        <v>384</v>
      </c>
      <c r="E1663" s="47" t="s">
        <v>17</v>
      </c>
      <c r="F1663" s="54">
        <v>0.09</v>
      </c>
      <c r="G1663" s="48">
        <v>0.09</v>
      </c>
      <c r="H1663" s="48">
        <f t="shared" si="150"/>
        <v>13.8096</v>
      </c>
      <c r="I1663" s="49">
        <f t="shared" si="151"/>
        <v>153.44</v>
      </c>
      <c r="J1663" s="49">
        <f t="shared" si="152"/>
        <v>1.9458</v>
      </c>
      <c r="K1663" s="49">
        <f t="shared" si="153"/>
        <v>21.62</v>
      </c>
      <c r="L1663" s="50">
        <f t="shared" si="154"/>
        <v>15.75</v>
      </c>
      <c r="M1663" s="50">
        <f t="shared" si="155"/>
        <v>15.75</v>
      </c>
      <c r="P1663" s="8">
        <v>176.97</v>
      </c>
      <c r="Q1663" s="8">
        <v>24.94</v>
      </c>
    </row>
    <row r="1664" spans="1:17">
      <c r="A1664" s="44" t="s">
        <v>400</v>
      </c>
      <c r="B1664" s="45" t="s">
        <v>37</v>
      </c>
      <c r="C1664" s="75">
        <v>60191</v>
      </c>
      <c r="D1664" s="53" t="s">
        <v>99</v>
      </c>
      <c r="E1664" s="47" t="s">
        <v>9</v>
      </c>
      <c r="F1664" s="54">
        <v>8.66</v>
      </c>
      <c r="G1664" s="48">
        <v>8.66</v>
      </c>
      <c r="H1664" s="48">
        <f t="shared" si="150"/>
        <v>173.89279999999999</v>
      </c>
      <c r="I1664" s="49">
        <f t="shared" si="151"/>
        <v>20.079999999999998</v>
      </c>
      <c r="J1664" s="49">
        <f t="shared" si="152"/>
        <v>80.797799999999995</v>
      </c>
      <c r="K1664" s="49">
        <f t="shared" si="153"/>
        <v>9.33</v>
      </c>
      <c r="L1664" s="50">
        <f t="shared" si="154"/>
        <v>254.69</v>
      </c>
      <c r="M1664" s="50">
        <f t="shared" si="155"/>
        <v>254.69</v>
      </c>
      <c r="P1664" s="8">
        <v>23.16</v>
      </c>
      <c r="Q1664" s="8">
        <v>10.77</v>
      </c>
    </row>
    <row r="1665" spans="1:17" ht="15.6">
      <c r="A1665" s="44" t="s">
        <v>401</v>
      </c>
      <c r="B1665" s="45" t="s">
        <v>7</v>
      </c>
      <c r="C1665" s="75">
        <v>94971</v>
      </c>
      <c r="D1665" s="53" t="s">
        <v>244</v>
      </c>
      <c r="E1665" s="47" t="s">
        <v>17</v>
      </c>
      <c r="F1665" s="54">
        <v>0.65</v>
      </c>
      <c r="G1665" s="48">
        <v>0.65</v>
      </c>
      <c r="H1665" s="48">
        <f t="shared" si="150"/>
        <v>249.10600000000002</v>
      </c>
      <c r="I1665" s="49">
        <f t="shared" si="151"/>
        <v>383.24</v>
      </c>
      <c r="J1665" s="49">
        <f t="shared" si="152"/>
        <v>25.850500000000004</v>
      </c>
      <c r="K1665" s="49">
        <f t="shared" si="153"/>
        <v>39.770000000000003</v>
      </c>
      <c r="L1665" s="50">
        <f t="shared" si="154"/>
        <v>274.95</v>
      </c>
      <c r="M1665" s="50">
        <f t="shared" si="155"/>
        <v>274.95</v>
      </c>
      <c r="P1665" s="8">
        <v>442</v>
      </c>
      <c r="Q1665" s="8">
        <v>45.87</v>
      </c>
    </row>
    <row r="1666" spans="1:17">
      <c r="A1666" s="44" t="s">
        <v>402</v>
      </c>
      <c r="B1666" s="45" t="s">
        <v>37</v>
      </c>
      <c r="C1666" s="75">
        <v>60801</v>
      </c>
      <c r="D1666" s="53" t="s">
        <v>101</v>
      </c>
      <c r="E1666" s="47" t="s">
        <v>17</v>
      </c>
      <c r="F1666" s="54">
        <v>0.65</v>
      </c>
      <c r="G1666" s="48">
        <v>0.65</v>
      </c>
      <c r="H1666" s="48">
        <f t="shared" si="150"/>
        <v>0</v>
      </c>
      <c r="I1666" s="49">
        <f t="shared" si="151"/>
        <v>0</v>
      </c>
      <c r="J1666" s="49">
        <f t="shared" si="152"/>
        <v>25.512499999999999</v>
      </c>
      <c r="K1666" s="49">
        <f t="shared" si="153"/>
        <v>39.25</v>
      </c>
      <c r="L1666" s="50">
        <f t="shared" si="154"/>
        <v>25.51</v>
      </c>
      <c r="M1666" s="50">
        <f t="shared" si="155"/>
        <v>25.51</v>
      </c>
      <c r="P1666" s="8">
        <v>0</v>
      </c>
      <c r="Q1666" s="8">
        <v>45.27</v>
      </c>
    </row>
    <row r="1667" spans="1:17">
      <c r="A1667" s="44" t="s">
        <v>403</v>
      </c>
      <c r="B1667" s="45" t="s">
        <v>37</v>
      </c>
      <c r="C1667" s="75">
        <v>60304</v>
      </c>
      <c r="D1667" s="53" t="s">
        <v>102</v>
      </c>
      <c r="E1667" s="47" t="s">
        <v>62</v>
      </c>
      <c r="F1667" s="54">
        <v>18.2</v>
      </c>
      <c r="G1667" s="48">
        <v>18.2</v>
      </c>
      <c r="H1667" s="48">
        <f t="shared" si="150"/>
        <v>158.886</v>
      </c>
      <c r="I1667" s="49">
        <f t="shared" si="151"/>
        <v>8.73</v>
      </c>
      <c r="J1667" s="49">
        <f t="shared" si="152"/>
        <v>44.407999999999994</v>
      </c>
      <c r="K1667" s="49">
        <f t="shared" si="153"/>
        <v>2.44</v>
      </c>
      <c r="L1667" s="50">
        <f t="shared" si="154"/>
        <v>203.29</v>
      </c>
      <c r="M1667" s="50">
        <f t="shared" si="155"/>
        <v>203.29</v>
      </c>
      <c r="P1667" s="8">
        <v>10.07</v>
      </c>
      <c r="Q1667" s="8">
        <v>2.82</v>
      </c>
    </row>
    <row r="1668" spans="1:17">
      <c r="A1668" s="44" t="s">
        <v>404</v>
      </c>
      <c r="B1668" s="45" t="s">
        <v>37</v>
      </c>
      <c r="C1668" s="75">
        <v>60305</v>
      </c>
      <c r="D1668" s="53" t="s">
        <v>97</v>
      </c>
      <c r="E1668" s="47" t="s">
        <v>62</v>
      </c>
      <c r="F1668" s="54">
        <v>9.5</v>
      </c>
      <c r="G1668" s="48">
        <v>9.5</v>
      </c>
      <c r="H1668" s="48">
        <f t="shared" si="150"/>
        <v>79.23</v>
      </c>
      <c r="I1668" s="49">
        <f t="shared" si="151"/>
        <v>8.34</v>
      </c>
      <c r="J1668" s="49">
        <f t="shared" si="152"/>
        <v>23.18</v>
      </c>
      <c r="K1668" s="49">
        <f t="shared" si="153"/>
        <v>2.44</v>
      </c>
      <c r="L1668" s="50">
        <f t="shared" si="154"/>
        <v>102.41</v>
      </c>
      <c r="M1668" s="50">
        <f t="shared" si="155"/>
        <v>102.41</v>
      </c>
      <c r="P1668" s="8">
        <v>9.6300000000000008</v>
      </c>
      <c r="Q1668" s="8">
        <v>2.82</v>
      </c>
    </row>
    <row r="1669" spans="1:17" ht="15.6">
      <c r="A1669" s="44" t="s">
        <v>405</v>
      </c>
      <c r="B1669" s="45" t="s">
        <v>7</v>
      </c>
      <c r="C1669" s="75">
        <v>92759</v>
      </c>
      <c r="D1669" s="53" t="s">
        <v>248</v>
      </c>
      <c r="E1669" s="47" t="s">
        <v>62</v>
      </c>
      <c r="F1669" s="54">
        <v>9.3000000000000007</v>
      </c>
      <c r="G1669" s="48">
        <v>9.3000000000000007</v>
      </c>
      <c r="H1669" s="48">
        <f t="shared" si="150"/>
        <v>90.024000000000001</v>
      </c>
      <c r="I1669" s="49">
        <f t="shared" si="151"/>
        <v>9.68</v>
      </c>
      <c r="J1669" s="49">
        <f t="shared" si="152"/>
        <v>30.783000000000001</v>
      </c>
      <c r="K1669" s="49">
        <f t="shared" si="153"/>
        <v>3.31</v>
      </c>
      <c r="L1669" s="50">
        <f t="shared" si="154"/>
        <v>120.8</v>
      </c>
      <c r="M1669" s="50">
        <f t="shared" si="155"/>
        <v>120.8</v>
      </c>
      <c r="P1669" s="8">
        <v>11.17</v>
      </c>
      <c r="Q1669" s="8">
        <v>3.82</v>
      </c>
    </row>
    <row r="1670" spans="1:17">
      <c r="A1670" s="69" t="s">
        <v>406</v>
      </c>
      <c r="B1670" s="70"/>
      <c r="C1670" s="70"/>
      <c r="D1670" s="71" t="s">
        <v>229</v>
      </c>
      <c r="E1670" s="70"/>
      <c r="F1670" s="95"/>
      <c r="G1670" s="70"/>
      <c r="H1670" s="72"/>
      <c r="I1670" s="72"/>
      <c r="J1670" s="72"/>
      <c r="K1670" s="72"/>
      <c r="L1670" s="72">
        <f>SUM(L1671:L1677)</f>
        <v>1022.1999999999999</v>
      </c>
      <c r="M1670" s="72">
        <f>SUM(M1671:M1677)</f>
        <v>1022.1999999999999</v>
      </c>
      <c r="P1670" s="2"/>
      <c r="Q1670" s="2"/>
    </row>
    <row r="1671" spans="1:17">
      <c r="A1671" s="44" t="s">
        <v>407</v>
      </c>
      <c r="B1671" s="45" t="s">
        <v>37</v>
      </c>
      <c r="C1671" s="75">
        <v>60470</v>
      </c>
      <c r="D1671" s="53" t="s">
        <v>384</v>
      </c>
      <c r="E1671" s="47" t="s">
        <v>17</v>
      </c>
      <c r="F1671" s="54">
        <v>0.1</v>
      </c>
      <c r="G1671" s="48">
        <v>0.1</v>
      </c>
      <c r="H1671" s="48">
        <f t="shared" si="150"/>
        <v>15.344000000000001</v>
      </c>
      <c r="I1671" s="49">
        <f t="shared" si="151"/>
        <v>153.44</v>
      </c>
      <c r="J1671" s="49">
        <f t="shared" si="152"/>
        <v>2.1620000000000004</v>
      </c>
      <c r="K1671" s="49">
        <f t="shared" si="153"/>
        <v>21.62</v>
      </c>
      <c r="L1671" s="50">
        <f t="shared" si="154"/>
        <v>17.5</v>
      </c>
      <c r="M1671" s="50">
        <f t="shared" si="155"/>
        <v>17.5</v>
      </c>
      <c r="P1671" s="8">
        <v>176.97</v>
      </c>
      <c r="Q1671" s="8">
        <v>24.94</v>
      </c>
    </row>
    <row r="1672" spans="1:17">
      <c r="A1672" s="44" t="s">
        <v>408</v>
      </c>
      <c r="B1672" s="45" t="s">
        <v>37</v>
      </c>
      <c r="C1672" s="75">
        <v>60191</v>
      </c>
      <c r="D1672" s="53" t="s">
        <v>99</v>
      </c>
      <c r="E1672" s="47" t="s">
        <v>9</v>
      </c>
      <c r="F1672" s="54">
        <v>8.94</v>
      </c>
      <c r="G1672" s="48">
        <v>8.94</v>
      </c>
      <c r="H1672" s="48">
        <f t="shared" si="150"/>
        <v>179.51519999999996</v>
      </c>
      <c r="I1672" s="49">
        <f t="shared" si="151"/>
        <v>20.079999999999998</v>
      </c>
      <c r="J1672" s="49">
        <f t="shared" si="152"/>
        <v>83.410199999999989</v>
      </c>
      <c r="K1672" s="49">
        <f t="shared" si="153"/>
        <v>9.33</v>
      </c>
      <c r="L1672" s="50">
        <f t="shared" si="154"/>
        <v>262.92</v>
      </c>
      <c r="M1672" s="50">
        <f t="shared" si="155"/>
        <v>262.92</v>
      </c>
      <c r="P1672" s="8">
        <v>23.16</v>
      </c>
      <c r="Q1672" s="8">
        <v>10.77</v>
      </c>
    </row>
    <row r="1673" spans="1:17" ht="15.6">
      <c r="A1673" s="44" t="s">
        <v>409</v>
      </c>
      <c r="B1673" s="45" t="s">
        <v>7</v>
      </c>
      <c r="C1673" s="75">
        <v>94971</v>
      </c>
      <c r="D1673" s="53" t="s">
        <v>244</v>
      </c>
      <c r="E1673" s="47" t="s">
        <v>17</v>
      </c>
      <c r="F1673" s="54">
        <v>0.67</v>
      </c>
      <c r="G1673" s="48">
        <v>0.67</v>
      </c>
      <c r="H1673" s="48">
        <f t="shared" si="150"/>
        <v>256.77080000000001</v>
      </c>
      <c r="I1673" s="49">
        <f t="shared" si="151"/>
        <v>383.24</v>
      </c>
      <c r="J1673" s="49">
        <f t="shared" si="152"/>
        <v>26.645900000000005</v>
      </c>
      <c r="K1673" s="49">
        <f t="shared" si="153"/>
        <v>39.770000000000003</v>
      </c>
      <c r="L1673" s="50">
        <f t="shared" si="154"/>
        <v>283.41000000000003</v>
      </c>
      <c r="M1673" s="50">
        <f t="shared" si="155"/>
        <v>283.41000000000003</v>
      </c>
      <c r="P1673" s="8">
        <v>442</v>
      </c>
      <c r="Q1673" s="8">
        <v>45.87</v>
      </c>
    </row>
    <row r="1674" spans="1:17">
      <c r="A1674" s="44" t="s">
        <v>410</v>
      </c>
      <c r="B1674" s="45" t="s">
        <v>37</v>
      </c>
      <c r="C1674" s="75">
        <v>60801</v>
      </c>
      <c r="D1674" s="53" t="s">
        <v>101</v>
      </c>
      <c r="E1674" s="47" t="s">
        <v>17</v>
      </c>
      <c r="F1674" s="54">
        <v>0.67</v>
      </c>
      <c r="G1674" s="48">
        <v>0.67</v>
      </c>
      <c r="H1674" s="48">
        <f t="shared" ref="H1674:H1737" si="156">G1674*I1674</f>
        <v>0</v>
      </c>
      <c r="I1674" s="49">
        <f t="shared" ref="I1674:I1737" si="157">TRUNC(($P$7*P1674),2)</f>
        <v>0</v>
      </c>
      <c r="J1674" s="49">
        <f t="shared" ref="J1674:J1737" si="158">G1674*K1674</f>
        <v>26.297500000000003</v>
      </c>
      <c r="K1674" s="49">
        <f t="shared" ref="K1674:K1737" si="159">TRUNC(($P$7*Q1674),2)</f>
        <v>39.25</v>
      </c>
      <c r="L1674" s="50">
        <f t="shared" ref="L1674:L1737" si="160">TRUNC(F1674*(I1674+K1674),2)</f>
        <v>26.29</v>
      </c>
      <c r="M1674" s="50">
        <f t="shared" ref="M1674:M1737" si="161">TRUNC(G1674*(I1674+K1674),2)</f>
        <v>26.29</v>
      </c>
      <c r="P1674" s="8">
        <v>0</v>
      </c>
      <c r="Q1674" s="8">
        <v>45.27</v>
      </c>
    </row>
    <row r="1675" spans="1:17">
      <c r="A1675" s="44" t="s">
        <v>411</v>
      </c>
      <c r="B1675" s="45" t="s">
        <v>37</v>
      </c>
      <c r="C1675" s="75">
        <v>60304</v>
      </c>
      <c r="D1675" s="53" t="s">
        <v>102</v>
      </c>
      <c r="E1675" s="47" t="s">
        <v>62</v>
      </c>
      <c r="F1675" s="54">
        <v>18.7</v>
      </c>
      <c r="G1675" s="48">
        <v>18.7</v>
      </c>
      <c r="H1675" s="48">
        <f t="shared" si="156"/>
        <v>163.251</v>
      </c>
      <c r="I1675" s="49">
        <f t="shared" si="157"/>
        <v>8.73</v>
      </c>
      <c r="J1675" s="49">
        <f t="shared" si="158"/>
        <v>45.628</v>
      </c>
      <c r="K1675" s="49">
        <f t="shared" si="159"/>
        <v>2.44</v>
      </c>
      <c r="L1675" s="50">
        <f t="shared" si="160"/>
        <v>208.87</v>
      </c>
      <c r="M1675" s="50">
        <f t="shared" si="161"/>
        <v>208.87</v>
      </c>
      <c r="P1675" s="8">
        <v>10.07</v>
      </c>
      <c r="Q1675" s="8">
        <v>2.82</v>
      </c>
    </row>
    <row r="1676" spans="1:17">
      <c r="A1676" s="44" t="s">
        <v>412</v>
      </c>
      <c r="B1676" s="45" t="s">
        <v>37</v>
      </c>
      <c r="C1676" s="75">
        <v>60305</v>
      </c>
      <c r="D1676" s="53" t="s">
        <v>97</v>
      </c>
      <c r="E1676" s="47" t="s">
        <v>62</v>
      </c>
      <c r="F1676" s="54">
        <v>9.5</v>
      </c>
      <c r="G1676" s="48">
        <v>9.5</v>
      </c>
      <c r="H1676" s="48">
        <f t="shared" si="156"/>
        <v>79.23</v>
      </c>
      <c r="I1676" s="49">
        <f t="shared" si="157"/>
        <v>8.34</v>
      </c>
      <c r="J1676" s="49">
        <f t="shared" si="158"/>
        <v>23.18</v>
      </c>
      <c r="K1676" s="49">
        <f t="shared" si="159"/>
        <v>2.44</v>
      </c>
      <c r="L1676" s="50">
        <f t="shared" si="160"/>
        <v>102.41</v>
      </c>
      <c r="M1676" s="50">
        <f t="shared" si="161"/>
        <v>102.41</v>
      </c>
      <c r="P1676" s="8">
        <v>9.6300000000000008</v>
      </c>
      <c r="Q1676" s="8">
        <v>2.82</v>
      </c>
    </row>
    <row r="1677" spans="1:17" ht="15.6">
      <c r="A1677" s="44" t="s">
        <v>413</v>
      </c>
      <c r="B1677" s="45" t="s">
        <v>7</v>
      </c>
      <c r="C1677" s="75">
        <v>92759</v>
      </c>
      <c r="D1677" s="53" t="s">
        <v>248</v>
      </c>
      <c r="E1677" s="47" t="s">
        <v>62</v>
      </c>
      <c r="F1677" s="54">
        <v>9.3000000000000007</v>
      </c>
      <c r="G1677" s="48">
        <v>9.3000000000000007</v>
      </c>
      <c r="H1677" s="48">
        <f t="shared" si="156"/>
        <v>90.024000000000001</v>
      </c>
      <c r="I1677" s="49">
        <f t="shared" si="157"/>
        <v>9.68</v>
      </c>
      <c r="J1677" s="49">
        <f t="shared" si="158"/>
        <v>30.783000000000001</v>
      </c>
      <c r="K1677" s="49">
        <f t="shared" si="159"/>
        <v>3.31</v>
      </c>
      <c r="L1677" s="50">
        <f t="shared" si="160"/>
        <v>120.8</v>
      </c>
      <c r="M1677" s="50">
        <f t="shared" si="161"/>
        <v>120.8</v>
      </c>
      <c r="P1677" s="8">
        <v>11.17</v>
      </c>
      <c r="Q1677" s="8">
        <v>3.82</v>
      </c>
    </row>
    <row r="1678" spans="1:17">
      <c r="A1678" s="69" t="s">
        <v>414</v>
      </c>
      <c r="B1678" s="70"/>
      <c r="C1678" s="70"/>
      <c r="D1678" s="71" t="s">
        <v>232</v>
      </c>
      <c r="E1678" s="70"/>
      <c r="F1678" s="95"/>
      <c r="G1678" s="70"/>
      <c r="H1678" s="72"/>
      <c r="I1678" s="72"/>
      <c r="J1678" s="72"/>
      <c r="K1678" s="72"/>
      <c r="L1678" s="72">
        <f>SUM(L1679:L1685)</f>
        <v>1432.96</v>
      </c>
      <c r="M1678" s="72">
        <f>SUM(M1679:M1685)</f>
        <v>1432.96</v>
      </c>
      <c r="P1678" s="2"/>
      <c r="Q1678" s="2"/>
    </row>
    <row r="1679" spans="1:17">
      <c r="A1679" s="44" t="s">
        <v>415</v>
      </c>
      <c r="B1679" s="45" t="s">
        <v>37</v>
      </c>
      <c r="C1679" s="75">
        <v>60470</v>
      </c>
      <c r="D1679" s="53" t="s">
        <v>384</v>
      </c>
      <c r="E1679" s="47" t="s">
        <v>17</v>
      </c>
      <c r="F1679" s="54">
        <v>0.14000000000000001</v>
      </c>
      <c r="G1679" s="48">
        <v>0.14000000000000001</v>
      </c>
      <c r="H1679" s="48">
        <f t="shared" si="156"/>
        <v>21.4816</v>
      </c>
      <c r="I1679" s="49">
        <f t="shared" si="157"/>
        <v>153.44</v>
      </c>
      <c r="J1679" s="49">
        <f t="shared" si="158"/>
        <v>3.0268000000000006</v>
      </c>
      <c r="K1679" s="49">
        <f t="shared" si="159"/>
        <v>21.62</v>
      </c>
      <c r="L1679" s="50">
        <f t="shared" si="160"/>
        <v>24.5</v>
      </c>
      <c r="M1679" s="50">
        <f t="shared" si="161"/>
        <v>24.5</v>
      </c>
      <c r="P1679" s="8">
        <v>176.97</v>
      </c>
      <c r="Q1679" s="8">
        <v>24.94</v>
      </c>
    </row>
    <row r="1680" spans="1:17">
      <c r="A1680" s="44" t="s">
        <v>416</v>
      </c>
      <c r="B1680" s="45" t="s">
        <v>37</v>
      </c>
      <c r="C1680" s="75">
        <v>60191</v>
      </c>
      <c r="D1680" s="53" t="s">
        <v>99</v>
      </c>
      <c r="E1680" s="47" t="s">
        <v>9</v>
      </c>
      <c r="F1680" s="54">
        <v>12.67</v>
      </c>
      <c r="G1680" s="48">
        <v>12.67</v>
      </c>
      <c r="H1680" s="48">
        <f t="shared" si="156"/>
        <v>254.41359999999997</v>
      </c>
      <c r="I1680" s="49">
        <f t="shared" si="157"/>
        <v>20.079999999999998</v>
      </c>
      <c r="J1680" s="49">
        <f t="shared" si="158"/>
        <v>118.2111</v>
      </c>
      <c r="K1680" s="49">
        <f t="shared" si="159"/>
        <v>9.33</v>
      </c>
      <c r="L1680" s="50">
        <f t="shared" si="160"/>
        <v>372.62</v>
      </c>
      <c r="M1680" s="50">
        <f t="shared" si="161"/>
        <v>372.62</v>
      </c>
      <c r="P1680" s="8">
        <v>23.16</v>
      </c>
      <c r="Q1680" s="8">
        <v>10.77</v>
      </c>
    </row>
    <row r="1681" spans="1:17" ht="15.6">
      <c r="A1681" s="44" t="s">
        <v>417</v>
      </c>
      <c r="B1681" s="45" t="s">
        <v>7</v>
      </c>
      <c r="C1681" s="75">
        <v>94971</v>
      </c>
      <c r="D1681" s="53" t="s">
        <v>244</v>
      </c>
      <c r="E1681" s="47" t="s">
        <v>17</v>
      </c>
      <c r="F1681" s="54">
        <v>0.95</v>
      </c>
      <c r="G1681" s="48">
        <v>0.95</v>
      </c>
      <c r="H1681" s="48">
        <f t="shared" si="156"/>
        <v>364.07799999999997</v>
      </c>
      <c r="I1681" s="49">
        <f t="shared" si="157"/>
        <v>383.24</v>
      </c>
      <c r="J1681" s="49">
        <f t="shared" si="158"/>
        <v>37.781500000000001</v>
      </c>
      <c r="K1681" s="49">
        <f t="shared" si="159"/>
        <v>39.770000000000003</v>
      </c>
      <c r="L1681" s="50">
        <f t="shared" si="160"/>
        <v>401.85</v>
      </c>
      <c r="M1681" s="50">
        <f t="shared" si="161"/>
        <v>401.85</v>
      </c>
      <c r="P1681" s="8">
        <v>442</v>
      </c>
      <c r="Q1681" s="8">
        <v>45.87</v>
      </c>
    </row>
    <row r="1682" spans="1:17">
      <c r="A1682" s="44" t="s">
        <v>418</v>
      </c>
      <c r="B1682" s="45" t="s">
        <v>37</v>
      </c>
      <c r="C1682" s="75">
        <v>60801</v>
      </c>
      <c r="D1682" s="53" t="s">
        <v>101</v>
      </c>
      <c r="E1682" s="47" t="s">
        <v>17</v>
      </c>
      <c r="F1682" s="54">
        <v>0.95</v>
      </c>
      <c r="G1682" s="48">
        <v>0.95</v>
      </c>
      <c r="H1682" s="48">
        <f t="shared" si="156"/>
        <v>0</v>
      </c>
      <c r="I1682" s="49">
        <f t="shared" si="157"/>
        <v>0</v>
      </c>
      <c r="J1682" s="49">
        <f t="shared" si="158"/>
        <v>37.287500000000001</v>
      </c>
      <c r="K1682" s="49">
        <f t="shared" si="159"/>
        <v>39.25</v>
      </c>
      <c r="L1682" s="50">
        <f t="shared" si="160"/>
        <v>37.28</v>
      </c>
      <c r="M1682" s="50">
        <f t="shared" si="161"/>
        <v>37.28</v>
      </c>
      <c r="P1682" s="8">
        <v>0</v>
      </c>
      <c r="Q1682" s="8">
        <v>45.27</v>
      </c>
    </row>
    <row r="1683" spans="1:17">
      <c r="A1683" s="44" t="s">
        <v>419</v>
      </c>
      <c r="B1683" s="45" t="s">
        <v>37</v>
      </c>
      <c r="C1683" s="75">
        <v>60304</v>
      </c>
      <c r="D1683" s="53" t="s">
        <v>102</v>
      </c>
      <c r="E1683" s="47" t="s">
        <v>62</v>
      </c>
      <c r="F1683" s="54">
        <v>26.8</v>
      </c>
      <c r="G1683" s="48">
        <v>26.8</v>
      </c>
      <c r="H1683" s="48">
        <f t="shared" si="156"/>
        <v>233.96400000000003</v>
      </c>
      <c r="I1683" s="49">
        <f t="shared" si="157"/>
        <v>8.73</v>
      </c>
      <c r="J1683" s="49">
        <f t="shared" si="158"/>
        <v>65.391999999999996</v>
      </c>
      <c r="K1683" s="49">
        <f t="shared" si="159"/>
        <v>2.44</v>
      </c>
      <c r="L1683" s="50">
        <f t="shared" si="160"/>
        <v>299.35000000000002</v>
      </c>
      <c r="M1683" s="50">
        <f t="shared" si="161"/>
        <v>299.35000000000002</v>
      </c>
      <c r="P1683" s="8">
        <v>10.07</v>
      </c>
      <c r="Q1683" s="8">
        <v>2.82</v>
      </c>
    </row>
    <row r="1684" spans="1:17">
      <c r="A1684" s="44" t="s">
        <v>420</v>
      </c>
      <c r="B1684" s="45" t="s">
        <v>37</v>
      </c>
      <c r="C1684" s="75">
        <v>60305</v>
      </c>
      <c r="D1684" s="53" t="s">
        <v>97</v>
      </c>
      <c r="E1684" s="47" t="s">
        <v>62</v>
      </c>
      <c r="F1684" s="54">
        <v>11.8</v>
      </c>
      <c r="G1684" s="48">
        <v>11.8</v>
      </c>
      <c r="H1684" s="48">
        <f t="shared" si="156"/>
        <v>98.412000000000006</v>
      </c>
      <c r="I1684" s="49">
        <f t="shared" si="157"/>
        <v>8.34</v>
      </c>
      <c r="J1684" s="49">
        <f t="shared" si="158"/>
        <v>28.792000000000002</v>
      </c>
      <c r="K1684" s="49">
        <f t="shared" si="159"/>
        <v>2.44</v>
      </c>
      <c r="L1684" s="50">
        <f t="shared" si="160"/>
        <v>127.2</v>
      </c>
      <c r="M1684" s="50">
        <f t="shared" si="161"/>
        <v>127.2</v>
      </c>
      <c r="P1684" s="8">
        <v>9.6300000000000008</v>
      </c>
      <c r="Q1684" s="8">
        <v>2.82</v>
      </c>
    </row>
    <row r="1685" spans="1:17" ht="15.6">
      <c r="A1685" s="44" t="s">
        <v>421</v>
      </c>
      <c r="B1685" s="45" t="s">
        <v>7</v>
      </c>
      <c r="C1685" s="75">
        <v>92759</v>
      </c>
      <c r="D1685" s="53" t="s">
        <v>248</v>
      </c>
      <c r="E1685" s="47" t="s">
        <v>62</v>
      </c>
      <c r="F1685" s="54">
        <v>13.1</v>
      </c>
      <c r="G1685" s="48">
        <v>13.1</v>
      </c>
      <c r="H1685" s="48">
        <f t="shared" si="156"/>
        <v>126.80799999999999</v>
      </c>
      <c r="I1685" s="49">
        <f t="shared" si="157"/>
        <v>9.68</v>
      </c>
      <c r="J1685" s="49">
        <f t="shared" si="158"/>
        <v>43.360999999999997</v>
      </c>
      <c r="K1685" s="49">
        <f t="shared" si="159"/>
        <v>3.31</v>
      </c>
      <c r="L1685" s="50">
        <f t="shared" si="160"/>
        <v>170.16</v>
      </c>
      <c r="M1685" s="50">
        <f t="shared" si="161"/>
        <v>170.16</v>
      </c>
      <c r="P1685" s="8">
        <v>11.17</v>
      </c>
      <c r="Q1685" s="8">
        <v>3.82</v>
      </c>
    </row>
    <row r="1686" spans="1:17">
      <c r="A1686" s="69" t="s">
        <v>422</v>
      </c>
      <c r="B1686" s="70"/>
      <c r="C1686" s="70"/>
      <c r="D1686" s="71" t="s">
        <v>235</v>
      </c>
      <c r="E1686" s="70"/>
      <c r="F1686" s="95"/>
      <c r="G1686" s="70"/>
      <c r="H1686" s="72"/>
      <c r="I1686" s="72"/>
      <c r="J1686" s="72"/>
      <c r="K1686" s="72"/>
      <c r="L1686" s="72">
        <f>SUM(L1687:L1692)</f>
        <v>482.71000000000004</v>
      </c>
      <c r="M1686" s="72">
        <f>SUM(M1687:M1692)</f>
        <v>482.71000000000004</v>
      </c>
      <c r="P1686" s="2"/>
      <c r="Q1686" s="2"/>
    </row>
    <row r="1687" spans="1:17">
      <c r="A1687" s="44" t="s">
        <v>423</v>
      </c>
      <c r="B1687" s="45" t="s">
        <v>37</v>
      </c>
      <c r="C1687" s="75">
        <v>60470</v>
      </c>
      <c r="D1687" s="53" t="s">
        <v>384</v>
      </c>
      <c r="E1687" s="47" t="s">
        <v>17</v>
      </c>
      <c r="F1687" s="54">
        <v>0.06</v>
      </c>
      <c r="G1687" s="48">
        <v>0.06</v>
      </c>
      <c r="H1687" s="48">
        <f t="shared" si="156"/>
        <v>9.2064000000000004</v>
      </c>
      <c r="I1687" s="49">
        <f t="shared" si="157"/>
        <v>153.44</v>
      </c>
      <c r="J1687" s="49">
        <f t="shared" si="158"/>
        <v>1.2971999999999999</v>
      </c>
      <c r="K1687" s="49">
        <f t="shared" si="159"/>
        <v>21.62</v>
      </c>
      <c r="L1687" s="50">
        <f t="shared" si="160"/>
        <v>10.5</v>
      </c>
      <c r="M1687" s="50">
        <f t="shared" si="161"/>
        <v>10.5</v>
      </c>
      <c r="P1687" s="8">
        <v>176.97</v>
      </c>
      <c r="Q1687" s="8">
        <v>24.94</v>
      </c>
    </row>
    <row r="1688" spans="1:17">
      <c r="A1688" s="44" t="s">
        <v>424</v>
      </c>
      <c r="B1688" s="45" t="s">
        <v>37</v>
      </c>
      <c r="C1688" s="75">
        <v>60191</v>
      </c>
      <c r="D1688" s="53" t="s">
        <v>99</v>
      </c>
      <c r="E1688" s="47" t="s">
        <v>9</v>
      </c>
      <c r="F1688" s="54">
        <v>3.36</v>
      </c>
      <c r="G1688" s="48">
        <v>3.36</v>
      </c>
      <c r="H1688" s="48">
        <f t="shared" si="156"/>
        <v>67.468799999999987</v>
      </c>
      <c r="I1688" s="49">
        <f t="shared" si="157"/>
        <v>20.079999999999998</v>
      </c>
      <c r="J1688" s="49">
        <f t="shared" si="158"/>
        <v>31.348800000000001</v>
      </c>
      <c r="K1688" s="49">
        <f t="shared" si="159"/>
        <v>9.33</v>
      </c>
      <c r="L1688" s="50">
        <f t="shared" si="160"/>
        <v>98.81</v>
      </c>
      <c r="M1688" s="50">
        <f t="shared" si="161"/>
        <v>98.81</v>
      </c>
      <c r="P1688" s="8">
        <v>23.16</v>
      </c>
      <c r="Q1688" s="8">
        <v>10.77</v>
      </c>
    </row>
    <row r="1689" spans="1:17" ht="15.6">
      <c r="A1689" s="44" t="s">
        <v>425</v>
      </c>
      <c r="B1689" s="45" t="s">
        <v>7</v>
      </c>
      <c r="C1689" s="75">
        <v>94971</v>
      </c>
      <c r="D1689" s="53" t="s">
        <v>244</v>
      </c>
      <c r="E1689" s="47" t="s">
        <v>17</v>
      </c>
      <c r="F1689" s="54">
        <v>0.42</v>
      </c>
      <c r="G1689" s="48">
        <v>0.42</v>
      </c>
      <c r="H1689" s="48">
        <f t="shared" si="156"/>
        <v>160.96080000000001</v>
      </c>
      <c r="I1689" s="49">
        <f t="shared" si="157"/>
        <v>383.24</v>
      </c>
      <c r="J1689" s="49">
        <f t="shared" si="158"/>
        <v>16.703400000000002</v>
      </c>
      <c r="K1689" s="49">
        <f t="shared" si="159"/>
        <v>39.770000000000003</v>
      </c>
      <c r="L1689" s="50">
        <f t="shared" si="160"/>
        <v>177.66</v>
      </c>
      <c r="M1689" s="50">
        <f t="shared" si="161"/>
        <v>177.66</v>
      </c>
      <c r="P1689" s="8">
        <v>442</v>
      </c>
      <c r="Q1689" s="8">
        <v>45.87</v>
      </c>
    </row>
    <row r="1690" spans="1:17">
      <c r="A1690" s="44" t="s">
        <v>426</v>
      </c>
      <c r="B1690" s="45" t="s">
        <v>37</v>
      </c>
      <c r="C1690" s="75">
        <v>60801</v>
      </c>
      <c r="D1690" s="53" t="s">
        <v>101</v>
      </c>
      <c r="E1690" s="47" t="s">
        <v>17</v>
      </c>
      <c r="F1690" s="54">
        <v>0.42</v>
      </c>
      <c r="G1690" s="48">
        <v>0.42</v>
      </c>
      <c r="H1690" s="48">
        <f t="shared" si="156"/>
        <v>0</v>
      </c>
      <c r="I1690" s="49">
        <f t="shared" si="157"/>
        <v>0</v>
      </c>
      <c r="J1690" s="49">
        <f t="shared" si="158"/>
        <v>16.484999999999999</v>
      </c>
      <c r="K1690" s="49">
        <f t="shared" si="159"/>
        <v>39.25</v>
      </c>
      <c r="L1690" s="50">
        <f t="shared" si="160"/>
        <v>16.48</v>
      </c>
      <c r="M1690" s="50">
        <f t="shared" si="161"/>
        <v>16.48</v>
      </c>
      <c r="P1690" s="8">
        <v>0</v>
      </c>
      <c r="Q1690" s="8">
        <v>45.27</v>
      </c>
    </row>
    <row r="1691" spans="1:17">
      <c r="A1691" s="44" t="s">
        <v>427</v>
      </c>
      <c r="B1691" s="45" t="s">
        <v>37</v>
      </c>
      <c r="C1691" s="75">
        <v>60304</v>
      </c>
      <c r="D1691" s="53" t="s">
        <v>102</v>
      </c>
      <c r="E1691" s="47" t="s">
        <v>62</v>
      </c>
      <c r="F1691" s="54">
        <v>10.7</v>
      </c>
      <c r="G1691" s="48">
        <v>10.7</v>
      </c>
      <c r="H1691" s="48">
        <f t="shared" si="156"/>
        <v>93.411000000000001</v>
      </c>
      <c r="I1691" s="49">
        <f t="shared" si="157"/>
        <v>8.73</v>
      </c>
      <c r="J1691" s="49">
        <f t="shared" si="158"/>
        <v>26.107999999999997</v>
      </c>
      <c r="K1691" s="49">
        <f t="shared" si="159"/>
        <v>2.44</v>
      </c>
      <c r="L1691" s="50">
        <f t="shared" si="160"/>
        <v>119.51</v>
      </c>
      <c r="M1691" s="50">
        <f t="shared" si="161"/>
        <v>119.51</v>
      </c>
      <c r="P1691" s="8">
        <v>10.07</v>
      </c>
      <c r="Q1691" s="8">
        <v>2.82</v>
      </c>
    </row>
    <row r="1692" spans="1:17" ht="15.6">
      <c r="A1692" s="44" t="s">
        <v>428</v>
      </c>
      <c r="B1692" s="45" t="s">
        <v>7</v>
      </c>
      <c r="C1692" s="75">
        <v>92759</v>
      </c>
      <c r="D1692" s="53" t="s">
        <v>248</v>
      </c>
      <c r="E1692" s="47" t="s">
        <v>62</v>
      </c>
      <c r="F1692" s="54">
        <v>4.5999999999999996</v>
      </c>
      <c r="G1692" s="48">
        <v>4.5999999999999996</v>
      </c>
      <c r="H1692" s="48">
        <f t="shared" si="156"/>
        <v>44.527999999999999</v>
      </c>
      <c r="I1692" s="49">
        <f t="shared" si="157"/>
        <v>9.68</v>
      </c>
      <c r="J1692" s="49">
        <f t="shared" si="158"/>
        <v>15.225999999999999</v>
      </c>
      <c r="K1692" s="49">
        <f t="shared" si="159"/>
        <v>3.31</v>
      </c>
      <c r="L1692" s="50">
        <f t="shared" si="160"/>
        <v>59.75</v>
      </c>
      <c r="M1692" s="50">
        <f t="shared" si="161"/>
        <v>59.75</v>
      </c>
      <c r="P1692" s="8">
        <v>11.17</v>
      </c>
      <c r="Q1692" s="8">
        <v>3.82</v>
      </c>
    </row>
    <row r="1693" spans="1:17">
      <c r="A1693" s="59" t="s">
        <v>429</v>
      </c>
      <c r="B1693" s="60"/>
      <c r="C1693" s="60"/>
      <c r="D1693" s="61" t="s">
        <v>430</v>
      </c>
      <c r="E1693" s="60"/>
      <c r="F1693" s="93"/>
      <c r="G1693" s="60"/>
      <c r="H1693" s="62"/>
      <c r="I1693" s="62"/>
      <c r="J1693" s="62"/>
      <c r="K1693" s="62"/>
      <c r="L1693" s="62">
        <f>L1694+L1700+L1706+L1712+L1718+L1724+L1730+L1736+L1742</f>
        <v>18087.440000000002</v>
      </c>
      <c r="M1693" s="62">
        <f>M1694+M1700+M1706+M1712+M1718+M1724+M1730+M1736+M1742</f>
        <v>18087.440000000002</v>
      </c>
      <c r="P1693" s="3"/>
      <c r="Q1693" s="3"/>
    </row>
    <row r="1694" spans="1:17">
      <c r="A1694" s="69" t="s">
        <v>431</v>
      </c>
      <c r="B1694" s="70"/>
      <c r="C1694" s="70"/>
      <c r="D1694" s="71" t="s">
        <v>289</v>
      </c>
      <c r="E1694" s="70"/>
      <c r="F1694" s="95"/>
      <c r="G1694" s="70"/>
      <c r="H1694" s="72"/>
      <c r="I1694" s="72"/>
      <c r="J1694" s="72"/>
      <c r="K1694" s="72"/>
      <c r="L1694" s="72">
        <f>SUM(L1695:L1699)</f>
        <v>3910.9500000000003</v>
      </c>
      <c r="M1694" s="72">
        <f>SUM(M1695:M1699)</f>
        <v>3910.9500000000003</v>
      </c>
      <c r="P1694" s="2"/>
      <c r="Q1694" s="2"/>
    </row>
    <row r="1695" spans="1:17">
      <c r="A1695" s="44" t="s">
        <v>432</v>
      </c>
      <c r="B1695" s="45" t="s">
        <v>37</v>
      </c>
      <c r="C1695" s="75">
        <v>60205</v>
      </c>
      <c r="D1695" s="53" t="s">
        <v>100</v>
      </c>
      <c r="E1695" s="47" t="s">
        <v>9</v>
      </c>
      <c r="F1695" s="54">
        <v>31.3</v>
      </c>
      <c r="G1695" s="48">
        <v>31.3</v>
      </c>
      <c r="H1695" s="48">
        <f t="shared" si="156"/>
        <v>952.45900000000006</v>
      </c>
      <c r="I1695" s="49">
        <f t="shared" si="157"/>
        <v>30.43</v>
      </c>
      <c r="J1695" s="49">
        <f t="shared" si="158"/>
        <v>595.952</v>
      </c>
      <c r="K1695" s="49">
        <f t="shared" si="159"/>
        <v>19.04</v>
      </c>
      <c r="L1695" s="50">
        <f t="shared" si="160"/>
        <v>1548.41</v>
      </c>
      <c r="M1695" s="50">
        <f t="shared" si="161"/>
        <v>1548.41</v>
      </c>
      <c r="P1695" s="8">
        <v>35.1</v>
      </c>
      <c r="Q1695" s="8">
        <v>21.96</v>
      </c>
    </row>
    <row r="1696" spans="1:17" ht="15.6">
      <c r="A1696" s="44" t="s">
        <v>433</v>
      </c>
      <c r="B1696" s="45" t="s">
        <v>7</v>
      </c>
      <c r="C1696" s="75">
        <v>94971</v>
      </c>
      <c r="D1696" s="53" t="s">
        <v>244</v>
      </c>
      <c r="E1696" s="47" t="s">
        <v>17</v>
      </c>
      <c r="F1696" s="54">
        <v>1.51</v>
      </c>
      <c r="G1696" s="48">
        <v>1.51</v>
      </c>
      <c r="H1696" s="48">
        <f t="shared" si="156"/>
        <v>578.69240000000002</v>
      </c>
      <c r="I1696" s="49">
        <f t="shared" si="157"/>
        <v>383.24</v>
      </c>
      <c r="J1696" s="49">
        <f t="shared" si="158"/>
        <v>60.052700000000002</v>
      </c>
      <c r="K1696" s="49">
        <f t="shared" si="159"/>
        <v>39.770000000000003</v>
      </c>
      <c r="L1696" s="50">
        <f t="shared" si="160"/>
        <v>638.74</v>
      </c>
      <c r="M1696" s="50">
        <f t="shared" si="161"/>
        <v>638.74</v>
      </c>
      <c r="P1696" s="8">
        <v>442</v>
      </c>
      <c r="Q1696" s="8">
        <v>45.87</v>
      </c>
    </row>
    <row r="1697" spans="1:17">
      <c r="A1697" s="44" t="s">
        <v>434</v>
      </c>
      <c r="B1697" s="45" t="s">
        <v>37</v>
      </c>
      <c r="C1697" s="75">
        <v>60801</v>
      </c>
      <c r="D1697" s="53" t="s">
        <v>101</v>
      </c>
      <c r="E1697" s="47" t="s">
        <v>17</v>
      </c>
      <c r="F1697" s="54">
        <v>1.51</v>
      </c>
      <c r="G1697" s="48">
        <v>1.51</v>
      </c>
      <c r="H1697" s="48">
        <f t="shared" si="156"/>
        <v>0</v>
      </c>
      <c r="I1697" s="49">
        <f t="shared" si="157"/>
        <v>0</v>
      </c>
      <c r="J1697" s="49">
        <f t="shared" si="158"/>
        <v>59.267499999999998</v>
      </c>
      <c r="K1697" s="49">
        <f t="shared" si="159"/>
        <v>39.25</v>
      </c>
      <c r="L1697" s="50">
        <f t="shared" si="160"/>
        <v>59.26</v>
      </c>
      <c r="M1697" s="50">
        <f t="shared" si="161"/>
        <v>59.26</v>
      </c>
      <c r="P1697" s="8">
        <v>0</v>
      </c>
      <c r="Q1697" s="8">
        <v>45.27</v>
      </c>
    </row>
    <row r="1698" spans="1:17">
      <c r="A1698" s="44" t="s">
        <v>435</v>
      </c>
      <c r="B1698" s="45" t="s">
        <v>37</v>
      </c>
      <c r="C1698" s="75">
        <v>60305</v>
      </c>
      <c r="D1698" s="53" t="s">
        <v>97</v>
      </c>
      <c r="E1698" s="47" t="s">
        <v>62</v>
      </c>
      <c r="F1698" s="54">
        <v>108.5</v>
      </c>
      <c r="G1698" s="48">
        <v>108.5</v>
      </c>
      <c r="H1698" s="48">
        <f t="shared" si="156"/>
        <v>904.89</v>
      </c>
      <c r="I1698" s="49">
        <f t="shared" si="157"/>
        <v>8.34</v>
      </c>
      <c r="J1698" s="49">
        <f t="shared" si="158"/>
        <v>264.74</v>
      </c>
      <c r="K1698" s="49">
        <f t="shared" si="159"/>
        <v>2.44</v>
      </c>
      <c r="L1698" s="50">
        <f t="shared" si="160"/>
        <v>1169.6300000000001</v>
      </c>
      <c r="M1698" s="50">
        <f t="shared" si="161"/>
        <v>1169.6300000000001</v>
      </c>
      <c r="P1698" s="8">
        <v>9.6300000000000008</v>
      </c>
      <c r="Q1698" s="8">
        <v>2.82</v>
      </c>
    </row>
    <row r="1699" spans="1:17" ht="15.6">
      <c r="A1699" s="44" t="s">
        <v>436</v>
      </c>
      <c r="B1699" s="45" t="s">
        <v>7</v>
      </c>
      <c r="C1699" s="75">
        <v>92759</v>
      </c>
      <c r="D1699" s="53" t="s">
        <v>248</v>
      </c>
      <c r="E1699" s="47" t="s">
        <v>62</v>
      </c>
      <c r="F1699" s="54">
        <v>38.1</v>
      </c>
      <c r="G1699" s="48">
        <v>38.1</v>
      </c>
      <c r="H1699" s="48">
        <f t="shared" si="156"/>
        <v>368.80799999999999</v>
      </c>
      <c r="I1699" s="49">
        <f t="shared" si="157"/>
        <v>9.68</v>
      </c>
      <c r="J1699" s="49">
        <f t="shared" si="158"/>
        <v>126.111</v>
      </c>
      <c r="K1699" s="49">
        <f t="shared" si="159"/>
        <v>3.31</v>
      </c>
      <c r="L1699" s="50">
        <f t="shared" si="160"/>
        <v>494.91</v>
      </c>
      <c r="M1699" s="50">
        <f t="shared" si="161"/>
        <v>494.91</v>
      </c>
      <c r="P1699" s="8">
        <v>11.17</v>
      </c>
      <c r="Q1699" s="8">
        <v>3.82</v>
      </c>
    </row>
    <row r="1700" spans="1:17">
      <c r="A1700" s="69" t="s">
        <v>437</v>
      </c>
      <c r="B1700" s="70"/>
      <c r="C1700" s="70"/>
      <c r="D1700" s="71" t="s">
        <v>297</v>
      </c>
      <c r="E1700" s="70"/>
      <c r="F1700" s="95"/>
      <c r="G1700" s="70"/>
      <c r="H1700" s="72"/>
      <c r="I1700" s="72"/>
      <c r="J1700" s="72"/>
      <c r="K1700" s="72"/>
      <c r="L1700" s="72">
        <f>SUM(L1701:L1705)</f>
        <v>1628.5</v>
      </c>
      <c r="M1700" s="72">
        <f>SUM(M1701:M1705)</f>
        <v>1628.5</v>
      </c>
      <c r="P1700" s="2"/>
      <c r="Q1700" s="2"/>
    </row>
    <row r="1701" spans="1:17">
      <c r="A1701" s="44" t="s">
        <v>438</v>
      </c>
      <c r="B1701" s="45" t="s">
        <v>37</v>
      </c>
      <c r="C1701" s="75">
        <v>60205</v>
      </c>
      <c r="D1701" s="53" t="s">
        <v>100</v>
      </c>
      <c r="E1701" s="47" t="s">
        <v>9</v>
      </c>
      <c r="F1701" s="54">
        <v>12.83</v>
      </c>
      <c r="G1701" s="48">
        <v>12.83</v>
      </c>
      <c r="H1701" s="48">
        <f t="shared" si="156"/>
        <v>390.4169</v>
      </c>
      <c r="I1701" s="49">
        <f t="shared" si="157"/>
        <v>30.43</v>
      </c>
      <c r="J1701" s="49">
        <f t="shared" si="158"/>
        <v>244.28319999999999</v>
      </c>
      <c r="K1701" s="49">
        <f t="shared" si="159"/>
        <v>19.04</v>
      </c>
      <c r="L1701" s="50">
        <f t="shared" si="160"/>
        <v>634.70000000000005</v>
      </c>
      <c r="M1701" s="50">
        <f t="shared" si="161"/>
        <v>634.70000000000005</v>
      </c>
      <c r="P1701" s="8">
        <v>35.1</v>
      </c>
      <c r="Q1701" s="8">
        <v>21.96</v>
      </c>
    </row>
    <row r="1702" spans="1:17" ht="15.6">
      <c r="A1702" s="44" t="s">
        <v>439</v>
      </c>
      <c r="B1702" s="45" t="s">
        <v>7</v>
      </c>
      <c r="C1702" s="75">
        <v>94971</v>
      </c>
      <c r="D1702" s="53" t="s">
        <v>244</v>
      </c>
      <c r="E1702" s="47" t="s">
        <v>17</v>
      </c>
      <c r="F1702" s="54">
        <v>0.6</v>
      </c>
      <c r="G1702" s="48">
        <v>0.6</v>
      </c>
      <c r="H1702" s="48">
        <f t="shared" si="156"/>
        <v>229.94399999999999</v>
      </c>
      <c r="I1702" s="49">
        <f t="shared" si="157"/>
        <v>383.24</v>
      </c>
      <c r="J1702" s="49">
        <f t="shared" si="158"/>
        <v>23.862000000000002</v>
      </c>
      <c r="K1702" s="49">
        <f t="shared" si="159"/>
        <v>39.770000000000003</v>
      </c>
      <c r="L1702" s="50">
        <f t="shared" si="160"/>
        <v>253.8</v>
      </c>
      <c r="M1702" s="50">
        <f t="shared" si="161"/>
        <v>253.8</v>
      </c>
      <c r="P1702" s="8">
        <v>442</v>
      </c>
      <c r="Q1702" s="8">
        <v>45.87</v>
      </c>
    </row>
    <row r="1703" spans="1:17">
      <c r="A1703" s="44" t="s">
        <v>440</v>
      </c>
      <c r="B1703" s="45" t="s">
        <v>37</v>
      </c>
      <c r="C1703" s="75">
        <v>60801</v>
      </c>
      <c r="D1703" s="53" t="s">
        <v>101</v>
      </c>
      <c r="E1703" s="47" t="s">
        <v>17</v>
      </c>
      <c r="F1703" s="54">
        <v>0.6</v>
      </c>
      <c r="G1703" s="48">
        <v>0.6</v>
      </c>
      <c r="H1703" s="48">
        <f t="shared" si="156"/>
        <v>0</v>
      </c>
      <c r="I1703" s="49">
        <f t="shared" si="157"/>
        <v>0</v>
      </c>
      <c r="J1703" s="49">
        <f t="shared" si="158"/>
        <v>23.55</v>
      </c>
      <c r="K1703" s="49">
        <f t="shared" si="159"/>
        <v>39.25</v>
      </c>
      <c r="L1703" s="50">
        <f t="shared" si="160"/>
        <v>23.55</v>
      </c>
      <c r="M1703" s="50">
        <f t="shared" si="161"/>
        <v>23.55</v>
      </c>
      <c r="P1703" s="8">
        <v>0</v>
      </c>
      <c r="Q1703" s="8">
        <v>45.27</v>
      </c>
    </row>
    <row r="1704" spans="1:17">
      <c r="A1704" s="44" t="s">
        <v>441</v>
      </c>
      <c r="B1704" s="45" t="s">
        <v>37</v>
      </c>
      <c r="C1704" s="75">
        <v>60305</v>
      </c>
      <c r="D1704" s="53" t="s">
        <v>97</v>
      </c>
      <c r="E1704" s="47" t="s">
        <v>62</v>
      </c>
      <c r="F1704" s="54">
        <v>46.7</v>
      </c>
      <c r="G1704" s="48">
        <v>46.7</v>
      </c>
      <c r="H1704" s="48">
        <f t="shared" si="156"/>
        <v>389.47800000000001</v>
      </c>
      <c r="I1704" s="49">
        <f t="shared" si="157"/>
        <v>8.34</v>
      </c>
      <c r="J1704" s="49">
        <f t="shared" si="158"/>
        <v>113.94800000000001</v>
      </c>
      <c r="K1704" s="49">
        <f t="shared" si="159"/>
        <v>2.44</v>
      </c>
      <c r="L1704" s="50">
        <f t="shared" si="160"/>
        <v>503.42</v>
      </c>
      <c r="M1704" s="50">
        <f t="shared" si="161"/>
        <v>503.42</v>
      </c>
      <c r="P1704" s="8">
        <v>9.6300000000000008</v>
      </c>
      <c r="Q1704" s="8">
        <v>2.82</v>
      </c>
    </row>
    <row r="1705" spans="1:17" ht="15.6">
      <c r="A1705" s="44" t="s">
        <v>442</v>
      </c>
      <c r="B1705" s="45" t="s">
        <v>7</v>
      </c>
      <c r="C1705" s="75">
        <v>92759</v>
      </c>
      <c r="D1705" s="53" t="s">
        <v>248</v>
      </c>
      <c r="E1705" s="47" t="s">
        <v>62</v>
      </c>
      <c r="F1705" s="54">
        <v>16.399999999999999</v>
      </c>
      <c r="G1705" s="48">
        <v>16.399999999999999</v>
      </c>
      <c r="H1705" s="48">
        <f t="shared" si="156"/>
        <v>158.75199999999998</v>
      </c>
      <c r="I1705" s="49">
        <f t="shared" si="157"/>
        <v>9.68</v>
      </c>
      <c r="J1705" s="49">
        <f t="shared" si="158"/>
        <v>54.283999999999999</v>
      </c>
      <c r="K1705" s="49">
        <f t="shared" si="159"/>
        <v>3.31</v>
      </c>
      <c r="L1705" s="50">
        <f t="shared" si="160"/>
        <v>213.03</v>
      </c>
      <c r="M1705" s="50">
        <f t="shared" si="161"/>
        <v>213.03</v>
      </c>
      <c r="P1705" s="8">
        <v>11.17</v>
      </c>
      <c r="Q1705" s="8">
        <v>3.82</v>
      </c>
    </row>
    <row r="1706" spans="1:17">
      <c r="A1706" s="69" t="s">
        <v>443</v>
      </c>
      <c r="B1706" s="70"/>
      <c r="C1706" s="70"/>
      <c r="D1706" s="71" t="s">
        <v>217</v>
      </c>
      <c r="E1706" s="70"/>
      <c r="F1706" s="95"/>
      <c r="G1706" s="70"/>
      <c r="H1706" s="72"/>
      <c r="I1706" s="72"/>
      <c r="J1706" s="72"/>
      <c r="K1706" s="72"/>
      <c r="L1706" s="72">
        <f>SUM(L1707:L1711)</f>
        <v>773.54</v>
      </c>
      <c r="M1706" s="72">
        <f>SUM(M1707:M1711)</f>
        <v>773.54</v>
      </c>
      <c r="P1706" s="2"/>
      <c r="Q1706" s="2"/>
    </row>
    <row r="1707" spans="1:17">
      <c r="A1707" s="44" t="s">
        <v>444</v>
      </c>
      <c r="B1707" s="45" t="s">
        <v>37</v>
      </c>
      <c r="C1707" s="75">
        <v>60205</v>
      </c>
      <c r="D1707" s="53" t="s">
        <v>100</v>
      </c>
      <c r="E1707" s="47" t="s">
        <v>9</v>
      </c>
      <c r="F1707" s="54">
        <v>6.19</v>
      </c>
      <c r="G1707" s="48">
        <v>6.19</v>
      </c>
      <c r="H1707" s="48">
        <f t="shared" si="156"/>
        <v>188.36170000000001</v>
      </c>
      <c r="I1707" s="49">
        <f t="shared" si="157"/>
        <v>30.43</v>
      </c>
      <c r="J1707" s="49">
        <f t="shared" si="158"/>
        <v>117.85760000000001</v>
      </c>
      <c r="K1707" s="49">
        <f t="shared" si="159"/>
        <v>19.04</v>
      </c>
      <c r="L1707" s="50">
        <f t="shared" si="160"/>
        <v>306.20999999999998</v>
      </c>
      <c r="M1707" s="50">
        <f t="shared" si="161"/>
        <v>306.20999999999998</v>
      </c>
      <c r="P1707" s="8">
        <v>35.1</v>
      </c>
      <c r="Q1707" s="8">
        <v>21.96</v>
      </c>
    </row>
    <row r="1708" spans="1:17" ht="15.6">
      <c r="A1708" s="44" t="s">
        <v>445</v>
      </c>
      <c r="B1708" s="45" t="s">
        <v>7</v>
      </c>
      <c r="C1708" s="75">
        <v>94971</v>
      </c>
      <c r="D1708" s="53" t="s">
        <v>244</v>
      </c>
      <c r="E1708" s="47" t="s">
        <v>17</v>
      </c>
      <c r="F1708" s="54">
        <v>0.28999999999999998</v>
      </c>
      <c r="G1708" s="48">
        <v>0.28999999999999998</v>
      </c>
      <c r="H1708" s="48">
        <f t="shared" si="156"/>
        <v>111.1396</v>
      </c>
      <c r="I1708" s="49">
        <f t="shared" si="157"/>
        <v>383.24</v>
      </c>
      <c r="J1708" s="49">
        <f t="shared" si="158"/>
        <v>11.533300000000001</v>
      </c>
      <c r="K1708" s="49">
        <f t="shared" si="159"/>
        <v>39.770000000000003</v>
      </c>
      <c r="L1708" s="50">
        <f t="shared" si="160"/>
        <v>122.67</v>
      </c>
      <c r="M1708" s="50">
        <f t="shared" si="161"/>
        <v>122.67</v>
      </c>
      <c r="P1708" s="8">
        <v>442</v>
      </c>
      <c r="Q1708" s="8">
        <v>45.87</v>
      </c>
    </row>
    <row r="1709" spans="1:17">
      <c r="A1709" s="44" t="s">
        <v>446</v>
      </c>
      <c r="B1709" s="45" t="s">
        <v>37</v>
      </c>
      <c r="C1709" s="75">
        <v>60801</v>
      </c>
      <c r="D1709" s="53" t="s">
        <v>101</v>
      </c>
      <c r="E1709" s="47" t="s">
        <v>17</v>
      </c>
      <c r="F1709" s="54">
        <v>0.28999999999999998</v>
      </c>
      <c r="G1709" s="48">
        <v>0.28999999999999998</v>
      </c>
      <c r="H1709" s="48">
        <f t="shared" si="156"/>
        <v>0</v>
      </c>
      <c r="I1709" s="49">
        <f t="shared" si="157"/>
        <v>0</v>
      </c>
      <c r="J1709" s="49">
        <f t="shared" si="158"/>
        <v>11.382499999999999</v>
      </c>
      <c r="K1709" s="49">
        <f t="shared" si="159"/>
        <v>39.25</v>
      </c>
      <c r="L1709" s="50">
        <f t="shared" si="160"/>
        <v>11.38</v>
      </c>
      <c r="M1709" s="50">
        <f t="shared" si="161"/>
        <v>11.38</v>
      </c>
      <c r="P1709" s="8">
        <v>0</v>
      </c>
      <c r="Q1709" s="8">
        <v>45.27</v>
      </c>
    </row>
    <row r="1710" spans="1:17">
      <c r="A1710" s="44" t="s">
        <v>447</v>
      </c>
      <c r="B1710" s="45" t="s">
        <v>37</v>
      </c>
      <c r="C1710" s="75">
        <v>60305</v>
      </c>
      <c r="D1710" s="53" t="s">
        <v>97</v>
      </c>
      <c r="E1710" s="47" t="s">
        <v>62</v>
      </c>
      <c r="F1710" s="54">
        <v>22</v>
      </c>
      <c r="G1710" s="48">
        <v>22</v>
      </c>
      <c r="H1710" s="48">
        <f t="shared" si="156"/>
        <v>183.48</v>
      </c>
      <c r="I1710" s="49">
        <f t="shared" si="157"/>
        <v>8.34</v>
      </c>
      <c r="J1710" s="49">
        <f t="shared" si="158"/>
        <v>53.68</v>
      </c>
      <c r="K1710" s="49">
        <f t="shared" si="159"/>
        <v>2.44</v>
      </c>
      <c r="L1710" s="50">
        <f t="shared" si="160"/>
        <v>237.16</v>
      </c>
      <c r="M1710" s="50">
        <f t="shared" si="161"/>
        <v>237.16</v>
      </c>
      <c r="P1710" s="8">
        <v>9.6300000000000008</v>
      </c>
      <c r="Q1710" s="8">
        <v>2.82</v>
      </c>
    </row>
    <row r="1711" spans="1:17" ht="15.6">
      <c r="A1711" s="44" t="s">
        <v>448</v>
      </c>
      <c r="B1711" s="45" t="s">
        <v>7</v>
      </c>
      <c r="C1711" s="75">
        <v>92759</v>
      </c>
      <c r="D1711" s="53" t="s">
        <v>248</v>
      </c>
      <c r="E1711" s="47" t="s">
        <v>62</v>
      </c>
      <c r="F1711" s="54">
        <v>7.4</v>
      </c>
      <c r="G1711" s="48">
        <v>7.4</v>
      </c>
      <c r="H1711" s="48">
        <f t="shared" si="156"/>
        <v>71.632000000000005</v>
      </c>
      <c r="I1711" s="49">
        <f t="shared" si="157"/>
        <v>9.68</v>
      </c>
      <c r="J1711" s="49">
        <f t="shared" si="158"/>
        <v>24.494000000000003</v>
      </c>
      <c r="K1711" s="49">
        <f t="shared" si="159"/>
        <v>3.31</v>
      </c>
      <c r="L1711" s="50">
        <f t="shared" si="160"/>
        <v>96.12</v>
      </c>
      <c r="M1711" s="50">
        <f t="shared" si="161"/>
        <v>96.12</v>
      </c>
      <c r="P1711" s="8">
        <v>11.17</v>
      </c>
      <c r="Q1711" s="8">
        <v>3.82</v>
      </c>
    </row>
    <row r="1712" spans="1:17">
      <c r="A1712" s="69" t="s">
        <v>449</v>
      </c>
      <c r="B1712" s="70"/>
      <c r="C1712" s="70"/>
      <c r="D1712" s="71" t="s">
        <v>220</v>
      </c>
      <c r="E1712" s="70"/>
      <c r="F1712" s="95"/>
      <c r="G1712" s="70"/>
      <c r="H1712" s="72"/>
      <c r="I1712" s="72"/>
      <c r="J1712" s="72"/>
      <c r="K1712" s="72"/>
      <c r="L1712" s="72">
        <f>SUM(L1713:L1717)</f>
        <v>1931.22</v>
      </c>
      <c r="M1712" s="72">
        <f>SUM(M1713:M1717)</f>
        <v>1931.22</v>
      </c>
      <c r="P1712" s="2"/>
      <c r="Q1712" s="2"/>
    </row>
    <row r="1713" spans="1:17">
      <c r="A1713" s="44" t="s">
        <v>450</v>
      </c>
      <c r="B1713" s="45" t="s">
        <v>37</v>
      </c>
      <c r="C1713" s="75">
        <v>60205</v>
      </c>
      <c r="D1713" s="53" t="s">
        <v>100</v>
      </c>
      <c r="E1713" s="47" t="s">
        <v>9</v>
      </c>
      <c r="F1713" s="54">
        <v>16.239999999999998</v>
      </c>
      <c r="G1713" s="48">
        <v>16.239999999999998</v>
      </c>
      <c r="H1713" s="48">
        <f t="shared" si="156"/>
        <v>494.18319999999994</v>
      </c>
      <c r="I1713" s="49">
        <f t="shared" si="157"/>
        <v>30.43</v>
      </c>
      <c r="J1713" s="49">
        <f t="shared" si="158"/>
        <v>309.20959999999997</v>
      </c>
      <c r="K1713" s="49">
        <f t="shared" si="159"/>
        <v>19.04</v>
      </c>
      <c r="L1713" s="50">
        <f t="shared" si="160"/>
        <v>803.39</v>
      </c>
      <c r="M1713" s="50">
        <f t="shared" si="161"/>
        <v>803.39</v>
      </c>
      <c r="P1713" s="8">
        <v>35.1</v>
      </c>
      <c r="Q1713" s="8">
        <v>21.96</v>
      </c>
    </row>
    <row r="1714" spans="1:17" ht="15.6">
      <c r="A1714" s="44" t="s">
        <v>451</v>
      </c>
      <c r="B1714" s="45" t="s">
        <v>7</v>
      </c>
      <c r="C1714" s="75">
        <v>94971</v>
      </c>
      <c r="D1714" s="53" t="s">
        <v>244</v>
      </c>
      <c r="E1714" s="47" t="s">
        <v>17</v>
      </c>
      <c r="F1714" s="54">
        <v>0.76</v>
      </c>
      <c r="G1714" s="48">
        <v>0.76</v>
      </c>
      <c r="H1714" s="48">
        <f t="shared" si="156"/>
        <v>291.26240000000001</v>
      </c>
      <c r="I1714" s="49">
        <f t="shared" si="157"/>
        <v>383.24</v>
      </c>
      <c r="J1714" s="49">
        <f t="shared" si="158"/>
        <v>30.225200000000001</v>
      </c>
      <c r="K1714" s="49">
        <f t="shared" si="159"/>
        <v>39.770000000000003</v>
      </c>
      <c r="L1714" s="50">
        <f t="shared" si="160"/>
        <v>321.48</v>
      </c>
      <c r="M1714" s="50">
        <f t="shared" si="161"/>
        <v>321.48</v>
      </c>
      <c r="P1714" s="8">
        <v>442</v>
      </c>
      <c r="Q1714" s="8">
        <v>45.87</v>
      </c>
    </row>
    <row r="1715" spans="1:17">
      <c r="A1715" s="44" t="s">
        <v>314</v>
      </c>
      <c r="B1715" s="45" t="s">
        <v>37</v>
      </c>
      <c r="C1715" s="75">
        <v>60801</v>
      </c>
      <c r="D1715" s="53" t="s">
        <v>101</v>
      </c>
      <c r="E1715" s="47" t="s">
        <v>17</v>
      </c>
      <c r="F1715" s="54">
        <v>0.76</v>
      </c>
      <c r="G1715" s="67">
        <v>0.76</v>
      </c>
      <c r="H1715" s="48">
        <f t="shared" si="156"/>
        <v>0</v>
      </c>
      <c r="I1715" s="49">
        <f t="shared" si="157"/>
        <v>0</v>
      </c>
      <c r="J1715" s="49">
        <f t="shared" si="158"/>
        <v>29.830000000000002</v>
      </c>
      <c r="K1715" s="49">
        <f t="shared" si="159"/>
        <v>39.25</v>
      </c>
      <c r="L1715" s="50">
        <f t="shared" si="160"/>
        <v>29.83</v>
      </c>
      <c r="M1715" s="50">
        <f t="shared" si="161"/>
        <v>29.83</v>
      </c>
      <c r="P1715" s="8">
        <v>0</v>
      </c>
      <c r="Q1715" s="8">
        <v>45.27</v>
      </c>
    </row>
    <row r="1716" spans="1:17">
      <c r="A1716" s="44" t="s">
        <v>315</v>
      </c>
      <c r="B1716" s="45" t="s">
        <v>37</v>
      </c>
      <c r="C1716" s="75">
        <v>60305</v>
      </c>
      <c r="D1716" s="53" t="s">
        <v>97</v>
      </c>
      <c r="E1716" s="47" t="s">
        <v>62</v>
      </c>
      <c r="F1716" s="54">
        <v>49.5</v>
      </c>
      <c r="G1716" s="67">
        <v>49.5</v>
      </c>
      <c r="H1716" s="48">
        <f t="shared" si="156"/>
        <v>412.83</v>
      </c>
      <c r="I1716" s="49">
        <f t="shared" si="157"/>
        <v>8.34</v>
      </c>
      <c r="J1716" s="49">
        <f t="shared" si="158"/>
        <v>120.78</v>
      </c>
      <c r="K1716" s="49">
        <f t="shared" si="159"/>
        <v>2.44</v>
      </c>
      <c r="L1716" s="50">
        <f t="shared" si="160"/>
        <v>533.61</v>
      </c>
      <c r="M1716" s="50">
        <f t="shared" si="161"/>
        <v>533.61</v>
      </c>
      <c r="P1716" s="8">
        <v>9.6300000000000008</v>
      </c>
      <c r="Q1716" s="8">
        <v>2.82</v>
      </c>
    </row>
    <row r="1717" spans="1:17" ht="15.6">
      <c r="A1717" s="44" t="s">
        <v>316</v>
      </c>
      <c r="B1717" s="45" t="s">
        <v>7</v>
      </c>
      <c r="C1717" s="75">
        <v>92759</v>
      </c>
      <c r="D1717" s="53" t="s">
        <v>248</v>
      </c>
      <c r="E1717" s="47" t="s">
        <v>62</v>
      </c>
      <c r="F1717" s="54">
        <v>18.7</v>
      </c>
      <c r="G1717" s="67">
        <v>18.7</v>
      </c>
      <c r="H1717" s="48">
        <f t="shared" si="156"/>
        <v>181.01599999999999</v>
      </c>
      <c r="I1717" s="49">
        <f t="shared" si="157"/>
        <v>9.68</v>
      </c>
      <c r="J1717" s="49">
        <f t="shared" si="158"/>
        <v>61.896999999999998</v>
      </c>
      <c r="K1717" s="49">
        <f t="shared" si="159"/>
        <v>3.31</v>
      </c>
      <c r="L1717" s="50">
        <f t="shared" si="160"/>
        <v>242.91</v>
      </c>
      <c r="M1717" s="50">
        <f t="shared" si="161"/>
        <v>242.91</v>
      </c>
      <c r="P1717" s="8">
        <v>11.17</v>
      </c>
      <c r="Q1717" s="8">
        <v>3.82</v>
      </c>
    </row>
    <row r="1718" spans="1:17">
      <c r="A1718" s="69" t="s">
        <v>317</v>
      </c>
      <c r="B1718" s="70"/>
      <c r="C1718" s="70"/>
      <c r="D1718" s="71" t="s">
        <v>318</v>
      </c>
      <c r="E1718" s="70"/>
      <c r="F1718" s="95"/>
      <c r="G1718" s="70"/>
      <c r="H1718" s="72"/>
      <c r="I1718" s="72"/>
      <c r="J1718" s="72"/>
      <c r="K1718" s="72"/>
      <c r="L1718" s="72">
        <f>SUM(L1719:L1723)</f>
        <v>1199.48</v>
      </c>
      <c r="M1718" s="72">
        <f>SUM(M1719:M1723)</f>
        <v>1199.48</v>
      </c>
      <c r="P1718" s="2"/>
      <c r="Q1718" s="2"/>
    </row>
    <row r="1719" spans="1:17">
      <c r="A1719" s="44" t="s">
        <v>319</v>
      </c>
      <c r="B1719" s="45" t="s">
        <v>37</v>
      </c>
      <c r="C1719" s="75">
        <v>60205</v>
      </c>
      <c r="D1719" s="53" t="s">
        <v>100</v>
      </c>
      <c r="E1719" s="47" t="s">
        <v>9</v>
      </c>
      <c r="F1719" s="54">
        <v>9.8800000000000008</v>
      </c>
      <c r="G1719" s="67">
        <v>9.8800000000000008</v>
      </c>
      <c r="H1719" s="48">
        <f t="shared" si="156"/>
        <v>300.64840000000004</v>
      </c>
      <c r="I1719" s="49">
        <f t="shared" si="157"/>
        <v>30.43</v>
      </c>
      <c r="J1719" s="49">
        <f t="shared" si="158"/>
        <v>188.11520000000002</v>
      </c>
      <c r="K1719" s="49">
        <f t="shared" si="159"/>
        <v>19.04</v>
      </c>
      <c r="L1719" s="50">
        <f t="shared" si="160"/>
        <v>488.76</v>
      </c>
      <c r="M1719" s="50">
        <f t="shared" si="161"/>
        <v>488.76</v>
      </c>
      <c r="P1719" s="8">
        <v>35.1</v>
      </c>
      <c r="Q1719" s="8">
        <v>21.96</v>
      </c>
    </row>
    <row r="1720" spans="1:17" ht="15.6">
      <c r="A1720" s="44" t="s">
        <v>320</v>
      </c>
      <c r="B1720" s="45" t="s">
        <v>7</v>
      </c>
      <c r="C1720" s="75">
        <v>94971</v>
      </c>
      <c r="D1720" s="53" t="s">
        <v>244</v>
      </c>
      <c r="E1720" s="47" t="s">
        <v>17</v>
      </c>
      <c r="F1720" s="54">
        <v>0.49</v>
      </c>
      <c r="G1720" s="67">
        <v>0.49</v>
      </c>
      <c r="H1720" s="48">
        <f t="shared" si="156"/>
        <v>187.7876</v>
      </c>
      <c r="I1720" s="49">
        <f t="shared" si="157"/>
        <v>383.24</v>
      </c>
      <c r="J1720" s="49">
        <f t="shared" si="158"/>
        <v>19.487300000000001</v>
      </c>
      <c r="K1720" s="49">
        <f t="shared" si="159"/>
        <v>39.770000000000003</v>
      </c>
      <c r="L1720" s="50">
        <f t="shared" si="160"/>
        <v>207.27</v>
      </c>
      <c r="M1720" s="50">
        <f t="shared" si="161"/>
        <v>207.27</v>
      </c>
      <c r="P1720" s="8">
        <v>442</v>
      </c>
      <c r="Q1720" s="8">
        <v>45.87</v>
      </c>
    </row>
    <row r="1721" spans="1:17">
      <c r="A1721" s="44" t="s">
        <v>321</v>
      </c>
      <c r="B1721" s="45" t="s">
        <v>37</v>
      </c>
      <c r="C1721" s="75">
        <v>60801</v>
      </c>
      <c r="D1721" s="53" t="s">
        <v>101</v>
      </c>
      <c r="E1721" s="47" t="s">
        <v>17</v>
      </c>
      <c r="F1721" s="54">
        <v>0.49</v>
      </c>
      <c r="G1721" s="67">
        <v>0.49</v>
      </c>
      <c r="H1721" s="48">
        <f t="shared" si="156"/>
        <v>0</v>
      </c>
      <c r="I1721" s="49">
        <f t="shared" si="157"/>
        <v>0</v>
      </c>
      <c r="J1721" s="49">
        <f t="shared" si="158"/>
        <v>19.232499999999998</v>
      </c>
      <c r="K1721" s="49">
        <f t="shared" si="159"/>
        <v>39.25</v>
      </c>
      <c r="L1721" s="50">
        <f t="shared" si="160"/>
        <v>19.23</v>
      </c>
      <c r="M1721" s="50">
        <f t="shared" si="161"/>
        <v>19.23</v>
      </c>
      <c r="P1721" s="8">
        <v>0</v>
      </c>
      <c r="Q1721" s="8">
        <v>45.27</v>
      </c>
    </row>
    <row r="1722" spans="1:17">
      <c r="A1722" s="44" t="s">
        <v>322</v>
      </c>
      <c r="B1722" s="45" t="s">
        <v>37</v>
      </c>
      <c r="C1722" s="75">
        <v>60305</v>
      </c>
      <c r="D1722" s="53" t="s">
        <v>97</v>
      </c>
      <c r="E1722" s="47" t="s">
        <v>62</v>
      </c>
      <c r="F1722" s="54">
        <v>30.7</v>
      </c>
      <c r="G1722" s="67">
        <v>30.7</v>
      </c>
      <c r="H1722" s="48">
        <f t="shared" si="156"/>
        <v>256.03800000000001</v>
      </c>
      <c r="I1722" s="49">
        <f t="shared" si="157"/>
        <v>8.34</v>
      </c>
      <c r="J1722" s="49">
        <f t="shared" si="158"/>
        <v>74.908000000000001</v>
      </c>
      <c r="K1722" s="49">
        <f t="shared" si="159"/>
        <v>2.44</v>
      </c>
      <c r="L1722" s="50">
        <f t="shared" si="160"/>
        <v>330.94</v>
      </c>
      <c r="M1722" s="50">
        <f t="shared" si="161"/>
        <v>330.94</v>
      </c>
      <c r="P1722" s="8">
        <v>9.6300000000000008</v>
      </c>
      <c r="Q1722" s="8">
        <v>2.82</v>
      </c>
    </row>
    <row r="1723" spans="1:17" ht="15.6">
      <c r="A1723" s="44" t="s">
        <v>323</v>
      </c>
      <c r="B1723" s="45" t="s">
        <v>7</v>
      </c>
      <c r="C1723" s="75">
        <v>92759</v>
      </c>
      <c r="D1723" s="53" t="s">
        <v>248</v>
      </c>
      <c r="E1723" s="47" t="s">
        <v>62</v>
      </c>
      <c r="F1723" s="54">
        <v>11.8</v>
      </c>
      <c r="G1723" s="67">
        <v>11.8</v>
      </c>
      <c r="H1723" s="48">
        <f t="shared" si="156"/>
        <v>114.224</v>
      </c>
      <c r="I1723" s="49">
        <f t="shared" si="157"/>
        <v>9.68</v>
      </c>
      <c r="J1723" s="49">
        <f t="shared" si="158"/>
        <v>39.058</v>
      </c>
      <c r="K1723" s="49">
        <f t="shared" si="159"/>
        <v>3.31</v>
      </c>
      <c r="L1723" s="50">
        <f t="shared" si="160"/>
        <v>153.28</v>
      </c>
      <c r="M1723" s="50">
        <f t="shared" si="161"/>
        <v>153.28</v>
      </c>
      <c r="P1723" s="8">
        <v>11.17</v>
      </c>
      <c r="Q1723" s="8">
        <v>3.82</v>
      </c>
    </row>
    <row r="1724" spans="1:17">
      <c r="A1724" s="69" t="s">
        <v>324</v>
      </c>
      <c r="B1724" s="70"/>
      <c r="C1724" s="70"/>
      <c r="D1724" s="71" t="s">
        <v>226</v>
      </c>
      <c r="E1724" s="70"/>
      <c r="F1724" s="95"/>
      <c r="G1724" s="70"/>
      <c r="H1724" s="72"/>
      <c r="I1724" s="72"/>
      <c r="J1724" s="72"/>
      <c r="K1724" s="72"/>
      <c r="L1724" s="72">
        <f>SUM(L1725:L1729)</f>
        <v>3140.53</v>
      </c>
      <c r="M1724" s="72">
        <f>SUM(M1725:M1729)</f>
        <v>3140.53</v>
      </c>
      <c r="P1724" s="2"/>
      <c r="Q1724" s="2"/>
    </row>
    <row r="1725" spans="1:17">
      <c r="A1725" s="44" t="s">
        <v>325</v>
      </c>
      <c r="B1725" s="45" t="s">
        <v>37</v>
      </c>
      <c r="C1725" s="75">
        <v>60205</v>
      </c>
      <c r="D1725" s="53" t="s">
        <v>100</v>
      </c>
      <c r="E1725" s="47" t="s">
        <v>9</v>
      </c>
      <c r="F1725" s="54">
        <v>23.54</v>
      </c>
      <c r="G1725" s="67">
        <v>23.54</v>
      </c>
      <c r="H1725" s="48">
        <f t="shared" si="156"/>
        <v>716.32219999999995</v>
      </c>
      <c r="I1725" s="49">
        <f t="shared" si="157"/>
        <v>30.43</v>
      </c>
      <c r="J1725" s="49">
        <f t="shared" si="158"/>
        <v>448.20159999999998</v>
      </c>
      <c r="K1725" s="49">
        <f t="shared" si="159"/>
        <v>19.04</v>
      </c>
      <c r="L1725" s="50">
        <f t="shared" si="160"/>
        <v>1164.52</v>
      </c>
      <c r="M1725" s="50">
        <f t="shared" si="161"/>
        <v>1164.52</v>
      </c>
      <c r="P1725" s="8">
        <v>35.1</v>
      </c>
      <c r="Q1725" s="8">
        <v>21.96</v>
      </c>
    </row>
    <row r="1726" spans="1:17" ht="15.6">
      <c r="A1726" s="44" t="s">
        <v>326</v>
      </c>
      <c r="B1726" s="45" t="s">
        <v>7</v>
      </c>
      <c r="C1726" s="75">
        <v>94971</v>
      </c>
      <c r="D1726" s="53" t="s">
        <v>244</v>
      </c>
      <c r="E1726" s="47" t="s">
        <v>17</v>
      </c>
      <c r="F1726" s="54">
        <v>1.1000000000000001</v>
      </c>
      <c r="G1726" s="67">
        <v>1.1000000000000001</v>
      </c>
      <c r="H1726" s="48">
        <f t="shared" si="156"/>
        <v>421.56400000000002</v>
      </c>
      <c r="I1726" s="49">
        <f t="shared" si="157"/>
        <v>383.24</v>
      </c>
      <c r="J1726" s="49">
        <f t="shared" si="158"/>
        <v>43.747000000000007</v>
      </c>
      <c r="K1726" s="49">
        <f t="shared" si="159"/>
        <v>39.770000000000003</v>
      </c>
      <c r="L1726" s="50">
        <f t="shared" si="160"/>
        <v>465.31</v>
      </c>
      <c r="M1726" s="50">
        <f t="shared" si="161"/>
        <v>465.31</v>
      </c>
      <c r="P1726" s="8">
        <v>442</v>
      </c>
      <c r="Q1726" s="8">
        <v>45.87</v>
      </c>
    </row>
    <row r="1727" spans="1:17">
      <c r="A1727" s="44" t="s">
        <v>327</v>
      </c>
      <c r="B1727" s="45" t="s">
        <v>37</v>
      </c>
      <c r="C1727" s="75">
        <v>60801</v>
      </c>
      <c r="D1727" s="53" t="s">
        <v>101</v>
      </c>
      <c r="E1727" s="47" t="s">
        <v>17</v>
      </c>
      <c r="F1727" s="54">
        <v>1.1000000000000001</v>
      </c>
      <c r="G1727" s="67">
        <v>1.1000000000000001</v>
      </c>
      <c r="H1727" s="48">
        <f t="shared" si="156"/>
        <v>0</v>
      </c>
      <c r="I1727" s="49">
        <f t="shared" si="157"/>
        <v>0</v>
      </c>
      <c r="J1727" s="49">
        <f t="shared" si="158"/>
        <v>43.175000000000004</v>
      </c>
      <c r="K1727" s="49">
        <f t="shared" si="159"/>
        <v>39.25</v>
      </c>
      <c r="L1727" s="50">
        <f t="shared" si="160"/>
        <v>43.17</v>
      </c>
      <c r="M1727" s="50">
        <f t="shared" si="161"/>
        <v>43.17</v>
      </c>
      <c r="P1727" s="8">
        <v>0</v>
      </c>
      <c r="Q1727" s="8">
        <v>45.27</v>
      </c>
    </row>
    <row r="1728" spans="1:17">
      <c r="A1728" s="44" t="s">
        <v>328</v>
      </c>
      <c r="B1728" s="45" t="s">
        <v>37</v>
      </c>
      <c r="C1728" s="75">
        <v>60305</v>
      </c>
      <c r="D1728" s="53" t="s">
        <v>97</v>
      </c>
      <c r="E1728" s="47" t="s">
        <v>62</v>
      </c>
      <c r="F1728" s="54">
        <v>98.9</v>
      </c>
      <c r="G1728" s="67">
        <v>98.9</v>
      </c>
      <c r="H1728" s="48">
        <f t="shared" si="156"/>
        <v>824.82600000000002</v>
      </c>
      <c r="I1728" s="49">
        <f t="shared" si="157"/>
        <v>8.34</v>
      </c>
      <c r="J1728" s="49">
        <f t="shared" si="158"/>
        <v>241.316</v>
      </c>
      <c r="K1728" s="49">
        <f t="shared" si="159"/>
        <v>2.44</v>
      </c>
      <c r="L1728" s="50">
        <f t="shared" si="160"/>
        <v>1066.1400000000001</v>
      </c>
      <c r="M1728" s="50">
        <f t="shared" si="161"/>
        <v>1066.1400000000001</v>
      </c>
      <c r="P1728" s="8">
        <v>9.6300000000000008</v>
      </c>
      <c r="Q1728" s="8">
        <v>2.82</v>
      </c>
    </row>
    <row r="1729" spans="1:17" ht="15.6">
      <c r="A1729" s="44" t="s">
        <v>329</v>
      </c>
      <c r="B1729" s="45" t="s">
        <v>7</v>
      </c>
      <c r="C1729" s="75">
        <v>92759</v>
      </c>
      <c r="D1729" s="53" t="s">
        <v>248</v>
      </c>
      <c r="E1729" s="47" t="s">
        <v>62</v>
      </c>
      <c r="F1729" s="54">
        <v>30.9</v>
      </c>
      <c r="G1729" s="67">
        <v>30.9</v>
      </c>
      <c r="H1729" s="48">
        <f t="shared" si="156"/>
        <v>299.11199999999997</v>
      </c>
      <c r="I1729" s="49">
        <f t="shared" si="157"/>
        <v>9.68</v>
      </c>
      <c r="J1729" s="49">
        <f t="shared" si="158"/>
        <v>102.279</v>
      </c>
      <c r="K1729" s="49">
        <f t="shared" si="159"/>
        <v>3.31</v>
      </c>
      <c r="L1729" s="50">
        <f t="shared" si="160"/>
        <v>401.39</v>
      </c>
      <c r="M1729" s="50">
        <f t="shared" si="161"/>
        <v>401.39</v>
      </c>
      <c r="P1729" s="8">
        <v>11.17</v>
      </c>
      <c r="Q1729" s="8">
        <v>3.82</v>
      </c>
    </row>
    <row r="1730" spans="1:17">
      <c r="A1730" s="69" t="s">
        <v>330</v>
      </c>
      <c r="B1730" s="70"/>
      <c r="C1730" s="70"/>
      <c r="D1730" s="71" t="s">
        <v>229</v>
      </c>
      <c r="E1730" s="70"/>
      <c r="F1730" s="95"/>
      <c r="G1730" s="70"/>
      <c r="H1730" s="72"/>
      <c r="I1730" s="72"/>
      <c r="J1730" s="72"/>
      <c r="K1730" s="72"/>
      <c r="L1730" s="72">
        <f>SUM(L1731:L1735)</f>
        <v>1578.2200000000003</v>
      </c>
      <c r="M1730" s="72">
        <f>SUM(M1731:M1735)</f>
        <v>1578.2200000000003</v>
      </c>
      <c r="P1730" s="2"/>
      <c r="Q1730" s="2"/>
    </row>
    <row r="1731" spans="1:17">
      <c r="A1731" s="44" t="s">
        <v>331</v>
      </c>
      <c r="B1731" s="45" t="s">
        <v>37</v>
      </c>
      <c r="C1731" s="75">
        <v>60205</v>
      </c>
      <c r="D1731" s="53" t="s">
        <v>100</v>
      </c>
      <c r="E1731" s="47" t="s">
        <v>9</v>
      </c>
      <c r="F1731" s="54">
        <v>11.87</v>
      </c>
      <c r="G1731" s="67">
        <v>11.87</v>
      </c>
      <c r="H1731" s="48">
        <f t="shared" si="156"/>
        <v>361.20409999999998</v>
      </c>
      <c r="I1731" s="49">
        <f t="shared" si="157"/>
        <v>30.43</v>
      </c>
      <c r="J1731" s="49">
        <f t="shared" si="158"/>
        <v>226.00479999999999</v>
      </c>
      <c r="K1731" s="49">
        <f t="shared" si="159"/>
        <v>19.04</v>
      </c>
      <c r="L1731" s="50">
        <f t="shared" si="160"/>
        <v>587.20000000000005</v>
      </c>
      <c r="M1731" s="50">
        <f t="shared" si="161"/>
        <v>587.20000000000005</v>
      </c>
      <c r="P1731" s="8">
        <v>35.1</v>
      </c>
      <c r="Q1731" s="8">
        <v>21.96</v>
      </c>
    </row>
    <row r="1732" spans="1:17" ht="15.6">
      <c r="A1732" s="44" t="s">
        <v>332</v>
      </c>
      <c r="B1732" s="45" t="s">
        <v>7</v>
      </c>
      <c r="C1732" s="75">
        <v>94971</v>
      </c>
      <c r="D1732" s="53" t="s">
        <v>244</v>
      </c>
      <c r="E1732" s="47" t="s">
        <v>17</v>
      </c>
      <c r="F1732" s="54">
        <v>0.56000000000000005</v>
      </c>
      <c r="G1732" s="67">
        <v>0.56000000000000005</v>
      </c>
      <c r="H1732" s="48">
        <f t="shared" si="156"/>
        <v>214.61440000000002</v>
      </c>
      <c r="I1732" s="49">
        <f t="shared" si="157"/>
        <v>383.24</v>
      </c>
      <c r="J1732" s="49">
        <f t="shared" si="158"/>
        <v>22.271200000000004</v>
      </c>
      <c r="K1732" s="49">
        <f t="shared" si="159"/>
        <v>39.770000000000003</v>
      </c>
      <c r="L1732" s="50">
        <f t="shared" si="160"/>
        <v>236.88</v>
      </c>
      <c r="M1732" s="50">
        <f t="shared" si="161"/>
        <v>236.88</v>
      </c>
      <c r="P1732" s="8">
        <v>442</v>
      </c>
      <c r="Q1732" s="8">
        <v>45.87</v>
      </c>
    </row>
    <row r="1733" spans="1:17">
      <c r="A1733" s="44" t="s">
        <v>333</v>
      </c>
      <c r="B1733" s="45" t="s">
        <v>37</v>
      </c>
      <c r="C1733" s="75">
        <v>60801</v>
      </c>
      <c r="D1733" s="53" t="s">
        <v>101</v>
      </c>
      <c r="E1733" s="47" t="s">
        <v>17</v>
      </c>
      <c r="F1733" s="54">
        <v>0.56000000000000005</v>
      </c>
      <c r="G1733" s="67">
        <v>0.56000000000000005</v>
      </c>
      <c r="H1733" s="48">
        <f t="shared" si="156"/>
        <v>0</v>
      </c>
      <c r="I1733" s="49">
        <f t="shared" si="157"/>
        <v>0</v>
      </c>
      <c r="J1733" s="49">
        <f t="shared" si="158"/>
        <v>21.98</v>
      </c>
      <c r="K1733" s="49">
        <f t="shared" si="159"/>
        <v>39.25</v>
      </c>
      <c r="L1733" s="50">
        <f t="shared" si="160"/>
        <v>21.98</v>
      </c>
      <c r="M1733" s="50">
        <f t="shared" si="161"/>
        <v>21.98</v>
      </c>
      <c r="P1733" s="8">
        <v>0</v>
      </c>
      <c r="Q1733" s="8">
        <v>45.27</v>
      </c>
    </row>
    <row r="1734" spans="1:17">
      <c r="A1734" s="44" t="s">
        <v>334</v>
      </c>
      <c r="B1734" s="45" t="s">
        <v>37</v>
      </c>
      <c r="C1734" s="75">
        <v>60305</v>
      </c>
      <c r="D1734" s="53" t="s">
        <v>97</v>
      </c>
      <c r="E1734" s="47" t="s">
        <v>62</v>
      </c>
      <c r="F1734" s="54">
        <v>49</v>
      </c>
      <c r="G1734" s="67">
        <v>49</v>
      </c>
      <c r="H1734" s="48">
        <f t="shared" si="156"/>
        <v>408.65999999999997</v>
      </c>
      <c r="I1734" s="49">
        <f t="shared" si="157"/>
        <v>8.34</v>
      </c>
      <c r="J1734" s="49">
        <f t="shared" si="158"/>
        <v>119.56</v>
      </c>
      <c r="K1734" s="49">
        <f t="shared" si="159"/>
        <v>2.44</v>
      </c>
      <c r="L1734" s="50">
        <f t="shared" si="160"/>
        <v>528.22</v>
      </c>
      <c r="M1734" s="50">
        <f t="shared" si="161"/>
        <v>528.22</v>
      </c>
      <c r="P1734" s="8">
        <v>9.6300000000000008</v>
      </c>
      <c r="Q1734" s="8">
        <v>2.82</v>
      </c>
    </row>
    <row r="1735" spans="1:17" ht="15.6">
      <c r="A1735" s="44" t="s">
        <v>335</v>
      </c>
      <c r="B1735" s="45" t="s">
        <v>7</v>
      </c>
      <c r="C1735" s="75">
        <v>92759</v>
      </c>
      <c r="D1735" s="53" t="s">
        <v>248</v>
      </c>
      <c r="E1735" s="47" t="s">
        <v>62</v>
      </c>
      <c r="F1735" s="54">
        <v>15.7</v>
      </c>
      <c r="G1735" s="67">
        <v>15.7</v>
      </c>
      <c r="H1735" s="48">
        <f t="shared" si="156"/>
        <v>151.976</v>
      </c>
      <c r="I1735" s="49">
        <f t="shared" si="157"/>
        <v>9.68</v>
      </c>
      <c r="J1735" s="49">
        <f t="shared" si="158"/>
        <v>51.966999999999999</v>
      </c>
      <c r="K1735" s="49">
        <f t="shared" si="159"/>
        <v>3.31</v>
      </c>
      <c r="L1735" s="50">
        <f t="shared" si="160"/>
        <v>203.94</v>
      </c>
      <c r="M1735" s="50">
        <f t="shared" si="161"/>
        <v>203.94</v>
      </c>
      <c r="P1735" s="8">
        <v>11.17</v>
      </c>
      <c r="Q1735" s="8">
        <v>3.82</v>
      </c>
    </row>
    <row r="1736" spans="1:17">
      <c r="A1736" s="69" t="s">
        <v>336</v>
      </c>
      <c r="B1736" s="70"/>
      <c r="C1736" s="70"/>
      <c r="D1736" s="71" t="s">
        <v>232</v>
      </c>
      <c r="E1736" s="70"/>
      <c r="F1736" s="95"/>
      <c r="G1736" s="70"/>
      <c r="H1736" s="72"/>
      <c r="I1736" s="72"/>
      <c r="J1736" s="72"/>
      <c r="K1736" s="72"/>
      <c r="L1736" s="72">
        <f>SUM(L1737:L1741)</f>
        <v>2402.06</v>
      </c>
      <c r="M1736" s="72">
        <f>SUM(M1737:M1741)</f>
        <v>2402.06</v>
      </c>
      <c r="P1736" s="2"/>
      <c r="Q1736" s="2"/>
    </row>
    <row r="1737" spans="1:17">
      <c r="A1737" s="44" t="s">
        <v>337</v>
      </c>
      <c r="B1737" s="45" t="s">
        <v>37</v>
      </c>
      <c r="C1737" s="75">
        <v>60205</v>
      </c>
      <c r="D1737" s="53" t="s">
        <v>100</v>
      </c>
      <c r="E1737" s="47" t="s">
        <v>9</v>
      </c>
      <c r="F1737" s="54">
        <v>18.45</v>
      </c>
      <c r="G1737" s="67">
        <v>18.45</v>
      </c>
      <c r="H1737" s="48">
        <f t="shared" si="156"/>
        <v>561.43349999999998</v>
      </c>
      <c r="I1737" s="49">
        <f t="shared" si="157"/>
        <v>30.43</v>
      </c>
      <c r="J1737" s="49">
        <f t="shared" si="158"/>
        <v>351.28799999999995</v>
      </c>
      <c r="K1737" s="49">
        <f t="shared" si="159"/>
        <v>19.04</v>
      </c>
      <c r="L1737" s="50">
        <f t="shared" si="160"/>
        <v>912.72</v>
      </c>
      <c r="M1737" s="50">
        <f t="shared" si="161"/>
        <v>912.72</v>
      </c>
      <c r="P1737" s="8">
        <v>35.1</v>
      </c>
      <c r="Q1737" s="8">
        <v>21.96</v>
      </c>
    </row>
    <row r="1738" spans="1:17" ht="15.6">
      <c r="A1738" s="44" t="s">
        <v>338</v>
      </c>
      <c r="B1738" s="45" t="s">
        <v>7</v>
      </c>
      <c r="C1738" s="75">
        <v>94971</v>
      </c>
      <c r="D1738" s="53" t="s">
        <v>244</v>
      </c>
      <c r="E1738" s="47" t="s">
        <v>17</v>
      </c>
      <c r="F1738" s="54">
        <v>0.86</v>
      </c>
      <c r="G1738" s="67">
        <v>0.86</v>
      </c>
      <c r="H1738" s="48">
        <f t="shared" ref="H1738:H1801" si="162">G1738*I1738</f>
        <v>329.58640000000003</v>
      </c>
      <c r="I1738" s="49">
        <f t="shared" ref="I1738:I1801" si="163">TRUNC(($P$7*P1738),2)</f>
        <v>383.24</v>
      </c>
      <c r="J1738" s="49">
        <f t="shared" ref="J1738:J1801" si="164">G1738*K1738</f>
        <v>34.202200000000005</v>
      </c>
      <c r="K1738" s="49">
        <f t="shared" ref="K1738:K1801" si="165">TRUNC(($P$7*Q1738),2)</f>
        <v>39.770000000000003</v>
      </c>
      <c r="L1738" s="50">
        <f t="shared" ref="L1738:L1801" si="166">TRUNC(F1738*(I1738+K1738),2)</f>
        <v>363.78</v>
      </c>
      <c r="M1738" s="50">
        <f t="shared" ref="M1738:M1801" si="167">TRUNC(G1738*(I1738+K1738),2)</f>
        <v>363.78</v>
      </c>
      <c r="P1738" s="8">
        <v>442</v>
      </c>
      <c r="Q1738" s="8">
        <v>45.87</v>
      </c>
    </row>
    <row r="1739" spans="1:17">
      <c r="A1739" s="44" t="s">
        <v>339</v>
      </c>
      <c r="B1739" s="45" t="s">
        <v>37</v>
      </c>
      <c r="C1739" s="75">
        <v>60801</v>
      </c>
      <c r="D1739" s="53" t="s">
        <v>101</v>
      </c>
      <c r="E1739" s="47" t="s">
        <v>17</v>
      </c>
      <c r="F1739" s="54">
        <v>0.86</v>
      </c>
      <c r="G1739" s="67">
        <v>0.86</v>
      </c>
      <c r="H1739" s="48">
        <f t="shared" si="162"/>
        <v>0</v>
      </c>
      <c r="I1739" s="49">
        <f t="shared" si="163"/>
        <v>0</v>
      </c>
      <c r="J1739" s="49">
        <f t="shared" si="164"/>
        <v>33.755000000000003</v>
      </c>
      <c r="K1739" s="49">
        <f t="shared" si="165"/>
        <v>39.25</v>
      </c>
      <c r="L1739" s="50">
        <f t="shared" si="166"/>
        <v>33.75</v>
      </c>
      <c r="M1739" s="50">
        <f t="shared" si="167"/>
        <v>33.75</v>
      </c>
      <c r="P1739" s="8">
        <v>0</v>
      </c>
      <c r="Q1739" s="8">
        <v>45.27</v>
      </c>
    </row>
    <row r="1740" spans="1:17">
      <c r="A1740" s="44" t="s">
        <v>340</v>
      </c>
      <c r="B1740" s="45" t="s">
        <v>37</v>
      </c>
      <c r="C1740" s="75">
        <v>60305</v>
      </c>
      <c r="D1740" s="53" t="s">
        <v>97</v>
      </c>
      <c r="E1740" s="47" t="s">
        <v>62</v>
      </c>
      <c r="F1740" s="54">
        <v>72</v>
      </c>
      <c r="G1740" s="67">
        <v>72</v>
      </c>
      <c r="H1740" s="48">
        <f t="shared" si="162"/>
        <v>600.48</v>
      </c>
      <c r="I1740" s="49">
        <f t="shared" si="163"/>
        <v>8.34</v>
      </c>
      <c r="J1740" s="49">
        <f t="shared" si="164"/>
        <v>175.68</v>
      </c>
      <c r="K1740" s="49">
        <f t="shared" si="165"/>
        <v>2.44</v>
      </c>
      <c r="L1740" s="50">
        <f t="shared" si="166"/>
        <v>776.16</v>
      </c>
      <c r="M1740" s="50">
        <f t="shared" si="167"/>
        <v>776.16</v>
      </c>
      <c r="P1740" s="8">
        <v>9.6300000000000008</v>
      </c>
      <c r="Q1740" s="8">
        <v>2.82</v>
      </c>
    </row>
    <row r="1741" spans="1:17" ht="15.6">
      <c r="A1741" s="44" t="s">
        <v>341</v>
      </c>
      <c r="B1741" s="45" t="s">
        <v>7</v>
      </c>
      <c r="C1741" s="75">
        <v>92759</v>
      </c>
      <c r="D1741" s="53" t="s">
        <v>248</v>
      </c>
      <c r="E1741" s="47" t="s">
        <v>62</v>
      </c>
      <c r="F1741" s="54">
        <v>24.3</v>
      </c>
      <c r="G1741" s="67">
        <v>24.3</v>
      </c>
      <c r="H1741" s="48">
        <f t="shared" si="162"/>
        <v>235.22399999999999</v>
      </c>
      <c r="I1741" s="49">
        <f t="shared" si="163"/>
        <v>9.68</v>
      </c>
      <c r="J1741" s="49">
        <f t="shared" si="164"/>
        <v>80.433000000000007</v>
      </c>
      <c r="K1741" s="49">
        <f t="shared" si="165"/>
        <v>3.31</v>
      </c>
      <c r="L1741" s="50">
        <f t="shared" si="166"/>
        <v>315.64999999999998</v>
      </c>
      <c r="M1741" s="50">
        <f t="shared" si="167"/>
        <v>315.64999999999998</v>
      </c>
      <c r="P1741" s="8">
        <v>11.17</v>
      </c>
      <c r="Q1741" s="8">
        <v>3.82</v>
      </c>
    </row>
    <row r="1742" spans="1:17">
      <c r="A1742" s="69" t="s">
        <v>342</v>
      </c>
      <c r="B1742" s="70"/>
      <c r="C1742" s="70"/>
      <c r="D1742" s="71" t="s">
        <v>235</v>
      </c>
      <c r="E1742" s="70"/>
      <c r="F1742" s="95"/>
      <c r="G1742" s="70"/>
      <c r="H1742" s="72"/>
      <c r="I1742" s="72"/>
      <c r="J1742" s="72"/>
      <c r="K1742" s="72"/>
      <c r="L1742" s="72">
        <f>SUM(L1743:L1747)</f>
        <v>1522.94</v>
      </c>
      <c r="M1742" s="72">
        <f>SUM(M1743:M1747)</f>
        <v>1522.94</v>
      </c>
      <c r="P1742" s="2"/>
      <c r="Q1742" s="2"/>
    </row>
    <row r="1743" spans="1:17">
      <c r="A1743" s="44" t="s">
        <v>343</v>
      </c>
      <c r="B1743" s="45" t="s">
        <v>37</v>
      </c>
      <c r="C1743" s="75">
        <v>60205</v>
      </c>
      <c r="D1743" s="53" t="s">
        <v>100</v>
      </c>
      <c r="E1743" s="47" t="s">
        <v>9</v>
      </c>
      <c r="F1743" s="54">
        <v>12.36</v>
      </c>
      <c r="G1743" s="67">
        <v>12.36</v>
      </c>
      <c r="H1743" s="48">
        <f t="shared" si="162"/>
        <v>376.1148</v>
      </c>
      <c r="I1743" s="49">
        <f t="shared" si="163"/>
        <v>30.43</v>
      </c>
      <c r="J1743" s="49">
        <f t="shared" si="164"/>
        <v>235.33439999999999</v>
      </c>
      <c r="K1743" s="49">
        <f t="shared" si="165"/>
        <v>19.04</v>
      </c>
      <c r="L1743" s="50">
        <f t="shared" si="166"/>
        <v>611.44000000000005</v>
      </c>
      <c r="M1743" s="50">
        <f t="shared" si="167"/>
        <v>611.44000000000005</v>
      </c>
      <c r="P1743" s="8">
        <v>35.1</v>
      </c>
      <c r="Q1743" s="8">
        <v>21.96</v>
      </c>
    </row>
    <row r="1744" spans="1:17" ht="15.6">
      <c r="A1744" s="44" t="s">
        <v>344</v>
      </c>
      <c r="B1744" s="45" t="s">
        <v>7</v>
      </c>
      <c r="C1744" s="75">
        <v>94971</v>
      </c>
      <c r="D1744" s="53" t="s">
        <v>244</v>
      </c>
      <c r="E1744" s="47" t="s">
        <v>17</v>
      </c>
      <c r="F1744" s="54">
        <v>0.84</v>
      </c>
      <c r="G1744" s="67">
        <v>0.84</v>
      </c>
      <c r="H1744" s="48">
        <f t="shared" si="162"/>
        <v>321.92160000000001</v>
      </c>
      <c r="I1744" s="49">
        <f t="shared" si="163"/>
        <v>383.24</v>
      </c>
      <c r="J1744" s="49">
        <f t="shared" si="164"/>
        <v>33.406800000000004</v>
      </c>
      <c r="K1744" s="49">
        <f t="shared" si="165"/>
        <v>39.770000000000003</v>
      </c>
      <c r="L1744" s="50">
        <f t="shared" si="166"/>
        <v>355.32</v>
      </c>
      <c r="M1744" s="50">
        <f t="shared" si="167"/>
        <v>355.32</v>
      </c>
      <c r="P1744" s="8">
        <v>442</v>
      </c>
      <c r="Q1744" s="8">
        <v>45.87</v>
      </c>
    </row>
    <row r="1745" spans="1:17">
      <c r="A1745" s="44" t="s">
        <v>345</v>
      </c>
      <c r="B1745" s="45" t="s">
        <v>37</v>
      </c>
      <c r="C1745" s="75">
        <v>60801</v>
      </c>
      <c r="D1745" s="53" t="s">
        <v>101</v>
      </c>
      <c r="E1745" s="47" t="s">
        <v>17</v>
      </c>
      <c r="F1745" s="54">
        <v>0.84</v>
      </c>
      <c r="G1745" s="67">
        <v>0.84</v>
      </c>
      <c r="H1745" s="48">
        <f t="shared" si="162"/>
        <v>0</v>
      </c>
      <c r="I1745" s="49">
        <f t="shared" si="163"/>
        <v>0</v>
      </c>
      <c r="J1745" s="49">
        <f t="shared" si="164"/>
        <v>32.97</v>
      </c>
      <c r="K1745" s="49">
        <f t="shared" si="165"/>
        <v>39.25</v>
      </c>
      <c r="L1745" s="50">
        <f t="shared" si="166"/>
        <v>32.97</v>
      </c>
      <c r="M1745" s="50">
        <f t="shared" si="167"/>
        <v>32.97</v>
      </c>
      <c r="P1745" s="8">
        <v>0</v>
      </c>
      <c r="Q1745" s="8">
        <v>45.27</v>
      </c>
    </row>
    <row r="1746" spans="1:17">
      <c r="A1746" s="44" t="s">
        <v>346</v>
      </c>
      <c r="B1746" s="45" t="s">
        <v>37</v>
      </c>
      <c r="C1746" s="75">
        <v>60305</v>
      </c>
      <c r="D1746" s="53" t="s">
        <v>97</v>
      </c>
      <c r="E1746" s="47" t="s">
        <v>62</v>
      </c>
      <c r="F1746" s="54">
        <v>30.1</v>
      </c>
      <c r="G1746" s="67">
        <v>30.1</v>
      </c>
      <c r="H1746" s="48">
        <f t="shared" si="162"/>
        <v>251.03400000000002</v>
      </c>
      <c r="I1746" s="49">
        <f t="shared" si="163"/>
        <v>8.34</v>
      </c>
      <c r="J1746" s="49">
        <f t="shared" si="164"/>
        <v>73.444000000000003</v>
      </c>
      <c r="K1746" s="49">
        <f t="shared" si="165"/>
        <v>2.44</v>
      </c>
      <c r="L1746" s="50">
        <f t="shared" si="166"/>
        <v>324.47000000000003</v>
      </c>
      <c r="M1746" s="50">
        <f t="shared" si="167"/>
        <v>324.47000000000003</v>
      </c>
      <c r="P1746" s="8">
        <v>9.6300000000000008</v>
      </c>
      <c r="Q1746" s="8">
        <v>2.82</v>
      </c>
    </row>
    <row r="1747" spans="1:17" ht="15.6">
      <c r="A1747" s="44" t="s">
        <v>347</v>
      </c>
      <c r="B1747" s="45" t="s">
        <v>7</v>
      </c>
      <c r="C1747" s="75">
        <v>92759</v>
      </c>
      <c r="D1747" s="53" t="s">
        <v>248</v>
      </c>
      <c r="E1747" s="47" t="s">
        <v>62</v>
      </c>
      <c r="F1747" s="54">
        <v>15.3</v>
      </c>
      <c r="G1747" s="67">
        <v>15.3</v>
      </c>
      <c r="H1747" s="48">
        <f t="shared" si="162"/>
        <v>148.10400000000001</v>
      </c>
      <c r="I1747" s="49">
        <f t="shared" si="163"/>
        <v>9.68</v>
      </c>
      <c r="J1747" s="49">
        <f t="shared" si="164"/>
        <v>50.643000000000001</v>
      </c>
      <c r="K1747" s="49">
        <f t="shared" si="165"/>
        <v>3.31</v>
      </c>
      <c r="L1747" s="50">
        <f t="shared" si="166"/>
        <v>198.74</v>
      </c>
      <c r="M1747" s="50">
        <f t="shared" si="167"/>
        <v>198.74</v>
      </c>
      <c r="P1747" s="8">
        <v>11.17</v>
      </c>
      <c r="Q1747" s="8">
        <v>3.82</v>
      </c>
    </row>
    <row r="1748" spans="1:17">
      <c r="A1748" s="59" t="s">
        <v>348</v>
      </c>
      <c r="B1748" s="60"/>
      <c r="C1748" s="60"/>
      <c r="D1748" s="61" t="s">
        <v>349</v>
      </c>
      <c r="E1748" s="60"/>
      <c r="F1748" s="93"/>
      <c r="G1748" s="60"/>
      <c r="H1748" s="62"/>
      <c r="I1748" s="62"/>
      <c r="J1748" s="62"/>
      <c r="K1748" s="62"/>
      <c r="L1748" s="62">
        <f>L1749+L1756+L1763+L1769+L1775+L1781+L1787+L1793+L1799</f>
        <v>24373.809999999998</v>
      </c>
      <c r="M1748" s="62">
        <f>M1749+M1756+M1763+M1769+M1775+M1781+M1787+M1793+M1799</f>
        <v>24373.809999999998</v>
      </c>
      <c r="P1748" s="3"/>
      <c r="Q1748" s="3"/>
    </row>
    <row r="1749" spans="1:17">
      <c r="A1749" s="69" t="s">
        <v>350</v>
      </c>
      <c r="B1749" s="70"/>
      <c r="C1749" s="70"/>
      <c r="D1749" s="71" t="s">
        <v>289</v>
      </c>
      <c r="E1749" s="70"/>
      <c r="F1749" s="95"/>
      <c r="G1749" s="70"/>
      <c r="H1749" s="72"/>
      <c r="I1749" s="72"/>
      <c r="J1749" s="72"/>
      <c r="K1749" s="72"/>
      <c r="L1749" s="72">
        <f>SUM(L1750:L1755)</f>
        <v>3166.62</v>
      </c>
      <c r="M1749" s="72">
        <f>SUM(M1750:M1755)</f>
        <v>3166.62</v>
      </c>
      <c r="P1749" s="2"/>
      <c r="Q1749" s="2"/>
    </row>
    <row r="1750" spans="1:17">
      <c r="A1750" s="44" t="s">
        <v>351</v>
      </c>
      <c r="B1750" s="45" t="s">
        <v>37</v>
      </c>
      <c r="C1750" s="75">
        <v>60205</v>
      </c>
      <c r="D1750" s="53" t="s">
        <v>100</v>
      </c>
      <c r="E1750" s="47" t="s">
        <v>9</v>
      </c>
      <c r="F1750" s="54">
        <v>27.62</v>
      </c>
      <c r="G1750" s="67">
        <v>27.62</v>
      </c>
      <c r="H1750" s="48">
        <f t="shared" si="162"/>
        <v>840.47660000000008</v>
      </c>
      <c r="I1750" s="49">
        <f t="shared" si="163"/>
        <v>30.43</v>
      </c>
      <c r="J1750" s="49">
        <f t="shared" si="164"/>
        <v>525.88480000000004</v>
      </c>
      <c r="K1750" s="49">
        <f t="shared" si="165"/>
        <v>19.04</v>
      </c>
      <c r="L1750" s="50">
        <f t="shared" si="166"/>
        <v>1366.36</v>
      </c>
      <c r="M1750" s="50">
        <f t="shared" si="167"/>
        <v>1366.36</v>
      </c>
      <c r="P1750" s="8">
        <v>35.1</v>
      </c>
      <c r="Q1750" s="8">
        <v>21.96</v>
      </c>
    </row>
    <row r="1751" spans="1:17" ht="15.6">
      <c r="A1751" s="44" t="s">
        <v>352</v>
      </c>
      <c r="B1751" s="45" t="s">
        <v>7</v>
      </c>
      <c r="C1751" s="75">
        <v>94971</v>
      </c>
      <c r="D1751" s="53" t="s">
        <v>244</v>
      </c>
      <c r="E1751" s="47" t="s">
        <v>17</v>
      </c>
      <c r="F1751" s="54">
        <v>1.67</v>
      </c>
      <c r="G1751" s="67">
        <v>1.67</v>
      </c>
      <c r="H1751" s="48">
        <f t="shared" si="162"/>
        <v>640.01080000000002</v>
      </c>
      <c r="I1751" s="49">
        <f t="shared" si="163"/>
        <v>383.24</v>
      </c>
      <c r="J1751" s="49">
        <f t="shared" si="164"/>
        <v>66.415900000000008</v>
      </c>
      <c r="K1751" s="49">
        <f t="shared" si="165"/>
        <v>39.770000000000003</v>
      </c>
      <c r="L1751" s="50">
        <f t="shared" si="166"/>
        <v>706.42</v>
      </c>
      <c r="M1751" s="50">
        <f t="shared" si="167"/>
        <v>706.42</v>
      </c>
      <c r="P1751" s="8">
        <v>442</v>
      </c>
      <c r="Q1751" s="8">
        <v>45.87</v>
      </c>
    </row>
    <row r="1752" spans="1:17">
      <c r="A1752" s="44" t="s">
        <v>353</v>
      </c>
      <c r="B1752" s="45" t="s">
        <v>37</v>
      </c>
      <c r="C1752" s="75">
        <v>60801</v>
      </c>
      <c r="D1752" s="53" t="s">
        <v>101</v>
      </c>
      <c r="E1752" s="47" t="s">
        <v>17</v>
      </c>
      <c r="F1752" s="54">
        <v>1.67</v>
      </c>
      <c r="G1752" s="67">
        <v>1.67</v>
      </c>
      <c r="H1752" s="48">
        <f t="shared" si="162"/>
        <v>0</v>
      </c>
      <c r="I1752" s="49">
        <f t="shared" si="163"/>
        <v>0</v>
      </c>
      <c r="J1752" s="49">
        <f t="shared" si="164"/>
        <v>65.547499999999999</v>
      </c>
      <c r="K1752" s="49">
        <f t="shared" si="165"/>
        <v>39.25</v>
      </c>
      <c r="L1752" s="50">
        <f t="shared" si="166"/>
        <v>65.540000000000006</v>
      </c>
      <c r="M1752" s="50">
        <f t="shared" si="167"/>
        <v>65.540000000000006</v>
      </c>
      <c r="P1752" s="8">
        <v>0</v>
      </c>
      <c r="Q1752" s="8">
        <v>45.27</v>
      </c>
    </row>
    <row r="1753" spans="1:17">
      <c r="A1753" s="44" t="s">
        <v>354</v>
      </c>
      <c r="B1753" s="45" t="s">
        <v>37</v>
      </c>
      <c r="C1753" s="75">
        <v>60303</v>
      </c>
      <c r="D1753" s="53" t="s">
        <v>293</v>
      </c>
      <c r="E1753" s="47" t="s">
        <v>62</v>
      </c>
      <c r="F1753" s="54">
        <v>0.2</v>
      </c>
      <c r="G1753" s="67">
        <v>0.2</v>
      </c>
      <c r="H1753" s="48">
        <f t="shared" si="162"/>
        <v>1.774</v>
      </c>
      <c r="I1753" s="49">
        <f t="shared" si="163"/>
        <v>8.8699999999999992</v>
      </c>
      <c r="J1753" s="49">
        <f t="shared" si="164"/>
        <v>0.48799999999999999</v>
      </c>
      <c r="K1753" s="49">
        <f t="shared" si="165"/>
        <v>2.44</v>
      </c>
      <c r="L1753" s="50">
        <f t="shared" si="166"/>
        <v>2.2599999999999998</v>
      </c>
      <c r="M1753" s="50">
        <f t="shared" si="167"/>
        <v>2.2599999999999998</v>
      </c>
      <c r="P1753" s="8">
        <v>10.23</v>
      </c>
      <c r="Q1753" s="8">
        <v>2.82</v>
      </c>
    </row>
    <row r="1754" spans="1:17">
      <c r="A1754" s="44" t="s">
        <v>355</v>
      </c>
      <c r="B1754" s="45" t="s">
        <v>37</v>
      </c>
      <c r="C1754" s="75">
        <v>60304</v>
      </c>
      <c r="D1754" s="53" t="s">
        <v>102</v>
      </c>
      <c r="E1754" s="47" t="s">
        <v>62</v>
      </c>
      <c r="F1754" s="54">
        <v>62.9</v>
      </c>
      <c r="G1754" s="67">
        <v>62.9</v>
      </c>
      <c r="H1754" s="48">
        <f t="shared" si="162"/>
        <v>549.11699999999996</v>
      </c>
      <c r="I1754" s="49">
        <f t="shared" si="163"/>
        <v>8.73</v>
      </c>
      <c r="J1754" s="49">
        <f t="shared" si="164"/>
        <v>153.476</v>
      </c>
      <c r="K1754" s="49">
        <f t="shared" si="165"/>
        <v>2.44</v>
      </c>
      <c r="L1754" s="50">
        <f t="shared" si="166"/>
        <v>702.59</v>
      </c>
      <c r="M1754" s="50">
        <f t="shared" si="167"/>
        <v>702.59</v>
      </c>
      <c r="P1754" s="8">
        <v>10.07</v>
      </c>
      <c r="Q1754" s="8">
        <v>2.82</v>
      </c>
    </row>
    <row r="1755" spans="1:17" ht="15.6">
      <c r="A1755" s="44" t="s">
        <v>356</v>
      </c>
      <c r="B1755" s="45" t="s">
        <v>7</v>
      </c>
      <c r="C1755" s="75">
        <v>92759</v>
      </c>
      <c r="D1755" s="53" t="s">
        <v>248</v>
      </c>
      <c r="E1755" s="47" t="s">
        <v>62</v>
      </c>
      <c r="F1755" s="54">
        <v>24.9</v>
      </c>
      <c r="G1755" s="67">
        <v>24.9</v>
      </c>
      <c r="H1755" s="48">
        <f t="shared" si="162"/>
        <v>241.03199999999998</v>
      </c>
      <c r="I1755" s="49">
        <f t="shared" si="163"/>
        <v>9.68</v>
      </c>
      <c r="J1755" s="49">
        <f t="shared" si="164"/>
        <v>82.418999999999997</v>
      </c>
      <c r="K1755" s="49">
        <f t="shared" si="165"/>
        <v>3.31</v>
      </c>
      <c r="L1755" s="50">
        <f t="shared" si="166"/>
        <v>323.45</v>
      </c>
      <c r="M1755" s="50">
        <f t="shared" si="167"/>
        <v>323.45</v>
      </c>
      <c r="P1755" s="8">
        <v>11.17</v>
      </c>
      <c r="Q1755" s="8">
        <v>3.82</v>
      </c>
    </row>
    <row r="1756" spans="1:17">
      <c r="A1756" s="69" t="s">
        <v>357</v>
      </c>
      <c r="B1756" s="70"/>
      <c r="C1756" s="70"/>
      <c r="D1756" s="71" t="s">
        <v>297</v>
      </c>
      <c r="E1756" s="70"/>
      <c r="F1756" s="95"/>
      <c r="G1756" s="70"/>
      <c r="H1756" s="72"/>
      <c r="I1756" s="72"/>
      <c r="J1756" s="72"/>
      <c r="K1756" s="72"/>
      <c r="L1756" s="72">
        <f>SUM(L1757:L1762)</f>
        <v>1555.1</v>
      </c>
      <c r="M1756" s="72">
        <f>SUM(M1757:M1762)</f>
        <v>1555.1</v>
      </c>
      <c r="P1756" s="2"/>
      <c r="Q1756" s="2"/>
    </row>
    <row r="1757" spans="1:17">
      <c r="A1757" s="44" t="s">
        <v>358</v>
      </c>
      <c r="B1757" s="45" t="s">
        <v>37</v>
      </c>
      <c r="C1757" s="75">
        <v>60205</v>
      </c>
      <c r="D1757" s="53" t="s">
        <v>100</v>
      </c>
      <c r="E1757" s="47" t="s">
        <v>9</v>
      </c>
      <c r="F1757" s="54">
        <v>13.62</v>
      </c>
      <c r="G1757" s="67">
        <v>13.62</v>
      </c>
      <c r="H1757" s="48">
        <f t="shared" si="162"/>
        <v>414.45659999999998</v>
      </c>
      <c r="I1757" s="49">
        <f t="shared" si="163"/>
        <v>30.43</v>
      </c>
      <c r="J1757" s="49">
        <f t="shared" si="164"/>
        <v>259.32479999999998</v>
      </c>
      <c r="K1757" s="49">
        <f t="shared" si="165"/>
        <v>19.04</v>
      </c>
      <c r="L1757" s="50">
        <f t="shared" si="166"/>
        <v>673.78</v>
      </c>
      <c r="M1757" s="50">
        <f t="shared" si="167"/>
        <v>673.78</v>
      </c>
      <c r="P1757" s="8">
        <v>35.1</v>
      </c>
      <c r="Q1757" s="8">
        <v>21.96</v>
      </c>
    </row>
    <row r="1758" spans="1:17" ht="15.6">
      <c r="A1758" s="44" t="s">
        <v>359</v>
      </c>
      <c r="B1758" s="45" t="s">
        <v>7</v>
      </c>
      <c r="C1758" s="75">
        <v>94971</v>
      </c>
      <c r="D1758" s="53" t="s">
        <v>244</v>
      </c>
      <c r="E1758" s="47" t="s">
        <v>17</v>
      </c>
      <c r="F1758" s="54">
        <v>0.83</v>
      </c>
      <c r="G1758" s="67">
        <v>0.83</v>
      </c>
      <c r="H1758" s="48">
        <f t="shared" si="162"/>
        <v>318.08920000000001</v>
      </c>
      <c r="I1758" s="49">
        <f t="shared" si="163"/>
        <v>383.24</v>
      </c>
      <c r="J1758" s="49">
        <f t="shared" si="164"/>
        <v>33.009100000000004</v>
      </c>
      <c r="K1758" s="49">
        <f t="shared" si="165"/>
        <v>39.770000000000003</v>
      </c>
      <c r="L1758" s="50">
        <f t="shared" si="166"/>
        <v>351.09</v>
      </c>
      <c r="M1758" s="50">
        <f t="shared" si="167"/>
        <v>351.09</v>
      </c>
      <c r="P1758" s="8">
        <v>442</v>
      </c>
      <c r="Q1758" s="8">
        <v>45.87</v>
      </c>
    </row>
    <row r="1759" spans="1:17">
      <c r="A1759" s="44" t="s">
        <v>360</v>
      </c>
      <c r="B1759" s="45" t="s">
        <v>37</v>
      </c>
      <c r="C1759" s="75">
        <v>60801</v>
      </c>
      <c r="D1759" s="53" t="s">
        <v>101</v>
      </c>
      <c r="E1759" s="47" t="s">
        <v>17</v>
      </c>
      <c r="F1759" s="54">
        <v>0.83</v>
      </c>
      <c r="G1759" s="67">
        <v>0.83</v>
      </c>
      <c r="H1759" s="48">
        <f t="shared" si="162"/>
        <v>0</v>
      </c>
      <c r="I1759" s="49">
        <f t="shared" si="163"/>
        <v>0</v>
      </c>
      <c r="J1759" s="49">
        <f t="shared" si="164"/>
        <v>32.577500000000001</v>
      </c>
      <c r="K1759" s="49">
        <f t="shared" si="165"/>
        <v>39.25</v>
      </c>
      <c r="L1759" s="50">
        <f t="shared" si="166"/>
        <v>32.57</v>
      </c>
      <c r="M1759" s="50">
        <f t="shared" si="167"/>
        <v>32.57</v>
      </c>
      <c r="P1759" s="8">
        <v>0</v>
      </c>
      <c r="Q1759" s="8">
        <v>45.27</v>
      </c>
    </row>
    <row r="1760" spans="1:17">
      <c r="A1760" s="44" t="s">
        <v>361</v>
      </c>
      <c r="B1760" s="45" t="s">
        <v>37</v>
      </c>
      <c r="C1760" s="75">
        <v>60304</v>
      </c>
      <c r="D1760" s="53" t="s">
        <v>102</v>
      </c>
      <c r="E1760" s="47" t="s">
        <v>62</v>
      </c>
      <c r="F1760" s="54">
        <v>29</v>
      </c>
      <c r="G1760" s="67">
        <v>29</v>
      </c>
      <c r="H1760" s="48">
        <f t="shared" si="162"/>
        <v>253.17000000000002</v>
      </c>
      <c r="I1760" s="49">
        <f t="shared" si="163"/>
        <v>8.73</v>
      </c>
      <c r="J1760" s="49">
        <f t="shared" si="164"/>
        <v>70.760000000000005</v>
      </c>
      <c r="K1760" s="49">
        <f t="shared" si="165"/>
        <v>2.44</v>
      </c>
      <c r="L1760" s="50">
        <f t="shared" si="166"/>
        <v>323.93</v>
      </c>
      <c r="M1760" s="50">
        <f t="shared" si="167"/>
        <v>323.93</v>
      </c>
      <c r="P1760" s="8">
        <v>10.07</v>
      </c>
      <c r="Q1760" s="8">
        <v>2.82</v>
      </c>
    </row>
    <row r="1761" spans="1:17">
      <c r="A1761" s="44" t="s">
        <v>362</v>
      </c>
      <c r="B1761" s="45" t="s">
        <v>37</v>
      </c>
      <c r="C1761" s="75">
        <v>60305</v>
      </c>
      <c r="D1761" s="53" t="s">
        <v>97</v>
      </c>
      <c r="E1761" s="47" t="s">
        <v>62</v>
      </c>
      <c r="F1761" s="54">
        <v>2.5</v>
      </c>
      <c r="G1761" s="67">
        <v>2.5</v>
      </c>
      <c r="H1761" s="48">
        <f t="shared" si="162"/>
        <v>20.85</v>
      </c>
      <c r="I1761" s="49">
        <f t="shared" si="163"/>
        <v>8.34</v>
      </c>
      <c r="J1761" s="49">
        <f t="shared" si="164"/>
        <v>6.1</v>
      </c>
      <c r="K1761" s="49">
        <f t="shared" si="165"/>
        <v>2.44</v>
      </c>
      <c r="L1761" s="50">
        <f t="shared" si="166"/>
        <v>26.95</v>
      </c>
      <c r="M1761" s="50">
        <f t="shared" si="167"/>
        <v>26.95</v>
      </c>
      <c r="P1761" s="8">
        <v>9.6300000000000008</v>
      </c>
      <c r="Q1761" s="8">
        <v>2.82</v>
      </c>
    </row>
    <row r="1762" spans="1:17" ht="15.6">
      <c r="A1762" s="44" t="s">
        <v>363</v>
      </c>
      <c r="B1762" s="45" t="s">
        <v>7</v>
      </c>
      <c r="C1762" s="75">
        <v>92759</v>
      </c>
      <c r="D1762" s="53" t="s">
        <v>248</v>
      </c>
      <c r="E1762" s="47" t="s">
        <v>62</v>
      </c>
      <c r="F1762" s="54">
        <v>11.3</v>
      </c>
      <c r="G1762" s="67">
        <v>11.3</v>
      </c>
      <c r="H1762" s="48">
        <f t="shared" si="162"/>
        <v>109.384</v>
      </c>
      <c r="I1762" s="49">
        <f t="shared" si="163"/>
        <v>9.68</v>
      </c>
      <c r="J1762" s="49">
        <f t="shared" si="164"/>
        <v>37.403000000000006</v>
      </c>
      <c r="K1762" s="49">
        <f t="shared" si="165"/>
        <v>3.31</v>
      </c>
      <c r="L1762" s="50">
        <f t="shared" si="166"/>
        <v>146.78</v>
      </c>
      <c r="M1762" s="50">
        <f t="shared" si="167"/>
        <v>146.78</v>
      </c>
      <c r="P1762" s="8">
        <v>11.17</v>
      </c>
      <c r="Q1762" s="8">
        <v>3.82</v>
      </c>
    </row>
    <row r="1763" spans="1:17">
      <c r="A1763" s="69" t="s">
        <v>364</v>
      </c>
      <c r="B1763" s="70"/>
      <c r="C1763" s="70"/>
      <c r="D1763" s="71" t="s">
        <v>217</v>
      </c>
      <c r="E1763" s="70"/>
      <c r="F1763" s="95"/>
      <c r="G1763" s="70"/>
      <c r="H1763" s="72"/>
      <c r="I1763" s="72"/>
      <c r="J1763" s="72"/>
      <c r="K1763" s="72"/>
      <c r="L1763" s="72">
        <f>SUM(L1764:L1768)</f>
        <v>959.50000000000011</v>
      </c>
      <c r="M1763" s="72">
        <f>SUM(M1764:M1768)</f>
        <v>959.50000000000011</v>
      </c>
      <c r="P1763" s="2"/>
      <c r="Q1763" s="2"/>
    </row>
    <row r="1764" spans="1:17">
      <c r="A1764" s="44" t="s">
        <v>365</v>
      </c>
      <c r="B1764" s="45" t="s">
        <v>37</v>
      </c>
      <c r="C1764" s="75">
        <v>60205</v>
      </c>
      <c r="D1764" s="53" t="s">
        <v>100</v>
      </c>
      <c r="E1764" s="47" t="s">
        <v>9</v>
      </c>
      <c r="F1764" s="54">
        <v>8.64</v>
      </c>
      <c r="G1764" s="67">
        <v>8.64</v>
      </c>
      <c r="H1764" s="48">
        <f t="shared" si="162"/>
        <v>262.91520000000003</v>
      </c>
      <c r="I1764" s="49">
        <f t="shared" si="163"/>
        <v>30.43</v>
      </c>
      <c r="J1764" s="49">
        <f t="shared" si="164"/>
        <v>164.50560000000002</v>
      </c>
      <c r="K1764" s="49">
        <f t="shared" si="165"/>
        <v>19.04</v>
      </c>
      <c r="L1764" s="50">
        <f t="shared" si="166"/>
        <v>427.42</v>
      </c>
      <c r="M1764" s="50">
        <f t="shared" si="167"/>
        <v>427.42</v>
      </c>
      <c r="P1764" s="8">
        <v>35.1</v>
      </c>
      <c r="Q1764" s="8">
        <v>21.96</v>
      </c>
    </row>
    <row r="1765" spans="1:17" ht="15.6">
      <c r="A1765" s="44" t="s">
        <v>366</v>
      </c>
      <c r="B1765" s="45" t="s">
        <v>7</v>
      </c>
      <c r="C1765" s="75">
        <v>94971</v>
      </c>
      <c r="D1765" s="53" t="s">
        <v>244</v>
      </c>
      <c r="E1765" s="47" t="s">
        <v>17</v>
      </c>
      <c r="F1765" s="54">
        <v>0.55000000000000004</v>
      </c>
      <c r="G1765" s="67">
        <v>0.55000000000000004</v>
      </c>
      <c r="H1765" s="48">
        <f t="shared" si="162"/>
        <v>210.78200000000001</v>
      </c>
      <c r="I1765" s="49">
        <f t="shared" si="163"/>
        <v>383.24</v>
      </c>
      <c r="J1765" s="49">
        <f t="shared" si="164"/>
        <v>21.873500000000003</v>
      </c>
      <c r="K1765" s="49">
        <f t="shared" si="165"/>
        <v>39.770000000000003</v>
      </c>
      <c r="L1765" s="50">
        <f t="shared" si="166"/>
        <v>232.65</v>
      </c>
      <c r="M1765" s="50">
        <f t="shared" si="167"/>
        <v>232.65</v>
      </c>
      <c r="P1765" s="8">
        <v>442</v>
      </c>
      <c r="Q1765" s="8">
        <v>45.87</v>
      </c>
    </row>
    <row r="1766" spans="1:17">
      <c r="A1766" s="44" t="s">
        <v>367</v>
      </c>
      <c r="B1766" s="45" t="s">
        <v>37</v>
      </c>
      <c r="C1766" s="75">
        <v>60801</v>
      </c>
      <c r="D1766" s="53" t="s">
        <v>101</v>
      </c>
      <c r="E1766" s="47" t="s">
        <v>17</v>
      </c>
      <c r="F1766" s="54">
        <v>0.55000000000000004</v>
      </c>
      <c r="G1766" s="67">
        <v>0.55000000000000004</v>
      </c>
      <c r="H1766" s="48">
        <f t="shared" si="162"/>
        <v>0</v>
      </c>
      <c r="I1766" s="49">
        <f t="shared" si="163"/>
        <v>0</v>
      </c>
      <c r="J1766" s="49">
        <f t="shared" si="164"/>
        <v>21.587500000000002</v>
      </c>
      <c r="K1766" s="49">
        <f t="shared" si="165"/>
        <v>39.25</v>
      </c>
      <c r="L1766" s="50">
        <f t="shared" si="166"/>
        <v>21.58</v>
      </c>
      <c r="M1766" s="50">
        <f t="shared" si="167"/>
        <v>21.58</v>
      </c>
      <c r="P1766" s="8">
        <v>0</v>
      </c>
      <c r="Q1766" s="8">
        <v>45.27</v>
      </c>
    </row>
    <row r="1767" spans="1:17">
      <c r="A1767" s="44" t="s">
        <v>368</v>
      </c>
      <c r="B1767" s="45" t="s">
        <v>37</v>
      </c>
      <c r="C1767" s="75">
        <v>60304</v>
      </c>
      <c r="D1767" s="53" t="s">
        <v>102</v>
      </c>
      <c r="E1767" s="47" t="s">
        <v>62</v>
      </c>
      <c r="F1767" s="54">
        <v>17.2</v>
      </c>
      <c r="G1767" s="67">
        <v>17.2</v>
      </c>
      <c r="H1767" s="48">
        <f t="shared" si="162"/>
        <v>150.15600000000001</v>
      </c>
      <c r="I1767" s="49">
        <f t="shared" si="163"/>
        <v>8.73</v>
      </c>
      <c r="J1767" s="49">
        <f t="shared" si="164"/>
        <v>41.967999999999996</v>
      </c>
      <c r="K1767" s="49">
        <f t="shared" si="165"/>
        <v>2.44</v>
      </c>
      <c r="L1767" s="50">
        <f t="shared" si="166"/>
        <v>192.12</v>
      </c>
      <c r="M1767" s="50">
        <f t="shared" si="167"/>
        <v>192.12</v>
      </c>
      <c r="P1767" s="8">
        <v>10.07</v>
      </c>
      <c r="Q1767" s="8">
        <v>2.82</v>
      </c>
    </row>
    <row r="1768" spans="1:17" ht="15.6">
      <c r="A1768" s="44" t="s">
        <v>369</v>
      </c>
      <c r="B1768" s="45" t="s">
        <v>7</v>
      </c>
      <c r="C1768" s="75">
        <v>92759</v>
      </c>
      <c r="D1768" s="53" t="s">
        <v>248</v>
      </c>
      <c r="E1768" s="47" t="s">
        <v>62</v>
      </c>
      <c r="F1768" s="54">
        <v>6.6</v>
      </c>
      <c r="G1768" s="67">
        <v>6.6</v>
      </c>
      <c r="H1768" s="48">
        <f t="shared" si="162"/>
        <v>63.887999999999998</v>
      </c>
      <c r="I1768" s="49">
        <f t="shared" si="163"/>
        <v>9.68</v>
      </c>
      <c r="J1768" s="49">
        <f t="shared" si="164"/>
        <v>21.846</v>
      </c>
      <c r="K1768" s="49">
        <f t="shared" si="165"/>
        <v>3.31</v>
      </c>
      <c r="L1768" s="50">
        <f t="shared" si="166"/>
        <v>85.73</v>
      </c>
      <c r="M1768" s="50">
        <f t="shared" si="167"/>
        <v>85.73</v>
      </c>
      <c r="P1768" s="8">
        <v>11.17</v>
      </c>
      <c r="Q1768" s="8">
        <v>3.82</v>
      </c>
    </row>
    <row r="1769" spans="1:17">
      <c r="A1769" s="69" t="s">
        <v>370</v>
      </c>
      <c r="B1769" s="70"/>
      <c r="C1769" s="70"/>
      <c r="D1769" s="71" t="s">
        <v>220</v>
      </c>
      <c r="E1769" s="70"/>
      <c r="F1769" s="95"/>
      <c r="G1769" s="70"/>
      <c r="H1769" s="72"/>
      <c r="I1769" s="72"/>
      <c r="J1769" s="72"/>
      <c r="K1769" s="72"/>
      <c r="L1769" s="72">
        <f>SUM(L1770:L1774)</f>
        <v>905</v>
      </c>
      <c r="M1769" s="72">
        <f>SUM(M1770:M1774)</f>
        <v>905</v>
      </c>
      <c r="P1769" s="2"/>
      <c r="Q1769" s="2"/>
    </row>
    <row r="1770" spans="1:17">
      <c r="A1770" s="44" t="s">
        <v>371</v>
      </c>
      <c r="B1770" s="45" t="s">
        <v>37</v>
      </c>
      <c r="C1770" s="75">
        <v>60205</v>
      </c>
      <c r="D1770" s="53" t="s">
        <v>100</v>
      </c>
      <c r="E1770" s="47" t="s">
        <v>9</v>
      </c>
      <c r="F1770" s="54">
        <v>7.01</v>
      </c>
      <c r="G1770" s="67">
        <v>7.01</v>
      </c>
      <c r="H1770" s="48">
        <f t="shared" si="162"/>
        <v>213.3143</v>
      </c>
      <c r="I1770" s="49">
        <f t="shared" si="163"/>
        <v>30.43</v>
      </c>
      <c r="J1770" s="49">
        <f t="shared" si="164"/>
        <v>133.47039999999998</v>
      </c>
      <c r="K1770" s="49">
        <f t="shared" si="165"/>
        <v>19.04</v>
      </c>
      <c r="L1770" s="50">
        <f t="shared" si="166"/>
        <v>346.78</v>
      </c>
      <c r="M1770" s="50">
        <f t="shared" si="167"/>
        <v>346.78</v>
      </c>
      <c r="P1770" s="8">
        <v>35.1</v>
      </c>
      <c r="Q1770" s="8">
        <v>21.96</v>
      </c>
    </row>
    <row r="1771" spans="1:17" ht="15.6">
      <c r="A1771" s="44" t="s">
        <v>372</v>
      </c>
      <c r="B1771" s="45" t="s">
        <v>7</v>
      </c>
      <c r="C1771" s="75">
        <v>94971</v>
      </c>
      <c r="D1771" s="53" t="s">
        <v>244</v>
      </c>
      <c r="E1771" s="47" t="s">
        <v>17</v>
      </c>
      <c r="F1771" s="54">
        <v>0.38</v>
      </c>
      <c r="G1771" s="67">
        <v>0.38</v>
      </c>
      <c r="H1771" s="48">
        <f t="shared" si="162"/>
        <v>145.63120000000001</v>
      </c>
      <c r="I1771" s="49">
        <f t="shared" si="163"/>
        <v>383.24</v>
      </c>
      <c r="J1771" s="49">
        <f t="shared" si="164"/>
        <v>15.1126</v>
      </c>
      <c r="K1771" s="49">
        <f t="shared" si="165"/>
        <v>39.770000000000003</v>
      </c>
      <c r="L1771" s="50">
        <f t="shared" si="166"/>
        <v>160.74</v>
      </c>
      <c r="M1771" s="50">
        <f t="shared" si="167"/>
        <v>160.74</v>
      </c>
      <c r="P1771" s="8">
        <v>442</v>
      </c>
      <c r="Q1771" s="8">
        <v>45.87</v>
      </c>
    </row>
    <row r="1772" spans="1:17">
      <c r="A1772" s="44" t="s">
        <v>373</v>
      </c>
      <c r="B1772" s="45" t="s">
        <v>37</v>
      </c>
      <c r="C1772" s="75">
        <v>60801</v>
      </c>
      <c r="D1772" s="53" t="s">
        <v>101</v>
      </c>
      <c r="E1772" s="47" t="s">
        <v>17</v>
      </c>
      <c r="F1772" s="54">
        <v>0.38</v>
      </c>
      <c r="G1772" s="67">
        <v>0.38</v>
      </c>
      <c r="H1772" s="48">
        <f t="shared" si="162"/>
        <v>0</v>
      </c>
      <c r="I1772" s="49">
        <f t="shared" si="163"/>
        <v>0</v>
      </c>
      <c r="J1772" s="49">
        <f t="shared" si="164"/>
        <v>14.915000000000001</v>
      </c>
      <c r="K1772" s="49">
        <f t="shared" si="165"/>
        <v>39.25</v>
      </c>
      <c r="L1772" s="50">
        <f t="shared" si="166"/>
        <v>14.91</v>
      </c>
      <c r="M1772" s="50">
        <f t="shared" si="167"/>
        <v>14.91</v>
      </c>
      <c r="P1772" s="8">
        <v>0</v>
      </c>
      <c r="Q1772" s="8">
        <v>45.27</v>
      </c>
    </row>
    <row r="1773" spans="1:17">
      <c r="A1773" s="44" t="s">
        <v>374</v>
      </c>
      <c r="B1773" s="45" t="s">
        <v>37</v>
      </c>
      <c r="C1773" s="75">
        <v>60304</v>
      </c>
      <c r="D1773" s="53" t="s">
        <v>102</v>
      </c>
      <c r="E1773" s="47" t="s">
        <v>62</v>
      </c>
      <c r="F1773" s="54">
        <v>18.899999999999999</v>
      </c>
      <c r="G1773" s="67">
        <v>18.899999999999999</v>
      </c>
      <c r="H1773" s="48">
        <f t="shared" si="162"/>
        <v>164.99699999999999</v>
      </c>
      <c r="I1773" s="49">
        <f t="shared" si="163"/>
        <v>8.73</v>
      </c>
      <c r="J1773" s="49">
        <f t="shared" si="164"/>
        <v>46.115999999999993</v>
      </c>
      <c r="K1773" s="49">
        <f t="shared" si="165"/>
        <v>2.44</v>
      </c>
      <c r="L1773" s="50">
        <f t="shared" si="166"/>
        <v>211.11</v>
      </c>
      <c r="M1773" s="50">
        <f t="shared" si="167"/>
        <v>211.11</v>
      </c>
      <c r="P1773" s="8">
        <v>10.07</v>
      </c>
      <c r="Q1773" s="8">
        <v>2.82</v>
      </c>
    </row>
    <row r="1774" spans="1:17" ht="15.6">
      <c r="A1774" s="44" t="s">
        <v>375</v>
      </c>
      <c r="B1774" s="45" t="s">
        <v>7</v>
      </c>
      <c r="C1774" s="75">
        <v>92759</v>
      </c>
      <c r="D1774" s="53" t="s">
        <v>248</v>
      </c>
      <c r="E1774" s="47" t="s">
        <v>62</v>
      </c>
      <c r="F1774" s="54">
        <v>13.2</v>
      </c>
      <c r="G1774" s="67">
        <v>13.2</v>
      </c>
      <c r="H1774" s="48">
        <f t="shared" si="162"/>
        <v>127.776</v>
      </c>
      <c r="I1774" s="49">
        <f t="shared" si="163"/>
        <v>9.68</v>
      </c>
      <c r="J1774" s="49">
        <f t="shared" si="164"/>
        <v>43.692</v>
      </c>
      <c r="K1774" s="49">
        <f t="shared" si="165"/>
        <v>3.31</v>
      </c>
      <c r="L1774" s="50">
        <f t="shared" si="166"/>
        <v>171.46</v>
      </c>
      <c r="M1774" s="50">
        <f t="shared" si="167"/>
        <v>171.46</v>
      </c>
      <c r="P1774" s="8">
        <v>11.17</v>
      </c>
      <c r="Q1774" s="8">
        <v>3.82</v>
      </c>
    </row>
    <row r="1775" spans="1:17">
      <c r="A1775" s="69" t="s">
        <v>376</v>
      </c>
      <c r="B1775" s="70"/>
      <c r="C1775" s="70"/>
      <c r="D1775" s="71" t="s">
        <v>318</v>
      </c>
      <c r="E1775" s="70"/>
      <c r="F1775" s="95"/>
      <c r="G1775" s="70"/>
      <c r="H1775" s="72"/>
      <c r="I1775" s="72"/>
      <c r="J1775" s="72"/>
      <c r="K1775" s="72"/>
      <c r="L1775" s="72">
        <f>SUM(L1776:L1780)</f>
        <v>710.03000000000009</v>
      </c>
      <c r="M1775" s="72">
        <f>SUM(M1776:M1780)</f>
        <v>710.03000000000009</v>
      </c>
      <c r="P1775" s="2"/>
      <c r="Q1775" s="2"/>
    </row>
    <row r="1776" spans="1:17">
      <c r="A1776" s="44" t="s">
        <v>377</v>
      </c>
      <c r="B1776" s="45" t="s">
        <v>37</v>
      </c>
      <c r="C1776" s="75">
        <v>60205</v>
      </c>
      <c r="D1776" s="53" t="s">
        <v>100</v>
      </c>
      <c r="E1776" s="47" t="s">
        <v>9</v>
      </c>
      <c r="F1776" s="54">
        <v>6.25</v>
      </c>
      <c r="G1776" s="67">
        <v>6.25</v>
      </c>
      <c r="H1776" s="48">
        <f t="shared" si="162"/>
        <v>190.1875</v>
      </c>
      <c r="I1776" s="49">
        <f t="shared" si="163"/>
        <v>30.43</v>
      </c>
      <c r="J1776" s="49">
        <f t="shared" si="164"/>
        <v>119</v>
      </c>
      <c r="K1776" s="49">
        <f t="shared" si="165"/>
        <v>19.04</v>
      </c>
      <c r="L1776" s="50">
        <f t="shared" si="166"/>
        <v>309.18</v>
      </c>
      <c r="M1776" s="50">
        <f t="shared" si="167"/>
        <v>309.18</v>
      </c>
      <c r="P1776" s="8">
        <v>35.1</v>
      </c>
      <c r="Q1776" s="8">
        <v>21.96</v>
      </c>
    </row>
    <row r="1777" spans="1:17" ht="15.6">
      <c r="A1777" s="44" t="s">
        <v>378</v>
      </c>
      <c r="B1777" s="45" t="s">
        <v>7</v>
      </c>
      <c r="C1777" s="75">
        <v>94971</v>
      </c>
      <c r="D1777" s="53" t="s">
        <v>244</v>
      </c>
      <c r="E1777" s="47" t="s">
        <v>17</v>
      </c>
      <c r="F1777" s="54">
        <v>0.38</v>
      </c>
      <c r="G1777" s="67">
        <v>0.38</v>
      </c>
      <c r="H1777" s="48">
        <f t="shared" si="162"/>
        <v>145.63120000000001</v>
      </c>
      <c r="I1777" s="49">
        <f t="shared" si="163"/>
        <v>383.24</v>
      </c>
      <c r="J1777" s="49">
        <f t="shared" si="164"/>
        <v>15.1126</v>
      </c>
      <c r="K1777" s="49">
        <f t="shared" si="165"/>
        <v>39.770000000000003</v>
      </c>
      <c r="L1777" s="50">
        <f t="shared" si="166"/>
        <v>160.74</v>
      </c>
      <c r="M1777" s="50">
        <f t="shared" si="167"/>
        <v>160.74</v>
      </c>
      <c r="P1777" s="8">
        <v>442</v>
      </c>
      <c r="Q1777" s="8">
        <v>45.87</v>
      </c>
    </row>
    <row r="1778" spans="1:17">
      <c r="A1778" s="44" t="s">
        <v>379</v>
      </c>
      <c r="B1778" s="45" t="s">
        <v>37</v>
      </c>
      <c r="C1778" s="75">
        <v>60801</v>
      </c>
      <c r="D1778" s="53" t="s">
        <v>101</v>
      </c>
      <c r="E1778" s="47" t="s">
        <v>17</v>
      </c>
      <c r="F1778" s="54">
        <v>0.38</v>
      </c>
      <c r="G1778" s="67">
        <v>0.38</v>
      </c>
      <c r="H1778" s="48">
        <f t="shared" si="162"/>
        <v>0</v>
      </c>
      <c r="I1778" s="49">
        <f t="shared" si="163"/>
        <v>0</v>
      </c>
      <c r="J1778" s="49">
        <f t="shared" si="164"/>
        <v>14.915000000000001</v>
      </c>
      <c r="K1778" s="49">
        <f t="shared" si="165"/>
        <v>39.25</v>
      </c>
      <c r="L1778" s="50">
        <f t="shared" si="166"/>
        <v>14.91</v>
      </c>
      <c r="M1778" s="50">
        <f t="shared" si="167"/>
        <v>14.91</v>
      </c>
      <c r="P1778" s="8">
        <v>0</v>
      </c>
      <c r="Q1778" s="8">
        <v>45.27</v>
      </c>
    </row>
    <row r="1779" spans="1:17">
      <c r="A1779" s="44" t="s">
        <v>380</v>
      </c>
      <c r="B1779" s="45" t="s">
        <v>37</v>
      </c>
      <c r="C1779" s="75">
        <v>60304</v>
      </c>
      <c r="D1779" s="53" t="s">
        <v>102</v>
      </c>
      <c r="E1779" s="47" t="s">
        <v>62</v>
      </c>
      <c r="F1779" s="54">
        <v>13.3</v>
      </c>
      <c r="G1779" s="67">
        <v>13.3</v>
      </c>
      <c r="H1779" s="48">
        <f t="shared" si="162"/>
        <v>116.10900000000001</v>
      </c>
      <c r="I1779" s="49">
        <f t="shared" si="163"/>
        <v>8.73</v>
      </c>
      <c r="J1779" s="49">
        <f t="shared" si="164"/>
        <v>32.451999999999998</v>
      </c>
      <c r="K1779" s="49">
        <f t="shared" si="165"/>
        <v>2.44</v>
      </c>
      <c r="L1779" s="50">
        <f t="shared" si="166"/>
        <v>148.56</v>
      </c>
      <c r="M1779" s="50">
        <f t="shared" si="167"/>
        <v>148.56</v>
      </c>
      <c r="P1779" s="8">
        <v>10.07</v>
      </c>
      <c r="Q1779" s="8">
        <v>2.82</v>
      </c>
    </row>
    <row r="1780" spans="1:17" ht="15.6">
      <c r="A1780" s="44" t="s">
        <v>381</v>
      </c>
      <c r="B1780" s="45" t="s">
        <v>7</v>
      </c>
      <c r="C1780" s="75">
        <v>92759</v>
      </c>
      <c r="D1780" s="53" t="s">
        <v>248</v>
      </c>
      <c r="E1780" s="47" t="s">
        <v>62</v>
      </c>
      <c r="F1780" s="54">
        <v>5.9</v>
      </c>
      <c r="G1780" s="67">
        <v>5.9</v>
      </c>
      <c r="H1780" s="48">
        <f t="shared" si="162"/>
        <v>57.112000000000002</v>
      </c>
      <c r="I1780" s="49">
        <f t="shared" si="163"/>
        <v>9.68</v>
      </c>
      <c r="J1780" s="49">
        <f t="shared" si="164"/>
        <v>19.529</v>
      </c>
      <c r="K1780" s="49">
        <f t="shared" si="165"/>
        <v>3.31</v>
      </c>
      <c r="L1780" s="50">
        <f t="shared" si="166"/>
        <v>76.64</v>
      </c>
      <c r="M1780" s="50">
        <f t="shared" si="167"/>
        <v>76.64</v>
      </c>
      <c r="P1780" s="11">
        <v>11.17</v>
      </c>
      <c r="Q1780" s="11">
        <v>3.82</v>
      </c>
    </row>
    <row r="1781" spans="1:17">
      <c r="A1781" s="69" t="s">
        <v>241</v>
      </c>
      <c r="B1781" s="70"/>
      <c r="C1781" s="70"/>
      <c r="D1781" s="71" t="s">
        <v>226</v>
      </c>
      <c r="E1781" s="70"/>
      <c r="F1781" s="95"/>
      <c r="G1781" s="70"/>
      <c r="H1781" s="72"/>
      <c r="I1781" s="72"/>
      <c r="J1781" s="72"/>
      <c r="K1781" s="72"/>
      <c r="L1781" s="72">
        <f>SUM(L1782:L1786)</f>
        <v>6363</v>
      </c>
      <c r="M1781" s="72">
        <f>SUM(M1782:M1786)</f>
        <v>6363</v>
      </c>
      <c r="P1781" s="2"/>
      <c r="Q1781" s="2"/>
    </row>
    <row r="1782" spans="1:17">
      <c r="A1782" s="44" t="s">
        <v>242</v>
      </c>
      <c r="B1782" s="45" t="s">
        <v>37</v>
      </c>
      <c r="C1782" s="46">
        <v>60205</v>
      </c>
      <c r="D1782" s="53" t="s">
        <v>100</v>
      </c>
      <c r="E1782" s="47" t="s">
        <v>9</v>
      </c>
      <c r="F1782" s="54">
        <v>55.74</v>
      </c>
      <c r="G1782" s="48">
        <v>55.74</v>
      </c>
      <c r="H1782" s="48">
        <f t="shared" si="162"/>
        <v>1696.1682000000001</v>
      </c>
      <c r="I1782" s="49">
        <f t="shared" si="163"/>
        <v>30.43</v>
      </c>
      <c r="J1782" s="49">
        <f t="shared" si="164"/>
        <v>1061.2896000000001</v>
      </c>
      <c r="K1782" s="49">
        <f t="shared" si="165"/>
        <v>19.04</v>
      </c>
      <c r="L1782" s="50">
        <f t="shared" si="166"/>
        <v>2757.45</v>
      </c>
      <c r="M1782" s="50">
        <f t="shared" si="167"/>
        <v>2757.45</v>
      </c>
      <c r="P1782" s="8">
        <v>35.1</v>
      </c>
      <c r="Q1782" s="8">
        <v>21.96</v>
      </c>
    </row>
    <row r="1783" spans="1:17" ht="15.6">
      <c r="A1783" s="44" t="s">
        <v>243</v>
      </c>
      <c r="B1783" s="45" t="s">
        <v>7</v>
      </c>
      <c r="C1783" s="46">
        <v>94971</v>
      </c>
      <c r="D1783" s="53" t="s">
        <v>244</v>
      </c>
      <c r="E1783" s="47" t="s">
        <v>17</v>
      </c>
      <c r="F1783" s="54">
        <v>3.34</v>
      </c>
      <c r="G1783" s="48">
        <v>3.34</v>
      </c>
      <c r="H1783" s="48">
        <f t="shared" si="162"/>
        <v>1280.0216</v>
      </c>
      <c r="I1783" s="49">
        <f t="shared" si="163"/>
        <v>383.24</v>
      </c>
      <c r="J1783" s="49">
        <f t="shared" si="164"/>
        <v>132.83180000000002</v>
      </c>
      <c r="K1783" s="49">
        <f t="shared" si="165"/>
        <v>39.770000000000003</v>
      </c>
      <c r="L1783" s="50">
        <f t="shared" si="166"/>
        <v>1412.85</v>
      </c>
      <c r="M1783" s="50">
        <f t="shared" si="167"/>
        <v>1412.85</v>
      </c>
      <c r="P1783" s="8">
        <v>442</v>
      </c>
      <c r="Q1783" s="8">
        <v>45.87</v>
      </c>
    </row>
    <row r="1784" spans="1:17">
      <c r="A1784" s="44" t="s">
        <v>245</v>
      </c>
      <c r="B1784" s="45" t="s">
        <v>37</v>
      </c>
      <c r="C1784" s="46">
        <v>60801</v>
      </c>
      <c r="D1784" s="53" t="s">
        <v>101</v>
      </c>
      <c r="E1784" s="47" t="s">
        <v>17</v>
      </c>
      <c r="F1784" s="54">
        <v>3.34</v>
      </c>
      <c r="G1784" s="48">
        <v>3.34</v>
      </c>
      <c r="H1784" s="48">
        <f t="shared" si="162"/>
        <v>0</v>
      </c>
      <c r="I1784" s="49">
        <f t="shared" si="163"/>
        <v>0</v>
      </c>
      <c r="J1784" s="49">
        <f t="shared" si="164"/>
        <v>131.095</v>
      </c>
      <c r="K1784" s="49">
        <f t="shared" si="165"/>
        <v>39.25</v>
      </c>
      <c r="L1784" s="50">
        <f t="shared" si="166"/>
        <v>131.09</v>
      </c>
      <c r="M1784" s="50">
        <f t="shared" si="167"/>
        <v>131.09</v>
      </c>
      <c r="P1784" s="8">
        <v>0</v>
      </c>
      <c r="Q1784" s="8">
        <v>45.27</v>
      </c>
    </row>
    <row r="1785" spans="1:17">
      <c r="A1785" s="44" t="s">
        <v>246</v>
      </c>
      <c r="B1785" s="45" t="s">
        <v>37</v>
      </c>
      <c r="C1785" s="46">
        <v>60304</v>
      </c>
      <c r="D1785" s="53" t="s">
        <v>102</v>
      </c>
      <c r="E1785" s="47" t="s">
        <v>62</v>
      </c>
      <c r="F1785" s="54">
        <v>122.7</v>
      </c>
      <c r="G1785" s="48">
        <v>122.7</v>
      </c>
      <c r="H1785" s="48">
        <f t="shared" si="162"/>
        <v>1071.171</v>
      </c>
      <c r="I1785" s="49">
        <f t="shared" si="163"/>
        <v>8.73</v>
      </c>
      <c r="J1785" s="49">
        <f t="shared" si="164"/>
        <v>299.38799999999998</v>
      </c>
      <c r="K1785" s="49">
        <f t="shared" si="165"/>
        <v>2.44</v>
      </c>
      <c r="L1785" s="50">
        <f t="shared" si="166"/>
        <v>1370.55</v>
      </c>
      <c r="M1785" s="50">
        <f t="shared" si="167"/>
        <v>1370.55</v>
      </c>
      <c r="P1785" s="8">
        <v>10.07</v>
      </c>
      <c r="Q1785" s="8">
        <v>2.82</v>
      </c>
    </row>
    <row r="1786" spans="1:17" ht="15.6">
      <c r="A1786" s="44" t="s">
        <v>247</v>
      </c>
      <c r="B1786" s="45" t="s">
        <v>7</v>
      </c>
      <c r="C1786" s="46">
        <v>92759</v>
      </c>
      <c r="D1786" s="53" t="s">
        <v>248</v>
      </c>
      <c r="E1786" s="47" t="s">
        <v>62</v>
      </c>
      <c r="F1786" s="54">
        <v>53.2</v>
      </c>
      <c r="G1786" s="48">
        <v>53.2</v>
      </c>
      <c r="H1786" s="48">
        <f t="shared" si="162"/>
        <v>514.976</v>
      </c>
      <c r="I1786" s="49">
        <f t="shared" si="163"/>
        <v>9.68</v>
      </c>
      <c r="J1786" s="49">
        <f t="shared" si="164"/>
        <v>176.09200000000001</v>
      </c>
      <c r="K1786" s="49">
        <f t="shared" si="165"/>
        <v>3.31</v>
      </c>
      <c r="L1786" s="50">
        <f t="shared" si="166"/>
        <v>691.06</v>
      </c>
      <c r="M1786" s="50">
        <f t="shared" si="167"/>
        <v>691.06</v>
      </c>
      <c r="P1786" s="8">
        <v>11.17</v>
      </c>
      <c r="Q1786" s="8">
        <v>3.82</v>
      </c>
    </row>
    <row r="1787" spans="1:17">
      <c r="A1787" s="69" t="s">
        <v>249</v>
      </c>
      <c r="B1787" s="70"/>
      <c r="C1787" s="70"/>
      <c r="D1787" s="71" t="s">
        <v>229</v>
      </c>
      <c r="E1787" s="70"/>
      <c r="F1787" s="95"/>
      <c r="G1787" s="70"/>
      <c r="H1787" s="72"/>
      <c r="I1787" s="72"/>
      <c r="J1787" s="72"/>
      <c r="K1787" s="72"/>
      <c r="L1787" s="72">
        <f>SUM(L1788:L1792)</f>
        <v>3672.6</v>
      </c>
      <c r="M1787" s="72">
        <f>SUM(M1788:M1792)</f>
        <v>3672.6</v>
      </c>
      <c r="P1787" s="2"/>
      <c r="Q1787" s="2"/>
    </row>
    <row r="1788" spans="1:17">
      <c r="A1788" s="44" t="s">
        <v>250</v>
      </c>
      <c r="B1788" s="45" t="s">
        <v>37</v>
      </c>
      <c r="C1788" s="46">
        <v>60205</v>
      </c>
      <c r="D1788" s="53" t="s">
        <v>100</v>
      </c>
      <c r="E1788" s="47" t="s">
        <v>9</v>
      </c>
      <c r="F1788" s="54">
        <v>32.26</v>
      </c>
      <c r="G1788" s="48">
        <v>32.26</v>
      </c>
      <c r="H1788" s="48">
        <f t="shared" si="162"/>
        <v>981.67179999999996</v>
      </c>
      <c r="I1788" s="49">
        <f t="shared" si="163"/>
        <v>30.43</v>
      </c>
      <c r="J1788" s="49">
        <f t="shared" si="164"/>
        <v>614.23039999999992</v>
      </c>
      <c r="K1788" s="49">
        <f t="shared" si="165"/>
        <v>19.04</v>
      </c>
      <c r="L1788" s="50">
        <f t="shared" si="166"/>
        <v>1595.9</v>
      </c>
      <c r="M1788" s="50">
        <f t="shared" si="167"/>
        <v>1595.9</v>
      </c>
      <c r="P1788" s="8">
        <v>35.1</v>
      </c>
      <c r="Q1788" s="8">
        <v>21.96</v>
      </c>
    </row>
    <row r="1789" spans="1:17" ht="15.6">
      <c r="A1789" s="44" t="s">
        <v>251</v>
      </c>
      <c r="B1789" s="45" t="s">
        <v>7</v>
      </c>
      <c r="C1789" s="46">
        <v>94971</v>
      </c>
      <c r="D1789" s="53" t="s">
        <v>244</v>
      </c>
      <c r="E1789" s="47" t="s">
        <v>17</v>
      </c>
      <c r="F1789" s="54">
        <v>1.94</v>
      </c>
      <c r="G1789" s="48">
        <v>1.94</v>
      </c>
      <c r="H1789" s="48">
        <f t="shared" si="162"/>
        <v>743.48559999999998</v>
      </c>
      <c r="I1789" s="49">
        <f t="shared" si="163"/>
        <v>383.24</v>
      </c>
      <c r="J1789" s="49">
        <f t="shared" si="164"/>
        <v>77.153800000000004</v>
      </c>
      <c r="K1789" s="49">
        <f t="shared" si="165"/>
        <v>39.770000000000003</v>
      </c>
      <c r="L1789" s="50">
        <f t="shared" si="166"/>
        <v>820.63</v>
      </c>
      <c r="M1789" s="50">
        <f t="shared" si="167"/>
        <v>820.63</v>
      </c>
      <c r="P1789" s="8">
        <v>442</v>
      </c>
      <c r="Q1789" s="8">
        <v>45.87</v>
      </c>
    </row>
    <row r="1790" spans="1:17">
      <c r="A1790" s="44" t="s">
        <v>252</v>
      </c>
      <c r="B1790" s="45" t="s">
        <v>37</v>
      </c>
      <c r="C1790" s="46">
        <v>60801</v>
      </c>
      <c r="D1790" s="53" t="s">
        <v>101</v>
      </c>
      <c r="E1790" s="47" t="s">
        <v>17</v>
      </c>
      <c r="F1790" s="54">
        <v>1.94</v>
      </c>
      <c r="G1790" s="48">
        <v>1.94</v>
      </c>
      <c r="H1790" s="48">
        <f t="shared" si="162"/>
        <v>0</v>
      </c>
      <c r="I1790" s="49">
        <f t="shared" si="163"/>
        <v>0</v>
      </c>
      <c r="J1790" s="49">
        <f t="shared" si="164"/>
        <v>76.144999999999996</v>
      </c>
      <c r="K1790" s="49">
        <f t="shared" si="165"/>
        <v>39.25</v>
      </c>
      <c r="L1790" s="50">
        <f t="shared" si="166"/>
        <v>76.14</v>
      </c>
      <c r="M1790" s="50">
        <f t="shared" si="167"/>
        <v>76.14</v>
      </c>
      <c r="P1790" s="8">
        <v>0</v>
      </c>
      <c r="Q1790" s="8">
        <v>45.27</v>
      </c>
    </row>
    <row r="1791" spans="1:17">
      <c r="A1791" s="44" t="s">
        <v>253</v>
      </c>
      <c r="B1791" s="45" t="s">
        <v>37</v>
      </c>
      <c r="C1791" s="46">
        <v>60304</v>
      </c>
      <c r="D1791" s="53" t="s">
        <v>102</v>
      </c>
      <c r="E1791" s="47" t="s">
        <v>62</v>
      </c>
      <c r="F1791" s="54">
        <v>69.7</v>
      </c>
      <c r="G1791" s="48">
        <v>69.7</v>
      </c>
      <c r="H1791" s="48">
        <f t="shared" si="162"/>
        <v>608.48100000000011</v>
      </c>
      <c r="I1791" s="49">
        <f t="shared" si="163"/>
        <v>8.73</v>
      </c>
      <c r="J1791" s="49">
        <f t="shared" si="164"/>
        <v>170.06800000000001</v>
      </c>
      <c r="K1791" s="49">
        <f t="shared" si="165"/>
        <v>2.44</v>
      </c>
      <c r="L1791" s="50">
        <f t="shared" si="166"/>
        <v>778.54</v>
      </c>
      <c r="M1791" s="50">
        <f t="shared" si="167"/>
        <v>778.54</v>
      </c>
      <c r="P1791" s="8">
        <v>10.07</v>
      </c>
      <c r="Q1791" s="8">
        <v>2.82</v>
      </c>
    </row>
    <row r="1792" spans="1:17" ht="15.6">
      <c r="A1792" s="44" t="s">
        <v>254</v>
      </c>
      <c r="B1792" s="45" t="s">
        <v>7</v>
      </c>
      <c r="C1792" s="46">
        <v>92759</v>
      </c>
      <c r="D1792" s="53" t="s">
        <v>248</v>
      </c>
      <c r="E1792" s="47" t="s">
        <v>62</v>
      </c>
      <c r="F1792" s="54">
        <v>30.9</v>
      </c>
      <c r="G1792" s="48">
        <v>30.9</v>
      </c>
      <c r="H1792" s="48">
        <f t="shared" si="162"/>
        <v>299.11199999999997</v>
      </c>
      <c r="I1792" s="49">
        <f t="shared" si="163"/>
        <v>9.68</v>
      </c>
      <c r="J1792" s="49">
        <f t="shared" si="164"/>
        <v>102.279</v>
      </c>
      <c r="K1792" s="49">
        <f t="shared" si="165"/>
        <v>3.31</v>
      </c>
      <c r="L1792" s="50">
        <f t="shared" si="166"/>
        <v>401.39</v>
      </c>
      <c r="M1792" s="50">
        <f t="shared" si="167"/>
        <v>401.39</v>
      </c>
      <c r="P1792" s="8">
        <v>11.17</v>
      </c>
      <c r="Q1792" s="8">
        <v>3.82</v>
      </c>
    </row>
    <row r="1793" spans="1:17">
      <c r="A1793" s="69" t="s">
        <v>255</v>
      </c>
      <c r="B1793" s="70"/>
      <c r="C1793" s="70"/>
      <c r="D1793" s="71" t="s">
        <v>232</v>
      </c>
      <c r="E1793" s="70"/>
      <c r="F1793" s="95"/>
      <c r="G1793" s="70"/>
      <c r="H1793" s="72"/>
      <c r="I1793" s="72"/>
      <c r="J1793" s="72"/>
      <c r="K1793" s="72"/>
      <c r="L1793" s="72">
        <f>SUM(L1794:L1798)</f>
        <v>6364.6</v>
      </c>
      <c r="M1793" s="72">
        <f>SUM(M1794:M1798)</f>
        <v>6364.6</v>
      </c>
      <c r="P1793" s="2"/>
      <c r="Q1793" s="2"/>
    </row>
    <row r="1794" spans="1:17">
      <c r="A1794" s="44" t="s">
        <v>256</v>
      </c>
      <c r="B1794" s="45" t="s">
        <v>37</v>
      </c>
      <c r="C1794" s="46">
        <v>60205</v>
      </c>
      <c r="D1794" s="53" t="s">
        <v>100</v>
      </c>
      <c r="E1794" s="47" t="s">
        <v>9</v>
      </c>
      <c r="F1794" s="54">
        <v>55.36</v>
      </c>
      <c r="G1794" s="48">
        <v>55.36</v>
      </c>
      <c r="H1794" s="48">
        <f t="shared" si="162"/>
        <v>1684.6048000000001</v>
      </c>
      <c r="I1794" s="49">
        <f t="shared" si="163"/>
        <v>30.43</v>
      </c>
      <c r="J1794" s="49">
        <f t="shared" si="164"/>
        <v>1054.0544</v>
      </c>
      <c r="K1794" s="49">
        <f t="shared" si="165"/>
        <v>19.04</v>
      </c>
      <c r="L1794" s="50">
        <f t="shared" si="166"/>
        <v>2738.65</v>
      </c>
      <c r="M1794" s="50">
        <f t="shared" si="167"/>
        <v>2738.65</v>
      </c>
      <c r="P1794" s="8">
        <v>35.1</v>
      </c>
      <c r="Q1794" s="8">
        <v>21.96</v>
      </c>
    </row>
    <row r="1795" spans="1:17" ht="15.6">
      <c r="A1795" s="44" t="s">
        <v>257</v>
      </c>
      <c r="B1795" s="45" t="s">
        <v>7</v>
      </c>
      <c r="C1795" s="46">
        <v>94971</v>
      </c>
      <c r="D1795" s="53" t="s">
        <v>244</v>
      </c>
      <c r="E1795" s="47" t="s">
        <v>17</v>
      </c>
      <c r="F1795" s="54">
        <v>3.32</v>
      </c>
      <c r="G1795" s="48">
        <v>3.32</v>
      </c>
      <c r="H1795" s="48">
        <f t="shared" si="162"/>
        <v>1272.3568</v>
      </c>
      <c r="I1795" s="49">
        <f t="shared" si="163"/>
        <v>383.24</v>
      </c>
      <c r="J1795" s="49">
        <f t="shared" si="164"/>
        <v>132.03640000000001</v>
      </c>
      <c r="K1795" s="49">
        <f t="shared" si="165"/>
        <v>39.770000000000003</v>
      </c>
      <c r="L1795" s="50">
        <f t="shared" si="166"/>
        <v>1404.39</v>
      </c>
      <c r="M1795" s="50">
        <f t="shared" si="167"/>
        <v>1404.39</v>
      </c>
      <c r="P1795" s="8">
        <v>442</v>
      </c>
      <c r="Q1795" s="8">
        <v>45.87</v>
      </c>
    </row>
    <row r="1796" spans="1:17">
      <c r="A1796" s="44" t="s">
        <v>258</v>
      </c>
      <c r="B1796" s="45" t="s">
        <v>37</v>
      </c>
      <c r="C1796" s="46">
        <v>60801</v>
      </c>
      <c r="D1796" s="53" t="s">
        <v>101</v>
      </c>
      <c r="E1796" s="47" t="s">
        <v>17</v>
      </c>
      <c r="F1796" s="54">
        <v>3.32</v>
      </c>
      <c r="G1796" s="48">
        <v>3.32</v>
      </c>
      <c r="H1796" s="48">
        <f t="shared" si="162"/>
        <v>0</v>
      </c>
      <c r="I1796" s="49">
        <f t="shared" si="163"/>
        <v>0</v>
      </c>
      <c r="J1796" s="49">
        <f t="shared" si="164"/>
        <v>130.31</v>
      </c>
      <c r="K1796" s="49">
        <f t="shared" si="165"/>
        <v>39.25</v>
      </c>
      <c r="L1796" s="50">
        <f t="shared" si="166"/>
        <v>130.31</v>
      </c>
      <c r="M1796" s="50">
        <f t="shared" si="167"/>
        <v>130.31</v>
      </c>
      <c r="P1796" s="8">
        <v>0</v>
      </c>
      <c r="Q1796" s="8">
        <v>45.27</v>
      </c>
    </row>
    <row r="1797" spans="1:17">
      <c r="A1797" s="44" t="s">
        <v>259</v>
      </c>
      <c r="B1797" s="45" t="s">
        <v>37</v>
      </c>
      <c r="C1797" s="46">
        <v>60304</v>
      </c>
      <c r="D1797" s="53" t="s">
        <v>102</v>
      </c>
      <c r="E1797" s="47" t="s">
        <v>62</v>
      </c>
      <c r="F1797" s="54">
        <v>126.4</v>
      </c>
      <c r="G1797" s="48">
        <v>126.4</v>
      </c>
      <c r="H1797" s="48">
        <f t="shared" si="162"/>
        <v>1103.4720000000002</v>
      </c>
      <c r="I1797" s="49">
        <f t="shared" si="163"/>
        <v>8.73</v>
      </c>
      <c r="J1797" s="49">
        <f t="shared" si="164"/>
        <v>308.416</v>
      </c>
      <c r="K1797" s="49">
        <f t="shared" si="165"/>
        <v>2.44</v>
      </c>
      <c r="L1797" s="50">
        <f t="shared" si="166"/>
        <v>1411.88</v>
      </c>
      <c r="M1797" s="50">
        <f t="shared" si="167"/>
        <v>1411.88</v>
      </c>
      <c r="P1797" s="8">
        <v>10.07</v>
      </c>
      <c r="Q1797" s="8">
        <v>2.82</v>
      </c>
    </row>
    <row r="1798" spans="1:17" ht="15.6">
      <c r="A1798" s="44" t="s">
        <v>260</v>
      </c>
      <c r="B1798" s="45" t="s">
        <v>7</v>
      </c>
      <c r="C1798" s="46">
        <v>92759</v>
      </c>
      <c r="D1798" s="53" t="s">
        <v>248</v>
      </c>
      <c r="E1798" s="47" t="s">
        <v>62</v>
      </c>
      <c r="F1798" s="54">
        <v>52.3</v>
      </c>
      <c r="G1798" s="48">
        <v>52.3</v>
      </c>
      <c r="H1798" s="48">
        <f t="shared" si="162"/>
        <v>506.26399999999995</v>
      </c>
      <c r="I1798" s="49">
        <f t="shared" si="163"/>
        <v>9.68</v>
      </c>
      <c r="J1798" s="49">
        <f t="shared" si="164"/>
        <v>173.113</v>
      </c>
      <c r="K1798" s="49">
        <f t="shared" si="165"/>
        <v>3.31</v>
      </c>
      <c r="L1798" s="50">
        <f t="shared" si="166"/>
        <v>679.37</v>
      </c>
      <c r="M1798" s="50">
        <f t="shared" si="167"/>
        <v>679.37</v>
      </c>
      <c r="P1798" s="8">
        <v>11.17</v>
      </c>
      <c r="Q1798" s="8">
        <v>3.82</v>
      </c>
    </row>
    <row r="1799" spans="1:17">
      <c r="A1799" s="69" t="s">
        <v>261</v>
      </c>
      <c r="B1799" s="70"/>
      <c r="C1799" s="70"/>
      <c r="D1799" s="71" t="s">
        <v>235</v>
      </c>
      <c r="E1799" s="70"/>
      <c r="F1799" s="95"/>
      <c r="G1799" s="70"/>
      <c r="H1799" s="72"/>
      <c r="I1799" s="72"/>
      <c r="J1799" s="72"/>
      <c r="K1799" s="72"/>
      <c r="L1799" s="72">
        <f>SUM(L1800:L1804)</f>
        <v>677.36</v>
      </c>
      <c r="M1799" s="72">
        <f>SUM(M1800:M1804)</f>
        <v>677.36</v>
      </c>
      <c r="P1799" s="2"/>
      <c r="Q1799" s="2"/>
    </row>
    <row r="1800" spans="1:17">
      <c r="A1800" s="44" t="s">
        <v>262</v>
      </c>
      <c r="B1800" s="45" t="s">
        <v>37</v>
      </c>
      <c r="C1800" s="46">
        <v>60205</v>
      </c>
      <c r="D1800" s="53" t="s">
        <v>100</v>
      </c>
      <c r="E1800" s="47" t="s">
        <v>9</v>
      </c>
      <c r="F1800" s="54">
        <v>5.09</v>
      </c>
      <c r="G1800" s="48">
        <v>5.09</v>
      </c>
      <c r="H1800" s="48">
        <f t="shared" si="162"/>
        <v>154.8887</v>
      </c>
      <c r="I1800" s="49">
        <f t="shared" si="163"/>
        <v>30.43</v>
      </c>
      <c r="J1800" s="49">
        <f t="shared" si="164"/>
        <v>96.913599999999988</v>
      </c>
      <c r="K1800" s="49">
        <f t="shared" si="165"/>
        <v>19.04</v>
      </c>
      <c r="L1800" s="50">
        <f t="shared" si="166"/>
        <v>251.8</v>
      </c>
      <c r="M1800" s="50">
        <f t="shared" si="167"/>
        <v>251.8</v>
      </c>
      <c r="P1800" s="8">
        <v>35.1</v>
      </c>
      <c r="Q1800" s="8">
        <v>21.96</v>
      </c>
    </row>
    <row r="1801" spans="1:17" ht="15.6">
      <c r="A1801" s="44" t="s">
        <v>263</v>
      </c>
      <c r="B1801" s="45" t="s">
        <v>7</v>
      </c>
      <c r="C1801" s="46">
        <v>94971</v>
      </c>
      <c r="D1801" s="53" t="s">
        <v>244</v>
      </c>
      <c r="E1801" s="47" t="s">
        <v>17</v>
      </c>
      <c r="F1801" s="54">
        <v>0.47</v>
      </c>
      <c r="G1801" s="48">
        <v>0.47</v>
      </c>
      <c r="H1801" s="48">
        <f t="shared" si="162"/>
        <v>180.12279999999998</v>
      </c>
      <c r="I1801" s="49">
        <f t="shared" si="163"/>
        <v>383.24</v>
      </c>
      <c r="J1801" s="49">
        <f t="shared" si="164"/>
        <v>18.6919</v>
      </c>
      <c r="K1801" s="49">
        <f t="shared" si="165"/>
        <v>39.770000000000003</v>
      </c>
      <c r="L1801" s="50">
        <f t="shared" si="166"/>
        <v>198.81</v>
      </c>
      <c r="M1801" s="50">
        <f t="shared" si="167"/>
        <v>198.81</v>
      </c>
      <c r="P1801" s="8">
        <v>442</v>
      </c>
      <c r="Q1801" s="8">
        <v>45.87</v>
      </c>
    </row>
    <row r="1802" spans="1:17">
      <c r="A1802" s="44" t="s">
        <v>264</v>
      </c>
      <c r="B1802" s="45" t="s">
        <v>37</v>
      </c>
      <c r="C1802" s="46">
        <v>60801</v>
      </c>
      <c r="D1802" s="53" t="s">
        <v>101</v>
      </c>
      <c r="E1802" s="47" t="s">
        <v>17</v>
      </c>
      <c r="F1802" s="54">
        <v>0.47</v>
      </c>
      <c r="G1802" s="48">
        <v>0.47</v>
      </c>
      <c r="H1802" s="48">
        <f t="shared" ref="H1802:H1856" si="168">G1802*I1802</f>
        <v>0</v>
      </c>
      <c r="I1802" s="49">
        <f t="shared" ref="I1802:I1856" si="169">TRUNC(($P$7*P1802),2)</f>
        <v>0</v>
      </c>
      <c r="J1802" s="49">
        <f t="shared" ref="J1802:J1856" si="170">G1802*K1802</f>
        <v>18.447499999999998</v>
      </c>
      <c r="K1802" s="49">
        <f t="shared" ref="K1802:K1856" si="171">TRUNC(($P$7*Q1802),2)</f>
        <v>39.25</v>
      </c>
      <c r="L1802" s="50">
        <f t="shared" ref="L1802:L1856" si="172">TRUNC(F1802*(I1802+K1802),2)</f>
        <v>18.440000000000001</v>
      </c>
      <c r="M1802" s="50">
        <f t="shared" ref="M1802:M1856" si="173">TRUNC(G1802*(I1802+K1802),2)</f>
        <v>18.440000000000001</v>
      </c>
      <c r="P1802" s="8">
        <v>0</v>
      </c>
      <c r="Q1802" s="8">
        <v>45.27</v>
      </c>
    </row>
    <row r="1803" spans="1:17">
      <c r="A1803" s="44" t="s">
        <v>265</v>
      </c>
      <c r="B1803" s="45" t="s">
        <v>37</v>
      </c>
      <c r="C1803" s="46">
        <v>60304</v>
      </c>
      <c r="D1803" s="53" t="s">
        <v>102</v>
      </c>
      <c r="E1803" s="47" t="s">
        <v>62</v>
      </c>
      <c r="F1803" s="54">
        <v>13.3</v>
      </c>
      <c r="G1803" s="48">
        <v>13.3</v>
      </c>
      <c r="H1803" s="48">
        <f t="shared" si="168"/>
        <v>116.10900000000001</v>
      </c>
      <c r="I1803" s="49">
        <f t="shared" si="169"/>
        <v>8.73</v>
      </c>
      <c r="J1803" s="49">
        <f t="shared" si="170"/>
        <v>32.451999999999998</v>
      </c>
      <c r="K1803" s="49">
        <f t="shared" si="171"/>
        <v>2.44</v>
      </c>
      <c r="L1803" s="50">
        <f t="shared" si="172"/>
        <v>148.56</v>
      </c>
      <c r="M1803" s="50">
        <f t="shared" si="173"/>
        <v>148.56</v>
      </c>
      <c r="P1803" s="8">
        <v>10.07</v>
      </c>
      <c r="Q1803" s="8">
        <v>2.82</v>
      </c>
    </row>
    <row r="1804" spans="1:17" ht="15.6">
      <c r="A1804" s="44" t="s">
        <v>266</v>
      </c>
      <c r="B1804" s="45" t="s">
        <v>7</v>
      </c>
      <c r="C1804" s="46">
        <v>92759</v>
      </c>
      <c r="D1804" s="53" t="s">
        <v>248</v>
      </c>
      <c r="E1804" s="47" t="s">
        <v>62</v>
      </c>
      <c r="F1804" s="54">
        <v>4.5999999999999996</v>
      </c>
      <c r="G1804" s="48">
        <v>4.5999999999999996</v>
      </c>
      <c r="H1804" s="48">
        <f t="shared" si="168"/>
        <v>44.527999999999999</v>
      </c>
      <c r="I1804" s="49">
        <f t="shared" si="169"/>
        <v>9.68</v>
      </c>
      <c r="J1804" s="49">
        <f t="shared" si="170"/>
        <v>15.225999999999999</v>
      </c>
      <c r="K1804" s="49">
        <f t="shared" si="171"/>
        <v>3.31</v>
      </c>
      <c r="L1804" s="50">
        <f t="shared" si="172"/>
        <v>59.75</v>
      </c>
      <c r="M1804" s="50">
        <f t="shared" si="173"/>
        <v>59.75</v>
      </c>
      <c r="P1804" s="8">
        <v>11.17</v>
      </c>
      <c r="Q1804" s="8">
        <v>3.82</v>
      </c>
    </row>
    <row r="1805" spans="1:17">
      <c r="A1805" s="59" t="s">
        <v>267</v>
      </c>
      <c r="B1805" s="60"/>
      <c r="C1805" s="60"/>
      <c r="D1805" s="61" t="s">
        <v>268</v>
      </c>
      <c r="E1805" s="60"/>
      <c r="F1805" s="93"/>
      <c r="G1805" s="60"/>
      <c r="H1805" s="62"/>
      <c r="I1805" s="62"/>
      <c r="J1805" s="62"/>
      <c r="K1805" s="62"/>
      <c r="L1805" s="62">
        <f>L1806+L1811+L1816</f>
        <v>11067.86</v>
      </c>
      <c r="M1805" s="62">
        <f>M1806+M1811+M1816</f>
        <v>11067.86</v>
      </c>
      <c r="N1805" s="23"/>
      <c r="P1805" s="3"/>
      <c r="Q1805" s="3"/>
    </row>
    <row r="1806" spans="1:17">
      <c r="A1806" s="69" t="s">
        <v>269</v>
      </c>
      <c r="B1806" s="70"/>
      <c r="C1806" s="70"/>
      <c r="D1806" s="71" t="s">
        <v>226</v>
      </c>
      <c r="E1806" s="70"/>
      <c r="F1806" s="95"/>
      <c r="G1806" s="70"/>
      <c r="H1806" s="72"/>
      <c r="I1806" s="72"/>
      <c r="J1806" s="72"/>
      <c r="K1806" s="72"/>
      <c r="L1806" s="72">
        <f>SUM(L1807:L1810)</f>
        <v>3451.6400000000003</v>
      </c>
      <c r="M1806" s="72">
        <f>SUM(M1807:M1810)</f>
        <v>3451.6400000000003</v>
      </c>
      <c r="P1806" s="2"/>
      <c r="Q1806" s="2"/>
    </row>
    <row r="1807" spans="1:17" ht="15.6">
      <c r="A1807" s="44" t="s">
        <v>270</v>
      </c>
      <c r="B1807" s="51" t="s">
        <v>7</v>
      </c>
      <c r="C1807" s="52">
        <v>92526</v>
      </c>
      <c r="D1807" s="53" t="s">
        <v>271</v>
      </c>
      <c r="E1807" s="63" t="s">
        <v>9</v>
      </c>
      <c r="F1807" s="64">
        <v>28.28</v>
      </c>
      <c r="G1807" s="65">
        <v>28.28</v>
      </c>
      <c r="H1807" s="48">
        <f t="shared" si="168"/>
        <v>769.21600000000001</v>
      </c>
      <c r="I1807" s="49">
        <f t="shared" si="169"/>
        <v>27.2</v>
      </c>
      <c r="J1807" s="49">
        <f t="shared" si="170"/>
        <v>289.5872</v>
      </c>
      <c r="K1807" s="49">
        <f t="shared" si="171"/>
        <v>10.24</v>
      </c>
      <c r="L1807" s="50">
        <f t="shared" si="172"/>
        <v>1058.8</v>
      </c>
      <c r="M1807" s="50">
        <f t="shared" si="173"/>
        <v>1058.8</v>
      </c>
      <c r="P1807" s="9">
        <v>31.38</v>
      </c>
      <c r="Q1807" s="9">
        <v>11.82</v>
      </c>
    </row>
    <row r="1808" spans="1:17" ht="15.6">
      <c r="A1808" s="44" t="s">
        <v>272</v>
      </c>
      <c r="B1808" s="45" t="s">
        <v>7</v>
      </c>
      <c r="C1808" s="46">
        <v>94971</v>
      </c>
      <c r="D1808" s="53" t="s">
        <v>244</v>
      </c>
      <c r="E1808" s="47" t="s">
        <v>17</v>
      </c>
      <c r="F1808" s="54">
        <v>3.39</v>
      </c>
      <c r="G1808" s="48">
        <v>3.39</v>
      </c>
      <c r="H1808" s="48">
        <f t="shared" si="168"/>
        <v>1299.1836000000001</v>
      </c>
      <c r="I1808" s="49">
        <f t="shared" si="169"/>
        <v>383.24</v>
      </c>
      <c r="J1808" s="49">
        <f t="shared" si="170"/>
        <v>134.8203</v>
      </c>
      <c r="K1808" s="49">
        <f t="shared" si="171"/>
        <v>39.770000000000003</v>
      </c>
      <c r="L1808" s="50">
        <f t="shared" si="172"/>
        <v>1434</v>
      </c>
      <c r="M1808" s="50">
        <f t="shared" si="173"/>
        <v>1434</v>
      </c>
      <c r="P1808" s="8">
        <v>442</v>
      </c>
      <c r="Q1808" s="8">
        <v>45.87</v>
      </c>
    </row>
    <row r="1809" spans="1:17">
      <c r="A1809" s="44" t="s">
        <v>273</v>
      </c>
      <c r="B1809" s="45" t="s">
        <v>37</v>
      </c>
      <c r="C1809" s="46">
        <v>60801</v>
      </c>
      <c r="D1809" s="53" t="s">
        <v>101</v>
      </c>
      <c r="E1809" s="47" t="s">
        <v>17</v>
      </c>
      <c r="F1809" s="54">
        <v>3.39</v>
      </c>
      <c r="G1809" s="48">
        <v>3.39</v>
      </c>
      <c r="H1809" s="48">
        <f t="shared" si="168"/>
        <v>0</v>
      </c>
      <c r="I1809" s="49">
        <f t="shared" si="169"/>
        <v>0</v>
      </c>
      <c r="J1809" s="49">
        <f t="shared" si="170"/>
        <v>133.0575</v>
      </c>
      <c r="K1809" s="49">
        <f t="shared" si="171"/>
        <v>39.25</v>
      </c>
      <c r="L1809" s="50">
        <f t="shared" si="172"/>
        <v>133.05000000000001</v>
      </c>
      <c r="M1809" s="50">
        <f t="shared" si="173"/>
        <v>133.05000000000001</v>
      </c>
      <c r="P1809" s="8">
        <v>0</v>
      </c>
      <c r="Q1809" s="8">
        <v>45.27</v>
      </c>
    </row>
    <row r="1810" spans="1:17" ht="15.6">
      <c r="A1810" s="44" t="s">
        <v>274</v>
      </c>
      <c r="B1810" s="45" t="s">
        <v>7</v>
      </c>
      <c r="C1810" s="46">
        <v>92768</v>
      </c>
      <c r="D1810" s="53" t="s">
        <v>275</v>
      </c>
      <c r="E1810" s="47" t="s">
        <v>62</v>
      </c>
      <c r="F1810" s="54">
        <v>65.8</v>
      </c>
      <c r="G1810" s="48">
        <v>65.8</v>
      </c>
      <c r="H1810" s="48">
        <f t="shared" si="168"/>
        <v>639.57600000000002</v>
      </c>
      <c r="I1810" s="49">
        <f t="shared" si="169"/>
        <v>9.7200000000000006</v>
      </c>
      <c r="J1810" s="49">
        <f t="shared" si="170"/>
        <v>186.214</v>
      </c>
      <c r="K1810" s="49">
        <f t="shared" si="171"/>
        <v>2.83</v>
      </c>
      <c r="L1810" s="50">
        <f t="shared" si="172"/>
        <v>825.79</v>
      </c>
      <c r="M1810" s="50">
        <f t="shared" si="173"/>
        <v>825.79</v>
      </c>
      <c r="P1810" s="8">
        <v>11.22</v>
      </c>
      <c r="Q1810" s="8">
        <v>3.27</v>
      </c>
    </row>
    <row r="1811" spans="1:17">
      <c r="A1811" s="69" t="s">
        <v>276</v>
      </c>
      <c r="B1811" s="70"/>
      <c r="C1811" s="70"/>
      <c r="D1811" s="71" t="s">
        <v>229</v>
      </c>
      <c r="E1811" s="70"/>
      <c r="F1811" s="95"/>
      <c r="G1811" s="70"/>
      <c r="H1811" s="72"/>
      <c r="I1811" s="72"/>
      <c r="J1811" s="72"/>
      <c r="K1811" s="72"/>
      <c r="L1811" s="72">
        <f>SUM(L1812:L1815)</f>
        <v>1902.03</v>
      </c>
      <c r="M1811" s="72">
        <f>SUM(M1812:M1815)</f>
        <v>1902.03</v>
      </c>
      <c r="P1811" s="2"/>
      <c r="Q1811" s="2"/>
    </row>
    <row r="1812" spans="1:17" ht="15.6">
      <c r="A1812" s="44" t="s">
        <v>277</v>
      </c>
      <c r="B1812" s="51" t="s">
        <v>7</v>
      </c>
      <c r="C1812" s="52">
        <v>92526</v>
      </c>
      <c r="D1812" s="53" t="s">
        <v>271</v>
      </c>
      <c r="E1812" s="63" t="s">
        <v>9</v>
      </c>
      <c r="F1812" s="64">
        <v>15.58</v>
      </c>
      <c r="G1812" s="65">
        <v>15.58</v>
      </c>
      <c r="H1812" s="48">
        <f t="shared" si="168"/>
        <v>423.77600000000001</v>
      </c>
      <c r="I1812" s="49">
        <f t="shared" si="169"/>
        <v>27.2</v>
      </c>
      <c r="J1812" s="49">
        <f t="shared" si="170"/>
        <v>159.53919999999999</v>
      </c>
      <c r="K1812" s="49">
        <f t="shared" si="171"/>
        <v>10.24</v>
      </c>
      <c r="L1812" s="50">
        <f t="shared" si="172"/>
        <v>583.30999999999995</v>
      </c>
      <c r="M1812" s="50">
        <f t="shared" si="173"/>
        <v>583.30999999999995</v>
      </c>
      <c r="P1812" s="9">
        <v>31.38</v>
      </c>
      <c r="Q1812" s="9">
        <v>11.82</v>
      </c>
    </row>
    <row r="1813" spans="1:17" ht="15.6">
      <c r="A1813" s="44" t="s">
        <v>278</v>
      </c>
      <c r="B1813" s="45" t="s">
        <v>7</v>
      </c>
      <c r="C1813" s="46">
        <v>94971</v>
      </c>
      <c r="D1813" s="53" t="s">
        <v>244</v>
      </c>
      <c r="E1813" s="47" t="s">
        <v>17</v>
      </c>
      <c r="F1813" s="54">
        <v>1.87</v>
      </c>
      <c r="G1813" s="48">
        <v>1.87</v>
      </c>
      <c r="H1813" s="48">
        <f t="shared" si="168"/>
        <v>716.65880000000004</v>
      </c>
      <c r="I1813" s="49">
        <f t="shared" si="169"/>
        <v>383.24</v>
      </c>
      <c r="J1813" s="49">
        <f t="shared" si="170"/>
        <v>74.369900000000015</v>
      </c>
      <c r="K1813" s="49">
        <f t="shared" si="171"/>
        <v>39.770000000000003</v>
      </c>
      <c r="L1813" s="50">
        <f t="shared" si="172"/>
        <v>791.02</v>
      </c>
      <c r="M1813" s="50">
        <f t="shared" si="173"/>
        <v>791.02</v>
      </c>
      <c r="P1813" s="8">
        <v>442</v>
      </c>
      <c r="Q1813" s="8">
        <v>45.87</v>
      </c>
    </row>
    <row r="1814" spans="1:17">
      <c r="A1814" s="44" t="s">
        <v>279</v>
      </c>
      <c r="B1814" s="45" t="s">
        <v>37</v>
      </c>
      <c r="C1814" s="46">
        <v>60801</v>
      </c>
      <c r="D1814" s="53" t="s">
        <v>101</v>
      </c>
      <c r="E1814" s="47" t="s">
        <v>17</v>
      </c>
      <c r="F1814" s="54">
        <v>1.87</v>
      </c>
      <c r="G1814" s="48">
        <v>1.87</v>
      </c>
      <c r="H1814" s="48">
        <f t="shared" si="168"/>
        <v>0</v>
      </c>
      <c r="I1814" s="49">
        <f t="shared" si="169"/>
        <v>0</v>
      </c>
      <c r="J1814" s="49">
        <f t="shared" si="170"/>
        <v>73.397500000000008</v>
      </c>
      <c r="K1814" s="49">
        <f t="shared" si="171"/>
        <v>39.25</v>
      </c>
      <c r="L1814" s="50">
        <f t="shared" si="172"/>
        <v>73.39</v>
      </c>
      <c r="M1814" s="50">
        <f t="shared" si="173"/>
        <v>73.39</v>
      </c>
      <c r="P1814" s="8">
        <v>0</v>
      </c>
      <c r="Q1814" s="8">
        <v>45.27</v>
      </c>
    </row>
    <row r="1815" spans="1:17" ht="15.6">
      <c r="A1815" s="44" t="s">
        <v>280</v>
      </c>
      <c r="B1815" s="45" t="s">
        <v>7</v>
      </c>
      <c r="C1815" s="46">
        <v>92768</v>
      </c>
      <c r="D1815" s="53" t="s">
        <v>275</v>
      </c>
      <c r="E1815" s="47" t="s">
        <v>62</v>
      </c>
      <c r="F1815" s="54">
        <v>36.200000000000003</v>
      </c>
      <c r="G1815" s="48">
        <v>36.200000000000003</v>
      </c>
      <c r="H1815" s="48">
        <f t="shared" si="168"/>
        <v>351.86400000000003</v>
      </c>
      <c r="I1815" s="49">
        <f t="shared" si="169"/>
        <v>9.7200000000000006</v>
      </c>
      <c r="J1815" s="49">
        <f t="shared" si="170"/>
        <v>102.44600000000001</v>
      </c>
      <c r="K1815" s="49">
        <f t="shared" si="171"/>
        <v>2.83</v>
      </c>
      <c r="L1815" s="50">
        <f t="shared" si="172"/>
        <v>454.31</v>
      </c>
      <c r="M1815" s="50">
        <f t="shared" si="173"/>
        <v>454.31</v>
      </c>
      <c r="P1815" s="8">
        <v>11.22</v>
      </c>
      <c r="Q1815" s="8">
        <v>3.27</v>
      </c>
    </row>
    <row r="1816" spans="1:17">
      <c r="A1816" s="69" t="s">
        <v>281</v>
      </c>
      <c r="B1816" s="70"/>
      <c r="C1816" s="70"/>
      <c r="D1816" s="71" t="s">
        <v>232</v>
      </c>
      <c r="E1816" s="70"/>
      <c r="F1816" s="95"/>
      <c r="G1816" s="70"/>
      <c r="H1816" s="72"/>
      <c r="I1816" s="72"/>
      <c r="J1816" s="72"/>
      <c r="K1816" s="72"/>
      <c r="L1816" s="72">
        <f>SUM(L1817:L1820)</f>
        <v>5714.1900000000005</v>
      </c>
      <c r="M1816" s="72">
        <f>SUM(M1817:M1820)</f>
        <v>5714.1900000000005</v>
      </c>
      <c r="P1816" s="2"/>
      <c r="Q1816" s="2"/>
    </row>
    <row r="1817" spans="1:17" ht="15.6">
      <c r="A1817" s="44" t="s">
        <v>282</v>
      </c>
      <c r="B1817" s="51" t="s">
        <v>7</v>
      </c>
      <c r="C1817" s="52">
        <v>92526</v>
      </c>
      <c r="D1817" s="53" t="s">
        <v>271</v>
      </c>
      <c r="E1817" s="63" t="s">
        <v>9</v>
      </c>
      <c r="F1817" s="64">
        <v>47.52</v>
      </c>
      <c r="G1817" s="65">
        <v>47.52</v>
      </c>
      <c r="H1817" s="48">
        <f t="shared" si="168"/>
        <v>1292.5440000000001</v>
      </c>
      <c r="I1817" s="49">
        <f t="shared" si="169"/>
        <v>27.2</v>
      </c>
      <c r="J1817" s="49">
        <f t="shared" si="170"/>
        <v>486.60480000000007</v>
      </c>
      <c r="K1817" s="49">
        <f t="shared" si="171"/>
        <v>10.24</v>
      </c>
      <c r="L1817" s="50">
        <f t="shared" si="172"/>
        <v>1779.14</v>
      </c>
      <c r="M1817" s="50">
        <f t="shared" si="173"/>
        <v>1779.14</v>
      </c>
      <c r="P1817" s="9">
        <v>31.38</v>
      </c>
      <c r="Q1817" s="9">
        <v>11.82</v>
      </c>
    </row>
    <row r="1818" spans="1:17" ht="15.6">
      <c r="A1818" s="44" t="s">
        <v>283</v>
      </c>
      <c r="B1818" s="45" t="s">
        <v>7</v>
      </c>
      <c r="C1818" s="46">
        <v>94971</v>
      </c>
      <c r="D1818" s="53" t="s">
        <v>244</v>
      </c>
      <c r="E1818" s="47" t="s">
        <v>17</v>
      </c>
      <c r="F1818" s="54">
        <v>5.7</v>
      </c>
      <c r="G1818" s="48">
        <v>5.7</v>
      </c>
      <c r="H1818" s="48">
        <f t="shared" si="168"/>
        <v>2184.4680000000003</v>
      </c>
      <c r="I1818" s="49">
        <f t="shared" si="169"/>
        <v>383.24</v>
      </c>
      <c r="J1818" s="49">
        <f t="shared" si="170"/>
        <v>226.68900000000002</v>
      </c>
      <c r="K1818" s="49">
        <f t="shared" si="171"/>
        <v>39.770000000000003</v>
      </c>
      <c r="L1818" s="50">
        <f t="shared" si="172"/>
        <v>2411.15</v>
      </c>
      <c r="M1818" s="50">
        <f t="shared" si="173"/>
        <v>2411.15</v>
      </c>
      <c r="P1818" s="8">
        <v>442</v>
      </c>
      <c r="Q1818" s="8">
        <v>45.87</v>
      </c>
    </row>
    <row r="1819" spans="1:17">
      <c r="A1819" s="44" t="s">
        <v>284</v>
      </c>
      <c r="B1819" s="45" t="s">
        <v>37</v>
      </c>
      <c r="C1819" s="46">
        <v>60801</v>
      </c>
      <c r="D1819" s="53" t="s">
        <v>101</v>
      </c>
      <c r="E1819" s="47" t="s">
        <v>17</v>
      </c>
      <c r="F1819" s="54">
        <v>5.7</v>
      </c>
      <c r="G1819" s="48">
        <v>5.7</v>
      </c>
      <c r="H1819" s="48">
        <f t="shared" si="168"/>
        <v>0</v>
      </c>
      <c r="I1819" s="49">
        <f t="shared" si="169"/>
        <v>0</v>
      </c>
      <c r="J1819" s="49">
        <f t="shared" si="170"/>
        <v>223.72499999999999</v>
      </c>
      <c r="K1819" s="49">
        <f t="shared" si="171"/>
        <v>39.25</v>
      </c>
      <c r="L1819" s="50">
        <f t="shared" si="172"/>
        <v>223.72</v>
      </c>
      <c r="M1819" s="50">
        <f t="shared" si="173"/>
        <v>223.72</v>
      </c>
      <c r="P1819" s="8">
        <v>0</v>
      </c>
      <c r="Q1819" s="8">
        <v>45.27</v>
      </c>
    </row>
    <row r="1820" spans="1:17" ht="15.6">
      <c r="A1820" s="44" t="s">
        <v>285</v>
      </c>
      <c r="B1820" s="45" t="s">
        <v>7</v>
      </c>
      <c r="C1820" s="46">
        <v>92768</v>
      </c>
      <c r="D1820" s="53" t="s">
        <v>275</v>
      </c>
      <c r="E1820" s="47" t="s">
        <v>62</v>
      </c>
      <c r="F1820" s="54">
        <v>103.6</v>
      </c>
      <c r="G1820" s="48">
        <v>103.6</v>
      </c>
      <c r="H1820" s="48">
        <f t="shared" si="168"/>
        <v>1006.992</v>
      </c>
      <c r="I1820" s="49">
        <f t="shared" si="169"/>
        <v>9.7200000000000006</v>
      </c>
      <c r="J1820" s="49">
        <f t="shared" si="170"/>
        <v>293.18799999999999</v>
      </c>
      <c r="K1820" s="49">
        <f t="shared" si="171"/>
        <v>2.83</v>
      </c>
      <c r="L1820" s="50">
        <f t="shared" si="172"/>
        <v>1300.18</v>
      </c>
      <c r="M1820" s="50">
        <f t="shared" si="173"/>
        <v>1300.18</v>
      </c>
      <c r="P1820" s="8">
        <v>11.22</v>
      </c>
      <c r="Q1820" s="8">
        <v>3.27</v>
      </c>
    </row>
    <row r="1821" spans="1:17">
      <c r="A1821" s="59" t="s">
        <v>286</v>
      </c>
      <c r="B1821" s="60"/>
      <c r="C1821" s="60"/>
      <c r="D1821" s="61" t="s">
        <v>287</v>
      </c>
      <c r="E1821" s="60"/>
      <c r="F1821" s="93"/>
      <c r="G1821" s="60"/>
      <c r="H1821" s="62"/>
      <c r="I1821" s="62"/>
      <c r="J1821" s="62"/>
      <c r="K1821" s="62"/>
      <c r="L1821" s="62">
        <f>L1822+L1827+L1832</f>
        <v>5187.1900000000005</v>
      </c>
      <c r="M1821" s="62">
        <f>M1822+M1827+M1832</f>
        <v>5187.1900000000005</v>
      </c>
      <c r="P1821" s="3"/>
      <c r="Q1821" s="3"/>
    </row>
    <row r="1822" spans="1:17">
      <c r="A1822" s="69" t="s">
        <v>288</v>
      </c>
      <c r="B1822" s="70"/>
      <c r="C1822" s="70"/>
      <c r="D1822" s="71" t="s">
        <v>289</v>
      </c>
      <c r="E1822" s="70"/>
      <c r="F1822" s="95"/>
      <c r="G1822" s="70"/>
      <c r="H1822" s="72"/>
      <c r="I1822" s="72"/>
      <c r="J1822" s="72"/>
      <c r="K1822" s="72"/>
      <c r="L1822" s="72">
        <f>SUM(L1823:L1826)</f>
        <v>2159.5300000000002</v>
      </c>
      <c r="M1822" s="72">
        <f>SUM(M1823:M1826)</f>
        <v>2159.5300000000002</v>
      </c>
      <c r="P1822" s="2"/>
      <c r="Q1822" s="2"/>
    </row>
    <row r="1823" spans="1:17" ht="15.6">
      <c r="A1823" s="44" t="s">
        <v>290</v>
      </c>
      <c r="B1823" s="51" t="s">
        <v>7</v>
      </c>
      <c r="C1823" s="52">
        <v>102087</v>
      </c>
      <c r="D1823" s="53" t="s">
        <v>291</v>
      </c>
      <c r="E1823" s="63" t="s">
        <v>9</v>
      </c>
      <c r="F1823" s="64">
        <v>9.31</v>
      </c>
      <c r="G1823" s="65">
        <v>9.31</v>
      </c>
      <c r="H1823" s="48">
        <f t="shared" si="168"/>
        <v>1102.0247000000002</v>
      </c>
      <c r="I1823" s="49">
        <f t="shared" si="169"/>
        <v>118.37</v>
      </c>
      <c r="J1823" s="49">
        <f t="shared" si="170"/>
        <v>190.20330000000001</v>
      </c>
      <c r="K1823" s="49">
        <f t="shared" si="171"/>
        <v>20.43</v>
      </c>
      <c r="L1823" s="50">
        <f t="shared" si="172"/>
        <v>1292.22</v>
      </c>
      <c r="M1823" s="50">
        <f t="shared" si="173"/>
        <v>1292.22</v>
      </c>
      <c r="P1823" s="9">
        <v>136.52000000000001</v>
      </c>
      <c r="Q1823" s="9">
        <v>23.57</v>
      </c>
    </row>
    <row r="1824" spans="1:17">
      <c r="A1824" s="44" t="s">
        <v>292</v>
      </c>
      <c r="B1824" s="45" t="s">
        <v>37</v>
      </c>
      <c r="C1824" s="46">
        <v>60303</v>
      </c>
      <c r="D1824" s="53" t="s">
        <v>293</v>
      </c>
      <c r="E1824" s="47" t="s">
        <v>62</v>
      </c>
      <c r="F1824" s="54">
        <v>21.1</v>
      </c>
      <c r="G1824" s="48">
        <v>21.1</v>
      </c>
      <c r="H1824" s="48">
        <f t="shared" si="168"/>
        <v>187.15699999999998</v>
      </c>
      <c r="I1824" s="49">
        <f t="shared" si="169"/>
        <v>8.8699999999999992</v>
      </c>
      <c r="J1824" s="49">
        <f t="shared" si="170"/>
        <v>51.484000000000002</v>
      </c>
      <c r="K1824" s="49">
        <f t="shared" si="171"/>
        <v>2.44</v>
      </c>
      <c r="L1824" s="50">
        <f t="shared" si="172"/>
        <v>238.64</v>
      </c>
      <c r="M1824" s="50">
        <f t="shared" si="173"/>
        <v>238.64</v>
      </c>
      <c r="P1824" s="8">
        <v>10.23</v>
      </c>
      <c r="Q1824" s="8">
        <v>2.82</v>
      </c>
    </row>
    <row r="1825" spans="1:17" ht="15.6">
      <c r="A1825" s="44" t="s">
        <v>294</v>
      </c>
      <c r="B1825" s="45" t="s">
        <v>7</v>
      </c>
      <c r="C1825" s="46">
        <v>94971</v>
      </c>
      <c r="D1825" s="53" t="s">
        <v>244</v>
      </c>
      <c r="E1825" s="47" t="s">
        <v>17</v>
      </c>
      <c r="F1825" s="54">
        <v>1.36</v>
      </c>
      <c r="G1825" s="48">
        <v>1.36</v>
      </c>
      <c r="H1825" s="48">
        <f t="shared" si="168"/>
        <v>521.20640000000003</v>
      </c>
      <c r="I1825" s="49">
        <f t="shared" si="169"/>
        <v>383.24</v>
      </c>
      <c r="J1825" s="49">
        <f t="shared" si="170"/>
        <v>54.08720000000001</v>
      </c>
      <c r="K1825" s="49">
        <f t="shared" si="171"/>
        <v>39.770000000000003</v>
      </c>
      <c r="L1825" s="50">
        <f t="shared" si="172"/>
        <v>575.29</v>
      </c>
      <c r="M1825" s="50">
        <f t="shared" si="173"/>
        <v>575.29</v>
      </c>
      <c r="P1825" s="8">
        <v>442</v>
      </c>
      <c r="Q1825" s="8">
        <v>45.87</v>
      </c>
    </row>
    <row r="1826" spans="1:17">
      <c r="A1826" s="44" t="s">
        <v>295</v>
      </c>
      <c r="B1826" s="45" t="s">
        <v>37</v>
      </c>
      <c r="C1826" s="46">
        <v>60801</v>
      </c>
      <c r="D1826" s="53" t="s">
        <v>101</v>
      </c>
      <c r="E1826" s="47" t="s">
        <v>17</v>
      </c>
      <c r="F1826" s="54">
        <v>1.36</v>
      </c>
      <c r="G1826" s="48">
        <v>1.36</v>
      </c>
      <c r="H1826" s="48">
        <f t="shared" si="168"/>
        <v>0</v>
      </c>
      <c r="I1826" s="49">
        <f t="shared" si="169"/>
        <v>0</v>
      </c>
      <c r="J1826" s="49">
        <f t="shared" si="170"/>
        <v>53.38</v>
      </c>
      <c r="K1826" s="49">
        <f t="shared" si="171"/>
        <v>39.25</v>
      </c>
      <c r="L1826" s="50">
        <f t="shared" si="172"/>
        <v>53.38</v>
      </c>
      <c r="M1826" s="50">
        <f t="shared" si="173"/>
        <v>53.38</v>
      </c>
      <c r="P1826" s="8">
        <v>0</v>
      </c>
      <c r="Q1826" s="8">
        <v>45.27</v>
      </c>
    </row>
    <row r="1827" spans="1:17">
      <c r="A1827" s="69" t="s">
        <v>296</v>
      </c>
      <c r="B1827" s="70"/>
      <c r="C1827" s="70"/>
      <c r="D1827" s="71" t="s">
        <v>297</v>
      </c>
      <c r="E1827" s="70"/>
      <c r="F1827" s="95"/>
      <c r="G1827" s="70"/>
      <c r="H1827" s="72"/>
      <c r="I1827" s="72"/>
      <c r="J1827" s="72"/>
      <c r="K1827" s="72"/>
      <c r="L1827" s="72">
        <f>SUM(L1828:L1831)</f>
        <v>1362.19</v>
      </c>
      <c r="M1827" s="72">
        <f>SUM(M1828:M1831)</f>
        <v>1362.19</v>
      </c>
      <c r="P1827" s="2"/>
      <c r="Q1827" s="2"/>
    </row>
    <row r="1828" spans="1:17" ht="15.6">
      <c r="A1828" s="44" t="s">
        <v>298</v>
      </c>
      <c r="B1828" s="51" t="s">
        <v>7</v>
      </c>
      <c r="C1828" s="52">
        <v>102087</v>
      </c>
      <c r="D1828" s="53" t="s">
        <v>291</v>
      </c>
      <c r="E1828" s="63" t="s">
        <v>9</v>
      </c>
      <c r="F1828" s="64">
        <v>5.85</v>
      </c>
      <c r="G1828" s="65">
        <v>5.85</v>
      </c>
      <c r="H1828" s="48">
        <f t="shared" si="168"/>
        <v>692.46449999999993</v>
      </c>
      <c r="I1828" s="49">
        <f t="shared" si="169"/>
        <v>118.37</v>
      </c>
      <c r="J1828" s="49">
        <f t="shared" si="170"/>
        <v>119.51549999999999</v>
      </c>
      <c r="K1828" s="49">
        <f t="shared" si="171"/>
        <v>20.43</v>
      </c>
      <c r="L1828" s="50">
        <f t="shared" si="172"/>
        <v>811.98</v>
      </c>
      <c r="M1828" s="50">
        <f t="shared" si="173"/>
        <v>811.98</v>
      </c>
      <c r="P1828" s="9">
        <v>136.52000000000001</v>
      </c>
      <c r="Q1828" s="9">
        <v>23.57</v>
      </c>
    </row>
    <row r="1829" spans="1:17">
      <c r="A1829" s="44" t="s">
        <v>299</v>
      </c>
      <c r="B1829" s="45" t="s">
        <v>37</v>
      </c>
      <c r="C1829" s="46">
        <v>60303</v>
      </c>
      <c r="D1829" s="53" t="s">
        <v>293</v>
      </c>
      <c r="E1829" s="47" t="s">
        <v>62</v>
      </c>
      <c r="F1829" s="54">
        <v>13.5</v>
      </c>
      <c r="G1829" s="48">
        <v>13.5</v>
      </c>
      <c r="H1829" s="48">
        <f t="shared" si="168"/>
        <v>119.74499999999999</v>
      </c>
      <c r="I1829" s="49">
        <f t="shared" si="169"/>
        <v>8.8699999999999992</v>
      </c>
      <c r="J1829" s="49">
        <f t="shared" si="170"/>
        <v>32.94</v>
      </c>
      <c r="K1829" s="49">
        <f t="shared" si="171"/>
        <v>2.44</v>
      </c>
      <c r="L1829" s="50">
        <f t="shared" si="172"/>
        <v>152.68</v>
      </c>
      <c r="M1829" s="50">
        <f t="shared" si="173"/>
        <v>152.68</v>
      </c>
      <c r="P1829" s="8">
        <v>10.23</v>
      </c>
      <c r="Q1829" s="8">
        <v>2.82</v>
      </c>
    </row>
    <row r="1830" spans="1:17" ht="15.6">
      <c r="A1830" s="44" t="s">
        <v>300</v>
      </c>
      <c r="B1830" s="45" t="s">
        <v>7</v>
      </c>
      <c r="C1830" s="46">
        <v>94971</v>
      </c>
      <c r="D1830" s="53" t="s">
        <v>244</v>
      </c>
      <c r="E1830" s="47" t="s">
        <v>17</v>
      </c>
      <c r="F1830" s="54">
        <v>0.86</v>
      </c>
      <c r="G1830" s="48">
        <v>0.86</v>
      </c>
      <c r="H1830" s="48">
        <f t="shared" si="168"/>
        <v>329.58640000000003</v>
      </c>
      <c r="I1830" s="49">
        <f t="shared" si="169"/>
        <v>383.24</v>
      </c>
      <c r="J1830" s="49">
        <f t="shared" si="170"/>
        <v>34.202200000000005</v>
      </c>
      <c r="K1830" s="49">
        <f t="shared" si="171"/>
        <v>39.770000000000003</v>
      </c>
      <c r="L1830" s="50">
        <f t="shared" si="172"/>
        <v>363.78</v>
      </c>
      <c r="M1830" s="50">
        <f t="shared" si="173"/>
        <v>363.78</v>
      </c>
      <c r="P1830" s="8">
        <v>442</v>
      </c>
      <c r="Q1830" s="8">
        <v>45.87</v>
      </c>
    </row>
    <row r="1831" spans="1:17">
      <c r="A1831" s="44" t="s">
        <v>301</v>
      </c>
      <c r="B1831" s="45" t="s">
        <v>37</v>
      </c>
      <c r="C1831" s="46">
        <v>60801</v>
      </c>
      <c r="D1831" s="53" t="s">
        <v>101</v>
      </c>
      <c r="E1831" s="47" t="s">
        <v>17</v>
      </c>
      <c r="F1831" s="54">
        <v>0.86</v>
      </c>
      <c r="G1831" s="48">
        <v>0.86</v>
      </c>
      <c r="H1831" s="48">
        <f t="shared" si="168"/>
        <v>0</v>
      </c>
      <c r="I1831" s="49">
        <f t="shared" si="169"/>
        <v>0</v>
      </c>
      <c r="J1831" s="49">
        <f t="shared" si="170"/>
        <v>33.755000000000003</v>
      </c>
      <c r="K1831" s="49">
        <f t="shared" si="171"/>
        <v>39.25</v>
      </c>
      <c r="L1831" s="50">
        <f t="shared" si="172"/>
        <v>33.75</v>
      </c>
      <c r="M1831" s="50">
        <f t="shared" si="173"/>
        <v>33.75</v>
      </c>
      <c r="P1831" s="8">
        <v>0</v>
      </c>
      <c r="Q1831" s="8">
        <v>45.27</v>
      </c>
    </row>
    <row r="1832" spans="1:17">
      <c r="A1832" s="69" t="s">
        <v>302</v>
      </c>
      <c r="B1832" s="70"/>
      <c r="C1832" s="70"/>
      <c r="D1832" s="71" t="s">
        <v>217</v>
      </c>
      <c r="E1832" s="70"/>
      <c r="F1832" s="95"/>
      <c r="G1832" s="70"/>
      <c r="H1832" s="72"/>
      <c r="I1832" s="72"/>
      <c r="J1832" s="72"/>
      <c r="K1832" s="72"/>
      <c r="L1832" s="72">
        <f>SUM(L1833:L1836)</f>
        <v>1665.47</v>
      </c>
      <c r="M1832" s="72">
        <f>SUM(M1833:M1836)</f>
        <v>1665.47</v>
      </c>
      <c r="P1832" s="2"/>
      <c r="Q1832" s="2"/>
    </row>
    <row r="1833" spans="1:17" ht="15.6">
      <c r="A1833" s="44" t="s">
        <v>303</v>
      </c>
      <c r="B1833" s="51" t="s">
        <v>7</v>
      </c>
      <c r="C1833" s="52">
        <v>102087</v>
      </c>
      <c r="D1833" s="53" t="s">
        <v>291</v>
      </c>
      <c r="E1833" s="63" t="s">
        <v>9</v>
      </c>
      <c r="F1833" s="64">
        <v>7.18</v>
      </c>
      <c r="G1833" s="65">
        <v>7.18</v>
      </c>
      <c r="H1833" s="48">
        <f t="shared" si="168"/>
        <v>849.89660000000003</v>
      </c>
      <c r="I1833" s="49">
        <f t="shared" si="169"/>
        <v>118.37</v>
      </c>
      <c r="J1833" s="49">
        <f t="shared" si="170"/>
        <v>146.6874</v>
      </c>
      <c r="K1833" s="49">
        <f t="shared" si="171"/>
        <v>20.43</v>
      </c>
      <c r="L1833" s="50">
        <f t="shared" si="172"/>
        <v>996.58</v>
      </c>
      <c r="M1833" s="50">
        <f t="shared" si="173"/>
        <v>996.58</v>
      </c>
      <c r="P1833" s="9">
        <v>136.52000000000001</v>
      </c>
      <c r="Q1833" s="9">
        <v>23.57</v>
      </c>
    </row>
    <row r="1834" spans="1:17">
      <c r="A1834" s="44" t="s">
        <v>304</v>
      </c>
      <c r="B1834" s="45" t="s">
        <v>37</v>
      </c>
      <c r="C1834" s="46">
        <v>60303</v>
      </c>
      <c r="D1834" s="53" t="s">
        <v>293</v>
      </c>
      <c r="E1834" s="47" t="s">
        <v>62</v>
      </c>
      <c r="F1834" s="54">
        <v>15</v>
      </c>
      <c r="G1834" s="48">
        <v>15</v>
      </c>
      <c r="H1834" s="48">
        <f t="shared" si="168"/>
        <v>133.04999999999998</v>
      </c>
      <c r="I1834" s="49">
        <f t="shared" si="169"/>
        <v>8.8699999999999992</v>
      </c>
      <c r="J1834" s="49">
        <f t="shared" si="170"/>
        <v>36.6</v>
      </c>
      <c r="K1834" s="49">
        <f t="shared" si="171"/>
        <v>2.44</v>
      </c>
      <c r="L1834" s="50">
        <f t="shared" si="172"/>
        <v>169.65</v>
      </c>
      <c r="M1834" s="50">
        <f t="shared" si="173"/>
        <v>169.65</v>
      </c>
      <c r="P1834" s="8">
        <v>10.23</v>
      </c>
      <c r="Q1834" s="8">
        <v>2.82</v>
      </c>
    </row>
    <row r="1835" spans="1:17" ht="15.6">
      <c r="A1835" s="44" t="s">
        <v>305</v>
      </c>
      <c r="B1835" s="45" t="s">
        <v>7</v>
      </c>
      <c r="C1835" s="46">
        <v>94971</v>
      </c>
      <c r="D1835" s="53" t="s">
        <v>244</v>
      </c>
      <c r="E1835" s="47" t="s">
        <v>17</v>
      </c>
      <c r="F1835" s="54">
        <v>1.08</v>
      </c>
      <c r="G1835" s="48">
        <v>1.08</v>
      </c>
      <c r="H1835" s="48">
        <f t="shared" si="168"/>
        <v>413.89920000000006</v>
      </c>
      <c r="I1835" s="49">
        <f t="shared" si="169"/>
        <v>383.24</v>
      </c>
      <c r="J1835" s="49">
        <f t="shared" si="170"/>
        <v>42.951600000000006</v>
      </c>
      <c r="K1835" s="49">
        <f t="shared" si="171"/>
        <v>39.770000000000003</v>
      </c>
      <c r="L1835" s="50">
        <f t="shared" si="172"/>
        <v>456.85</v>
      </c>
      <c r="M1835" s="50">
        <f t="shared" si="173"/>
        <v>456.85</v>
      </c>
      <c r="P1835" s="8">
        <v>442</v>
      </c>
      <c r="Q1835" s="8">
        <v>45.87</v>
      </c>
    </row>
    <row r="1836" spans="1:17">
      <c r="A1836" s="44" t="s">
        <v>306</v>
      </c>
      <c r="B1836" s="45" t="s">
        <v>37</v>
      </c>
      <c r="C1836" s="46">
        <v>60801</v>
      </c>
      <c r="D1836" s="53" t="s">
        <v>101</v>
      </c>
      <c r="E1836" s="47" t="s">
        <v>17</v>
      </c>
      <c r="F1836" s="54">
        <v>1.08</v>
      </c>
      <c r="G1836" s="48">
        <v>1.08</v>
      </c>
      <c r="H1836" s="48">
        <f t="shared" si="168"/>
        <v>0</v>
      </c>
      <c r="I1836" s="49">
        <f t="shared" si="169"/>
        <v>0</v>
      </c>
      <c r="J1836" s="49">
        <f t="shared" si="170"/>
        <v>42.39</v>
      </c>
      <c r="K1836" s="49">
        <f t="shared" si="171"/>
        <v>39.25</v>
      </c>
      <c r="L1836" s="50">
        <f t="shared" si="172"/>
        <v>42.39</v>
      </c>
      <c r="M1836" s="50">
        <f t="shared" si="173"/>
        <v>42.39</v>
      </c>
      <c r="P1836" s="8">
        <v>0</v>
      </c>
      <c r="Q1836" s="8">
        <v>45.27</v>
      </c>
    </row>
    <row r="1837" spans="1:17">
      <c r="A1837" s="40" t="s">
        <v>307</v>
      </c>
      <c r="B1837" s="41"/>
      <c r="C1837" s="41"/>
      <c r="D1837" s="42" t="s">
        <v>149</v>
      </c>
      <c r="E1837" s="41"/>
      <c r="F1837" s="92"/>
      <c r="G1837" s="41"/>
      <c r="H1837" s="55"/>
      <c r="I1837" s="55"/>
      <c r="J1837" s="55"/>
      <c r="K1837" s="55"/>
      <c r="L1837" s="55">
        <f>L1838</f>
        <v>2521.67</v>
      </c>
      <c r="M1837" s="55">
        <f>M1838</f>
        <v>2521.67</v>
      </c>
      <c r="P1837" s="4"/>
      <c r="Q1837" s="4"/>
    </row>
    <row r="1838" spans="1:17">
      <c r="A1838" s="59" t="s">
        <v>308</v>
      </c>
      <c r="B1838" s="60"/>
      <c r="C1838" s="60"/>
      <c r="D1838" s="61" t="s">
        <v>309</v>
      </c>
      <c r="E1838" s="60"/>
      <c r="F1838" s="93"/>
      <c r="G1838" s="60"/>
      <c r="H1838" s="62"/>
      <c r="I1838" s="62"/>
      <c r="J1838" s="62"/>
      <c r="K1838" s="62"/>
      <c r="L1838" s="62">
        <f>L1839+L1841+L1843+L1845+L1847+L1849+L1851+L1853+L1855</f>
        <v>2521.67</v>
      </c>
      <c r="M1838" s="62">
        <f>M1839+M1841+M1843+M1845+M1847+M1849+M1851+M1853+M1855</f>
        <v>2521.67</v>
      </c>
      <c r="P1838" s="3"/>
      <c r="Q1838" s="3"/>
    </row>
    <row r="1839" spans="1:17">
      <c r="A1839" s="69" t="s">
        <v>310</v>
      </c>
      <c r="B1839" s="70"/>
      <c r="C1839" s="70"/>
      <c r="D1839" s="71" t="s">
        <v>289</v>
      </c>
      <c r="E1839" s="70"/>
      <c r="F1839" s="95"/>
      <c r="G1839" s="70"/>
      <c r="H1839" s="72"/>
      <c r="I1839" s="72"/>
      <c r="J1839" s="72"/>
      <c r="K1839" s="72"/>
      <c r="L1839" s="72">
        <f>L1840</f>
        <v>440.62</v>
      </c>
      <c r="M1839" s="72">
        <f>M1840</f>
        <v>440.62</v>
      </c>
      <c r="P1839" s="2"/>
      <c r="Q1839" s="2"/>
    </row>
    <row r="1840" spans="1:17">
      <c r="A1840" s="44" t="s">
        <v>311</v>
      </c>
      <c r="B1840" s="45" t="s">
        <v>37</v>
      </c>
      <c r="C1840" s="46">
        <v>120902</v>
      </c>
      <c r="D1840" s="53" t="s">
        <v>103</v>
      </c>
      <c r="E1840" s="47" t="s">
        <v>9</v>
      </c>
      <c r="F1840" s="54">
        <v>15.09</v>
      </c>
      <c r="G1840" s="48">
        <v>15.09</v>
      </c>
      <c r="H1840" s="48">
        <f t="shared" si="168"/>
        <v>174.2895</v>
      </c>
      <c r="I1840" s="49">
        <f t="shared" si="169"/>
        <v>11.55</v>
      </c>
      <c r="J1840" s="49">
        <f t="shared" si="170"/>
        <v>266.33849999999995</v>
      </c>
      <c r="K1840" s="49">
        <f t="shared" si="171"/>
        <v>17.649999999999999</v>
      </c>
      <c r="L1840" s="50">
        <f t="shared" si="172"/>
        <v>440.62</v>
      </c>
      <c r="M1840" s="50">
        <f t="shared" si="173"/>
        <v>440.62</v>
      </c>
      <c r="P1840" s="8">
        <v>13.33</v>
      </c>
      <c r="Q1840" s="8">
        <v>20.36</v>
      </c>
    </row>
    <row r="1841" spans="1:17">
      <c r="A1841" s="69" t="s">
        <v>312</v>
      </c>
      <c r="B1841" s="70"/>
      <c r="C1841" s="70"/>
      <c r="D1841" s="71" t="s">
        <v>297</v>
      </c>
      <c r="E1841" s="70"/>
      <c r="F1841" s="95"/>
      <c r="G1841" s="70"/>
      <c r="H1841" s="72"/>
      <c r="I1841" s="72"/>
      <c r="J1841" s="72"/>
      <c r="K1841" s="72"/>
      <c r="L1841" s="72">
        <f>L1842</f>
        <v>287.91000000000003</v>
      </c>
      <c r="M1841" s="72">
        <f>M1842</f>
        <v>287.91000000000003</v>
      </c>
      <c r="P1841" s="2"/>
      <c r="Q1841" s="2"/>
    </row>
    <row r="1842" spans="1:17">
      <c r="A1842" s="44" t="s">
        <v>313</v>
      </c>
      <c r="B1842" s="45" t="s">
        <v>37</v>
      </c>
      <c r="C1842" s="46">
        <v>120902</v>
      </c>
      <c r="D1842" s="53" t="s">
        <v>103</v>
      </c>
      <c r="E1842" s="47" t="s">
        <v>9</v>
      </c>
      <c r="F1842" s="54">
        <v>9.86</v>
      </c>
      <c r="G1842" s="48">
        <v>9.86</v>
      </c>
      <c r="H1842" s="48">
        <f t="shared" si="168"/>
        <v>113.883</v>
      </c>
      <c r="I1842" s="49">
        <f t="shared" si="169"/>
        <v>11.55</v>
      </c>
      <c r="J1842" s="49">
        <f t="shared" si="170"/>
        <v>174.02899999999997</v>
      </c>
      <c r="K1842" s="49">
        <f t="shared" si="171"/>
        <v>17.649999999999999</v>
      </c>
      <c r="L1842" s="50">
        <f t="shared" si="172"/>
        <v>287.91000000000003</v>
      </c>
      <c r="M1842" s="50">
        <f t="shared" si="173"/>
        <v>287.91000000000003</v>
      </c>
      <c r="P1842" s="11">
        <v>13.33</v>
      </c>
      <c r="Q1842" s="11">
        <v>20.36</v>
      </c>
    </row>
    <row r="1843" spans="1:17">
      <c r="A1843" s="69" t="s">
        <v>216</v>
      </c>
      <c r="B1843" s="70"/>
      <c r="C1843" s="70"/>
      <c r="D1843" s="76" t="s">
        <v>217</v>
      </c>
      <c r="E1843" s="70"/>
      <c r="F1843" s="95"/>
      <c r="G1843" s="70"/>
      <c r="H1843" s="72"/>
      <c r="I1843" s="72"/>
      <c r="J1843" s="72"/>
      <c r="K1843" s="72"/>
      <c r="L1843" s="72">
        <f>L1844</f>
        <v>41.46</v>
      </c>
      <c r="M1843" s="72">
        <f>M1844</f>
        <v>41.46</v>
      </c>
      <c r="P1843" s="2"/>
      <c r="Q1843" s="2"/>
    </row>
    <row r="1844" spans="1:17">
      <c r="A1844" s="44" t="s">
        <v>218</v>
      </c>
      <c r="B1844" s="45" t="s">
        <v>37</v>
      </c>
      <c r="C1844" s="46">
        <v>120902</v>
      </c>
      <c r="D1844" s="77" t="s">
        <v>103</v>
      </c>
      <c r="E1844" s="47" t="s">
        <v>9</v>
      </c>
      <c r="F1844" s="54">
        <v>1.42</v>
      </c>
      <c r="G1844" s="67">
        <v>1.42</v>
      </c>
      <c r="H1844" s="48">
        <f t="shared" si="168"/>
        <v>16.401</v>
      </c>
      <c r="I1844" s="49">
        <f t="shared" si="169"/>
        <v>11.55</v>
      </c>
      <c r="J1844" s="49">
        <f t="shared" si="170"/>
        <v>25.062999999999995</v>
      </c>
      <c r="K1844" s="49">
        <f t="shared" si="171"/>
        <v>17.649999999999999</v>
      </c>
      <c r="L1844" s="50">
        <f t="shared" si="172"/>
        <v>41.46</v>
      </c>
      <c r="M1844" s="50">
        <f t="shared" si="173"/>
        <v>41.46</v>
      </c>
      <c r="P1844" s="8">
        <v>13.33</v>
      </c>
      <c r="Q1844" s="8">
        <v>20.36</v>
      </c>
    </row>
    <row r="1845" spans="1:17">
      <c r="A1845" s="69" t="s">
        <v>219</v>
      </c>
      <c r="B1845" s="70"/>
      <c r="C1845" s="70"/>
      <c r="D1845" s="76" t="s">
        <v>220</v>
      </c>
      <c r="E1845" s="70"/>
      <c r="F1845" s="95"/>
      <c r="G1845" s="70"/>
      <c r="H1845" s="72"/>
      <c r="I1845" s="72"/>
      <c r="J1845" s="72"/>
      <c r="K1845" s="72"/>
      <c r="L1845" s="72">
        <f>L1846</f>
        <v>310.39</v>
      </c>
      <c r="M1845" s="72">
        <f>M1846</f>
        <v>310.39</v>
      </c>
      <c r="P1845" s="2"/>
      <c r="Q1845" s="2"/>
    </row>
    <row r="1846" spans="1:17">
      <c r="A1846" s="44" t="s">
        <v>221</v>
      </c>
      <c r="B1846" s="45" t="s">
        <v>37</v>
      </c>
      <c r="C1846" s="46">
        <v>120902</v>
      </c>
      <c r="D1846" s="77" t="s">
        <v>103</v>
      </c>
      <c r="E1846" s="47" t="s">
        <v>9</v>
      </c>
      <c r="F1846" s="54">
        <v>10.63</v>
      </c>
      <c r="G1846" s="67">
        <v>10.63</v>
      </c>
      <c r="H1846" s="48">
        <f t="shared" si="168"/>
        <v>122.77650000000001</v>
      </c>
      <c r="I1846" s="49">
        <f t="shared" si="169"/>
        <v>11.55</v>
      </c>
      <c r="J1846" s="49">
        <f t="shared" si="170"/>
        <v>187.61949999999999</v>
      </c>
      <c r="K1846" s="49">
        <f t="shared" si="171"/>
        <v>17.649999999999999</v>
      </c>
      <c r="L1846" s="50">
        <f t="shared" si="172"/>
        <v>310.39</v>
      </c>
      <c r="M1846" s="50">
        <f t="shared" si="173"/>
        <v>310.39</v>
      </c>
      <c r="P1846" s="8">
        <v>13.33</v>
      </c>
      <c r="Q1846" s="8">
        <v>20.36</v>
      </c>
    </row>
    <row r="1847" spans="1:17">
      <c r="A1847" s="69" t="s">
        <v>222</v>
      </c>
      <c r="B1847" s="70"/>
      <c r="C1847" s="70"/>
      <c r="D1847" s="76" t="s">
        <v>223</v>
      </c>
      <c r="E1847" s="70"/>
      <c r="F1847" s="95"/>
      <c r="G1847" s="70"/>
      <c r="H1847" s="72"/>
      <c r="I1847" s="72"/>
      <c r="J1847" s="72"/>
      <c r="K1847" s="72"/>
      <c r="L1847" s="72">
        <f>L1848</f>
        <v>253.16</v>
      </c>
      <c r="M1847" s="72">
        <f>M1848</f>
        <v>253.16</v>
      </c>
      <c r="P1847" s="2"/>
      <c r="Q1847" s="2"/>
    </row>
    <row r="1848" spans="1:17">
      <c r="A1848" s="44" t="s">
        <v>224</v>
      </c>
      <c r="B1848" s="45" t="s">
        <v>37</v>
      </c>
      <c r="C1848" s="46">
        <v>120902</v>
      </c>
      <c r="D1848" s="77" t="s">
        <v>103</v>
      </c>
      <c r="E1848" s="47" t="s">
        <v>9</v>
      </c>
      <c r="F1848" s="54">
        <v>8.67</v>
      </c>
      <c r="G1848" s="67">
        <v>8.67</v>
      </c>
      <c r="H1848" s="48">
        <f t="shared" si="168"/>
        <v>100.13850000000001</v>
      </c>
      <c r="I1848" s="49">
        <f t="shared" si="169"/>
        <v>11.55</v>
      </c>
      <c r="J1848" s="49">
        <f t="shared" si="170"/>
        <v>153.02549999999999</v>
      </c>
      <c r="K1848" s="49">
        <f t="shared" si="171"/>
        <v>17.649999999999999</v>
      </c>
      <c r="L1848" s="50">
        <f t="shared" si="172"/>
        <v>253.16</v>
      </c>
      <c r="M1848" s="50">
        <f t="shared" si="173"/>
        <v>253.16</v>
      </c>
      <c r="P1848" s="8">
        <v>13.33</v>
      </c>
      <c r="Q1848" s="8">
        <v>20.36</v>
      </c>
    </row>
    <row r="1849" spans="1:17">
      <c r="A1849" s="69" t="s">
        <v>225</v>
      </c>
      <c r="B1849" s="70"/>
      <c r="C1849" s="70"/>
      <c r="D1849" s="76" t="s">
        <v>226</v>
      </c>
      <c r="E1849" s="70"/>
      <c r="F1849" s="95"/>
      <c r="G1849" s="70"/>
      <c r="H1849" s="72"/>
      <c r="I1849" s="72"/>
      <c r="J1849" s="72"/>
      <c r="K1849" s="72"/>
      <c r="L1849" s="72">
        <f>L1850</f>
        <v>302.51</v>
      </c>
      <c r="M1849" s="72">
        <f>M1850</f>
        <v>302.51</v>
      </c>
      <c r="P1849" s="2"/>
      <c r="Q1849" s="2"/>
    </row>
    <row r="1850" spans="1:17">
      <c r="A1850" s="44" t="s">
        <v>227</v>
      </c>
      <c r="B1850" s="45" t="s">
        <v>37</v>
      </c>
      <c r="C1850" s="46">
        <v>120902</v>
      </c>
      <c r="D1850" s="77" t="s">
        <v>103</v>
      </c>
      <c r="E1850" s="47" t="s">
        <v>9</v>
      </c>
      <c r="F1850" s="54">
        <v>10.36</v>
      </c>
      <c r="G1850" s="67">
        <v>10.36</v>
      </c>
      <c r="H1850" s="48">
        <f t="shared" si="168"/>
        <v>119.658</v>
      </c>
      <c r="I1850" s="49">
        <f t="shared" si="169"/>
        <v>11.55</v>
      </c>
      <c r="J1850" s="49">
        <f t="shared" si="170"/>
        <v>182.85399999999998</v>
      </c>
      <c r="K1850" s="49">
        <f t="shared" si="171"/>
        <v>17.649999999999999</v>
      </c>
      <c r="L1850" s="50">
        <f t="shared" si="172"/>
        <v>302.51</v>
      </c>
      <c r="M1850" s="50">
        <f t="shared" si="173"/>
        <v>302.51</v>
      </c>
      <c r="P1850" s="8">
        <v>13.33</v>
      </c>
      <c r="Q1850" s="8">
        <v>20.36</v>
      </c>
    </row>
    <row r="1851" spans="1:17">
      <c r="A1851" s="69" t="s">
        <v>228</v>
      </c>
      <c r="B1851" s="70"/>
      <c r="C1851" s="70"/>
      <c r="D1851" s="76" t="s">
        <v>229</v>
      </c>
      <c r="E1851" s="70"/>
      <c r="F1851" s="95"/>
      <c r="G1851" s="70"/>
      <c r="H1851" s="72"/>
      <c r="I1851" s="72"/>
      <c r="J1851" s="72"/>
      <c r="K1851" s="72"/>
      <c r="L1851" s="72">
        <f>L1852</f>
        <v>313.02</v>
      </c>
      <c r="M1851" s="72">
        <f>M1852</f>
        <v>313.02</v>
      </c>
      <c r="P1851" s="2"/>
      <c r="Q1851" s="2"/>
    </row>
    <row r="1852" spans="1:17">
      <c r="A1852" s="44" t="s">
        <v>230</v>
      </c>
      <c r="B1852" s="45" t="s">
        <v>37</v>
      </c>
      <c r="C1852" s="46">
        <v>120902</v>
      </c>
      <c r="D1852" s="77" t="s">
        <v>103</v>
      </c>
      <c r="E1852" s="47" t="s">
        <v>9</v>
      </c>
      <c r="F1852" s="54">
        <v>10.72</v>
      </c>
      <c r="G1852" s="67">
        <v>10.72</v>
      </c>
      <c r="H1852" s="48">
        <f t="shared" si="168"/>
        <v>123.81600000000002</v>
      </c>
      <c r="I1852" s="49">
        <f t="shared" si="169"/>
        <v>11.55</v>
      </c>
      <c r="J1852" s="49">
        <f t="shared" si="170"/>
        <v>189.208</v>
      </c>
      <c r="K1852" s="49">
        <f t="shared" si="171"/>
        <v>17.649999999999999</v>
      </c>
      <c r="L1852" s="50">
        <f t="shared" si="172"/>
        <v>313.02</v>
      </c>
      <c r="M1852" s="50">
        <f t="shared" si="173"/>
        <v>313.02</v>
      </c>
      <c r="P1852" s="8">
        <v>13.33</v>
      </c>
      <c r="Q1852" s="8">
        <v>20.36</v>
      </c>
    </row>
    <row r="1853" spans="1:17">
      <c r="A1853" s="69" t="s">
        <v>231</v>
      </c>
      <c r="B1853" s="70"/>
      <c r="C1853" s="70"/>
      <c r="D1853" s="76" t="s">
        <v>232</v>
      </c>
      <c r="E1853" s="70"/>
      <c r="F1853" s="95"/>
      <c r="G1853" s="70"/>
      <c r="H1853" s="72"/>
      <c r="I1853" s="72"/>
      <c r="J1853" s="72"/>
      <c r="K1853" s="72"/>
      <c r="L1853" s="72">
        <f>L1854</f>
        <v>440.62</v>
      </c>
      <c r="M1853" s="72">
        <f>M1854</f>
        <v>440.62</v>
      </c>
      <c r="P1853" s="2"/>
      <c r="Q1853" s="2"/>
    </row>
    <row r="1854" spans="1:17">
      <c r="A1854" s="44" t="s">
        <v>233</v>
      </c>
      <c r="B1854" s="45" t="s">
        <v>37</v>
      </c>
      <c r="C1854" s="46">
        <v>120902</v>
      </c>
      <c r="D1854" s="77" t="s">
        <v>103</v>
      </c>
      <c r="E1854" s="47" t="s">
        <v>9</v>
      </c>
      <c r="F1854" s="54">
        <v>15.09</v>
      </c>
      <c r="G1854" s="67">
        <v>15.09</v>
      </c>
      <c r="H1854" s="48">
        <f t="shared" si="168"/>
        <v>174.2895</v>
      </c>
      <c r="I1854" s="49">
        <f t="shared" si="169"/>
        <v>11.55</v>
      </c>
      <c r="J1854" s="49">
        <f t="shared" si="170"/>
        <v>266.33849999999995</v>
      </c>
      <c r="K1854" s="49">
        <f t="shared" si="171"/>
        <v>17.649999999999999</v>
      </c>
      <c r="L1854" s="50">
        <f t="shared" si="172"/>
        <v>440.62</v>
      </c>
      <c r="M1854" s="50">
        <f t="shared" si="173"/>
        <v>440.62</v>
      </c>
      <c r="P1854" s="8">
        <v>13.33</v>
      </c>
      <c r="Q1854" s="8">
        <v>20.36</v>
      </c>
    </row>
    <row r="1855" spans="1:17">
      <c r="A1855" s="69" t="s">
        <v>234</v>
      </c>
      <c r="B1855" s="70"/>
      <c r="C1855" s="70"/>
      <c r="D1855" s="76" t="s">
        <v>235</v>
      </c>
      <c r="E1855" s="70"/>
      <c r="F1855" s="95"/>
      <c r="G1855" s="70"/>
      <c r="H1855" s="72"/>
      <c r="I1855" s="72"/>
      <c r="J1855" s="72"/>
      <c r="K1855" s="72"/>
      <c r="L1855" s="72">
        <f>L1856</f>
        <v>131.97999999999999</v>
      </c>
      <c r="M1855" s="72">
        <f>M1856</f>
        <v>131.97999999999999</v>
      </c>
      <c r="P1855" s="17"/>
      <c r="Q1855" s="17"/>
    </row>
    <row r="1856" spans="1:17">
      <c r="A1856" s="44" t="s">
        <v>236</v>
      </c>
      <c r="B1856" s="45" t="s">
        <v>37</v>
      </c>
      <c r="C1856" s="46">
        <v>120902</v>
      </c>
      <c r="D1856" s="77" t="s">
        <v>103</v>
      </c>
      <c r="E1856" s="47" t="s">
        <v>9</v>
      </c>
      <c r="F1856" s="54">
        <v>4.5199999999999996</v>
      </c>
      <c r="G1856" s="67">
        <v>4.5199999999999996</v>
      </c>
      <c r="H1856" s="48">
        <f t="shared" si="168"/>
        <v>52.205999999999996</v>
      </c>
      <c r="I1856" s="49">
        <f t="shared" si="169"/>
        <v>11.55</v>
      </c>
      <c r="J1856" s="49">
        <f t="shared" si="170"/>
        <v>79.777999999999992</v>
      </c>
      <c r="K1856" s="49">
        <f t="shared" si="171"/>
        <v>17.649999999999999</v>
      </c>
      <c r="L1856" s="50">
        <f t="shared" si="172"/>
        <v>131.97999999999999</v>
      </c>
      <c r="M1856" s="50">
        <f t="shared" si="173"/>
        <v>131.97999999999999</v>
      </c>
      <c r="P1856" s="18">
        <v>13.33</v>
      </c>
      <c r="Q1856" s="18">
        <v>20.36</v>
      </c>
    </row>
    <row r="1857" spans="1:16">
      <c r="A1857" s="78"/>
      <c r="B1857" s="79"/>
      <c r="C1857" s="80"/>
      <c r="D1857" s="81"/>
      <c r="E1857" s="79"/>
      <c r="F1857" s="82"/>
      <c r="G1857" s="83"/>
      <c r="H1857" s="83"/>
      <c r="I1857" s="84"/>
      <c r="J1857" s="84"/>
      <c r="K1857" s="84"/>
      <c r="L1857" s="84"/>
      <c r="M1857" s="84"/>
    </row>
    <row r="1858" spans="1:16">
      <c r="A1858" s="161" t="s">
        <v>2588</v>
      </c>
      <c r="B1858" s="161"/>
      <c r="C1858" s="161"/>
      <c r="D1858" s="161"/>
      <c r="E1858" s="161"/>
      <c r="F1858" s="161"/>
      <c r="G1858" s="161"/>
      <c r="H1858" s="85"/>
      <c r="I1858" s="159" t="s">
        <v>215</v>
      </c>
      <c r="J1858" s="159"/>
      <c r="K1858" s="159"/>
      <c r="L1858" s="159"/>
      <c r="M1858" s="86">
        <f>M7+M26+M52+M92+M122+M171+M209+M231+M263+M289+M320+M373+M417+M457+M512+M565+M586+M599+M618+M629+M665+M674+M688+M740+M780+M820+M866+M883+M935+M973+M997+M1013+M1038+M1050+M1075+M1092+M1246+M1273+M1330+M1469</f>
        <v>1779957.5600000005</v>
      </c>
    </row>
    <row r="1859" spans="1:16">
      <c r="A1859" s="161"/>
      <c r="B1859" s="161"/>
      <c r="C1859" s="161"/>
      <c r="D1859" s="161"/>
      <c r="E1859" s="161"/>
      <c r="F1859" s="161"/>
      <c r="G1859" s="161"/>
      <c r="H1859" s="85"/>
      <c r="I1859" s="159" t="s">
        <v>237</v>
      </c>
      <c r="J1859" s="159"/>
      <c r="K1859" s="159"/>
      <c r="L1859" s="159"/>
      <c r="M1859" s="86">
        <f>P1859*M1858</f>
        <v>362043.36770400009</v>
      </c>
      <c r="P1859" s="20">
        <v>0.2034</v>
      </c>
    </row>
    <row r="1860" spans="1:16">
      <c r="A1860" s="161"/>
      <c r="B1860" s="161"/>
      <c r="C1860" s="161"/>
      <c r="D1860" s="161"/>
      <c r="E1860" s="161"/>
      <c r="F1860" s="161"/>
      <c r="G1860" s="161"/>
      <c r="H1860" s="85"/>
      <c r="I1860" s="160" t="s">
        <v>238</v>
      </c>
      <c r="J1860" s="160"/>
      <c r="K1860" s="160"/>
      <c r="L1860" s="160"/>
      <c r="M1860" s="43">
        <f>SUM(M1858:M1859)</f>
        <v>2142000.9277040008</v>
      </c>
    </row>
    <row r="1861" spans="1:16" ht="6" customHeight="1">
      <c r="A1861" s="161"/>
      <c r="B1861" s="161"/>
      <c r="C1861" s="161"/>
      <c r="D1861" s="161"/>
      <c r="E1861" s="161"/>
      <c r="F1861" s="161"/>
      <c r="G1861" s="161"/>
      <c r="H1861" s="85"/>
      <c r="I1861" s="96"/>
      <c r="J1861" s="96"/>
      <c r="K1861" s="96"/>
      <c r="L1861" s="96"/>
      <c r="M1861" s="87"/>
    </row>
    <row r="1862" spans="1:16">
      <c r="A1862" s="88"/>
      <c r="B1862" s="89"/>
      <c r="C1862" s="89"/>
      <c r="D1862" s="87"/>
      <c r="E1862" s="87"/>
      <c r="F1862" s="96"/>
      <c r="G1862" s="87"/>
      <c r="H1862" s="87"/>
      <c r="I1862" s="159" t="s">
        <v>2603</v>
      </c>
      <c r="J1862" s="159"/>
      <c r="K1862" s="159"/>
      <c r="L1862" s="159"/>
      <c r="M1862" s="86">
        <f>M1860/P1862</f>
        <v>1490.8965753271345</v>
      </c>
      <c r="P1862" s="1">
        <v>1436.72</v>
      </c>
    </row>
    <row r="1863" spans="1:16">
      <c r="A1863" s="88"/>
      <c r="B1863" s="89"/>
      <c r="C1863" s="89"/>
      <c r="D1863" s="87"/>
      <c r="E1863" s="87"/>
      <c r="F1863" s="96"/>
      <c r="G1863" s="87"/>
      <c r="H1863" s="87"/>
      <c r="I1863" s="159" t="s">
        <v>239</v>
      </c>
      <c r="J1863" s="159"/>
      <c r="K1863" s="159"/>
      <c r="L1863" s="159"/>
      <c r="M1863" s="86">
        <f>SUM(H9:H1856)</f>
        <v>1297091.9346</v>
      </c>
    </row>
    <row r="1864" spans="1:16">
      <c r="A1864" s="88"/>
      <c r="B1864" s="90"/>
      <c r="C1864" s="90"/>
      <c r="D1864" s="90"/>
      <c r="E1864" s="90"/>
      <c r="F1864" s="97"/>
      <c r="G1864" s="90"/>
      <c r="H1864" s="90"/>
      <c r="I1864" s="159" t="s">
        <v>240</v>
      </c>
      <c r="J1864" s="159"/>
      <c r="K1864" s="159"/>
      <c r="L1864" s="159"/>
      <c r="M1864" s="86">
        <f>SUM(J9:J1856)</f>
        <v>482869.8579999996</v>
      </c>
      <c r="N1864" s="15"/>
      <c r="O1864" s="15"/>
    </row>
    <row r="1865" spans="1:16" ht="33" customHeight="1">
      <c r="A1865" s="243" t="s">
        <v>2604</v>
      </c>
      <c r="B1865" s="152"/>
      <c r="C1865" s="152"/>
      <c r="D1865" s="152"/>
      <c r="E1865" s="152"/>
      <c r="F1865" s="97"/>
      <c r="G1865" s="152"/>
      <c r="H1865" s="152"/>
      <c r="I1865" s="241"/>
      <c r="J1865" s="241"/>
      <c r="K1865" s="241"/>
      <c r="L1865" s="241"/>
      <c r="M1865" s="242"/>
      <c r="N1865" s="15"/>
      <c r="O1865" s="15"/>
    </row>
    <row r="1866" spans="1:16" ht="82.5" customHeight="1">
      <c r="A1866" s="244" t="s">
        <v>2589</v>
      </c>
      <c r="B1866" s="244"/>
      <c r="C1866" s="244"/>
      <c r="D1866" s="244"/>
      <c r="E1866" s="244"/>
      <c r="F1866" s="244"/>
      <c r="G1866" s="244"/>
      <c r="H1866" s="244"/>
      <c r="I1866" s="244"/>
      <c r="J1866" s="244"/>
      <c r="K1866" s="244"/>
      <c r="L1866" s="244"/>
      <c r="M1866" s="244"/>
    </row>
    <row r="1867" spans="1:16">
      <c r="A1867" s="26"/>
      <c r="B1867" s="15"/>
      <c r="C1867" s="15"/>
      <c r="D1867" s="15"/>
      <c r="E1867" s="15"/>
      <c r="F1867" s="98"/>
      <c r="G1867" s="15"/>
      <c r="H1867" s="15"/>
    </row>
    <row r="1868" spans="1:16">
      <c r="A1868" s="26"/>
      <c r="B1868" s="15"/>
      <c r="C1868" s="15"/>
      <c r="D1868" s="15"/>
      <c r="E1868" s="15"/>
      <c r="F1868" s="98"/>
      <c r="G1868" s="15"/>
      <c r="H1868" s="15"/>
    </row>
    <row r="1869" spans="1:16">
      <c r="A1869" s="26"/>
      <c r="B1869" s="15"/>
      <c r="C1869" s="15"/>
      <c r="D1869" s="15"/>
      <c r="E1869" s="15"/>
      <c r="F1869" s="98"/>
      <c r="G1869" s="15"/>
      <c r="H1869" s="15"/>
    </row>
    <row r="1870" spans="1:16">
      <c r="A1870" s="26"/>
      <c r="B1870" s="15"/>
      <c r="C1870" s="15"/>
      <c r="D1870" s="15"/>
      <c r="E1870" s="15"/>
      <c r="F1870" s="98"/>
      <c r="G1870" s="15"/>
      <c r="H1870" s="15"/>
    </row>
    <row r="1871" spans="1:16">
      <c r="A1871" s="26"/>
      <c r="B1871" s="15"/>
      <c r="C1871" s="15"/>
      <c r="D1871" s="15"/>
      <c r="E1871" s="15"/>
      <c r="F1871" s="98"/>
      <c r="G1871" s="15"/>
      <c r="H1871" s="15"/>
    </row>
    <row r="1872" spans="1:16">
      <c r="A1872" s="26"/>
      <c r="B1872" s="15"/>
      <c r="C1872" s="15"/>
      <c r="D1872" s="15"/>
      <c r="E1872" s="15"/>
      <c r="F1872" s="98"/>
      <c r="G1872" s="15"/>
      <c r="H1872" s="15"/>
    </row>
  </sheetData>
  <mergeCells count="20">
    <mergeCell ref="P7:Q8"/>
    <mergeCell ref="A5:M5"/>
    <mergeCell ref="A1:D1"/>
    <mergeCell ref="E1:M1"/>
    <mergeCell ref="A2:D2"/>
    <mergeCell ref="E2:M2"/>
    <mergeCell ref="A3:C3"/>
    <mergeCell ref="E3:I3"/>
    <mergeCell ref="K3:M3"/>
    <mergeCell ref="A4:C4"/>
    <mergeCell ref="E4:I4"/>
    <mergeCell ref="K4:M4"/>
    <mergeCell ref="A1866:M1866"/>
    <mergeCell ref="I1864:L1864"/>
    <mergeCell ref="I1858:L1858"/>
    <mergeCell ref="I1859:L1859"/>
    <mergeCell ref="I1860:L1860"/>
    <mergeCell ref="A1858:G1861"/>
    <mergeCell ref="I1862:L1862"/>
    <mergeCell ref="I1863:L1863"/>
  </mergeCells>
  <printOptions horizontalCentered="1"/>
  <pageMargins left="0.31496062992125984" right="0.31496062992125984" top="1.1023622047244095" bottom="0.62992125984251968" header="0" footer="0.31496062992125984"/>
  <pageSetup paperSize="9" scale="61" fitToHeight="24" orientation="portrait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0"/>
  <sheetViews>
    <sheetView view="pageBreakPreview" topLeftCell="A7" zoomScale="80" zoomScaleNormal="90" zoomScaleSheetLayoutView="80" workbookViewId="0">
      <selection activeCell="B26" sqref="B26"/>
    </sheetView>
  </sheetViews>
  <sheetFormatPr defaultColWidth="9.33203125" defaultRowHeight="13.2"/>
  <cols>
    <col min="1" max="1" width="7.44140625" style="1" customWidth="1"/>
    <col min="2" max="2" width="61.44140625" style="1" customWidth="1"/>
    <col min="3" max="3" width="22.6640625" style="1" customWidth="1"/>
    <col min="4" max="4" width="23" style="1" customWidth="1"/>
    <col min="5" max="5" width="15.6640625" style="1" bestFit="1" customWidth="1"/>
    <col min="6" max="6" width="3.109375" style="1" customWidth="1"/>
    <col min="7" max="16384" width="9.33203125" style="1"/>
  </cols>
  <sheetData>
    <row r="1" spans="1:7" ht="25.5" customHeight="1">
      <c r="A1" s="156" t="s">
        <v>2538</v>
      </c>
      <c r="B1" s="156"/>
      <c r="C1" s="156"/>
      <c r="D1" s="158" t="s">
        <v>0</v>
      </c>
      <c r="E1" s="158"/>
    </row>
    <row r="2" spans="1:7" ht="25.5" customHeight="1">
      <c r="A2" s="156" t="s">
        <v>2539</v>
      </c>
      <c r="B2" s="156"/>
      <c r="C2" s="156"/>
      <c r="D2" s="156" t="s">
        <v>2540</v>
      </c>
      <c r="E2" s="156"/>
    </row>
    <row r="3" spans="1:7" ht="25.5" customHeight="1">
      <c r="A3" s="156" t="s">
        <v>2542</v>
      </c>
      <c r="B3" s="156"/>
      <c r="C3" s="156"/>
      <c r="D3" s="156" t="s">
        <v>2541</v>
      </c>
      <c r="E3" s="156"/>
    </row>
    <row r="4" spans="1:7" ht="25.5" customHeight="1">
      <c r="A4" s="156" t="s">
        <v>2590</v>
      </c>
      <c r="B4" s="156"/>
      <c r="C4" s="27" t="s">
        <v>2591</v>
      </c>
      <c r="D4" s="156" t="s">
        <v>2543</v>
      </c>
      <c r="E4" s="156"/>
    </row>
    <row r="5" spans="1:7" ht="25.5" customHeight="1">
      <c r="A5" s="154" t="s">
        <v>201</v>
      </c>
      <c r="B5" s="154"/>
      <c r="C5" s="154"/>
      <c r="D5" s="154"/>
      <c r="E5" s="154"/>
      <c r="F5" s="12"/>
      <c r="G5" s="20">
        <v>0.2034</v>
      </c>
    </row>
    <row r="6" spans="1:7" ht="24.75" customHeight="1">
      <c r="A6" s="105" t="s">
        <v>202</v>
      </c>
      <c r="B6" s="106" t="s">
        <v>187</v>
      </c>
      <c r="C6" s="107" t="s">
        <v>203</v>
      </c>
      <c r="D6" s="107" t="s">
        <v>204</v>
      </c>
      <c r="E6" s="108" t="s">
        <v>205</v>
      </c>
    </row>
    <row r="7" spans="1:7" ht="13.65" customHeight="1">
      <c r="A7" s="109" t="s">
        <v>131</v>
      </c>
      <c r="B7" s="110" t="s">
        <v>132</v>
      </c>
      <c r="C7" s="111">
        <f>ORÇAMENTO!M8+ORÇAMENTO!M27+ORÇAMENTO!M53+ORÇAMENTO!M93+ORÇAMENTO!M123+ORÇAMENTO!M172+ORÇAMENTO!M210+ORÇAMENTO!M232+ORÇAMENTO!M264+ORÇAMENTO!M290+ORÇAMENTO!M321+ORÇAMENTO!M374+ORÇAMENTO!M418+ORÇAMENTO!M458+ORÇAMENTO!M513+ORÇAMENTO!M566+ORÇAMENTO!M587+ORÇAMENTO!M600+ORÇAMENTO!M619+ORÇAMENTO!M630+ORÇAMENTO!M666+ORÇAMENTO!M675+ORÇAMENTO!M689+ORÇAMENTO!M741+ORÇAMENTO!M781+ORÇAMENTO!M821+ORÇAMENTO!M867+ORÇAMENTO!M884+ORÇAMENTO!M936+ORÇAMENTO!M974+ORÇAMENTO!M998+ORÇAMENTO!M1014+ORÇAMENTO!M1039+ORÇAMENTO!M1051+ORÇAMENTO!M1247+ORÇAMENTO!M1274+ORÇAMENTO!M1331+ORÇAMENTO!M1470</f>
        <v>99106.41</v>
      </c>
      <c r="D7" s="111">
        <f>$G$5*C7+C7</f>
        <v>119264.65379400001</v>
      </c>
      <c r="E7" s="112">
        <v>5.57</v>
      </c>
    </row>
    <row r="8" spans="1:7" ht="13.65" customHeight="1">
      <c r="A8" s="109" t="s">
        <v>133</v>
      </c>
      <c r="B8" s="110" t="s">
        <v>134</v>
      </c>
      <c r="C8" s="111">
        <f>ORÇAMENTO!M13+ORÇAMENTO!M31+ORÇAMENTO!M61+ORÇAMENTO!M100+ORÇAMENTO!M127+ORÇAMENTO!M176+ORÇAMENTO!M212+ORÇAMENTO!M238+ORÇAMENTO!M267+ORÇAMENTO!M295+ORÇAMENTO!M331+ORÇAMENTO!M382+ORÇAMENTO!M422+ORÇAMENTO!M470+ORÇAMENTO!M523+ORÇAMENTO!M568+ORÇAMENTO!M590+ORÇAMENTO!M604+ORÇAMENTO!M621+ORÇAMENTO!M635+ORÇAMENTO!M668+ORÇAMENTO!M677+ORÇAMENTO!M698+ORÇAMENTO!M745+ORÇAMENTO!M789+ORÇAMENTO!M825+ORÇAMENTO!M870+ORÇAMENTO!M890+ORÇAMENTO!M940+ORÇAMENTO!M977+ORÇAMENTO!M1002+ORÇAMENTO!M1016+ORÇAMENTO!M1041+ORÇAMENTO!M1053+ORÇAMENTO!M1249+ORÇAMENTO!M1276+ORÇAMENTO!M1333</f>
        <v>12997.910000000003</v>
      </c>
      <c r="D8" s="111">
        <f t="shared" ref="D8:D27" si="0">$G$5*C8+C8</f>
        <v>15641.684894000004</v>
      </c>
      <c r="E8" s="112">
        <v>0.73</v>
      </c>
    </row>
    <row r="9" spans="1:7" ht="13.65" customHeight="1">
      <c r="A9" s="109" t="s">
        <v>135</v>
      </c>
      <c r="B9" s="110" t="s">
        <v>136</v>
      </c>
      <c r="C9" s="111">
        <f>ORÇAMENTO!M102+ORÇAMENTO!M178+ORÇAMENTO!M240+ORÇAMENTO!M384+ORÇAMENTO!M424+ORÇAMENTO!M525+ORÇAMENTO!M570+ORÇAMENTO!M872+ORÇAMENTO!M892+ORÇAMENTO!M942+ORÇAMENTO!M979+ORÇAMENTO!M1055+ORÇAMENTO!M1251+ORÇAMENTO!M1278+ORÇAMENTO!M1335+ORÇAMENTO!M1475</f>
        <v>11706.150000000001</v>
      </c>
      <c r="D9" s="111">
        <f t="shared" si="0"/>
        <v>14087.180910000003</v>
      </c>
      <c r="E9" s="112">
        <v>0.66</v>
      </c>
    </row>
    <row r="10" spans="1:7" ht="13.65" customHeight="1">
      <c r="A10" s="109" t="s">
        <v>137</v>
      </c>
      <c r="B10" s="110" t="s">
        <v>138</v>
      </c>
      <c r="C10" s="111">
        <f>ORÇAMENTO!M1538</f>
        <v>27093.91</v>
      </c>
      <c r="D10" s="111">
        <f t="shared" si="0"/>
        <v>32604.811293999999</v>
      </c>
      <c r="E10" s="112">
        <v>1.52</v>
      </c>
    </row>
    <row r="11" spans="1:7" ht="13.65" customHeight="1">
      <c r="A11" s="109" t="s">
        <v>139</v>
      </c>
      <c r="B11" s="110" t="s">
        <v>140</v>
      </c>
      <c r="C11" s="111">
        <f>ORÇAMENTO!M33+ORÇAMENTO!M63+ORÇAMENTO!M129+ORÇAMENTO!M333+ORÇAMENTO!M436+ORÇAMENTO!M472+ORÇAMENTO!M700+ORÇAMENTO!M747+ORÇAMENTO!M791+ORÇAMENTO!M827+ORÇAMENTO!M949+ORÇAMENTO!M1076+ORÇAMENTO!M1621</f>
        <v>97591.64</v>
      </c>
      <c r="D11" s="111">
        <f t="shared" si="0"/>
        <v>117441.779576</v>
      </c>
      <c r="E11" s="112">
        <v>5.48</v>
      </c>
    </row>
    <row r="12" spans="1:7" ht="13.65" customHeight="1">
      <c r="A12" s="109" t="s">
        <v>141</v>
      </c>
      <c r="B12" s="110" t="s">
        <v>142</v>
      </c>
      <c r="C12" s="111">
        <f>ORÇAMENTO!M1093</f>
        <v>143204.34</v>
      </c>
      <c r="D12" s="111">
        <f t="shared" si="0"/>
        <v>172332.10275600001</v>
      </c>
      <c r="E12" s="112">
        <v>8.0500000000000007</v>
      </c>
    </row>
    <row r="13" spans="1:7" ht="13.65" customHeight="1">
      <c r="A13" s="109" t="s">
        <v>143</v>
      </c>
      <c r="B13" s="110" t="s">
        <v>144</v>
      </c>
      <c r="C13" s="111">
        <f>ORÇAMENTO!M438+ORÇAMENTO!M1338</f>
        <v>99465.569999999992</v>
      </c>
      <c r="D13" s="111">
        <f t="shared" si="0"/>
        <v>119696.86693799999</v>
      </c>
      <c r="E13" s="112">
        <v>5.59</v>
      </c>
    </row>
    <row r="14" spans="1:7" ht="13.65" customHeight="1">
      <c r="A14" s="109" t="s">
        <v>13</v>
      </c>
      <c r="B14" s="110" t="s">
        <v>145</v>
      </c>
      <c r="C14" s="111">
        <f>ORÇAMENTO!M1254+ORÇAMENTO!M1281</f>
        <v>79959.48000000001</v>
      </c>
      <c r="D14" s="111">
        <f t="shared" si="0"/>
        <v>96223.238232000018</v>
      </c>
      <c r="E14" s="112">
        <v>4.49</v>
      </c>
    </row>
    <row r="15" spans="1:7" ht="13.65" customHeight="1">
      <c r="A15" s="109" t="s">
        <v>146</v>
      </c>
      <c r="B15" s="110" t="s">
        <v>147</v>
      </c>
      <c r="C15" s="111">
        <f>ORÇAMENTO!M65+ORÇAMENTO!M105+ORÇAMENTO!M131+ORÇAMENTO!M182+ORÇAMENTO!M214+ORÇAMENTO!M248+ORÇAMENTO!M269+ORÇAMENTO!M335+ORÇAMENTO!M387+ORÇAMENTO!M474+ORÇAMENTO!M528+ORÇAMENTO!M573+ORÇAMENTO!M606+ORÇAMENTO!M637+ORÇAMENTO!M703+ORÇAMENTO!M750+ORÇAMENTO!M794+ORÇAMENTO!M830+ORÇAMENTO!M895+ORÇAMENTO!M985+ORÇAMENTO!M1061+ORÇAMENTO!M1078</f>
        <v>25901.890000000003</v>
      </c>
      <c r="D15" s="111">
        <f t="shared" si="0"/>
        <v>31170.334426000005</v>
      </c>
      <c r="E15" s="112">
        <v>1.45</v>
      </c>
    </row>
    <row r="16" spans="1:7" ht="13.65" customHeight="1">
      <c r="A16" s="109" t="s">
        <v>148</v>
      </c>
      <c r="B16" s="110" t="s">
        <v>149</v>
      </c>
      <c r="C16" s="111">
        <f>ORÇAMENTO!M135+ORÇAMENTO!M338+ORÇAMENTO!M397+ORÇAMENTO!M530+ORÇAMENTO!M705+ORÇAMENTO!M833+ORÇAMENTO!M951+ORÇAMENTO!M1080+ORÇAMENTO!M1837</f>
        <v>7155.0700000000006</v>
      </c>
      <c r="D16" s="111">
        <f t="shared" si="0"/>
        <v>8610.4112380000006</v>
      </c>
      <c r="E16" s="112">
        <v>0.4</v>
      </c>
    </row>
    <row r="17" spans="1:6" ht="13.65" customHeight="1">
      <c r="A17" s="109" t="s">
        <v>150</v>
      </c>
      <c r="B17" s="110" t="s">
        <v>151</v>
      </c>
      <c r="C17" s="111">
        <f>ORÇAMENTO!M250+ORÇAMENTO!M608+ORÇAMENTO!M1004</f>
        <v>251259.78</v>
      </c>
      <c r="D17" s="111">
        <f t="shared" si="0"/>
        <v>302366.01925200003</v>
      </c>
      <c r="E17" s="112">
        <v>14.12</v>
      </c>
    </row>
    <row r="18" spans="1:6" ht="13.65" customHeight="1">
      <c r="A18" s="109" t="s">
        <v>120</v>
      </c>
      <c r="B18" s="110" t="s">
        <v>121</v>
      </c>
      <c r="C18" s="111">
        <f>ORÇAMENTO!M532+ORÇAMENTO!M610+ORÇAMENTO!M1006</f>
        <v>96184.959999999992</v>
      </c>
      <c r="D18" s="111">
        <f t="shared" si="0"/>
        <v>115748.98086399998</v>
      </c>
      <c r="E18" s="112">
        <v>5.4</v>
      </c>
    </row>
    <row r="19" spans="1:6" ht="13.65" customHeight="1">
      <c r="A19" s="109" t="s">
        <v>152</v>
      </c>
      <c r="B19" s="110" t="s">
        <v>153</v>
      </c>
      <c r="C19" s="111">
        <f>ORÇAMENTO!M35+ORÇAMENTO!M67+ORÇAMENTO!M108+ORÇAMENTO!M137+ORÇAMENTO!M184+ORÇAMENTO!M217+ORÇAMENTO!M252+ORÇAMENTO!M272+ORÇAMENTO!M297+ORÇAMENTO!M343+ORÇAMENTO!M391+ORÇAMENTO!M440+ORÇAMENTO!M476+ORÇAMENTO!M539+ORÇAMENTO!M642+ORÇAMENTO!M710+ORÇAMENTO!M752+ORÇAMENTO!M797+ORÇAMENTO!M835+ORÇAMENTO!M900+ORÇAMENTO!M953+ORÇAMENTO!M987+ORÇAMENTO!M1082</f>
        <v>161562.45999999996</v>
      </c>
      <c r="D19" s="111">
        <f t="shared" si="0"/>
        <v>194424.26436399994</v>
      </c>
      <c r="E19" s="112">
        <v>9.07</v>
      </c>
    </row>
    <row r="20" spans="1:6" ht="13.65" customHeight="1">
      <c r="A20" s="109" t="s">
        <v>154</v>
      </c>
      <c r="B20" s="110" t="s">
        <v>155</v>
      </c>
      <c r="C20" s="111">
        <f>ORÇAMENTO!M71+ORÇAMENTO!M142+ORÇAMENTO!M301+ORÇAMENTO!M347+ORÇAMENTO!M395+ORÇAMENTO!M481+ORÇAMENTO!M542+ORÇAMENTO!M646+ORÇAMENTO!M713+ORÇAMENTO!M755+ORÇAMENTO!M839+ORÇAMENTO!M905</f>
        <v>18210.120000000003</v>
      </c>
      <c r="D20" s="111">
        <f t="shared" si="0"/>
        <v>21914.058408000004</v>
      </c>
      <c r="E20" s="112">
        <v>1.02</v>
      </c>
    </row>
    <row r="21" spans="1:6" ht="13.65" customHeight="1">
      <c r="A21" s="109" t="s">
        <v>156</v>
      </c>
      <c r="B21" s="110" t="s">
        <v>157</v>
      </c>
      <c r="C21" s="111">
        <f>ORÇAMENTO!M73+ORÇAMENTO!M110+ORÇAMENTO!M144+ORÇAMENTO!M187+ORÇAMENTO!M254+ORÇAMENTO!M349+ORÇAMENTO!M399+ORÇAMENTO!M444+ORÇAMENTO!M483+ORÇAMENTO!M544+ORÇAMENTO!M575+ORÇAMENTO!M592+ORÇAMENTO!M614+ORÇAMENTO!M623+ORÇAMENTO!M639+ORÇAMENTO!M715+ORÇAMENTO!M757+ORÇAMENTO!M799+ORÇAMENTO!M841+ORÇAMENTO!M907+ORÇAMENTO!M957+ORÇAMENTO!M989+ORÇAMENTO!M1018+ORÇAMENTO!M1063+ORÇAMENTO!M1084</f>
        <v>49753.960000000006</v>
      </c>
      <c r="D21" s="111">
        <f t="shared" si="0"/>
        <v>59873.915464000005</v>
      </c>
      <c r="E21" s="112">
        <v>2.8</v>
      </c>
    </row>
    <row r="22" spans="1:6" ht="13.65" customHeight="1">
      <c r="A22" s="109" t="s">
        <v>158</v>
      </c>
      <c r="B22" s="110" t="s">
        <v>159</v>
      </c>
      <c r="C22" s="111">
        <f>ORÇAMENTO!M190+ORÇAMENTO!M486+ORÇAMENTO!M549+ORÇAMENTO!M720+ORÇAMENTO!M760+ORÇAMENTO!M802+ORÇAMENTO!M846+ORÇAMENTO!M914+ORÇAMENTO!M1020</f>
        <v>12233.94</v>
      </c>
      <c r="D22" s="111">
        <f t="shared" si="0"/>
        <v>14722.323396</v>
      </c>
      <c r="E22" s="112">
        <v>0.69</v>
      </c>
    </row>
    <row r="23" spans="1:6" ht="13.65" customHeight="1">
      <c r="A23" s="109" t="s">
        <v>123</v>
      </c>
      <c r="B23" s="110" t="s">
        <v>124</v>
      </c>
      <c r="C23" s="111">
        <f>ORÇAMENTO!M40+ORÇAMENTO!M76+ORÇAMENTO!M113+ORÇAMENTO!M149+ORÇAMENTO!M193+ORÇAMENTO!M257+ORÇAMENTO!M274+ORÇAMENTO!M303+ORÇAMENTO!M354+ORÇAMENTO!M402+ORÇAMENTO!M447+ORÇAMENTO!M489+ORÇAMENTO!M551+ORÇAMENTO!M578+ORÇAMENTO!M670+ORÇAMENTO!M679+ORÇAMENTO!M723+ORÇAMENTO!M763+ORÇAMENTO!M805+ORÇAMENTO!M849+ORÇAMENTO!M875+ORÇAMENTO!M917+ORÇAMENTO!M960+ORÇAMENTO!M992+ORÇAMENTO!M1043+ORÇAMENTO!M1066+ORÇAMENTO!M1328+ORÇAMENTO!M1467</f>
        <v>134838.93</v>
      </c>
      <c r="D23" s="111">
        <f t="shared" si="0"/>
        <v>162265.168362</v>
      </c>
      <c r="E23" s="112">
        <v>7.57</v>
      </c>
    </row>
    <row r="24" spans="1:6" ht="13.65" customHeight="1">
      <c r="A24" s="109" t="s">
        <v>160</v>
      </c>
      <c r="B24" s="110" t="s">
        <v>161</v>
      </c>
      <c r="C24" s="112">
        <f>ORÇAMENTO!M153</f>
        <v>684.15</v>
      </c>
      <c r="D24" s="111">
        <f t="shared" si="0"/>
        <v>823.30610999999999</v>
      </c>
      <c r="E24" s="112">
        <v>0.04</v>
      </c>
    </row>
    <row r="25" spans="1:6" ht="13.65" customHeight="1">
      <c r="A25" s="109" t="s">
        <v>162</v>
      </c>
      <c r="B25" s="110" t="s">
        <v>163</v>
      </c>
      <c r="C25" s="111">
        <f>ORÇAMENTO!M16</f>
        <v>104441.4</v>
      </c>
      <c r="D25" s="111">
        <f t="shared" si="0"/>
        <v>125684.78075999999</v>
      </c>
      <c r="E25" s="112">
        <v>5.87</v>
      </c>
    </row>
    <row r="26" spans="1:6" ht="13.65" customHeight="1">
      <c r="A26" s="109" t="s">
        <v>164</v>
      </c>
      <c r="B26" s="110" t="s">
        <v>165</v>
      </c>
      <c r="C26" s="111">
        <f>ORÇAMENTO!M42+ORÇAMENTO!M78+ORÇAMENTO!M117+ORÇAMENTO!M156+ORÇAMENTO!M197+ORÇAMENTO!M219+ORÇAMENTO!M259+ORÇAMENTO!M277+ORÇAMENTO!M306+ORÇAMENTO!M358+ORÇAMENTO!M405+ORÇAMENTO!M450+ORÇAMENTO!M492+ORÇAMENTO!M555+ORÇAMENTO!M581+ORÇAMENTO!M594+ORÇAMENTO!M626+ORÇAMENTO!M651+ORÇAMENTO!M727+ORÇAMENTO!M767+ORÇAMENTO!M809+ORÇAMENTO!M853+ORÇAMENTO!M877+ORÇAMENTO!M922+ORÇAMENTO!M964+ORÇAMENTO!M994+ORÇAMENTO!M1022+ORÇAMENTO!M1069+ORÇAMENTO!M1087</f>
        <v>145463.97000000003</v>
      </c>
      <c r="D26" s="111">
        <f t="shared" si="0"/>
        <v>175051.34149800002</v>
      </c>
      <c r="E26" s="112">
        <v>8.17</v>
      </c>
    </row>
    <row r="27" spans="1:6" ht="13.65" customHeight="1">
      <c r="A27" s="109" t="s">
        <v>166</v>
      </c>
      <c r="B27" s="110" t="s">
        <v>167</v>
      </c>
      <c r="C27" s="111">
        <f>ORÇAMENTO!M20+ORÇAMENTO!M168+ORÇAMENTO!M207+ORÇAMENTO!M261+ORÇAMENTO!M318+ORÇAMENTO!M370+ORÇAMENTO!M508+ORÇAMENTO!M584+ORÇAMENTO!M682+ORÇAMENTO!M738+ORÇAMENTO!M778+ORÇAMENTO!M864+ORÇAMENTO!M971+ORÇAMENTO!M1046+ORÇAMENTO!M1073+ORÇAMENTO!M1270</f>
        <v>201141.52000000005</v>
      </c>
      <c r="D27" s="111">
        <f t="shared" si="0"/>
        <v>242053.70516800007</v>
      </c>
      <c r="E27" s="112">
        <v>11.31</v>
      </c>
    </row>
    <row r="28" spans="1:6" ht="23.1" customHeight="1">
      <c r="A28" s="171" t="s">
        <v>206</v>
      </c>
      <c r="B28" s="172"/>
      <c r="C28" s="113">
        <f>SUM(C7:C27)</f>
        <v>1779957.5599999996</v>
      </c>
      <c r="D28" s="113">
        <f>SUM(D7:D27)</f>
        <v>2142000.9277040004</v>
      </c>
      <c r="E28" s="114">
        <v>100</v>
      </c>
    </row>
    <row r="29" spans="1:6" ht="9.75" customHeight="1">
      <c r="A29" s="31"/>
      <c r="B29" s="115"/>
      <c r="C29" s="115"/>
      <c r="D29" s="115"/>
      <c r="E29" s="115"/>
      <c r="F29" s="19"/>
    </row>
    <row r="30" spans="1:6" ht="30.75" customHeight="1">
      <c r="A30" s="170" t="s">
        <v>207</v>
      </c>
      <c r="B30" s="170"/>
      <c r="C30" s="170"/>
      <c r="D30" s="170"/>
      <c r="E30" s="170"/>
    </row>
  </sheetData>
  <mergeCells count="11">
    <mergeCell ref="A1:C1"/>
    <mergeCell ref="D1:E1"/>
    <mergeCell ref="A2:C2"/>
    <mergeCell ref="D2:E2"/>
    <mergeCell ref="A3:C3"/>
    <mergeCell ref="D3:E3"/>
    <mergeCell ref="A30:E30"/>
    <mergeCell ref="A4:B4"/>
    <mergeCell ref="D4:E4"/>
    <mergeCell ref="A28:B28"/>
    <mergeCell ref="A5:E5"/>
  </mergeCells>
  <printOptions horizontalCentered="1" verticalCentered="1"/>
  <pageMargins left="0.70866141732283472" right="0.70866141732283472" top="1.5354330708661419" bottom="0.74803149606299213" header="0" footer="0.31496062992125984"/>
  <pageSetup paperSize="9" scale="89" fitToWidth="0" orientation="landscape" r:id="rId1"/>
  <headerFooter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53"/>
  <sheetViews>
    <sheetView view="pageBreakPreview" topLeftCell="F31" zoomScale="90" zoomScaleNormal="50" zoomScaleSheetLayoutView="90" workbookViewId="0">
      <selection activeCell="C49" sqref="C49:C52"/>
    </sheetView>
  </sheetViews>
  <sheetFormatPr defaultColWidth="9.33203125" defaultRowHeight="13.2"/>
  <cols>
    <col min="1" max="1" width="45.44140625" style="1" bestFit="1" customWidth="1"/>
    <col min="2" max="2" width="4.109375" style="1" bestFit="1" customWidth="1"/>
    <col min="3" max="3" width="16.33203125" style="1" bestFit="1" customWidth="1"/>
    <col min="4" max="4" width="23.6640625" style="1" bestFit="1" customWidth="1"/>
    <col min="5" max="5" width="4.109375" style="1" bestFit="1" customWidth="1"/>
    <col min="6" max="6" width="12.77734375" style="1" bestFit="1" customWidth="1"/>
    <col min="7" max="7" width="4.109375" style="1" bestFit="1" customWidth="1"/>
    <col min="8" max="8" width="12.77734375" style="1" bestFit="1" customWidth="1"/>
    <col min="9" max="9" width="4.109375" style="1" bestFit="1" customWidth="1"/>
    <col min="10" max="10" width="12.77734375" style="1" bestFit="1" customWidth="1"/>
    <col min="11" max="11" width="4.109375" style="1" bestFit="1" customWidth="1"/>
    <col min="12" max="12" width="12.77734375" style="1" bestFit="1" customWidth="1"/>
    <col min="13" max="13" width="4.109375" style="1" bestFit="1" customWidth="1"/>
    <col min="14" max="14" width="14.77734375" style="1" bestFit="1" customWidth="1"/>
    <col min="15" max="15" width="4.109375" style="1" bestFit="1" customWidth="1"/>
    <col min="16" max="16" width="14.77734375" style="1" bestFit="1" customWidth="1"/>
    <col min="17" max="17" width="4.109375" style="1" bestFit="1" customWidth="1"/>
    <col min="18" max="18" width="14.77734375" style="1" bestFit="1" customWidth="1"/>
    <col min="19" max="19" width="5.6640625" style="1" bestFit="1" customWidth="1"/>
    <col min="20" max="20" width="14.77734375" style="1" bestFit="1" customWidth="1"/>
    <col min="21" max="21" width="4.109375" style="1" bestFit="1" customWidth="1"/>
    <col min="22" max="22" width="14.77734375" style="1" bestFit="1" customWidth="1"/>
    <col min="23" max="23" width="4.109375" style="1" bestFit="1" customWidth="1"/>
    <col min="24" max="24" width="14.77734375" style="1" bestFit="1" customWidth="1"/>
    <col min="25" max="25" width="4.109375" style="1" bestFit="1" customWidth="1"/>
    <col min="26" max="26" width="14.77734375" style="1" bestFit="1" customWidth="1"/>
    <col min="27" max="27" width="4.109375" style="1" bestFit="1" customWidth="1"/>
    <col min="28" max="28" width="14.77734375" style="1" bestFit="1" customWidth="1"/>
    <col min="29" max="29" width="6" style="1" customWidth="1"/>
    <col min="30" max="30" width="9" style="1" bestFit="1" customWidth="1"/>
    <col min="31" max="16384" width="9.33203125" style="1"/>
  </cols>
  <sheetData>
    <row r="1" spans="1:30" ht="25.5" customHeight="1">
      <c r="A1" s="156" t="s">
        <v>2538</v>
      </c>
      <c r="B1" s="156"/>
      <c r="C1" s="156"/>
      <c r="D1" s="156"/>
      <c r="E1" s="156" t="s">
        <v>2592</v>
      </c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</row>
    <row r="2" spans="1:30" ht="25.5" customHeight="1">
      <c r="A2" s="156" t="s">
        <v>2539</v>
      </c>
      <c r="B2" s="156"/>
      <c r="C2" s="156"/>
      <c r="D2" s="156"/>
      <c r="E2" s="156" t="s">
        <v>2593</v>
      </c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</row>
    <row r="3" spans="1:30" ht="25.5" customHeight="1">
      <c r="A3" s="156" t="s">
        <v>2594</v>
      </c>
      <c r="B3" s="156"/>
      <c r="C3" s="156"/>
      <c r="D3" s="156"/>
      <c r="E3" s="156" t="s">
        <v>2591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D3" s="20">
        <v>0.2034</v>
      </c>
    </row>
    <row r="4" spans="1:30" ht="20.25" customHeight="1">
      <c r="A4" s="154" t="s">
        <v>186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2"/>
    </row>
    <row r="5" spans="1:30">
      <c r="A5" s="205" t="s">
        <v>187</v>
      </c>
      <c r="B5" s="207" t="s">
        <v>188</v>
      </c>
      <c r="C5" s="116" t="s">
        <v>2537</v>
      </c>
      <c r="D5" s="117" t="s">
        <v>189</v>
      </c>
      <c r="E5" s="209">
        <v>1</v>
      </c>
      <c r="F5" s="210"/>
      <c r="G5" s="209">
        <v>2</v>
      </c>
      <c r="H5" s="210"/>
      <c r="I5" s="209">
        <v>3</v>
      </c>
      <c r="J5" s="210"/>
      <c r="K5" s="209">
        <v>4</v>
      </c>
      <c r="L5" s="210"/>
      <c r="M5" s="209">
        <v>5</v>
      </c>
      <c r="N5" s="210"/>
      <c r="O5" s="209">
        <v>6</v>
      </c>
      <c r="P5" s="210"/>
      <c r="Q5" s="209">
        <v>7</v>
      </c>
      <c r="R5" s="210"/>
      <c r="S5" s="209">
        <v>8</v>
      </c>
      <c r="T5" s="210"/>
      <c r="U5" s="209">
        <v>9</v>
      </c>
      <c r="V5" s="210"/>
      <c r="W5" s="209">
        <v>10</v>
      </c>
      <c r="X5" s="210"/>
      <c r="Y5" s="209">
        <v>11</v>
      </c>
      <c r="Z5" s="210"/>
      <c r="AA5" s="209">
        <v>12</v>
      </c>
      <c r="AB5" s="210"/>
    </row>
    <row r="6" spans="1:30">
      <c r="A6" s="206"/>
      <c r="B6" s="208"/>
      <c r="C6" s="118">
        <f>C49</f>
        <v>2142000.9277040004</v>
      </c>
      <c r="D6" s="119" t="s">
        <v>190</v>
      </c>
      <c r="E6" s="203">
        <v>30</v>
      </c>
      <c r="F6" s="204"/>
      <c r="G6" s="203">
        <v>60</v>
      </c>
      <c r="H6" s="204"/>
      <c r="I6" s="203">
        <v>90</v>
      </c>
      <c r="J6" s="204"/>
      <c r="K6" s="203">
        <v>120</v>
      </c>
      <c r="L6" s="204"/>
      <c r="M6" s="203">
        <v>150</v>
      </c>
      <c r="N6" s="204"/>
      <c r="O6" s="203">
        <v>180</v>
      </c>
      <c r="P6" s="204"/>
      <c r="Q6" s="203">
        <v>210</v>
      </c>
      <c r="R6" s="204"/>
      <c r="S6" s="203">
        <v>240</v>
      </c>
      <c r="T6" s="204"/>
      <c r="U6" s="203">
        <v>270</v>
      </c>
      <c r="V6" s="204"/>
      <c r="W6" s="203">
        <v>300</v>
      </c>
      <c r="X6" s="204"/>
      <c r="Y6" s="203">
        <v>330</v>
      </c>
      <c r="Z6" s="204"/>
      <c r="AA6" s="203">
        <v>360</v>
      </c>
      <c r="AB6" s="204"/>
    </row>
    <row r="7" spans="1:30">
      <c r="A7" s="193" t="s">
        <v>132</v>
      </c>
      <c r="B7" s="195" t="s">
        <v>188</v>
      </c>
      <c r="C7" s="197">
        <f>SOMATÓRIO!D7</f>
        <v>119264.65379400001</v>
      </c>
      <c r="D7" s="193" t="s">
        <v>191</v>
      </c>
      <c r="E7" s="191">
        <v>0.65</v>
      </c>
      <c r="F7" s="192"/>
      <c r="G7" s="191">
        <v>0.25</v>
      </c>
      <c r="H7" s="192"/>
      <c r="I7" s="191">
        <v>0.1</v>
      </c>
      <c r="J7" s="192"/>
      <c r="K7" s="189"/>
      <c r="L7" s="190"/>
      <c r="M7" s="189"/>
      <c r="N7" s="190"/>
      <c r="O7" s="189"/>
      <c r="P7" s="190"/>
      <c r="Q7" s="189"/>
      <c r="R7" s="190"/>
      <c r="S7" s="189"/>
      <c r="T7" s="190"/>
      <c r="U7" s="189"/>
      <c r="V7" s="190"/>
      <c r="W7" s="189"/>
      <c r="X7" s="190"/>
      <c r="Y7" s="189"/>
      <c r="Z7" s="190"/>
      <c r="AA7" s="189"/>
      <c r="AB7" s="190"/>
    </row>
    <row r="8" spans="1:30">
      <c r="A8" s="194"/>
      <c r="B8" s="196"/>
      <c r="C8" s="198"/>
      <c r="D8" s="194"/>
      <c r="E8" s="120" t="s">
        <v>2595</v>
      </c>
      <c r="F8" s="121">
        <f>$C$7*E7</f>
        <v>77522.024966100013</v>
      </c>
      <c r="G8" s="122" t="s">
        <v>2595</v>
      </c>
      <c r="H8" s="121">
        <f>$C$7*G7</f>
        <v>29816.163448500003</v>
      </c>
      <c r="I8" s="122" t="s">
        <v>2595</v>
      </c>
      <c r="J8" s="121">
        <f>$C$7*I7</f>
        <v>11926.465379400002</v>
      </c>
      <c r="K8" s="120" t="s">
        <v>2595</v>
      </c>
      <c r="L8" s="123"/>
      <c r="M8" s="120" t="s">
        <v>2595</v>
      </c>
      <c r="N8" s="123"/>
      <c r="O8" s="120" t="s">
        <v>2595</v>
      </c>
      <c r="P8" s="123"/>
      <c r="Q8" s="122" t="s">
        <v>2595</v>
      </c>
      <c r="R8" s="123"/>
      <c r="S8" s="120" t="s">
        <v>2595</v>
      </c>
      <c r="T8" s="123"/>
      <c r="U8" s="124" t="s">
        <v>2595</v>
      </c>
      <c r="V8" s="123"/>
      <c r="W8" s="120" t="s">
        <v>2595</v>
      </c>
      <c r="X8" s="123"/>
      <c r="Y8" s="120" t="s">
        <v>2595</v>
      </c>
      <c r="Z8" s="123"/>
      <c r="AA8" s="124" t="s">
        <v>2595</v>
      </c>
      <c r="AB8" s="123"/>
    </row>
    <row r="9" spans="1:30">
      <c r="A9" s="193" t="s">
        <v>134</v>
      </c>
      <c r="B9" s="195" t="s">
        <v>188</v>
      </c>
      <c r="C9" s="197">
        <f>SOMATÓRIO!D8</f>
        <v>15641.684894000004</v>
      </c>
      <c r="D9" s="193" t="s">
        <v>191</v>
      </c>
      <c r="E9" s="191">
        <v>8.3400000000000002E-2</v>
      </c>
      <c r="F9" s="192"/>
      <c r="G9" s="191">
        <v>8.3199999999999996E-2</v>
      </c>
      <c r="H9" s="192"/>
      <c r="I9" s="191">
        <v>8.3000000000000004E-2</v>
      </c>
      <c r="J9" s="192"/>
      <c r="K9" s="191">
        <v>8.3500000000000005E-2</v>
      </c>
      <c r="L9" s="192"/>
      <c r="M9" s="191">
        <v>8.3500000000000005E-2</v>
      </c>
      <c r="N9" s="192"/>
      <c r="O9" s="191">
        <v>8.3400000000000002E-2</v>
      </c>
      <c r="P9" s="192"/>
      <c r="Q9" s="191">
        <v>8.4000000000000005E-2</v>
      </c>
      <c r="R9" s="192"/>
      <c r="S9" s="191">
        <v>8.3000000000000004E-2</v>
      </c>
      <c r="T9" s="192"/>
      <c r="U9" s="191">
        <v>8.3500000000000005E-2</v>
      </c>
      <c r="V9" s="192"/>
      <c r="W9" s="191">
        <v>8.3500000000000005E-2</v>
      </c>
      <c r="X9" s="192"/>
      <c r="Y9" s="191">
        <v>8.2500000000000004E-2</v>
      </c>
      <c r="Z9" s="192"/>
      <c r="AA9" s="191">
        <v>8.3500000000000005E-2</v>
      </c>
      <c r="AB9" s="192"/>
    </row>
    <row r="10" spans="1:30">
      <c r="A10" s="194"/>
      <c r="B10" s="196"/>
      <c r="C10" s="198"/>
      <c r="D10" s="194"/>
      <c r="E10" s="120" t="s">
        <v>2595</v>
      </c>
      <c r="F10" s="121">
        <f>$C$9*E9</f>
        <v>1304.5165201596003</v>
      </c>
      <c r="G10" s="122" t="s">
        <v>2595</v>
      </c>
      <c r="H10" s="121">
        <f>$C$9*G9</f>
        <v>1301.3881831808003</v>
      </c>
      <c r="I10" s="122" t="s">
        <v>2595</v>
      </c>
      <c r="J10" s="121">
        <f>$C$9*I9</f>
        <v>1298.2598462020003</v>
      </c>
      <c r="K10" s="122" t="s">
        <v>2595</v>
      </c>
      <c r="L10" s="121">
        <f>$C$9*K9</f>
        <v>1306.0806886490004</v>
      </c>
      <c r="M10" s="122" t="s">
        <v>2595</v>
      </c>
      <c r="N10" s="121">
        <f>$C$9*M9</f>
        <v>1306.0806886490004</v>
      </c>
      <c r="O10" s="122" t="s">
        <v>2595</v>
      </c>
      <c r="P10" s="121">
        <f>$C$9*O9</f>
        <v>1304.5165201596003</v>
      </c>
      <c r="Q10" s="122" t="s">
        <v>2595</v>
      </c>
      <c r="R10" s="121">
        <f>$C$9*Q9</f>
        <v>1313.9015310960003</v>
      </c>
      <c r="S10" s="120" t="s">
        <v>2595</v>
      </c>
      <c r="T10" s="121">
        <f>$C$9*S9</f>
        <v>1298.2598462020003</v>
      </c>
      <c r="U10" s="122" t="s">
        <v>2595</v>
      </c>
      <c r="V10" s="121">
        <f>$C$9*U9</f>
        <v>1306.0806886490004</v>
      </c>
      <c r="W10" s="122" t="s">
        <v>2595</v>
      </c>
      <c r="X10" s="121">
        <f>$C$9*W9</f>
        <v>1306.0806886490004</v>
      </c>
      <c r="Y10" s="122" t="s">
        <v>2595</v>
      </c>
      <c r="Z10" s="121">
        <f>$C$9*Y9</f>
        <v>1290.4390037550004</v>
      </c>
      <c r="AA10" s="122" t="s">
        <v>2595</v>
      </c>
      <c r="AB10" s="121">
        <f>$C$9*AA9</f>
        <v>1306.0806886490004</v>
      </c>
    </row>
    <row r="11" spans="1:30">
      <c r="A11" s="193" t="s">
        <v>136</v>
      </c>
      <c r="B11" s="195" t="s">
        <v>188</v>
      </c>
      <c r="C11" s="197">
        <f>SOMATÓRIO!D9</f>
        <v>14087.180910000003</v>
      </c>
      <c r="D11" s="193" t="s">
        <v>191</v>
      </c>
      <c r="E11" s="191">
        <v>0.4</v>
      </c>
      <c r="F11" s="192"/>
      <c r="G11" s="191">
        <v>0.36</v>
      </c>
      <c r="H11" s="192"/>
      <c r="I11" s="191">
        <v>0.24</v>
      </c>
      <c r="J11" s="192"/>
      <c r="K11" s="189"/>
      <c r="L11" s="190"/>
      <c r="M11" s="189"/>
      <c r="N11" s="190"/>
      <c r="O11" s="189"/>
      <c r="P11" s="190"/>
      <c r="Q11" s="189"/>
      <c r="R11" s="190"/>
      <c r="S11" s="189"/>
      <c r="T11" s="190"/>
      <c r="U11" s="189"/>
      <c r="V11" s="190"/>
      <c r="W11" s="189"/>
      <c r="X11" s="190"/>
      <c r="Y11" s="189"/>
      <c r="Z11" s="190"/>
      <c r="AA11" s="189"/>
      <c r="AB11" s="190"/>
    </row>
    <row r="12" spans="1:30">
      <c r="A12" s="194"/>
      <c r="B12" s="196"/>
      <c r="C12" s="198"/>
      <c r="D12" s="194"/>
      <c r="E12" s="120" t="s">
        <v>2595</v>
      </c>
      <c r="F12" s="121">
        <f>$C$11*E11</f>
        <v>5634.8723640000017</v>
      </c>
      <c r="G12" s="122" t="s">
        <v>2595</v>
      </c>
      <c r="H12" s="121">
        <f>$C$11*G11</f>
        <v>5071.3851276000005</v>
      </c>
      <c r="I12" s="122" t="s">
        <v>2595</v>
      </c>
      <c r="J12" s="121">
        <f>$C$11*I11</f>
        <v>3380.9234184000006</v>
      </c>
      <c r="K12" s="120" t="s">
        <v>2595</v>
      </c>
      <c r="L12" s="123"/>
      <c r="M12" s="120" t="s">
        <v>2595</v>
      </c>
      <c r="N12" s="123"/>
      <c r="O12" s="120" t="s">
        <v>2595</v>
      </c>
      <c r="P12" s="123"/>
      <c r="Q12" s="122" t="s">
        <v>2595</v>
      </c>
      <c r="R12" s="123"/>
      <c r="S12" s="120" t="s">
        <v>2595</v>
      </c>
      <c r="T12" s="123"/>
      <c r="U12" s="124" t="s">
        <v>2595</v>
      </c>
      <c r="V12" s="123"/>
      <c r="W12" s="120" t="s">
        <v>2595</v>
      </c>
      <c r="X12" s="123"/>
      <c r="Y12" s="120" t="s">
        <v>2595</v>
      </c>
      <c r="Z12" s="123"/>
      <c r="AA12" s="124" t="s">
        <v>2595</v>
      </c>
      <c r="AB12" s="123"/>
    </row>
    <row r="13" spans="1:30">
      <c r="A13" s="193" t="s">
        <v>138</v>
      </c>
      <c r="B13" s="195" t="s">
        <v>188</v>
      </c>
      <c r="C13" s="197">
        <f>SOMATÓRIO!D10</f>
        <v>32604.811293999999</v>
      </c>
      <c r="D13" s="193" t="s">
        <v>191</v>
      </c>
      <c r="E13" s="191">
        <v>0.5</v>
      </c>
      <c r="F13" s="192"/>
      <c r="G13" s="191">
        <v>0.2</v>
      </c>
      <c r="H13" s="192"/>
      <c r="I13" s="191">
        <v>0.2</v>
      </c>
      <c r="J13" s="192"/>
      <c r="K13" s="191">
        <v>0.1</v>
      </c>
      <c r="L13" s="192"/>
      <c r="M13" s="189"/>
      <c r="N13" s="190"/>
      <c r="O13" s="189"/>
      <c r="P13" s="190"/>
      <c r="Q13" s="189"/>
      <c r="R13" s="190"/>
      <c r="S13" s="189"/>
      <c r="T13" s="190"/>
      <c r="U13" s="189"/>
      <c r="V13" s="190"/>
      <c r="W13" s="189"/>
      <c r="X13" s="190"/>
      <c r="Y13" s="189"/>
      <c r="Z13" s="190"/>
      <c r="AA13" s="189"/>
      <c r="AB13" s="190"/>
    </row>
    <row r="14" spans="1:30">
      <c r="A14" s="194"/>
      <c r="B14" s="196"/>
      <c r="C14" s="198"/>
      <c r="D14" s="194"/>
      <c r="E14" s="120" t="s">
        <v>2595</v>
      </c>
      <c r="F14" s="121">
        <f>$C$13*E13</f>
        <v>16302.405647</v>
      </c>
      <c r="G14" s="122" t="s">
        <v>2595</v>
      </c>
      <c r="H14" s="121">
        <f t="shared" ref="H14:L14" si="0">$C$13*G13</f>
        <v>6520.9622588000002</v>
      </c>
      <c r="I14" s="122" t="s">
        <v>2595</v>
      </c>
      <c r="J14" s="121">
        <f t="shared" si="0"/>
        <v>6520.9622588000002</v>
      </c>
      <c r="K14" s="122" t="s">
        <v>2595</v>
      </c>
      <c r="L14" s="121">
        <f t="shared" si="0"/>
        <v>3260.4811294000001</v>
      </c>
      <c r="M14" s="120" t="s">
        <v>2595</v>
      </c>
      <c r="N14" s="123"/>
      <c r="O14" s="120" t="s">
        <v>2595</v>
      </c>
      <c r="P14" s="123"/>
      <c r="Q14" s="122" t="s">
        <v>2595</v>
      </c>
      <c r="R14" s="123"/>
      <c r="S14" s="120" t="s">
        <v>2595</v>
      </c>
      <c r="T14" s="123"/>
      <c r="U14" s="124" t="s">
        <v>2595</v>
      </c>
      <c r="V14" s="123"/>
      <c r="W14" s="120" t="s">
        <v>2595</v>
      </c>
      <c r="X14" s="123"/>
      <c r="Y14" s="120" t="s">
        <v>2595</v>
      </c>
      <c r="Z14" s="123"/>
      <c r="AA14" s="124" t="s">
        <v>2595</v>
      </c>
      <c r="AB14" s="123"/>
    </row>
    <row r="15" spans="1:30">
      <c r="A15" s="193" t="s">
        <v>140</v>
      </c>
      <c r="B15" s="195" t="s">
        <v>188</v>
      </c>
      <c r="C15" s="197">
        <f>SOMATÓRIO!D11</f>
        <v>117441.779576</v>
      </c>
      <c r="D15" s="193" t="s">
        <v>191</v>
      </c>
      <c r="E15" s="189"/>
      <c r="F15" s="190"/>
      <c r="G15" s="191">
        <v>0.35</v>
      </c>
      <c r="H15" s="192"/>
      <c r="I15" s="191">
        <v>0.25</v>
      </c>
      <c r="J15" s="192"/>
      <c r="K15" s="191">
        <v>0.2</v>
      </c>
      <c r="L15" s="192"/>
      <c r="M15" s="191">
        <v>0.2</v>
      </c>
      <c r="N15" s="192"/>
      <c r="O15" s="189"/>
      <c r="P15" s="190"/>
      <c r="Q15" s="189"/>
      <c r="R15" s="190"/>
      <c r="S15" s="189"/>
      <c r="T15" s="190"/>
      <c r="U15" s="189"/>
      <c r="V15" s="190"/>
      <c r="W15" s="189"/>
      <c r="X15" s="190"/>
      <c r="Y15" s="189"/>
      <c r="Z15" s="190"/>
      <c r="AA15" s="189"/>
      <c r="AB15" s="190"/>
    </row>
    <row r="16" spans="1:30">
      <c r="A16" s="194"/>
      <c r="B16" s="196"/>
      <c r="C16" s="198"/>
      <c r="D16" s="194"/>
      <c r="E16" s="120" t="s">
        <v>2595</v>
      </c>
      <c r="F16" s="123"/>
      <c r="G16" s="122" t="s">
        <v>2595</v>
      </c>
      <c r="H16" s="125">
        <f>$C$15*G15</f>
        <v>41104.622851599997</v>
      </c>
      <c r="I16" s="122" t="s">
        <v>2595</v>
      </c>
      <c r="J16" s="125">
        <f>$C$15*I15</f>
        <v>29360.444894</v>
      </c>
      <c r="K16" s="122" t="s">
        <v>2595</v>
      </c>
      <c r="L16" s="125">
        <f>$C$15*K15</f>
        <v>23488.355915200002</v>
      </c>
      <c r="M16" s="122" t="s">
        <v>2595</v>
      </c>
      <c r="N16" s="125">
        <f>$C$15*M15</f>
        <v>23488.355915200002</v>
      </c>
      <c r="O16" s="120" t="s">
        <v>2595</v>
      </c>
      <c r="P16" s="123"/>
      <c r="Q16" s="122" t="s">
        <v>2595</v>
      </c>
      <c r="R16" s="123"/>
      <c r="S16" s="120" t="s">
        <v>2595</v>
      </c>
      <c r="T16" s="123"/>
      <c r="U16" s="124" t="s">
        <v>2595</v>
      </c>
      <c r="V16" s="123"/>
      <c r="W16" s="120" t="s">
        <v>2595</v>
      </c>
      <c r="X16" s="123"/>
      <c r="Y16" s="120" t="s">
        <v>2595</v>
      </c>
      <c r="Z16" s="123"/>
      <c r="AA16" s="124" t="s">
        <v>2595</v>
      </c>
      <c r="AB16" s="123"/>
    </row>
    <row r="17" spans="1:28">
      <c r="A17" s="193" t="s">
        <v>192</v>
      </c>
      <c r="B17" s="195" t="s">
        <v>188</v>
      </c>
      <c r="C17" s="197">
        <f>SOMATÓRIO!D12</f>
        <v>172332.10275600001</v>
      </c>
      <c r="D17" s="193" t="s">
        <v>191</v>
      </c>
      <c r="E17" s="191">
        <v>0.2</v>
      </c>
      <c r="F17" s="192"/>
      <c r="G17" s="191">
        <v>0.25</v>
      </c>
      <c r="H17" s="192"/>
      <c r="I17" s="191">
        <v>0.1</v>
      </c>
      <c r="J17" s="192"/>
      <c r="K17" s="191">
        <v>0.15</v>
      </c>
      <c r="L17" s="192"/>
      <c r="M17" s="191">
        <v>0.15</v>
      </c>
      <c r="N17" s="192"/>
      <c r="O17" s="191">
        <v>0.15</v>
      </c>
      <c r="P17" s="192"/>
      <c r="Q17" s="189"/>
      <c r="R17" s="190"/>
      <c r="S17" s="189"/>
      <c r="T17" s="190"/>
      <c r="U17" s="189"/>
      <c r="V17" s="190"/>
      <c r="W17" s="189"/>
      <c r="X17" s="190"/>
      <c r="Y17" s="189"/>
      <c r="Z17" s="190"/>
      <c r="AA17" s="189"/>
      <c r="AB17" s="190"/>
    </row>
    <row r="18" spans="1:28">
      <c r="A18" s="194"/>
      <c r="B18" s="196"/>
      <c r="C18" s="198"/>
      <c r="D18" s="194"/>
      <c r="E18" s="120" t="s">
        <v>2595</v>
      </c>
      <c r="F18" s="121">
        <f>$C$17*E17</f>
        <v>34466.420551200004</v>
      </c>
      <c r="G18" s="122" t="s">
        <v>2595</v>
      </c>
      <c r="H18" s="121">
        <f>$C$17*G17</f>
        <v>43083.025689000002</v>
      </c>
      <c r="I18" s="122" t="s">
        <v>2595</v>
      </c>
      <c r="J18" s="121">
        <f>$C$17*I17</f>
        <v>17233.210275600002</v>
      </c>
      <c r="K18" s="122" t="s">
        <v>2595</v>
      </c>
      <c r="L18" s="121">
        <f>$C$17*K17</f>
        <v>25849.8154134</v>
      </c>
      <c r="M18" s="122" t="s">
        <v>2595</v>
      </c>
      <c r="N18" s="121">
        <f>$C$17*M17</f>
        <v>25849.8154134</v>
      </c>
      <c r="O18" s="122" t="s">
        <v>2595</v>
      </c>
      <c r="P18" s="121">
        <f>$C$17*O17</f>
        <v>25849.8154134</v>
      </c>
      <c r="Q18" s="122" t="s">
        <v>2595</v>
      </c>
      <c r="R18" s="123"/>
      <c r="S18" s="120" t="s">
        <v>2595</v>
      </c>
      <c r="T18" s="123"/>
      <c r="U18" s="124" t="s">
        <v>2595</v>
      </c>
      <c r="V18" s="123"/>
      <c r="W18" s="120" t="s">
        <v>2595</v>
      </c>
      <c r="X18" s="123"/>
      <c r="Y18" s="120" t="s">
        <v>2595</v>
      </c>
      <c r="Z18" s="123"/>
      <c r="AA18" s="124" t="s">
        <v>2595</v>
      </c>
      <c r="AB18" s="123"/>
    </row>
    <row r="19" spans="1:28">
      <c r="A19" s="193" t="s">
        <v>144</v>
      </c>
      <c r="B19" s="195" t="s">
        <v>188</v>
      </c>
      <c r="C19" s="197">
        <f>SOMATÓRIO!D13</f>
        <v>119696.86693799999</v>
      </c>
      <c r="D19" s="193" t="s">
        <v>191</v>
      </c>
      <c r="E19" s="189"/>
      <c r="F19" s="190"/>
      <c r="G19" s="191">
        <v>0.15</v>
      </c>
      <c r="H19" s="192"/>
      <c r="I19" s="191">
        <v>0.15</v>
      </c>
      <c r="J19" s="192"/>
      <c r="K19" s="191">
        <v>0.1</v>
      </c>
      <c r="L19" s="192"/>
      <c r="M19" s="191">
        <v>0.25</v>
      </c>
      <c r="N19" s="192"/>
      <c r="O19" s="191">
        <v>0.25</v>
      </c>
      <c r="P19" s="192"/>
      <c r="Q19" s="191">
        <v>0.1</v>
      </c>
      <c r="R19" s="192"/>
      <c r="S19" s="189"/>
      <c r="T19" s="190"/>
      <c r="U19" s="189"/>
      <c r="V19" s="190"/>
      <c r="W19" s="189"/>
      <c r="X19" s="190"/>
      <c r="Y19" s="189"/>
      <c r="Z19" s="190"/>
      <c r="AA19" s="189"/>
      <c r="AB19" s="190"/>
    </row>
    <row r="20" spans="1:28">
      <c r="A20" s="194"/>
      <c r="B20" s="196"/>
      <c r="C20" s="198"/>
      <c r="D20" s="194"/>
      <c r="E20" s="120" t="s">
        <v>2595</v>
      </c>
      <c r="F20" s="123"/>
      <c r="G20" s="122" t="s">
        <v>2595</v>
      </c>
      <c r="H20" s="125">
        <f>$C$19*G19</f>
        <v>17954.5300407</v>
      </c>
      <c r="I20" s="122" t="s">
        <v>2595</v>
      </c>
      <c r="J20" s="125">
        <f>$C$19*I19</f>
        <v>17954.5300407</v>
      </c>
      <c r="K20" s="122" t="s">
        <v>2595</v>
      </c>
      <c r="L20" s="125">
        <f>$C$19*K19</f>
        <v>11969.6866938</v>
      </c>
      <c r="M20" s="122" t="s">
        <v>2595</v>
      </c>
      <c r="N20" s="125">
        <f>$C$19*M19</f>
        <v>29924.216734499998</v>
      </c>
      <c r="O20" s="122" t="s">
        <v>2595</v>
      </c>
      <c r="P20" s="125">
        <f>$C$19*O19</f>
        <v>29924.216734499998</v>
      </c>
      <c r="Q20" s="122" t="s">
        <v>2595</v>
      </c>
      <c r="R20" s="125">
        <f>$C$19*Q19</f>
        <v>11969.6866938</v>
      </c>
      <c r="S20" s="120" t="s">
        <v>2595</v>
      </c>
      <c r="T20" s="123"/>
      <c r="U20" s="124" t="s">
        <v>2595</v>
      </c>
      <c r="V20" s="123"/>
      <c r="W20" s="120" t="s">
        <v>2595</v>
      </c>
      <c r="X20" s="123"/>
      <c r="Y20" s="120" t="s">
        <v>2595</v>
      </c>
      <c r="Z20" s="123"/>
      <c r="AA20" s="124" t="s">
        <v>2595</v>
      </c>
      <c r="AB20" s="123"/>
    </row>
    <row r="21" spans="1:28">
      <c r="A21" s="193" t="s">
        <v>145</v>
      </c>
      <c r="B21" s="195" t="s">
        <v>188</v>
      </c>
      <c r="C21" s="197">
        <f>SOMATÓRIO!D14</f>
        <v>96223.238232000018</v>
      </c>
      <c r="D21" s="193" t="s">
        <v>191</v>
      </c>
      <c r="E21" s="189"/>
      <c r="F21" s="190"/>
      <c r="G21" s="189"/>
      <c r="H21" s="190"/>
      <c r="I21" s="189"/>
      <c r="J21" s="190"/>
      <c r="K21" s="189"/>
      <c r="L21" s="190"/>
      <c r="M21" s="189"/>
      <c r="N21" s="190"/>
      <c r="O21" s="191">
        <v>0.5</v>
      </c>
      <c r="P21" s="192"/>
      <c r="Q21" s="191">
        <v>0.5</v>
      </c>
      <c r="R21" s="192"/>
      <c r="S21" s="189"/>
      <c r="T21" s="190"/>
      <c r="U21" s="189"/>
      <c r="V21" s="190"/>
      <c r="W21" s="189"/>
      <c r="X21" s="190"/>
      <c r="Y21" s="189"/>
      <c r="Z21" s="190"/>
      <c r="AA21" s="189"/>
      <c r="AB21" s="190"/>
    </row>
    <row r="22" spans="1:28">
      <c r="A22" s="194"/>
      <c r="B22" s="196"/>
      <c r="C22" s="198"/>
      <c r="D22" s="194"/>
      <c r="E22" s="120" t="s">
        <v>2595</v>
      </c>
      <c r="F22" s="123"/>
      <c r="G22" s="122" t="s">
        <v>2595</v>
      </c>
      <c r="H22" s="126"/>
      <c r="I22" s="120" t="s">
        <v>2595</v>
      </c>
      <c r="J22" s="123"/>
      <c r="K22" s="120" t="s">
        <v>2595</v>
      </c>
      <c r="L22" s="123"/>
      <c r="M22" s="120" t="s">
        <v>2595</v>
      </c>
      <c r="N22" s="123"/>
      <c r="O22" s="120" t="s">
        <v>2595</v>
      </c>
      <c r="P22" s="121">
        <f>$C$21*O21</f>
        <v>48111.619116000009</v>
      </c>
      <c r="Q22" s="122" t="s">
        <v>2595</v>
      </c>
      <c r="R22" s="121">
        <f>$C$21*Q21</f>
        <v>48111.619116000009</v>
      </c>
      <c r="S22" s="120" t="s">
        <v>2595</v>
      </c>
      <c r="T22" s="123"/>
      <c r="U22" s="124" t="s">
        <v>2595</v>
      </c>
      <c r="V22" s="123"/>
      <c r="W22" s="120" t="s">
        <v>2595</v>
      </c>
      <c r="X22" s="123"/>
      <c r="Y22" s="120" t="s">
        <v>2595</v>
      </c>
      <c r="Z22" s="123"/>
      <c r="AA22" s="124" t="s">
        <v>2595</v>
      </c>
      <c r="AB22" s="123"/>
    </row>
    <row r="23" spans="1:28">
      <c r="A23" s="193" t="s">
        <v>193</v>
      </c>
      <c r="B23" s="195" t="s">
        <v>188</v>
      </c>
      <c r="C23" s="197">
        <f>SOMATÓRIO!D15</f>
        <v>31170.334426000005</v>
      </c>
      <c r="D23" s="193" t="s">
        <v>191</v>
      </c>
      <c r="E23" s="189"/>
      <c r="F23" s="190"/>
      <c r="G23" s="189"/>
      <c r="H23" s="190"/>
      <c r="I23" s="191">
        <v>0.23100000000000001</v>
      </c>
      <c r="J23" s="192"/>
      <c r="K23" s="191">
        <v>0.23100000000000001</v>
      </c>
      <c r="L23" s="192"/>
      <c r="M23" s="191">
        <v>0.18099999999999999</v>
      </c>
      <c r="N23" s="192"/>
      <c r="O23" s="191">
        <v>0.2</v>
      </c>
      <c r="P23" s="192"/>
      <c r="Q23" s="191">
        <v>0.157</v>
      </c>
      <c r="R23" s="192"/>
      <c r="S23" s="189"/>
      <c r="T23" s="190"/>
      <c r="U23" s="189"/>
      <c r="V23" s="190"/>
      <c r="W23" s="189"/>
      <c r="X23" s="190"/>
      <c r="Y23" s="189"/>
      <c r="Z23" s="190"/>
      <c r="AA23" s="189"/>
      <c r="AB23" s="190"/>
    </row>
    <row r="24" spans="1:28">
      <c r="A24" s="194"/>
      <c r="B24" s="196"/>
      <c r="C24" s="198"/>
      <c r="D24" s="194"/>
      <c r="E24" s="120" t="s">
        <v>2595</v>
      </c>
      <c r="F24" s="123"/>
      <c r="G24" s="122" t="s">
        <v>2595</v>
      </c>
      <c r="H24" s="126"/>
      <c r="I24" s="120" t="s">
        <v>2595</v>
      </c>
      <c r="J24" s="121">
        <f>$C$23*I23</f>
        <v>7200.3472524060016</v>
      </c>
      <c r="K24" s="122" t="s">
        <v>2595</v>
      </c>
      <c r="L24" s="121">
        <f>$C$23*K23</f>
        <v>7200.3472524060016</v>
      </c>
      <c r="M24" s="122" t="s">
        <v>2595</v>
      </c>
      <c r="N24" s="121">
        <f>$C$23*M23</f>
        <v>5641.8305311060003</v>
      </c>
      <c r="O24" s="122" t="s">
        <v>2595</v>
      </c>
      <c r="P24" s="121">
        <f>$C$23*O23</f>
        <v>6234.0668852000017</v>
      </c>
      <c r="Q24" s="122" t="s">
        <v>2595</v>
      </c>
      <c r="R24" s="121">
        <f>$C$23*Q23</f>
        <v>4893.7425048820005</v>
      </c>
      <c r="S24" s="120" t="s">
        <v>2595</v>
      </c>
      <c r="T24" s="123"/>
      <c r="U24" s="124" t="s">
        <v>2595</v>
      </c>
      <c r="V24" s="123"/>
      <c r="W24" s="120" t="s">
        <v>2595</v>
      </c>
      <c r="X24" s="123"/>
      <c r="Y24" s="120" t="s">
        <v>2595</v>
      </c>
      <c r="Z24" s="123"/>
      <c r="AA24" s="124" t="s">
        <v>2595</v>
      </c>
      <c r="AB24" s="123"/>
    </row>
    <row r="25" spans="1:28">
      <c r="A25" s="193" t="s">
        <v>149</v>
      </c>
      <c r="B25" s="195" t="s">
        <v>188</v>
      </c>
      <c r="C25" s="201">
        <f>SOMATÓRIO!D16</f>
        <v>8610.4112380000006</v>
      </c>
      <c r="D25" s="193" t="s">
        <v>191</v>
      </c>
      <c r="E25" s="189"/>
      <c r="F25" s="190"/>
      <c r="G25" s="191">
        <v>0.35</v>
      </c>
      <c r="H25" s="192"/>
      <c r="I25" s="189"/>
      <c r="J25" s="190"/>
      <c r="K25" s="189"/>
      <c r="L25" s="190"/>
      <c r="M25" s="191">
        <v>0.2</v>
      </c>
      <c r="N25" s="192"/>
      <c r="O25" s="191">
        <v>0.25</v>
      </c>
      <c r="P25" s="192"/>
      <c r="Q25" s="191">
        <v>0.2</v>
      </c>
      <c r="R25" s="192"/>
      <c r="S25" s="189"/>
      <c r="T25" s="190"/>
      <c r="U25" s="189"/>
      <c r="V25" s="190"/>
      <c r="W25" s="189"/>
      <c r="X25" s="190"/>
      <c r="Y25" s="189"/>
      <c r="Z25" s="190"/>
      <c r="AA25" s="189"/>
      <c r="AB25" s="190"/>
    </row>
    <row r="26" spans="1:28">
      <c r="A26" s="194"/>
      <c r="B26" s="196"/>
      <c r="C26" s="202"/>
      <c r="D26" s="194"/>
      <c r="E26" s="120" t="s">
        <v>2595</v>
      </c>
      <c r="F26" s="123"/>
      <c r="G26" s="122" t="s">
        <v>2595</v>
      </c>
      <c r="H26" s="125">
        <f>$C$25*G25</f>
        <v>3013.6439332999998</v>
      </c>
      <c r="I26" s="122" t="s">
        <v>2595</v>
      </c>
      <c r="J26" s="125">
        <f>$C$25*I25</f>
        <v>0</v>
      </c>
      <c r="K26" s="122" t="s">
        <v>2595</v>
      </c>
      <c r="L26" s="125">
        <f>$C$25*K25</f>
        <v>0</v>
      </c>
      <c r="M26" s="122" t="s">
        <v>2595</v>
      </c>
      <c r="N26" s="125">
        <f>$C$25*M25</f>
        <v>1722.0822476000003</v>
      </c>
      <c r="O26" s="122" t="s">
        <v>2595</v>
      </c>
      <c r="P26" s="125">
        <f>$C$25*O25</f>
        <v>2152.6028095000001</v>
      </c>
      <c r="Q26" s="122" t="s">
        <v>2595</v>
      </c>
      <c r="R26" s="125">
        <f>$C$25*Q25</f>
        <v>1722.0822476000003</v>
      </c>
      <c r="S26" s="125">
        <f>$C$25*R25</f>
        <v>0</v>
      </c>
      <c r="T26" s="123"/>
      <c r="U26" s="124" t="s">
        <v>2595</v>
      </c>
      <c r="V26" s="123"/>
      <c r="W26" s="120" t="s">
        <v>2595</v>
      </c>
      <c r="X26" s="123"/>
      <c r="Y26" s="120" t="s">
        <v>2595</v>
      </c>
      <c r="Z26" s="123"/>
      <c r="AA26" s="124" t="s">
        <v>2595</v>
      </c>
      <c r="AB26" s="123"/>
    </row>
    <row r="27" spans="1:28">
      <c r="A27" s="193" t="s">
        <v>194</v>
      </c>
      <c r="B27" s="195" t="s">
        <v>188</v>
      </c>
      <c r="C27" s="197">
        <f>SOMATÓRIO!D17</f>
        <v>302366.01925200003</v>
      </c>
      <c r="D27" s="193" t="s">
        <v>191</v>
      </c>
      <c r="E27" s="189"/>
      <c r="F27" s="190"/>
      <c r="G27" s="189"/>
      <c r="H27" s="190"/>
      <c r="I27" s="191">
        <v>0.25</v>
      </c>
      <c r="J27" s="192"/>
      <c r="K27" s="191">
        <v>0.25</v>
      </c>
      <c r="L27" s="192"/>
      <c r="M27" s="191">
        <v>0.2</v>
      </c>
      <c r="N27" s="192"/>
      <c r="O27" s="191">
        <v>0.2</v>
      </c>
      <c r="P27" s="192"/>
      <c r="Q27" s="191">
        <v>0.1</v>
      </c>
      <c r="R27" s="192"/>
      <c r="S27" s="189"/>
      <c r="T27" s="190"/>
      <c r="U27" s="189"/>
      <c r="V27" s="190"/>
      <c r="W27" s="189"/>
      <c r="X27" s="190"/>
      <c r="Y27" s="189"/>
      <c r="Z27" s="190"/>
      <c r="AA27" s="189"/>
      <c r="AB27" s="190"/>
    </row>
    <row r="28" spans="1:28">
      <c r="A28" s="194"/>
      <c r="B28" s="196"/>
      <c r="C28" s="198"/>
      <c r="D28" s="194"/>
      <c r="E28" s="120" t="s">
        <v>2595</v>
      </c>
      <c r="F28" s="123"/>
      <c r="G28" s="122" t="s">
        <v>2595</v>
      </c>
      <c r="H28" s="126"/>
      <c r="I28" s="120" t="s">
        <v>2595</v>
      </c>
      <c r="J28" s="121">
        <f>$C$27*I27</f>
        <v>75591.504813000007</v>
      </c>
      <c r="K28" s="122" t="s">
        <v>2595</v>
      </c>
      <c r="L28" s="121">
        <f>$C$27*K27</f>
        <v>75591.504813000007</v>
      </c>
      <c r="M28" s="122" t="s">
        <v>2595</v>
      </c>
      <c r="N28" s="121">
        <f>$C$27*M27</f>
        <v>60473.203850400008</v>
      </c>
      <c r="O28" s="122" t="s">
        <v>2595</v>
      </c>
      <c r="P28" s="121">
        <f>$C$27*O27</f>
        <v>60473.203850400008</v>
      </c>
      <c r="Q28" s="122" t="s">
        <v>2595</v>
      </c>
      <c r="R28" s="121">
        <f>$C$27*Q27</f>
        <v>30236.601925200004</v>
      </c>
      <c r="S28" s="120" t="s">
        <v>2595</v>
      </c>
      <c r="T28" s="123"/>
      <c r="U28" s="124" t="s">
        <v>2595</v>
      </c>
      <c r="V28" s="123"/>
      <c r="W28" s="120" t="s">
        <v>2595</v>
      </c>
      <c r="X28" s="123"/>
      <c r="Y28" s="120" t="s">
        <v>2595</v>
      </c>
      <c r="Z28" s="123"/>
      <c r="AA28" s="124" t="s">
        <v>2595</v>
      </c>
      <c r="AB28" s="123"/>
    </row>
    <row r="29" spans="1:28">
      <c r="A29" s="193" t="s">
        <v>121</v>
      </c>
      <c r="B29" s="195" t="s">
        <v>188</v>
      </c>
      <c r="C29" s="197">
        <f>SOMATÓRIO!D18</f>
        <v>115748.98086399998</v>
      </c>
      <c r="D29" s="193" t="s">
        <v>191</v>
      </c>
      <c r="E29" s="189"/>
      <c r="F29" s="190"/>
      <c r="G29" s="189"/>
      <c r="H29" s="190"/>
      <c r="I29" s="189"/>
      <c r="J29" s="190"/>
      <c r="K29" s="189"/>
      <c r="L29" s="190"/>
      <c r="M29" s="191">
        <v>0.1</v>
      </c>
      <c r="N29" s="192"/>
      <c r="O29" s="191">
        <v>0.15</v>
      </c>
      <c r="P29" s="192"/>
      <c r="Q29" s="191">
        <v>0.25</v>
      </c>
      <c r="R29" s="192"/>
      <c r="S29" s="191">
        <v>0.25</v>
      </c>
      <c r="T29" s="192"/>
      <c r="U29" s="191">
        <v>0.15</v>
      </c>
      <c r="V29" s="192"/>
      <c r="W29" s="189"/>
      <c r="X29" s="190"/>
      <c r="Y29" s="191">
        <v>0.1</v>
      </c>
      <c r="Z29" s="192"/>
      <c r="AA29" s="189"/>
      <c r="AB29" s="190"/>
    </row>
    <row r="30" spans="1:28">
      <c r="A30" s="194"/>
      <c r="B30" s="196"/>
      <c r="C30" s="198"/>
      <c r="D30" s="194"/>
      <c r="E30" s="120" t="s">
        <v>2595</v>
      </c>
      <c r="F30" s="123"/>
      <c r="G30" s="122" t="s">
        <v>2595</v>
      </c>
      <c r="H30" s="126"/>
      <c r="I30" s="120" t="s">
        <v>2595</v>
      </c>
      <c r="J30" s="123"/>
      <c r="K30" s="120" t="s">
        <v>2595</v>
      </c>
      <c r="L30" s="123"/>
      <c r="M30" s="120" t="s">
        <v>2595</v>
      </c>
      <c r="N30" s="121">
        <f>$C$29*M29</f>
        <v>11574.898086399999</v>
      </c>
      <c r="O30" s="122" t="s">
        <v>2595</v>
      </c>
      <c r="P30" s="121">
        <f>$C$29*O29</f>
        <v>17362.347129599995</v>
      </c>
      <c r="Q30" s="122" t="s">
        <v>2595</v>
      </c>
      <c r="R30" s="121">
        <f>$C$29*Q29</f>
        <v>28937.245215999996</v>
      </c>
      <c r="S30" s="122" t="s">
        <v>2595</v>
      </c>
      <c r="T30" s="121">
        <f>$C$29*S29</f>
        <v>28937.245215999996</v>
      </c>
      <c r="U30" s="122" t="s">
        <v>2595</v>
      </c>
      <c r="V30" s="121">
        <f>$C$29*U29</f>
        <v>17362.347129599995</v>
      </c>
      <c r="W30" s="122" t="s">
        <v>2595</v>
      </c>
      <c r="X30" s="121">
        <f>$C$29*W29</f>
        <v>0</v>
      </c>
      <c r="Y30" s="122" t="s">
        <v>2595</v>
      </c>
      <c r="Z30" s="121">
        <f>$C$29*Y29</f>
        <v>11574.898086399999</v>
      </c>
      <c r="AA30" s="124" t="s">
        <v>2595</v>
      </c>
      <c r="AB30" s="123"/>
    </row>
    <row r="31" spans="1:28">
      <c r="A31" s="193" t="s">
        <v>153</v>
      </c>
      <c r="B31" s="195" t="s">
        <v>188</v>
      </c>
      <c r="C31" s="197">
        <f>SOMATÓRIO!D19</f>
        <v>194424.26436399994</v>
      </c>
      <c r="D31" s="193" t="s">
        <v>191</v>
      </c>
      <c r="E31" s="189"/>
      <c r="F31" s="190"/>
      <c r="G31" s="189"/>
      <c r="H31" s="190"/>
      <c r="I31" s="189"/>
      <c r="J31" s="190"/>
      <c r="K31" s="189"/>
      <c r="L31" s="190"/>
      <c r="M31" s="189"/>
      <c r="N31" s="190"/>
      <c r="O31" s="189"/>
      <c r="P31" s="190"/>
      <c r="Q31" s="191">
        <v>0.15</v>
      </c>
      <c r="R31" s="192"/>
      <c r="S31" s="191">
        <v>0.25</v>
      </c>
      <c r="T31" s="192"/>
      <c r="U31" s="191">
        <v>0.25</v>
      </c>
      <c r="V31" s="192"/>
      <c r="W31" s="191">
        <v>0.25</v>
      </c>
      <c r="X31" s="192"/>
      <c r="Y31" s="191">
        <v>0.1</v>
      </c>
      <c r="Z31" s="192"/>
      <c r="AA31" s="189"/>
      <c r="AB31" s="190"/>
    </row>
    <row r="32" spans="1:28">
      <c r="A32" s="194"/>
      <c r="B32" s="196"/>
      <c r="C32" s="198"/>
      <c r="D32" s="194"/>
      <c r="E32" s="120" t="s">
        <v>2595</v>
      </c>
      <c r="F32" s="123"/>
      <c r="G32" s="122" t="s">
        <v>2595</v>
      </c>
      <c r="H32" s="126"/>
      <c r="I32" s="120" t="s">
        <v>2595</v>
      </c>
      <c r="J32" s="123"/>
      <c r="K32" s="120" t="s">
        <v>2595</v>
      </c>
      <c r="L32" s="123"/>
      <c r="M32" s="120" t="s">
        <v>2595</v>
      </c>
      <c r="N32" s="123"/>
      <c r="O32" s="120" t="s">
        <v>2595</v>
      </c>
      <c r="P32" s="123"/>
      <c r="Q32" s="122" t="s">
        <v>2595</v>
      </c>
      <c r="R32" s="121">
        <f>$C$31*Q31</f>
        <v>29163.639654599992</v>
      </c>
      <c r="S32" s="122" t="s">
        <v>2595</v>
      </c>
      <c r="T32" s="121">
        <f>$C$31*S31</f>
        <v>48606.066090999986</v>
      </c>
      <c r="U32" s="122" t="s">
        <v>2595</v>
      </c>
      <c r="V32" s="121">
        <f>$C$31*U31</f>
        <v>48606.066090999986</v>
      </c>
      <c r="W32" s="122" t="s">
        <v>2595</v>
      </c>
      <c r="X32" s="121">
        <f>$C$31*W31</f>
        <v>48606.066090999986</v>
      </c>
      <c r="Y32" s="122" t="s">
        <v>2595</v>
      </c>
      <c r="Z32" s="121">
        <f>$C$31*Y31</f>
        <v>19442.426436399994</v>
      </c>
      <c r="AA32" s="124" t="s">
        <v>2595</v>
      </c>
      <c r="AB32" s="123"/>
    </row>
    <row r="33" spans="1:28">
      <c r="A33" s="193" t="s">
        <v>155</v>
      </c>
      <c r="B33" s="195" t="s">
        <v>188</v>
      </c>
      <c r="C33" s="197">
        <f>SOMATÓRIO!D20</f>
        <v>21914.058408000004</v>
      </c>
      <c r="D33" s="193" t="s">
        <v>191</v>
      </c>
      <c r="E33" s="189"/>
      <c r="F33" s="190"/>
      <c r="G33" s="189"/>
      <c r="H33" s="190"/>
      <c r="I33" s="189"/>
      <c r="J33" s="190"/>
      <c r="K33" s="189"/>
      <c r="L33" s="190"/>
      <c r="M33" s="189"/>
      <c r="N33" s="190"/>
      <c r="O33" s="189"/>
      <c r="P33" s="190"/>
      <c r="Q33" s="189"/>
      <c r="R33" s="190"/>
      <c r="S33" s="191">
        <v>0.15</v>
      </c>
      <c r="T33" s="192"/>
      <c r="U33" s="191">
        <v>0.15</v>
      </c>
      <c r="V33" s="192"/>
      <c r="W33" s="191">
        <v>0.15</v>
      </c>
      <c r="X33" s="192"/>
      <c r="Y33" s="191">
        <v>0.25</v>
      </c>
      <c r="Z33" s="192"/>
      <c r="AA33" s="191">
        <v>0.3</v>
      </c>
      <c r="AB33" s="192"/>
    </row>
    <row r="34" spans="1:28">
      <c r="A34" s="194"/>
      <c r="B34" s="196"/>
      <c r="C34" s="198"/>
      <c r="D34" s="194"/>
      <c r="E34" s="120" t="s">
        <v>2595</v>
      </c>
      <c r="F34" s="123"/>
      <c r="G34" s="122" t="s">
        <v>2595</v>
      </c>
      <c r="H34" s="126"/>
      <c r="I34" s="120" t="s">
        <v>2595</v>
      </c>
      <c r="J34" s="123"/>
      <c r="K34" s="120" t="s">
        <v>2595</v>
      </c>
      <c r="L34" s="123"/>
      <c r="M34" s="120" t="s">
        <v>2595</v>
      </c>
      <c r="N34" s="123"/>
      <c r="O34" s="120" t="s">
        <v>2595</v>
      </c>
      <c r="P34" s="123"/>
      <c r="Q34" s="122" t="s">
        <v>2595</v>
      </c>
      <c r="R34" s="123"/>
      <c r="S34" s="120" t="s">
        <v>2595</v>
      </c>
      <c r="T34" s="121">
        <f>$C$33*S33</f>
        <v>3287.1087612000006</v>
      </c>
      <c r="U34" s="122" t="s">
        <v>2595</v>
      </c>
      <c r="V34" s="121">
        <f>$C$33*U33</f>
        <v>3287.1087612000006</v>
      </c>
      <c r="W34" s="122" t="s">
        <v>2595</v>
      </c>
      <c r="X34" s="121">
        <f>$C$33*W33</f>
        <v>3287.1087612000006</v>
      </c>
      <c r="Y34" s="122" t="s">
        <v>2595</v>
      </c>
      <c r="Z34" s="121">
        <f>$C$33*Y33</f>
        <v>5478.5146020000011</v>
      </c>
      <c r="AA34" s="122" t="s">
        <v>2595</v>
      </c>
      <c r="AB34" s="121">
        <f>$C$33*AA33</f>
        <v>6574.2175224000011</v>
      </c>
    </row>
    <row r="35" spans="1:28">
      <c r="A35" s="193" t="s">
        <v>157</v>
      </c>
      <c r="B35" s="195" t="s">
        <v>188</v>
      </c>
      <c r="C35" s="197">
        <f>SOMATÓRIO!D21</f>
        <v>59873.915464000005</v>
      </c>
      <c r="D35" s="193" t="s">
        <v>191</v>
      </c>
      <c r="E35" s="189"/>
      <c r="F35" s="190"/>
      <c r="G35" s="189"/>
      <c r="H35" s="190"/>
      <c r="I35" s="189"/>
      <c r="J35" s="190"/>
      <c r="K35" s="191">
        <v>0.1</v>
      </c>
      <c r="L35" s="192"/>
      <c r="M35" s="191">
        <v>0.1</v>
      </c>
      <c r="N35" s="192"/>
      <c r="O35" s="191">
        <v>0.1</v>
      </c>
      <c r="P35" s="192"/>
      <c r="Q35" s="191">
        <v>0.2</v>
      </c>
      <c r="R35" s="192"/>
      <c r="S35" s="191">
        <v>0.2</v>
      </c>
      <c r="T35" s="192"/>
      <c r="U35" s="191">
        <v>0.2</v>
      </c>
      <c r="V35" s="192"/>
      <c r="W35" s="191">
        <v>0.1</v>
      </c>
      <c r="X35" s="192"/>
      <c r="Y35" s="189"/>
      <c r="Z35" s="190"/>
      <c r="AA35" s="189"/>
      <c r="AB35" s="190"/>
    </row>
    <row r="36" spans="1:28">
      <c r="A36" s="194"/>
      <c r="B36" s="196"/>
      <c r="C36" s="198"/>
      <c r="D36" s="194"/>
      <c r="E36" s="120" t="s">
        <v>2595</v>
      </c>
      <c r="F36" s="123"/>
      <c r="G36" s="122" t="s">
        <v>2595</v>
      </c>
      <c r="H36" s="126"/>
      <c r="I36" s="120" t="s">
        <v>2595</v>
      </c>
      <c r="J36" s="123"/>
      <c r="K36" s="120" t="s">
        <v>2595</v>
      </c>
      <c r="L36" s="121">
        <f>$C$35*K35</f>
        <v>5987.3915464000011</v>
      </c>
      <c r="M36" s="122" t="s">
        <v>2595</v>
      </c>
      <c r="N36" s="121">
        <f>$C$35*M35</f>
        <v>5987.3915464000011</v>
      </c>
      <c r="O36" s="122" t="s">
        <v>2595</v>
      </c>
      <c r="P36" s="121">
        <f>$C$35*O35</f>
        <v>5987.3915464000011</v>
      </c>
      <c r="Q36" s="122" t="s">
        <v>2595</v>
      </c>
      <c r="R36" s="121">
        <f>$C$35*Q35</f>
        <v>11974.783092800002</v>
      </c>
      <c r="S36" s="122" t="s">
        <v>2595</v>
      </c>
      <c r="T36" s="121">
        <f>$C$35*S35</f>
        <v>11974.783092800002</v>
      </c>
      <c r="U36" s="122" t="s">
        <v>2595</v>
      </c>
      <c r="V36" s="121">
        <f>$C$35*U35</f>
        <v>11974.783092800002</v>
      </c>
      <c r="W36" s="122" t="s">
        <v>2595</v>
      </c>
      <c r="X36" s="121">
        <f>$C$35*W35</f>
        <v>5987.3915464000011</v>
      </c>
      <c r="Y36" s="120" t="s">
        <v>2595</v>
      </c>
      <c r="Z36" s="123"/>
      <c r="AA36" s="124" t="s">
        <v>2595</v>
      </c>
      <c r="AB36" s="123"/>
    </row>
    <row r="37" spans="1:28">
      <c r="A37" s="193" t="s">
        <v>159</v>
      </c>
      <c r="B37" s="195" t="s">
        <v>188</v>
      </c>
      <c r="C37" s="197">
        <f>SOMATÓRIO!D22</f>
        <v>14722.323396</v>
      </c>
      <c r="D37" s="193" t="s">
        <v>191</v>
      </c>
      <c r="E37" s="189"/>
      <c r="F37" s="190"/>
      <c r="G37" s="189"/>
      <c r="H37" s="190"/>
      <c r="I37" s="189"/>
      <c r="J37" s="190"/>
      <c r="K37" s="189"/>
      <c r="L37" s="190"/>
      <c r="M37" s="189"/>
      <c r="N37" s="190"/>
      <c r="O37" s="191">
        <v>0.4</v>
      </c>
      <c r="P37" s="192"/>
      <c r="Q37" s="191">
        <v>0.4</v>
      </c>
      <c r="R37" s="192"/>
      <c r="S37" s="189"/>
      <c r="T37" s="190"/>
      <c r="U37" s="191">
        <v>0.1</v>
      </c>
      <c r="V37" s="192"/>
      <c r="W37" s="191">
        <v>0.1</v>
      </c>
      <c r="X37" s="192"/>
      <c r="Y37" s="189"/>
      <c r="Z37" s="190"/>
      <c r="AA37" s="189"/>
      <c r="AB37" s="190"/>
    </row>
    <row r="38" spans="1:28">
      <c r="A38" s="194"/>
      <c r="B38" s="196"/>
      <c r="C38" s="198"/>
      <c r="D38" s="194"/>
      <c r="E38" s="120" t="s">
        <v>2595</v>
      </c>
      <c r="F38" s="123"/>
      <c r="G38" s="122" t="s">
        <v>2595</v>
      </c>
      <c r="H38" s="126"/>
      <c r="I38" s="120" t="s">
        <v>2595</v>
      </c>
      <c r="J38" s="123"/>
      <c r="K38" s="120" t="s">
        <v>2595</v>
      </c>
      <c r="L38" s="123"/>
      <c r="M38" s="120" t="s">
        <v>2595</v>
      </c>
      <c r="N38" s="123"/>
      <c r="O38" s="120" t="s">
        <v>2595</v>
      </c>
      <c r="P38" s="121">
        <f>$C$37*O37</f>
        <v>5888.9293584000006</v>
      </c>
      <c r="Q38" s="122" t="s">
        <v>2595</v>
      </c>
      <c r="R38" s="121">
        <f>$C$37*Q37</f>
        <v>5888.9293584000006</v>
      </c>
      <c r="S38" s="122" t="s">
        <v>2595</v>
      </c>
      <c r="T38" s="121">
        <f>$C$37*S37</f>
        <v>0</v>
      </c>
      <c r="U38" s="122" t="s">
        <v>2595</v>
      </c>
      <c r="V38" s="121">
        <f>$C$37*U37</f>
        <v>1472.2323396000002</v>
      </c>
      <c r="W38" s="122" t="s">
        <v>2595</v>
      </c>
      <c r="X38" s="121">
        <f>$C$37*W37</f>
        <v>1472.2323396000002</v>
      </c>
      <c r="Y38" s="120" t="s">
        <v>2595</v>
      </c>
      <c r="Z38" s="123"/>
      <c r="AA38" s="124" t="s">
        <v>2595</v>
      </c>
      <c r="AB38" s="123"/>
    </row>
    <row r="39" spans="1:28">
      <c r="A39" s="193" t="s">
        <v>124</v>
      </c>
      <c r="B39" s="195" t="s">
        <v>188</v>
      </c>
      <c r="C39" s="197">
        <f>SOMATÓRIO!D23</f>
        <v>162265.168362</v>
      </c>
      <c r="D39" s="193" t="s">
        <v>191</v>
      </c>
      <c r="E39" s="189"/>
      <c r="F39" s="190"/>
      <c r="G39" s="189"/>
      <c r="H39" s="190"/>
      <c r="I39" s="189"/>
      <c r="J39" s="190"/>
      <c r="K39" s="191">
        <v>0.1</v>
      </c>
      <c r="L39" s="192"/>
      <c r="M39" s="191">
        <v>0.1</v>
      </c>
      <c r="N39" s="192"/>
      <c r="O39" s="191">
        <v>0.1</v>
      </c>
      <c r="P39" s="192"/>
      <c r="Q39" s="191">
        <v>0.2</v>
      </c>
      <c r="R39" s="192"/>
      <c r="S39" s="191">
        <v>0.2</v>
      </c>
      <c r="T39" s="192"/>
      <c r="U39" s="191">
        <v>0.2</v>
      </c>
      <c r="V39" s="192"/>
      <c r="W39" s="191">
        <v>0.1</v>
      </c>
      <c r="X39" s="192"/>
      <c r="Y39" s="189"/>
      <c r="Z39" s="190"/>
      <c r="AA39" s="189"/>
      <c r="AB39" s="190"/>
    </row>
    <row r="40" spans="1:28">
      <c r="A40" s="194"/>
      <c r="B40" s="196"/>
      <c r="C40" s="198"/>
      <c r="D40" s="194"/>
      <c r="E40" s="120" t="s">
        <v>2595</v>
      </c>
      <c r="F40" s="123"/>
      <c r="G40" s="122" t="s">
        <v>2595</v>
      </c>
      <c r="H40" s="126"/>
      <c r="I40" s="120" t="s">
        <v>2595</v>
      </c>
      <c r="J40" s="123"/>
      <c r="K40" s="120" t="s">
        <v>2595</v>
      </c>
      <c r="L40" s="121">
        <f>$C$39*K39</f>
        <v>16226.5168362</v>
      </c>
      <c r="M40" s="120" t="s">
        <v>2595</v>
      </c>
      <c r="N40" s="121">
        <f t="shared" ref="N40:X40" si="1">$C$39*M39</f>
        <v>16226.5168362</v>
      </c>
      <c r="O40" s="120" t="s">
        <v>2595</v>
      </c>
      <c r="P40" s="121">
        <f t="shared" si="1"/>
        <v>16226.5168362</v>
      </c>
      <c r="Q40" s="120" t="s">
        <v>2595</v>
      </c>
      <c r="R40" s="121">
        <f t="shared" si="1"/>
        <v>32453.033672400001</v>
      </c>
      <c r="S40" s="120" t="s">
        <v>2595</v>
      </c>
      <c r="T40" s="121">
        <f t="shared" si="1"/>
        <v>32453.033672400001</v>
      </c>
      <c r="U40" s="120" t="s">
        <v>2595</v>
      </c>
      <c r="V40" s="121">
        <f t="shared" si="1"/>
        <v>32453.033672400001</v>
      </c>
      <c r="W40" s="120" t="s">
        <v>2595</v>
      </c>
      <c r="X40" s="121">
        <f t="shared" si="1"/>
        <v>16226.5168362</v>
      </c>
      <c r="Y40" s="120" t="s">
        <v>2595</v>
      </c>
      <c r="Z40" s="123"/>
      <c r="AA40" s="124" t="s">
        <v>2595</v>
      </c>
      <c r="AB40" s="123"/>
    </row>
    <row r="41" spans="1:28">
      <c r="A41" s="193" t="s">
        <v>161</v>
      </c>
      <c r="B41" s="195" t="s">
        <v>188</v>
      </c>
      <c r="C41" s="199">
        <f>SOMATÓRIO!D24</f>
        <v>823.30610999999999</v>
      </c>
      <c r="D41" s="193" t="s">
        <v>191</v>
      </c>
      <c r="E41" s="189"/>
      <c r="F41" s="190"/>
      <c r="G41" s="189"/>
      <c r="H41" s="190"/>
      <c r="I41" s="189"/>
      <c r="J41" s="190"/>
      <c r="K41" s="189"/>
      <c r="L41" s="190"/>
      <c r="M41" s="189"/>
      <c r="N41" s="190"/>
      <c r="O41" s="189"/>
      <c r="P41" s="190"/>
      <c r="Q41" s="189"/>
      <c r="R41" s="190"/>
      <c r="S41" s="189"/>
      <c r="T41" s="190"/>
      <c r="U41" s="189"/>
      <c r="V41" s="190"/>
      <c r="W41" s="191">
        <v>0.2</v>
      </c>
      <c r="X41" s="192"/>
      <c r="Y41" s="191">
        <v>0.5</v>
      </c>
      <c r="Z41" s="192"/>
      <c r="AA41" s="191">
        <v>0.3</v>
      </c>
      <c r="AB41" s="192"/>
    </row>
    <row r="42" spans="1:28">
      <c r="A42" s="194"/>
      <c r="B42" s="196"/>
      <c r="C42" s="200"/>
      <c r="D42" s="194"/>
      <c r="E42" s="120" t="s">
        <v>2595</v>
      </c>
      <c r="F42" s="123"/>
      <c r="G42" s="122" t="s">
        <v>2595</v>
      </c>
      <c r="H42" s="126"/>
      <c r="I42" s="120" t="s">
        <v>2595</v>
      </c>
      <c r="J42" s="123"/>
      <c r="K42" s="120" t="s">
        <v>2595</v>
      </c>
      <c r="L42" s="123"/>
      <c r="M42" s="120" t="s">
        <v>2595</v>
      </c>
      <c r="N42" s="123"/>
      <c r="O42" s="120" t="s">
        <v>2595</v>
      </c>
      <c r="P42" s="123"/>
      <c r="Q42" s="122" t="s">
        <v>2595</v>
      </c>
      <c r="R42" s="123"/>
      <c r="S42" s="120" t="s">
        <v>2595</v>
      </c>
      <c r="T42" s="123"/>
      <c r="U42" s="124" t="s">
        <v>2595</v>
      </c>
      <c r="V42" s="123"/>
      <c r="W42" s="120" t="s">
        <v>2595</v>
      </c>
      <c r="X42" s="127">
        <f>$C$41*W41</f>
        <v>164.66122200000001</v>
      </c>
      <c r="Y42" s="122" t="s">
        <v>2595</v>
      </c>
      <c r="Z42" s="127">
        <f>$C$41*Y41</f>
        <v>411.65305499999999</v>
      </c>
      <c r="AA42" s="122" t="s">
        <v>2595</v>
      </c>
      <c r="AB42" s="127">
        <f>$C$41*AA41</f>
        <v>246.99183299999999</v>
      </c>
    </row>
    <row r="43" spans="1:28">
      <c r="A43" s="193" t="s">
        <v>195</v>
      </c>
      <c r="B43" s="195" t="s">
        <v>188</v>
      </c>
      <c r="C43" s="197">
        <f>SOMATÓRIO!D25</f>
        <v>125684.78075999999</v>
      </c>
      <c r="D43" s="193" t="s">
        <v>191</v>
      </c>
      <c r="E43" s="191">
        <v>8.3500000000000005E-2</v>
      </c>
      <c r="F43" s="192"/>
      <c r="G43" s="191">
        <v>8.3500000000000005E-2</v>
      </c>
      <c r="H43" s="192"/>
      <c r="I43" s="191">
        <v>8.3500000000000005E-2</v>
      </c>
      <c r="J43" s="192"/>
      <c r="K43" s="191">
        <v>8.3500000000000005E-2</v>
      </c>
      <c r="L43" s="192"/>
      <c r="M43" s="191">
        <v>8.3500000000000005E-2</v>
      </c>
      <c r="N43" s="192"/>
      <c r="O43" s="191">
        <v>8.3500000000000005E-2</v>
      </c>
      <c r="P43" s="192"/>
      <c r="Q43" s="191">
        <v>8.3500000000000005E-2</v>
      </c>
      <c r="R43" s="192"/>
      <c r="S43" s="191">
        <v>8.3500000000000005E-2</v>
      </c>
      <c r="T43" s="192"/>
      <c r="U43" s="191">
        <v>8.3500000000000005E-2</v>
      </c>
      <c r="V43" s="192"/>
      <c r="W43" s="191">
        <v>8.3500000000000005E-2</v>
      </c>
      <c r="X43" s="192"/>
      <c r="Y43" s="191">
        <v>8.3500000000000005E-2</v>
      </c>
      <c r="Z43" s="192"/>
      <c r="AA43" s="191">
        <v>8.1500000000000003E-2</v>
      </c>
      <c r="AB43" s="192"/>
    </row>
    <row r="44" spans="1:28">
      <c r="A44" s="194"/>
      <c r="B44" s="196"/>
      <c r="C44" s="198"/>
      <c r="D44" s="194"/>
      <c r="E44" s="120" t="s">
        <v>2595</v>
      </c>
      <c r="F44" s="121">
        <f>$C$43*E43</f>
        <v>10494.679193460001</v>
      </c>
      <c r="G44" s="122" t="s">
        <v>2595</v>
      </c>
      <c r="H44" s="121">
        <f>$C$43*G43</f>
        <v>10494.679193460001</v>
      </c>
      <c r="I44" s="122" t="s">
        <v>2595</v>
      </c>
      <c r="J44" s="121">
        <f>$C$43*I43</f>
        <v>10494.679193460001</v>
      </c>
      <c r="K44" s="122" t="s">
        <v>2595</v>
      </c>
      <c r="L44" s="121">
        <f>$C$43*K43</f>
        <v>10494.679193460001</v>
      </c>
      <c r="M44" s="122" t="s">
        <v>2595</v>
      </c>
      <c r="N44" s="121">
        <f>$C$43*M43</f>
        <v>10494.679193460001</v>
      </c>
      <c r="O44" s="122" t="s">
        <v>2595</v>
      </c>
      <c r="P44" s="121">
        <f>$C$43*O43</f>
        <v>10494.679193460001</v>
      </c>
      <c r="Q44" s="122" t="s">
        <v>2595</v>
      </c>
      <c r="R44" s="121">
        <f>$C$43*Q43</f>
        <v>10494.679193460001</v>
      </c>
      <c r="S44" s="122" t="s">
        <v>2595</v>
      </c>
      <c r="T44" s="121">
        <f>$C$43*S43</f>
        <v>10494.679193460001</v>
      </c>
      <c r="U44" s="122" t="s">
        <v>2595</v>
      </c>
      <c r="V44" s="121">
        <f>$C$43*U43</f>
        <v>10494.679193460001</v>
      </c>
      <c r="W44" s="122" t="s">
        <v>2595</v>
      </c>
      <c r="X44" s="121">
        <f>$C$43*W43</f>
        <v>10494.679193460001</v>
      </c>
      <c r="Y44" s="122" t="s">
        <v>2595</v>
      </c>
      <c r="Z44" s="121">
        <f>$C$43*Y43</f>
        <v>10494.679193460001</v>
      </c>
      <c r="AA44" s="122" t="s">
        <v>2595</v>
      </c>
      <c r="AB44" s="121">
        <f>$C$43*AA43</f>
        <v>10243.309631939999</v>
      </c>
    </row>
    <row r="45" spans="1:28">
      <c r="A45" s="193" t="s">
        <v>165</v>
      </c>
      <c r="B45" s="195" t="s">
        <v>188</v>
      </c>
      <c r="C45" s="197">
        <f>SOMATÓRIO!D26</f>
        <v>175051.34149800002</v>
      </c>
      <c r="D45" s="193" t="s">
        <v>191</v>
      </c>
      <c r="E45" s="189"/>
      <c r="F45" s="190"/>
      <c r="G45" s="189"/>
      <c r="H45" s="190"/>
      <c r="I45" s="189"/>
      <c r="J45" s="190"/>
      <c r="K45" s="189"/>
      <c r="L45" s="190"/>
      <c r="M45" s="189"/>
      <c r="N45" s="190"/>
      <c r="O45" s="189"/>
      <c r="P45" s="190"/>
      <c r="Q45" s="189"/>
      <c r="R45" s="190"/>
      <c r="S45" s="189"/>
      <c r="T45" s="190"/>
      <c r="U45" s="189"/>
      <c r="V45" s="190"/>
      <c r="W45" s="191">
        <v>0.3</v>
      </c>
      <c r="X45" s="192"/>
      <c r="Y45" s="191">
        <v>0.4</v>
      </c>
      <c r="Z45" s="192"/>
      <c r="AA45" s="191">
        <v>0.3</v>
      </c>
      <c r="AB45" s="192"/>
    </row>
    <row r="46" spans="1:28">
      <c r="A46" s="194"/>
      <c r="B46" s="196"/>
      <c r="C46" s="198"/>
      <c r="D46" s="194"/>
      <c r="E46" s="120" t="s">
        <v>2595</v>
      </c>
      <c r="F46" s="123"/>
      <c r="G46" s="122" t="s">
        <v>2595</v>
      </c>
      <c r="H46" s="126"/>
      <c r="I46" s="120" t="s">
        <v>2595</v>
      </c>
      <c r="J46" s="123"/>
      <c r="K46" s="120" t="s">
        <v>2595</v>
      </c>
      <c r="L46" s="123"/>
      <c r="M46" s="120" t="s">
        <v>2595</v>
      </c>
      <c r="N46" s="123"/>
      <c r="O46" s="120" t="s">
        <v>2595</v>
      </c>
      <c r="P46" s="123"/>
      <c r="Q46" s="122" t="s">
        <v>2595</v>
      </c>
      <c r="R46" s="123"/>
      <c r="S46" s="120" t="s">
        <v>2595</v>
      </c>
      <c r="T46" s="123"/>
      <c r="U46" s="124" t="s">
        <v>2595</v>
      </c>
      <c r="V46" s="123"/>
      <c r="W46" s="120" t="s">
        <v>2595</v>
      </c>
      <c r="X46" s="121">
        <f>$C$45*W45</f>
        <v>52515.402449400004</v>
      </c>
      <c r="Y46" s="122" t="s">
        <v>2595</v>
      </c>
      <c r="Z46" s="121">
        <f>$C$45*Y45</f>
        <v>70020.536599200015</v>
      </c>
      <c r="AA46" s="122" t="s">
        <v>2595</v>
      </c>
      <c r="AB46" s="121">
        <f>$C$45*AA45</f>
        <v>52515.402449400004</v>
      </c>
    </row>
    <row r="47" spans="1:28">
      <c r="A47" s="193" t="s">
        <v>167</v>
      </c>
      <c r="B47" s="195" t="s">
        <v>188</v>
      </c>
      <c r="C47" s="197">
        <f>SOMATÓRIO!D27</f>
        <v>242053.70516800007</v>
      </c>
      <c r="D47" s="193" t="s">
        <v>191</v>
      </c>
      <c r="E47" s="191">
        <v>8.3500000000000005E-2</v>
      </c>
      <c r="F47" s="192"/>
      <c r="G47" s="191">
        <v>8.3500000000000005E-2</v>
      </c>
      <c r="H47" s="192"/>
      <c r="I47" s="191">
        <v>8.3000000000000004E-2</v>
      </c>
      <c r="J47" s="192"/>
      <c r="K47" s="191">
        <v>8.3500000000000005E-2</v>
      </c>
      <c r="L47" s="192"/>
      <c r="M47" s="191">
        <v>8.3500000000000005E-2</v>
      </c>
      <c r="N47" s="192"/>
      <c r="O47" s="191">
        <v>8.3500000000000005E-2</v>
      </c>
      <c r="P47" s="192"/>
      <c r="Q47" s="191">
        <v>8.3500000000000005E-2</v>
      </c>
      <c r="R47" s="192"/>
      <c r="S47" s="191">
        <v>8.3000000000000004E-2</v>
      </c>
      <c r="T47" s="192"/>
      <c r="U47" s="191">
        <v>8.3099999999999993E-2</v>
      </c>
      <c r="V47" s="192"/>
      <c r="W47" s="191">
        <v>8.3500000000000005E-2</v>
      </c>
      <c r="X47" s="192"/>
      <c r="Y47" s="191">
        <v>8.3299999999999999E-2</v>
      </c>
      <c r="Z47" s="192"/>
      <c r="AA47" s="191">
        <v>8.3099999999999993E-2</v>
      </c>
      <c r="AB47" s="192"/>
    </row>
    <row r="48" spans="1:28">
      <c r="A48" s="194"/>
      <c r="B48" s="196"/>
      <c r="C48" s="198"/>
      <c r="D48" s="194"/>
      <c r="E48" s="120" t="s">
        <v>2595</v>
      </c>
      <c r="F48" s="121">
        <f>$C$47*E47</f>
        <v>20211.484381528007</v>
      </c>
      <c r="G48" s="122" t="s">
        <v>2595</v>
      </c>
      <c r="H48" s="121">
        <f>$C$47*G47</f>
        <v>20211.484381528007</v>
      </c>
      <c r="I48" s="122" t="s">
        <v>2595</v>
      </c>
      <c r="J48" s="121">
        <f>$C$47*I47</f>
        <v>20090.457528944007</v>
      </c>
      <c r="K48" s="122" t="s">
        <v>2595</v>
      </c>
      <c r="L48" s="121">
        <f>$C$47*K47</f>
        <v>20211.484381528007</v>
      </c>
      <c r="M48" s="122" t="s">
        <v>2595</v>
      </c>
      <c r="N48" s="121">
        <f>$C$47*M47</f>
        <v>20211.484381528007</v>
      </c>
      <c r="O48" s="122" t="s">
        <v>2595</v>
      </c>
      <c r="P48" s="121">
        <f>$C$47*O47</f>
        <v>20211.484381528007</v>
      </c>
      <c r="Q48" s="122" t="s">
        <v>2595</v>
      </c>
      <c r="R48" s="121">
        <f>$C$47*Q47</f>
        <v>20211.484381528007</v>
      </c>
      <c r="S48" s="122" t="s">
        <v>2595</v>
      </c>
      <c r="T48" s="121">
        <f>$C$47*S47</f>
        <v>20090.457528944007</v>
      </c>
      <c r="U48" s="122" t="s">
        <v>2595</v>
      </c>
      <c r="V48" s="121">
        <f>$C$47*U47</f>
        <v>20114.662899460804</v>
      </c>
      <c r="W48" s="122" t="s">
        <v>2595</v>
      </c>
      <c r="X48" s="121">
        <f>$C$47*W47</f>
        <v>20211.484381528007</v>
      </c>
      <c r="Y48" s="122" t="s">
        <v>2595</v>
      </c>
      <c r="Z48" s="121">
        <f>$C$47*Y47</f>
        <v>20163.073640494407</v>
      </c>
      <c r="AA48" s="122" t="s">
        <v>2595</v>
      </c>
      <c r="AB48" s="121">
        <f>$C$47*AA47</f>
        <v>20114.662899460804</v>
      </c>
    </row>
    <row r="49" spans="1:29">
      <c r="A49" s="183" t="s">
        <v>196</v>
      </c>
      <c r="B49" s="183"/>
      <c r="C49" s="185">
        <f>SUM(C7:C48)</f>
        <v>2142000.9277040004</v>
      </c>
      <c r="D49" s="128" t="s">
        <v>197</v>
      </c>
      <c r="E49" s="173">
        <v>7.7499999999999999E-2</v>
      </c>
      <c r="F49" s="174"/>
      <c r="G49" s="173">
        <v>8.3400000000000002E-2</v>
      </c>
      <c r="H49" s="174"/>
      <c r="I49" s="173">
        <v>9.3899999999999997E-2</v>
      </c>
      <c r="J49" s="174"/>
      <c r="K49" s="173">
        <v>9.4100000000000003E-2</v>
      </c>
      <c r="L49" s="174"/>
      <c r="M49" s="173">
        <v>9.9400000000000002E-2</v>
      </c>
      <c r="N49" s="174"/>
      <c r="O49" s="187">
        <v>0.1168</v>
      </c>
      <c r="P49" s="188"/>
      <c r="Q49" s="187">
        <v>0.1108</v>
      </c>
      <c r="R49" s="188"/>
      <c r="S49" s="173">
        <v>7.3300000000000004E-2</v>
      </c>
      <c r="T49" s="174"/>
      <c r="U49" s="173">
        <v>6.8599999999999994E-2</v>
      </c>
      <c r="V49" s="174"/>
      <c r="W49" s="173">
        <v>7.4800000000000005E-2</v>
      </c>
      <c r="X49" s="174"/>
      <c r="Y49" s="173">
        <v>6.4799999999999996E-2</v>
      </c>
      <c r="Z49" s="174"/>
      <c r="AA49" s="173">
        <v>4.2599999999999999E-2</v>
      </c>
      <c r="AB49" s="174"/>
    </row>
    <row r="50" spans="1:29">
      <c r="A50" s="184"/>
      <c r="B50" s="184"/>
      <c r="C50" s="186"/>
      <c r="D50" s="128" t="s">
        <v>198</v>
      </c>
      <c r="E50" s="120" t="s">
        <v>188</v>
      </c>
      <c r="F50" s="129">
        <f>F8+F10+F12+F14+F16+F18+F20+F22+F24+F26+F28+F30+F32+F34+F36+F38+F40+F42+F44+F46+F48</f>
        <v>165936.40362344764</v>
      </c>
      <c r="G50" s="120" t="s">
        <v>188</v>
      </c>
      <c r="H50" s="129">
        <f t="shared" ref="H50:Z50" si="2">H8+H10+H12+H14+H16+H18+H20+H22+H24+H26+H28+H30+H32+H34+H36+H38+H40+H42+H44+H46+H48</f>
        <v>178571.88510766882</v>
      </c>
      <c r="I50" s="120" t="s">
        <v>188</v>
      </c>
      <c r="J50" s="129">
        <f t="shared" si="2"/>
        <v>201051.78490091205</v>
      </c>
      <c r="K50" s="120" t="s">
        <v>188</v>
      </c>
      <c r="L50" s="129">
        <f>L8+L10+L12+L14+L16+L18+L20+L22+L24+L26+L28+L30+L32+L34+L36+L38+L40+L42+L44+L46+L48</f>
        <v>201586.34386344303</v>
      </c>
      <c r="M50" s="120" t="s">
        <v>188</v>
      </c>
      <c r="N50" s="129">
        <f t="shared" si="2"/>
        <v>212900.55542484304</v>
      </c>
      <c r="O50" s="120" t="s">
        <v>188</v>
      </c>
      <c r="P50" s="129">
        <f t="shared" si="2"/>
        <v>250221.38977474766</v>
      </c>
      <c r="Q50" s="120" t="s">
        <v>188</v>
      </c>
      <c r="R50" s="129">
        <f t="shared" si="2"/>
        <v>237371.42858776601</v>
      </c>
      <c r="S50" s="120" t="s">
        <v>188</v>
      </c>
      <c r="T50" s="129">
        <f t="shared" si="2"/>
        <v>157141.633402006</v>
      </c>
      <c r="U50" s="120" t="s">
        <v>188</v>
      </c>
      <c r="V50" s="129">
        <f t="shared" si="2"/>
        <v>147070.99386816978</v>
      </c>
      <c r="W50" s="120" t="s">
        <v>188</v>
      </c>
      <c r="X50" s="129">
        <f t="shared" si="2"/>
        <v>160271.62350943699</v>
      </c>
      <c r="Y50" s="120" t="s">
        <v>188</v>
      </c>
      <c r="Z50" s="129">
        <f t="shared" si="2"/>
        <v>138876.22061670941</v>
      </c>
      <c r="AA50" s="120" t="s">
        <v>188</v>
      </c>
      <c r="AB50" s="129">
        <f>AB8+AB10+AB12+AB14+AB16+AB18+AB20+AB22+AB24+AB26+AB28+AB30+AB32+AB34+AB36+AB38+AB40+AB42+AB44+AB46+AB48</f>
        <v>91000.665024849804</v>
      </c>
    </row>
    <row r="51" spans="1:29">
      <c r="A51" s="184"/>
      <c r="B51" s="184"/>
      <c r="C51" s="186"/>
      <c r="D51" s="128" t="s">
        <v>199</v>
      </c>
      <c r="E51" s="175">
        <v>7.7499999999999999E-2</v>
      </c>
      <c r="F51" s="176"/>
      <c r="G51" s="177">
        <v>0.16089999999999999</v>
      </c>
      <c r="H51" s="178"/>
      <c r="I51" s="177">
        <v>0.25480000000000003</v>
      </c>
      <c r="J51" s="178"/>
      <c r="K51" s="177">
        <v>0.34889999999999999</v>
      </c>
      <c r="L51" s="178"/>
      <c r="M51" s="177">
        <v>0.44829999999999998</v>
      </c>
      <c r="N51" s="178"/>
      <c r="O51" s="177">
        <v>0.56510000000000005</v>
      </c>
      <c r="P51" s="178"/>
      <c r="Q51" s="177">
        <v>0.67589999999999995</v>
      </c>
      <c r="R51" s="178"/>
      <c r="S51" s="177">
        <v>0.74919999999999998</v>
      </c>
      <c r="T51" s="178"/>
      <c r="U51" s="177">
        <v>0.81779999999999997</v>
      </c>
      <c r="V51" s="178"/>
      <c r="W51" s="179">
        <v>0.89259999999999995</v>
      </c>
      <c r="X51" s="180"/>
      <c r="Y51" s="177">
        <v>0.95740000000000003</v>
      </c>
      <c r="Z51" s="178"/>
      <c r="AA51" s="181">
        <v>1</v>
      </c>
      <c r="AB51" s="182"/>
    </row>
    <row r="52" spans="1:29">
      <c r="A52" s="184"/>
      <c r="B52" s="184"/>
      <c r="C52" s="186"/>
      <c r="D52" s="128" t="s">
        <v>200</v>
      </c>
      <c r="E52" s="130" t="s">
        <v>188</v>
      </c>
      <c r="F52" s="131">
        <f>F50</f>
        <v>165936.40362344764</v>
      </c>
      <c r="G52" s="130" t="s">
        <v>188</v>
      </c>
      <c r="H52" s="131">
        <f>F52+H50</f>
        <v>344508.28873111645</v>
      </c>
      <c r="I52" s="130" t="s">
        <v>188</v>
      </c>
      <c r="J52" s="131">
        <f t="shared" ref="J52:AB52" si="3">H52+J50</f>
        <v>545560.07363202854</v>
      </c>
      <c r="K52" s="130" t="s">
        <v>188</v>
      </c>
      <c r="L52" s="131">
        <f t="shared" si="3"/>
        <v>747146.41749547154</v>
      </c>
      <c r="M52" s="130" t="s">
        <v>188</v>
      </c>
      <c r="N52" s="131">
        <f t="shared" si="3"/>
        <v>960046.97292031464</v>
      </c>
      <c r="O52" s="130" t="s">
        <v>188</v>
      </c>
      <c r="P52" s="131">
        <f t="shared" si="3"/>
        <v>1210268.3626950623</v>
      </c>
      <c r="Q52" s="130" t="s">
        <v>188</v>
      </c>
      <c r="R52" s="131">
        <f t="shared" si="3"/>
        <v>1447639.7912828284</v>
      </c>
      <c r="S52" s="130" t="s">
        <v>188</v>
      </c>
      <c r="T52" s="131">
        <f t="shared" si="3"/>
        <v>1604781.4246848344</v>
      </c>
      <c r="U52" s="130" t="s">
        <v>188</v>
      </c>
      <c r="V52" s="132">
        <f t="shared" si="3"/>
        <v>1751852.4185530043</v>
      </c>
      <c r="W52" s="133" t="s">
        <v>188</v>
      </c>
      <c r="X52" s="134">
        <f t="shared" si="3"/>
        <v>1912124.0420624414</v>
      </c>
      <c r="Y52" s="135" t="s">
        <v>188</v>
      </c>
      <c r="Z52" s="131">
        <f t="shared" si="3"/>
        <v>2051000.2626791508</v>
      </c>
      <c r="AA52" s="130" t="s">
        <v>188</v>
      </c>
      <c r="AB52" s="131">
        <f t="shared" si="3"/>
        <v>2142000.9277040004</v>
      </c>
    </row>
    <row r="53" spans="1:29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24"/>
      <c r="X53" s="15"/>
      <c r="Y53" s="15"/>
      <c r="Z53" s="15"/>
      <c r="AA53" s="15"/>
      <c r="AB53" s="15"/>
      <c r="AC53" s="15"/>
    </row>
  </sheetData>
  <mergeCells count="395">
    <mergeCell ref="G6:H6"/>
    <mergeCell ref="W6:X6"/>
    <mergeCell ref="Y6:Z6"/>
    <mergeCell ref="A1:D1"/>
    <mergeCell ref="E1:AB1"/>
    <mergeCell ref="A2:D2"/>
    <mergeCell ref="E2:AB2"/>
    <mergeCell ref="A3:D3"/>
    <mergeCell ref="E3:AB3"/>
    <mergeCell ref="A5:A6"/>
    <mergeCell ref="B5:B6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E6:F6"/>
    <mergeCell ref="AA6:AB6"/>
    <mergeCell ref="A7:A8"/>
    <mergeCell ref="B7:B8"/>
    <mergeCell ref="C7:C8"/>
    <mergeCell ref="D7:D8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I6:J6"/>
    <mergeCell ref="K6:L6"/>
    <mergeCell ref="M6:N6"/>
    <mergeCell ref="O6:P6"/>
    <mergeCell ref="Q6:R6"/>
    <mergeCell ref="S6:T6"/>
    <mergeCell ref="U6:V6"/>
    <mergeCell ref="Q9:R9"/>
    <mergeCell ref="S9:T9"/>
    <mergeCell ref="U9:V9"/>
    <mergeCell ref="W9:X9"/>
    <mergeCell ref="Y9:Z9"/>
    <mergeCell ref="AA9:AB9"/>
    <mergeCell ref="A11:A12"/>
    <mergeCell ref="B11:B12"/>
    <mergeCell ref="C11:C12"/>
    <mergeCell ref="D11:D12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AA11:AB11"/>
    <mergeCell ref="A9:A10"/>
    <mergeCell ref="B9:B10"/>
    <mergeCell ref="C13:C14"/>
    <mergeCell ref="D13:D14"/>
    <mergeCell ref="E13:F13"/>
    <mergeCell ref="G13:H13"/>
    <mergeCell ref="I13:J13"/>
    <mergeCell ref="K13:L13"/>
    <mergeCell ref="M13:N13"/>
    <mergeCell ref="O9:P9"/>
    <mergeCell ref="C9:C10"/>
    <mergeCell ref="D9:D10"/>
    <mergeCell ref="E9:F9"/>
    <mergeCell ref="G9:H9"/>
    <mergeCell ref="I9:J9"/>
    <mergeCell ref="K9:L9"/>
    <mergeCell ref="M9:N9"/>
    <mergeCell ref="O13:P13"/>
    <mergeCell ref="Q13:R13"/>
    <mergeCell ref="S13:T13"/>
    <mergeCell ref="U13:V13"/>
    <mergeCell ref="W13:X13"/>
    <mergeCell ref="Y13:Z13"/>
    <mergeCell ref="AA13:AB13"/>
    <mergeCell ref="A15:A16"/>
    <mergeCell ref="B15:B16"/>
    <mergeCell ref="C15:C16"/>
    <mergeCell ref="D15:D16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13:A14"/>
    <mergeCell ref="B13:B14"/>
    <mergeCell ref="Q17:R17"/>
    <mergeCell ref="S17:T17"/>
    <mergeCell ref="U17:V17"/>
    <mergeCell ref="W17:X17"/>
    <mergeCell ref="Y17:Z17"/>
    <mergeCell ref="AA17:AB17"/>
    <mergeCell ref="A19:A20"/>
    <mergeCell ref="B19:B20"/>
    <mergeCell ref="C19:C20"/>
    <mergeCell ref="D19:D20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A17:A18"/>
    <mergeCell ref="B17:B18"/>
    <mergeCell ref="C21:C22"/>
    <mergeCell ref="D21:D22"/>
    <mergeCell ref="E21:F21"/>
    <mergeCell ref="G21:H21"/>
    <mergeCell ref="I21:J21"/>
    <mergeCell ref="K21:L21"/>
    <mergeCell ref="M21:N21"/>
    <mergeCell ref="O17:P17"/>
    <mergeCell ref="C17:C18"/>
    <mergeCell ref="D17:D18"/>
    <mergeCell ref="E17:F17"/>
    <mergeCell ref="G17:H17"/>
    <mergeCell ref="I17:J17"/>
    <mergeCell ref="K17:L17"/>
    <mergeCell ref="M17:N17"/>
    <mergeCell ref="O21:P21"/>
    <mergeCell ref="Q21:R21"/>
    <mergeCell ref="S21:T21"/>
    <mergeCell ref="U21:V21"/>
    <mergeCell ref="W21:X21"/>
    <mergeCell ref="Y21:Z21"/>
    <mergeCell ref="AA21:AB21"/>
    <mergeCell ref="A23:A24"/>
    <mergeCell ref="B23:B24"/>
    <mergeCell ref="C23:C24"/>
    <mergeCell ref="D23:D24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W23:X23"/>
    <mergeCell ref="Y23:Z23"/>
    <mergeCell ref="AA23:AB23"/>
    <mergeCell ref="A21:A22"/>
    <mergeCell ref="B21:B22"/>
    <mergeCell ref="Q25:R25"/>
    <mergeCell ref="S25:T25"/>
    <mergeCell ref="U25:V25"/>
    <mergeCell ref="W25:X25"/>
    <mergeCell ref="Y25:Z25"/>
    <mergeCell ref="AA25:AB25"/>
    <mergeCell ref="A27:A28"/>
    <mergeCell ref="B27:B28"/>
    <mergeCell ref="C27:C28"/>
    <mergeCell ref="D27:D28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W27:X27"/>
    <mergeCell ref="Y27:Z27"/>
    <mergeCell ref="AA27:AB27"/>
    <mergeCell ref="A25:A26"/>
    <mergeCell ref="B25:B26"/>
    <mergeCell ref="C29:C30"/>
    <mergeCell ref="D29:D30"/>
    <mergeCell ref="E29:F29"/>
    <mergeCell ref="G29:H29"/>
    <mergeCell ref="I29:J29"/>
    <mergeCell ref="K29:L29"/>
    <mergeCell ref="M29:N29"/>
    <mergeCell ref="O25:P25"/>
    <mergeCell ref="C25:C26"/>
    <mergeCell ref="D25:D26"/>
    <mergeCell ref="E25:F25"/>
    <mergeCell ref="G25:H25"/>
    <mergeCell ref="I25:J25"/>
    <mergeCell ref="K25:L25"/>
    <mergeCell ref="M25:N25"/>
    <mergeCell ref="O29:P29"/>
    <mergeCell ref="Q29:R29"/>
    <mergeCell ref="S29:T29"/>
    <mergeCell ref="U29:V29"/>
    <mergeCell ref="W29:X29"/>
    <mergeCell ref="Y29:Z29"/>
    <mergeCell ref="AA29:AB29"/>
    <mergeCell ref="A31:A32"/>
    <mergeCell ref="B31:B32"/>
    <mergeCell ref="C31:C32"/>
    <mergeCell ref="D31:D32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W31:X31"/>
    <mergeCell ref="Y31:Z31"/>
    <mergeCell ref="AA31:AB31"/>
    <mergeCell ref="A29:A30"/>
    <mergeCell ref="B29:B30"/>
    <mergeCell ref="Q33:R33"/>
    <mergeCell ref="S33:T33"/>
    <mergeCell ref="U33:V33"/>
    <mergeCell ref="W33:X33"/>
    <mergeCell ref="Y33:Z33"/>
    <mergeCell ref="AA33:AB33"/>
    <mergeCell ref="A35:A36"/>
    <mergeCell ref="B35:B36"/>
    <mergeCell ref="C35:C36"/>
    <mergeCell ref="D35:D36"/>
    <mergeCell ref="E35:F35"/>
    <mergeCell ref="G35:H35"/>
    <mergeCell ref="I35:J35"/>
    <mergeCell ref="K35:L35"/>
    <mergeCell ref="M35:N35"/>
    <mergeCell ref="O35:P35"/>
    <mergeCell ref="Q35:R35"/>
    <mergeCell ref="S35:T35"/>
    <mergeCell ref="U35:V35"/>
    <mergeCell ref="W35:X35"/>
    <mergeCell ref="Y35:Z35"/>
    <mergeCell ref="AA35:AB35"/>
    <mergeCell ref="A33:A34"/>
    <mergeCell ref="B33:B34"/>
    <mergeCell ref="C37:C38"/>
    <mergeCell ref="D37:D38"/>
    <mergeCell ref="E37:F37"/>
    <mergeCell ref="G37:H37"/>
    <mergeCell ref="I37:J37"/>
    <mergeCell ref="K37:L37"/>
    <mergeCell ref="M37:N37"/>
    <mergeCell ref="O33:P33"/>
    <mergeCell ref="C33:C34"/>
    <mergeCell ref="D33:D34"/>
    <mergeCell ref="E33:F33"/>
    <mergeCell ref="G33:H33"/>
    <mergeCell ref="I33:J33"/>
    <mergeCell ref="K33:L33"/>
    <mergeCell ref="M33:N33"/>
    <mergeCell ref="O37:P37"/>
    <mergeCell ref="Q37:R37"/>
    <mergeCell ref="S37:T37"/>
    <mergeCell ref="U37:V37"/>
    <mergeCell ref="W37:X37"/>
    <mergeCell ref="Y37:Z37"/>
    <mergeCell ref="AA37:AB37"/>
    <mergeCell ref="A39:A40"/>
    <mergeCell ref="B39:B40"/>
    <mergeCell ref="C39:C40"/>
    <mergeCell ref="D39:D40"/>
    <mergeCell ref="E39:F39"/>
    <mergeCell ref="G39:H39"/>
    <mergeCell ref="I39:J39"/>
    <mergeCell ref="K39:L39"/>
    <mergeCell ref="M39:N39"/>
    <mergeCell ref="O39:P39"/>
    <mergeCell ref="Q39:R39"/>
    <mergeCell ref="S39:T39"/>
    <mergeCell ref="U39:V39"/>
    <mergeCell ref="W39:X39"/>
    <mergeCell ref="Y39:Z39"/>
    <mergeCell ref="AA39:AB39"/>
    <mergeCell ref="A37:A38"/>
    <mergeCell ref="B37:B38"/>
    <mergeCell ref="A41:A42"/>
    <mergeCell ref="B41:B42"/>
    <mergeCell ref="C41:C42"/>
    <mergeCell ref="D41:D42"/>
    <mergeCell ref="E41:F41"/>
    <mergeCell ref="G41:H41"/>
    <mergeCell ref="I41:J41"/>
    <mergeCell ref="K41:L41"/>
    <mergeCell ref="M41:N41"/>
    <mergeCell ref="A43:A44"/>
    <mergeCell ref="B43:B44"/>
    <mergeCell ref="C43:C44"/>
    <mergeCell ref="D43:D44"/>
    <mergeCell ref="E43:F43"/>
    <mergeCell ref="G43:H43"/>
    <mergeCell ref="I43:J43"/>
    <mergeCell ref="K43:L43"/>
    <mergeCell ref="M43:N43"/>
    <mergeCell ref="O41:P41"/>
    <mergeCell ref="Q41:R41"/>
    <mergeCell ref="S41:T41"/>
    <mergeCell ref="U41:V41"/>
    <mergeCell ref="W41:X41"/>
    <mergeCell ref="Y41:Z41"/>
    <mergeCell ref="AA41:AB41"/>
    <mergeCell ref="O43:P43"/>
    <mergeCell ref="Q43:R43"/>
    <mergeCell ref="S43:T43"/>
    <mergeCell ref="U43:V43"/>
    <mergeCell ref="W43:X43"/>
    <mergeCell ref="Y43:Z43"/>
    <mergeCell ref="AA43:AB43"/>
    <mergeCell ref="AA47:AB47"/>
    <mergeCell ref="A45:A46"/>
    <mergeCell ref="B45:B46"/>
    <mergeCell ref="C45:C46"/>
    <mergeCell ref="D45:D46"/>
    <mergeCell ref="E45:F45"/>
    <mergeCell ref="G45:H45"/>
    <mergeCell ref="I45:J45"/>
    <mergeCell ref="A47:A48"/>
    <mergeCell ref="B47:B48"/>
    <mergeCell ref="C47:C48"/>
    <mergeCell ref="D47:D48"/>
    <mergeCell ref="E47:F47"/>
    <mergeCell ref="G47:H47"/>
    <mergeCell ref="I47:J47"/>
    <mergeCell ref="K47:L47"/>
    <mergeCell ref="M47:N47"/>
    <mergeCell ref="K45:L45"/>
    <mergeCell ref="M45:N45"/>
    <mergeCell ref="AA45:AB45"/>
    <mergeCell ref="M49:N49"/>
    <mergeCell ref="O49:P49"/>
    <mergeCell ref="Q49:R49"/>
    <mergeCell ref="O45:P45"/>
    <mergeCell ref="Q45:R45"/>
    <mergeCell ref="S45:T45"/>
    <mergeCell ref="U45:V45"/>
    <mergeCell ref="W45:X45"/>
    <mergeCell ref="Y45:Z45"/>
    <mergeCell ref="O47:P47"/>
    <mergeCell ref="Q47:R47"/>
    <mergeCell ref="S47:T47"/>
    <mergeCell ref="U47:V47"/>
    <mergeCell ref="W47:X47"/>
    <mergeCell ref="Y47:Z47"/>
    <mergeCell ref="A4:AB4"/>
    <mergeCell ref="S49:T49"/>
    <mergeCell ref="U49:V49"/>
    <mergeCell ref="W49:X49"/>
    <mergeCell ref="Y49:Z49"/>
    <mergeCell ref="AA49:AB49"/>
    <mergeCell ref="E51:F51"/>
    <mergeCell ref="G51:H51"/>
    <mergeCell ref="I51:J51"/>
    <mergeCell ref="K51:L51"/>
    <mergeCell ref="M51:N51"/>
    <mergeCell ref="O51:P51"/>
    <mergeCell ref="Q51:R51"/>
    <mergeCell ref="S51:T51"/>
    <mergeCell ref="U51:V51"/>
    <mergeCell ref="W51:X51"/>
    <mergeCell ref="Y51:Z51"/>
    <mergeCell ref="AA51:AB51"/>
    <mergeCell ref="A49:B52"/>
    <mergeCell ref="C49:C52"/>
    <mergeCell ref="E49:F49"/>
    <mergeCell ref="G49:H49"/>
    <mergeCell ref="I49:J49"/>
    <mergeCell ref="K49:L49"/>
  </mergeCells>
  <printOptions horizontalCentered="1" verticalCentered="1"/>
  <pageMargins left="0.31496062992125984" right="0.31496062992125984" top="0.9055118110236221" bottom="0.62992125984251968" header="0" footer="0.31496062992125984"/>
  <pageSetup paperSize="9" scale="50" fitToHeight="0" orientation="landscape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7"/>
  <sheetViews>
    <sheetView view="pageBreakPreview" zoomScale="80" zoomScaleNormal="100" zoomScaleSheetLayoutView="80" workbookViewId="0">
      <selection activeCell="A21" sqref="A21:D21"/>
    </sheetView>
  </sheetViews>
  <sheetFormatPr defaultColWidth="9.33203125" defaultRowHeight="13.2"/>
  <cols>
    <col min="1" max="1" width="25.77734375" style="1" bestFit="1" customWidth="1"/>
    <col min="2" max="2" width="9.6640625" style="1" bestFit="1" customWidth="1"/>
    <col min="3" max="3" width="17" style="1" bestFit="1" customWidth="1"/>
    <col min="4" max="4" width="38.33203125" style="1" customWidth="1"/>
    <col min="5" max="5" width="36.44140625" style="1" customWidth="1"/>
    <col min="6" max="16384" width="9.33203125" style="1"/>
  </cols>
  <sheetData>
    <row r="1" spans="1:5" ht="25.5" customHeight="1">
      <c r="A1" s="233" t="s">
        <v>2538</v>
      </c>
      <c r="B1" s="234"/>
      <c r="C1" s="234"/>
      <c r="D1" s="235"/>
    </row>
    <row r="2" spans="1:5" ht="25.5" customHeight="1">
      <c r="A2" s="236" t="s">
        <v>2539</v>
      </c>
      <c r="B2" s="237"/>
      <c r="C2" s="237"/>
      <c r="D2" s="238"/>
    </row>
    <row r="3" spans="1:5" ht="25.5" customHeight="1">
      <c r="A3" s="236" t="s">
        <v>2542</v>
      </c>
      <c r="B3" s="237"/>
      <c r="C3" s="237"/>
      <c r="D3" s="238"/>
    </row>
    <row r="4" spans="1:5" ht="25.5" customHeight="1">
      <c r="A4" s="236" t="s">
        <v>2540</v>
      </c>
      <c r="B4" s="237"/>
      <c r="C4" s="237"/>
      <c r="D4" s="238"/>
    </row>
    <row r="5" spans="1:5" ht="25.5" customHeight="1">
      <c r="A5" s="236" t="s">
        <v>2541</v>
      </c>
      <c r="B5" s="237"/>
      <c r="C5" s="237"/>
      <c r="D5" s="238"/>
    </row>
    <row r="6" spans="1:5" ht="15.75" customHeight="1">
      <c r="A6" s="212" t="s">
        <v>169</v>
      </c>
      <c r="B6" s="213"/>
      <c r="C6" s="213"/>
      <c r="D6" s="214"/>
      <c r="E6" s="12"/>
    </row>
    <row r="7" spans="1:5" ht="16.5" customHeight="1">
      <c r="A7" s="227" t="s">
        <v>170</v>
      </c>
      <c r="B7" s="228"/>
      <c r="C7" s="228"/>
      <c r="D7" s="229"/>
    </row>
    <row r="8" spans="1:5" ht="16.5" customHeight="1">
      <c r="A8" s="136" t="s">
        <v>2</v>
      </c>
      <c r="B8" s="119" t="s">
        <v>171</v>
      </c>
      <c r="C8" s="137" t="s">
        <v>172</v>
      </c>
      <c r="D8" s="138" t="s">
        <v>173</v>
      </c>
    </row>
    <row r="9" spans="1:5" ht="11.25" customHeight="1">
      <c r="A9" s="139" t="s">
        <v>174</v>
      </c>
      <c r="B9" s="140">
        <v>1</v>
      </c>
      <c r="C9" s="141">
        <v>0.03</v>
      </c>
      <c r="D9" s="142">
        <v>0.03</v>
      </c>
    </row>
    <row r="10" spans="1:5" ht="11.25" customHeight="1">
      <c r="A10" s="139" t="s">
        <v>175</v>
      </c>
      <c r="B10" s="140">
        <v>1</v>
      </c>
      <c r="C10" s="141">
        <v>6.4999999999999997E-3</v>
      </c>
      <c r="D10" s="142">
        <v>6.4999999999999997E-3</v>
      </c>
    </row>
    <row r="11" spans="1:5" ht="11.25" customHeight="1">
      <c r="A11" s="139" t="s">
        <v>176</v>
      </c>
      <c r="B11" s="140">
        <v>1</v>
      </c>
      <c r="C11" s="141">
        <v>0.03</v>
      </c>
      <c r="D11" s="142">
        <v>0.03</v>
      </c>
    </row>
    <row r="12" spans="1:5" ht="11.25" customHeight="1">
      <c r="A12" s="139" t="s">
        <v>177</v>
      </c>
      <c r="B12" s="140">
        <v>1</v>
      </c>
      <c r="C12" s="141">
        <v>0</v>
      </c>
      <c r="D12" s="142">
        <v>0</v>
      </c>
    </row>
    <row r="13" spans="1:5" ht="11.25" customHeight="1">
      <c r="A13" s="139" t="s">
        <v>178</v>
      </c>
      <c r="B13" s="140">
        <v>1</v>
      </c>
      <c r="C13" s="141">
        <v>0.03</v>
      </c>
      <c r="D13" s="142">
        <v>0.03</v>
      </c>
    </row>
    <row r="14" spans="1:5" ht="11.25" customHeight="1">
      <c r="A14" s="139" t="s">
        <v>179</v>
      </c>
      <c r="B14" s="140">
        <v>1</v>
      </c>
      <c r="C14" s="141">
        <v>1.1299999999999999E-2</v>
      </c>
      <c r="D14" s="142">
        <v>1.1299999999999999E-2</v>
      </c>
    </row>
    <row r="15" spans="1:5" ht="11.25" customHeight="1">
      <c r="A15" s="139" t="s">
        <v>180</v>
      </c>
      <c r="B15" s="140">
        <v>1</v>
      </c>
      <c r="C15" s="141">
        <v>1.1999999999999999E-3</v>
      </c>
      <c r="D15" s="142">
        <v>1.1999999999999999E-3</v>
      </c>
    </row>
    <row r="16" spans="1:5" ht="11.25" customHeight="1">
      <c r="A16" s="139" t="s">
        <v>181</v>
      </c>
      <c r="B16" s="140">
        <v>1</v>
      </c>
      <c r="C16" s="141">
        <v>9.7000000000000003E-3</v>
      </c>
      <c r="D16" s="142">
        <v>9.7000000000000003E-3</v>
      </c>
    </row>
    <row r="17" spans="1:5" ht="11.25" customHeight="1">
      <c r="A17" s="139" t="s">
        <v>182</v>
      </c>
      <c r="B17" s="140">
        <v>1</v>
      </c>
      <c r="C17" s="141">
        <v>6.7199999999999996E-2</v>
      </c>
      <c r="D17" s="142">
        <v>6.7199999999999996E-2</v>
      </c>
    </row>
    <row r="18" spans="1:5" ht="11.25" customHeight="1">
      <c r="A18" s="230" t="s">
        <v>183</v>
      </c>
      <c r="B18" s="231"/>
      <c r="C18" s="232"/>
      <c r="D18" s="143">
        <v>0.2034</v>
      </c>
    </row>
    <row r="19" spans="1:5" ht="120.6" customHeight="1">
      <c r="A19" s="215" t="s">
        <v>2596</v>
      </c>
      <c r="B19" s="216"/>
      <c r="C19" s="216"/>
      <c r="D19" s="217"/>
      <c r="E19" s="15"/>
    </row>
    <row r="20" spans="1:5" ht="16.2" customHeight="1">
      <c r="A20" s="218" t="s">
        <v>184</v>
      </c>
      <c r="B20" s="219"/>
      <c r="C20" s="219"/>
      <c r="D20" s="220"/>
      <c r="E20" s="16"/>
    </row>
    <row r="21" spans="1:5" ht="73.2" customHeight="1">
      <c r="A21" s="218" t="s">
        <v>185</v>
      </c>
      <c r="B21" s="219"/>
      <c r="C21" s="219"/>
      <c r="D21" s="220"/>
      <c r="E21" s="16"/>
    </row>
    <row r="22" spans="1:5" ht="31.2" customHeight="1">
      <c r="A22" s="221" t="s">
        <v>2597</v>
      </c>
      <c r="B22" s="222"/>
      <c r="C22" s="222"/>
      <c r="D22" s="223"/>
      <c r="E22" s="15"/>
    </row>
    <row r="23" spans="1:5" ht="89.25" customHeight="1">
      <c r="A23" s="218" t="s">
        <v>2598</v>
      </c>
      <c r="B23" s="222"/>
      <c r="C23" s="222"/>
      <c r="D23" s="223"/>
      <c r="E23" s="15"/>
    </row>
    <row r="24" spans="1:5" ht="45.75" customHeight="1">
      <c r="A24" s="224" t="s">
        <v>2599</v>
      </c>
      <c r="B24" s="225"/>
      <c r="C24" s="225"/>
      <c r="D24" s="226"/>
      <c r="E24" s="15"/>
    </row>
    <row r="25" spans="1:5" ht="36.9" customHeight="1">
      <c r="A25" s="211"/>
      <c r="B25" s="211"/>
      <c r="C25" s="211"/>
      <c r="D25" s="211"/>
      <c r="E25" s="21"/>
    </row>
    <row r="26" spans="1:5" ht="59.1" customHeight="1">
      <c r="A26" s="211"/>
      <c r="B26" s="211"/>
      <c r="C26" s="211"/>
      <c r="D26" s="211"/>
      <c r="E26" s="21"/>
    </row>
    <row r="27" spans="1:5" ht="54.9" customHeight="1">
      <c r="A27" s="211"/>
      <c r="B27" s="211"/>
      <c r="C27" s="211"/>
      <c r="D27" s="211"/>
      <c r="E27" s="21"/>
    </row>
  </sheetData>
  <mergeCells count="17">
    <mergeCell ref="A1:D1"/>
    <mergeCell ref="A2:D2"/>
    <mergeCell ref="A3:D3"/>
    <mergeCell ref="A4:D4"/>
    <mergeCell ref="A5:D5"/>
    <mergeCell ref="A25:D25"/>
    <mergeCell ref="A26:D26"/>
    <mergeCell ref="A27:D27"/>
    <mergeCell ref="A6:D6"/>
    <mergeCell ref="A19:D19"/>
    <mergeCell ref="A20:D20"/>
    <mergeCell ref="A21:D21"/>
    <mergeCell ref="A22:D22"/>
    <mergeCell ref="A23:D23"/>
    <mergeCell ref="A24:D24"/>
    <mergeCell ref="A7:D7"/>
    <mergeCell ref="A18:C18"/>
  </mergeCells>
  <printOptions horizontalCentered="1"/>
  <pageMargins left="0.70866141732283472" right="0.70866141732283472" top="1.9291338582677167" bottom="0.74803149606299213" header="0" footer="0.31496062992125984"/>
  <pageSetup paperSize="9" fitToWidth="0" orientation="portrait" r:id="rId1"/>
  <headerFooter>
    <oddHeader>&amp;C&amp;G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7"/>
  <sheetViews>
    <sheetView view="pageBreakPreview" zoomScale="80" zoomScaleNormal="90" zoomScaleSheetLayoutView="80" workbookViewId="0">
      <selection activeCell="C11" sqref="C11"/>
    </sheetView>
  </sheetViews>
  <sheetFormatPr defaultColWidth="9.33203125" defaultRowHeight="13.2"/>
  <cols>
    <col min="1" max="1" width="12.6640625" style="1" bestFit="1" customWidth="1"/>
    <col min="2" max="2" width="41.33203125" style="1" bestFit="1" customWidth="1"/>
    <col min="3" max="3" width="28.44140625" style="1" bestFit="1" customWidth="1"/>
    <col min="4" max="4" width="23" style="1" bestFit="1" customWidth="1"/>
    <col min="5" max="5" width="6" style="1" customWidth="1"/>
    <col min="6" max="16384" width="9.33203125" style="1"/>
  </cols>
  <sheetData>
    <row r="1" spans="1:5" ht="27" customHeight="1">
      <c r="A1" s="167" t="s">
        <v>2544</v>
      </c>
      <c r="B1" s="167"/>
      <c r="C1" s="167" t="s">
        <v>2546</v>
      </c>
      <c r="D1" s="167"/>
    </row>
    <row r="2" spans="1:5" ht="27" customHeight="1">
      <c r="A2" s="167" t="s">
        <v>2545</v>
      </c>
      <c r="B2" s="167"/>
      <c r="C2" s="167" t="s">
        <v>2547</v>
      </c>
      <c r="D2" s="167"/>
    </row>
    <row r="3" spans="1:5" ht="27" customHeight="1">
      <c r="A3" s="167" t="s">
        <v>2548</v>
      </c>
      <c r="B3" s="167"/>
      <c r="C3" s="167" t="s">
        <v>2600</v>
      </c>
      <c r="D3" s="167"/>
    </row>
    <row r="4" spans="1:5" ht="17.25" customHeight="1">
      <c r="A4" s="166" t="s">
        <v>127</v>
      </c>
      <c r="B4" s="166"/>
      <c r="C4" s="166"/>
      <c r="D4" s="166"/>
      <c r="E4" s="12"/>
    </row>
    <row r="5" spans="1:5">
      <c r="A5" s="144" t="s">
        <v>1</v>
      </c>
      <c r="B5" s="40" t="s">
        <v>128</v>
      </c>
      <c r="C5" s="145" t="s">
        <v>129</v>
      </c>
      <c r="D5" s="146" t="s">
        <v>130</v>
      </c>
    </row>
    <row r="6" spans="1:5">
      <c r="A6" s="47" t="s">
        <v>131</v>
      </c>
      <c r="B6" s="53" t="s">
        <v>132</v>
      </c>
      <c r="C6" s="50">
        <f>SOMATÓRIO!D7</f>
        <v>119264.65379400001</v>
      </c>
      <c r="D6" s="49">
        <v>5.57</v>
      </c>
    </row>
    <row r="7" spans="1:5">
      <c r="A7" s="47" t="s">
        <v>133</v>
      </c>
      <c r="B7" s="53" t="s">
        <v>134</v>
      </c>
      <c r="C7" s="50">
        <f>SOMATÓRIO!D8</f>
        <v>15641.684894000004</v>
      </c>
      <c r="D7" s="49">
        <v>0.73</v>
      </c>
    </row>
    <row r="8" spans="1:5">
      <c r="A8" s="47" t="s">
        <v>135</v>
      </c>
      <c r="B8" s="53" t="s">
        <v>136</v>
      </c>
      <c r="C8" s="50">
        <f>SOMATÓRIO!D9</f>
        <v>14087.180910000003</v>
      </c>
      <c r="D8" s="49">
        <v>0.66</v>
      </c>
    </row>
    <row r="9" spans="1:5">
      <c r="A9" s="47" t="s">
        <v>137</v>
      </c>
      <c r="B9" s="53" t="s">
        <v>138</v>
      </c>
      <c r="C9" s="50">
        <f>SOMATÓRIO!D10</f>
        <v>32604.811293999999</v>
      </c>
      <c r="D9" s="49">
        <v>1.52</v>
      </c>
    </row>
    <row r="10" spans="1:5">
      <c r="A10" s="47" t="s">
        <v>139</v>
      </c>
      <c r="B10" s="53" t="s">
        <v>140</v>
      </c>
      <c r="C10" s="50">
        <f>SOMATÓRIO!D11</f>
        <v>117441.779576</v>
      </c>
      <c r="D10" s="49">
        <v>5.48</v>
      </c>
    </row>
    <row r="11" spans="1:5">
      <c r="A11" s="47" t="s">
        <v>141</v>
      </c>
      <c r="B11" s="53" t="s">
        <v>142</v>
      </c>
      <c r="C11" s="50">
        <f>SOMATÓRIO!D12</f>
        <v>172332.10275600001</v>
      </c>
      <c r="D11" s="49">
        <v>8.0500000000000007</v>
      </c>
    </row>
    <row r="12" spans="1:5">
      <c r="A12" s="47" t="s">
        <v>143</v>
      </c>
      <c r="B12" s="53" t="s">
        <v>144</v>
      </c>
      <c r="C12" s="50">
        <f>SOMATÓRIO!D13</f>
        <v>119696.86693799999</v>
      </c>
      <c r="D12" s="49">
        <v>5.59</v>
      </c>
    </row>
    <row r="13" spans="1:5">
      <c r="A13" s="47" t="s">
        <v>13</v>
      </c>
      <c r="B13" s="53" t="s">
        <v>145</v>
      </c>
      <c r="C13" s="50">
        <f>SOMATÓRIO!D14</f>
        <v>96223.238232000018</v>
      </c>
      <c r="D13" s="49">
        <v>4.49</v>
      </c>
    </row>
    <row r="14" spans="1:5">
      <c r="A14" s="47" t="s">
        <v>146</v>
      </c>
      <c r="B14" s="53" t="s">
        <v>147</v>
      </c>
      <c r="C14" s="50">
        <f>SOMATÓRIO!D15</f>
        <v>31170.334426000005</v>
      </c>
      <c r="D14" s="49">
        <v>1.45</v>
      </c>
    </row>
    <row r="15" spans="1:5">
      <c r="A15" s="47" t="s">
        <v>148</v>
      </c>
      <c r="B15" s="53" t="s">
        <v>149</v>
      </c>
      <c r="C15" s="50">
        <f>SOMATÓRIO!D16</f>
        <v>8610.4112380000006</v>
      </c>
      <c r="D15" s="49">
        <v>0.4</v>
      </c>
    </row>
    <row r="16" spans="1:5">
      <c r="A16" s="47" t="s">
        <v>150</v>
      </c>
      <c r="B16" s="53" t="s">
        <v>151</v>
      </c>
      <c r="C16" s="50">
        <f>SOMATÓRIO!D17</f>
        <v>302366.01925200003</v>
      </c>
      <c r="D16" s="49">
        <v>14.12</v>
      </c>
    </row>
    <row r="17" spans="1:4">
      <c r="A17" s="47" t="s">
        <v>120</v>
      </c>
      <c r="B17" s="53" t="s">
        <v>121</v>
      </c>
      <c r="C17" s="50">
        <f>SOMATÓRIO!D18</f>
        <v>115748.98086399998</v>
      </c>
      <c r="D17" s="49">
        <v>5.4</v>
      </c>
    </row>
    <row r="18" spans="1:4">
      <c r="A18" s="47" t="s">
        <v>152</v>
      </c>
      <c r="B18" s="53" t="s">
        <v>153</v>
      </c>
      <c r="C18" s="50">
        <f>SOMATÓRIO!D19</f>
        <v>194424.26436399994</v>
      </c>
      <c r="D18" s="49">
        <v>9.07</v>
      </c>
    </row>
    <row r="19" spans="1:4">
      <c r="A19" s="47" t="s">
        <v>154</v>
      </c>
      <c r="B19" s="53" t="s">
        <v>155</v>
      </c>
      <c r="C19" s="50">
        <f>SOMATÓRIO!D20</f>
        <v>21914.058408000004</v>
      </c>
      <c r="D19" s="49">
        <v>1.02</v>
      </c>
    </row>
    <row r="20" spans="1:4">
      <c r="A20" s="47" t="s">
        <v>156</v>
      </c>
      <c r="B20" s="53" t="s">
        <v>157</v>
      </c>
      <c r="C20" s="50">
        <f>SOMATÓRIO!D21</f>
        <v>59873.915464000005</v>
      </c>
      <c r="D20" s="49">
        <v>2.8</v>
      </c>
    </row>
    <row r="21" spans="1:4">
      <c r="A21" s="47" t="s">
        <v>158</v>
      </c>
      <c r="B21" s="53" t="s">
        <v>159</v>
      </c>
      <c r="C21" s="50">
        <f>SOMATÓRIO!D22</f>
        <v>14722.323396</v>
      </c>
      <c r="D21" s="49">
        <v>0.69</v>
      </c>
    </row>
    <row r="22" spans="1:4">
      <c r="A22" s="47" t="s">
        <v>123</v>
      </c>
      <c r="B22" s="53" t="s">
        <v>124</v>
      </c>
      <c r="C22" s="50">
        <f>SOMATÓRIO!D23</f>
        <v>162265.168362</v>
      </c>
      <c r="D22" s="49">
        <v>7.57</v>
      </c>
    </row>
    <row r="23" spans="1:4">
      <c r="A23" s="47" t="s">
        <v>160</v>
      </c>
      <c r="B23" s="53" t="s">
        <v>161</v>
      </c>
      <c r="C23" s="49">
        <f>SOMATÓRIO!D24</f>
        <v>823.30610999999999</v>
      </c>
      <c r="D23" s="49">
        <v>0.04</v>
      </c>
    </row>
    <row r="24" spans="1:4">
      <c r="A24" s="47" t="s">
        <v>162</v>
      </c>
      <c r="B24" s="53" t="s">
        <v>163</v>
      </c>
      <c r="C24" s="50">
        <f>SOMATÓRIO!D25</f>
        <v>125684.78075999999</v>
      </c>
      <c r="D24" s="49">
        <v>5.87</v>
      </c>
    </row>
    <row r="25" spans="1:4">
      <c r="A25" s="47" t="s">
        <v>164</v>
      </c>
      <c r="B25" s="53" t="s">
        <v>165</v>
      </c>
      <c r="C25" s="50">
        <f>SOMATÓRIO!D26</f>
        <v>175051.34149800002</v>
      </c>
      <c r="D25" s="49">
        <v>8.17</v>
      </c>
    </row>
    <row r="26" spans="1:4">
      <c r="A26" s="47" t="s">
        <v>166</v>
      </c>
      <c r="B26" s="53" t="s">
        <v>167</v>
      </c>
      <c r="C26" s="50">
        <f>SOMATÓRIO!D27</f>
        <v>242053.70516800007</v>
      </c>
      <c r="D26" s="49">
        <v>11.31</v>
      </c>
    </row>
    <row r="27" spans="1:4">
      <c r="A27" s="239" t="s">
        <v>168</v>
      </c>
      <c r="B27" s="239"/>
      <c r="C27" s="86">
        <f>SUM(C6:C26)</f>
        <v>2142000.9277040004</v>
      </c>
      <c r="D27" s="147">
        <v>100</v>
      </c>
    </row>
  </sheetData>
  <mergeCells count="8">
    <mergeCell ref="A27:B27"/>
    <mergeCell ref="A4:D4"/>
    <mergeCell ref="A1:B1"/>
    <mergeCell ref="C1:D1"/>
    <mergeCell ref="A2:B2"/>
    <mergeCell ref="C2:D2"/>
    <mergeCell ref="A3:B3"/>
    <mergeCell ref="C3:D3"/>
  </mergeCells>
  <printOptions horizontalCentered="1"/>
  <pageMargins left="0.70866141732283472" right="0.70866141732283472" top="1.7322834645669292" bottom="0.74803149606299213" header="0" footer="0.31496062992125984"/>
  <pageSetup paperSize="9" fitToWidth="0" orientation="landscape" r:id="rId1"/>
  <headerFooter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0"/>
  <sheetViews>
    <sheetView view="pageBreakPreview" topLeftCell="A7" zoomScale="80" zoomScaleNormal="100" zoomScaleSheetLayoutView="80" workbookViewId="0">
      <selection activeCell="C8" sqref="C8"/>
    </sheetView>
  </sheetViews>
  <sheetFormatPr defaultColWidth="9.33203125" defaultRowHeight="13.2"/>
  <cols>
    <col min="1" max="1" width="11.77734375" style="1" customWidth="1"/>
    <col min="2" max="2" width="24.6640625" style="1" customWidth="1"/>
    <col min="3" max="3" width="43.44140625" style="1" customWidth="1"/>
    <col min="4" max="5" width="12.44140625" style="1" customWidth="1"/>
    <col min="6" max="6" width="23.33203125" style="1" customWidth="1"/>
    <col min="7" max="7" width="2.77734375" style="1" customWidth="1"/>
    <col min="8" max="16384" width="9.33203125" style="1"/>
  </cols>
  <sheetData>
    <row r="1" spans="1:7" ht="27.75" customHeight="1">
      <c r="A1" s="167" t="s">
        <v>2544</v>
      </c>
      <c r="B1" s="167"/>
      <c r="C1" s="167"/>
      <c r="D1" s="168" t="s">
        <v>0</v>
      </c>
      <c r="E1" s="168"/>
      <c r="F1" s="168"/>
    </row>
    <row r="2" spans="1:7" ht="27.75" customHeight="1">
      <c r="A2" s="167" t="s">
        <v>2545</v>
      </c>
      <c r="B2" s="167"/>
      <c r="C2" s="167"/>
      <c r="D2" s="167" t="s">
        <v>2546</v>
      </c>
      <c r="E2" s="167"/>
      <c r="F2" s="167"/>
    </row>
    <row r="3" spans="1:7" ht="27.75" customHeight="1">
      <c r="A3" s="167" t="s">
        <v>2547</v>
      </c>
      <c r="B3" s="167"/>
      <c r="C3" s="167"/>
      <c r="D3" s="167" t="s">
        <v>2554</v>
      </c>
      <c r="E3" s="167"/>
      <c r="F3" s="167"/>
    </row>
    <row r="4" spans="1:7" ht="15" customHeight="1">
      <c r="A4" s="166" t="s">
        <v>117</v>
      </c>
      <c r="B4" s="166"/>
      <c r="C4" s="166"/>
      <c r="D4" s="166"/>
      <c r="E4" s="166"/>
      <c r="F4" s="166"/>
      <c r="G4" s="12"/>
    </row>
    <row r="5" spans="1:7" ht="27" customHeight="1">
      <c r="A5" s="148" t="s">
        <v>1</v>
      </c>
      <c r="B5" s="148" t="s">
        <v>118</v>
      </c>
      <c r="C5" s="148" t="s">
        <v>2</v>
      </c>
      <c r="D5" s="148" t="s">
        <v>3</v>
      </c>
      <c r="E5" s="148" t="s">
        <v>119</v>
      </c>
      <c r="F5" s="149" t="s">
        <v>2601</v>
      </c>
    </row>
    <row r="6" spans="1:7" ht="29.85" customHeight="1">
      <c r="A6" s="73" t="s">
        <v>120</v>
      </c>
      <c r="B6" s="44" t="s">
        <v>121</v>
      </c>
      <c r="C6" s="150" t="s">
        <v>122</v>
      </c>
      <c r="D6" s="63" t="s">
        <v>9</v>
      </c>
      <c r="E6" s="65">
        <v>1061.0999999999999</v>
      </c>
      <c r="F6" s="65">
        <v>530.54999999999995</v>
      </c>
    </row>
    <row r="7" spans="1:7" ht="29.85" customHeight="1">
      <c r="A7" s="73" t="s">
        <v>123</v>
      </c>
      <c r="B7" s="44" t="s">
        <v>124</v>
      </c>
      <c r="C7" s="150" t="s">
        <v>125</v>
      </c>
      <c r="D7" s="63" t="s">
        <v>9</v>
      </c>
      <c r="E7" s="65">
        <v>642.23</v>
      </c>
      <c r="F7" s="65">
        <v>321.12</v>
      </c>
    </row>
    <row r="8" spans="1:7" ht="29.85" customHeight="1">
      <c r="A8" s="73" t="s">
        <v>123</v>
      </c>
      <c r="B8" s="44" t="s">
        <v>124</v>
      </c>
      <c r="C8" s="150" t="s">
        <v>126</v>
      </c>
      <c r="D8" s="63" t="s">
        <v>9</v>
      </c>
      <c r="E8" s="65">
        <v>542.59</v>
      </c>
      <c r="F8" s="65">
        <v>271.3</v>
      </c>
    </row>
    <row r="9" spans="1:7" ht="9.75" customHeight="1">
      <c r="A9" s="87"/>
      <c r="B9" s="90"/>
      <c r="C9" s="90"/>
      <c r="D9" s="90"/>
      <c r="E9" s="90"/>
      <c r="F9" s="90"/>
      <c r="G9" s="15"/>
    </row>
    <row r="10" spans="1:7" ht="27.75" customHeight="1">
      <c r="A10" s="240" t="s">
        <v>2602</v>
      </c>
      <c r="B10" s="240"/>
      <c r="C10" s="240"/>
      <c r="D10" s="240"/>
      <c r="E10" s="240"/>
      <c r="F10" s="240"/>
    </row>
  </sheetData>
  <mergeCells count="8">
    <mergeCell ref="A4:F4"/>
    <mergeCell ref="A10:F10"/>
    <mergeCell ref="A1:C1"/>
    <mergeCell ref="D1:F1"/>
    <mergeCell ref="A2:C2"/>
    <mergeCell ref="D2:F2"/>
    <mergeCell ref="A3:C3"/>
    <mergeCell ref="D3:F3"/>
  </mergeCells>
  <printOptions horizontalCentered="1"/>
  <pageMargins left="0.70866141732283472" right="0.70866141732283472" top="2.1259842519685042" bottom="0.74803149606299213" header="0" footer="0.31496062992125984"/>
  <pageSetup paperSize="9" fitToHeight="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7</vt:i4>
      </vt:variant>
    </vt:vector>
  </HeadingPairs>
  <TitlesOfParts>
    <vt:vector size="14" baseType="lpstr">
      <vt:lpstr>RESUMO</vt:lpstr>
      <vt:lpstr>ORÇAMENTO</vt:lpstr>
      <vt:lpstr>SOMATÓRIO</vt:lpstr>
      <vt:lpstr>CRONOGRAMA</vt:lpstr>
      <vt:lpstr>BDI</vt:lpstr>
      <vt:lpstr>RELATÓRIO</vt:lpstr>
      <vt:lpstr>PARC. MAIOR RELEV.</vt:lpstr>
      <vt:lpstr>BDI!Area_de_impressao</vt:lpstr>
      <vt:lpstr>CRONOGRAMA!Area_de_impressao</vt:lpstr>
      <vt:lpstr>ORÇAMENTO!Area_de_impressao</vt:lpstr>
      <vt:lpstr>RESUMO!Area_de_impressao</vt:lpstr>
      <vt:lpstr>SOMATÓRIO!Area_de_impressao</vt:lpstr>
      <vt:lpstr>ORÇAMENTO!Titulos_de_impressao</vt:lpstr>
      <vt:lpstr>RESUMO!Titulos_de_impressao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ORC_ONERA_NTE - NUCLEO DE TECNOLOGIA EDUCACIONAL_MAR23.xlsm</dc:title>
  <dc:creator>elder.mancini</dc:creator>
  <cp:lastModifiedBy>Dominio Comercial</cp:lastModifiedBy>
  <cp:lastPrinted>2023-06-13T14:34:21Z</cp:lastPrinted>
  <dcterms:created xsi:type="dcterms:W3CDTF">2023-04-24T10:00:31Z</dcterms:created>
  <dcterms:modified xsi:type="dcterms:W3CDTF">2023-06-13T15:48:56Z</dcterms:modified>
</cp:coreProperties>
</file>